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5.xml" ContentType="application/vnd.openxmlformats-officedocument.spreadsheetml.comments+xml"/>
  <Override PartName="/xl/charts/chart4.xml" ContentType="application/vnd.openxmlformats-officedocument.drawingml.chart+xml"/>
  <Override PartName="/xl/drawings/drawing5.xml" ContentType="application/vnd.openxmlformats-officedocument.drawing+xml"/>
  <Override PartName="/xl/comments6.xml" ContentType="application/vnd.openxmlformats-officedocument.spreadsheetml.comments+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mattr\Desktop\Real Estate Investing\"/>
    </mc:Choice>
  </mc:AlternateContent>
  <xr:revisionPtr revIDLastSave="0" documentId="13_ncr:1_{28139707-5FF9-4CCE-901F-C37FF999E8BF}" xr6:coauthVersionLast="47" xr6:coauthVersionMax="47" xr10:uidLastSave="{00000000-0000-0000-0000-000000000000}"/>
  <bookViews>
    <workbookView xWindow="-108" yWindow="-108" windowWidth="23256" windowHeight="12456" tabRatio="852" firstSheet="1" activeTab="1" xr2:uid="{00000000-000D-0000-FFFF-FFFF00000000}"/>
  </bookViews>
  <sheets>
    <sheet name="Calculators" sheetId="4" state="hidden" r:id="rId1"/>
    <sheet name="STR Calculator" sheetId="5" r:id="rId2"/>
    <sheet name="Interest Rate Comparison" sheetId="6" state="hidden" r:id="rId3"/>
    <sheet name="STR 10 Year" sheetId="10" r:id="rId4"/>
    <sheet name="STR 7yr IRR Financing" sheetId="11" r:id="rId5"/>
    <sheet name="Amoritization Scenario 10% DP" sheetId="7" r:id="rId6"/>
    <sheet name="Amoritization Scenario 15% DP" sheetId="8" r:id="rId7"/>
    <sheet name="Amoritization Scenario 20% DP" sheetId="9" r:id="rId8"/>
  </sheets>
  <definedNames>
    <definedName name="If" localSheetId="3">#REF!</definedName>
    <definedName name="I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EQzMbsSyhEDar8xT8tMeQgircnNrcVmfX+3nBtQ1Fk="/>
    </ext>
  </extLst>
</workbook>
</file>

<file path=xl/calcChain.xml><?xml version="1.0" encoding="utf-8"?>
<calcChain xmlns="http://schemas.openxmlformats.org/spreadsheetml/2006/main">
  <c r="I8" i="5" l="1"/>
  <c r="C22" i="10"/>
  <c r="C34" i="5"/>
  <c r="D22" i="10" s="1"/>
  <c r="C30" i="11"/>
  <c r="D30" i="11"/>
  <c r="E30" i="11"/>
  <c r="F30" i="11"/>
  <c r="G30" i="11"/>
  <c r="H30" i="11"/>
  <c r="C23" i="10"/>
  <c r="D23" i="10"/>
  <c r="E23" i="10"/>
  <c r="F23" i="10"/>
  <c r="G23" i="10"/>
  <c r="H23" i="10"/>
  <c r="I23" i="10"/>
  <c r="J23" i="10"/>
  <c r="K23" i="10"/>
  <c r="B28" i="5"/>
  <c r="B28" i="11" l="1"/>
  <c r="J22" i="10"/>
  <c r="G28" i="11"/>
  <c r="I22" i="10"/>
  <c r="F28" i="11"/>
  <c r="H22" i="10"/>
  <c r="G22" i="10"/>
  <c r="D28" i="11"/>
  <c r="F22" i="10"/>
  <c r="K22" i="10"/>
  <c r="H28" i="11"/>
  <c r="E28" i="11"/>
  <c r="C28" i="11"/>
  <c r="E22" i="10"/>
  <c r="B22" i="10"/>
  <c r="A1" i="11"/>
  <c r="B44" i="10"/>
  <c r="M11" i="5"/>
  <c r="N18" i="4"/>
  <c r="I13" i="4"/>
  <c r="I12" i="4"/>
  <c r="I11" i="4"/>
  <c r="C19" i="4"/>
  <c r="C18" i="4"/>
  <c r="C17" i="4"/>
  <c r="C16" i="4"/>
  <c r="C5" i="4"/>
  <c r="B48" i="11"/>
  <c r="B45" i="10"/>
  <c r="H9" i="11"/>
  <c r="C9" i="11"/>
  <c r="D9" i="11"/>
  <c r="E9" i="11"/>
  <c r="F9" i="11"/>
  <c r="G9" i="11"/>
  <c r="B9" i="11"/>
  <c r="B32" i="5"/>
  <c r="C32" i="5" s="1"/>
  <c r="A41" i="10"/>
  <c r="K43" i="10"/>
  <c r="J43" i="10"/>
  <c r="I43" i="10"/>
  <c r="H43" i="10"/>
  <c r="G43" i="10"/>
  <c r="F43" i="10"/>
  <c r="E43" i="10"/>
  <c r="D43" i="10"/>
  <c r="C43" i="10"/>
  <c r="A6" i="10"/>
  <c r="K5" i="10"/>
  <c r="J5" i="10"/>
  <c r="I5" i="10"/>
  <c r="H5" i="10"/>
  <c r="G5" i="10"/>
  <c r="F5" i="10"/>
  <c r="E5" i="10"/>
  <c r="D5" i="10"/>
  <c r="C5" i="10"/>
  <c r="AW348" i="9"/>
  <c r="AW349" i="9" s="1"/>
  <c r="AW350" i="9" s="1"/>
  <c r="AW351" i="9" s="1"/>
  <c r="AW352" i="9" s="1"/>
  <c r="AW353" i="9" s="1"/>
  <c r="AW354" i="9" s="1"/>
  <c r="AW355" i="9" s="1"/>
  <c r="AW356" i="9" s="1"/>
  <c r="AW357" i="9" s="1"/>
  <c r="AW358" i="9" s="1"/>
  <c r="AW359" i="9" s="1"/>
  <c r="AW360" i="9" s="1"/>
  <c r="AW361" i="9" s="1"/>
  <c r="AW362" i="9" s="1"/>
  <c r="AW363" i="9" s="1"/>
  <c r="AW364" i="9" s="1"/>
  <c r="AW365" i="9" s="1"/>
  <c r="AJ348" i="9"/>
  <c r="AJ349" i="9" s="1"/>
  <c r="AJ350" i="9" s="1"/>
  <c r="AJ351" i="9" s="1"/>
  <c r="AJ352" i="9" s="1"/>
  <c r="AJ353" i="9" s="1"/>
  <c r="AJ354" i="9" s="1"/>
  <c r="AJ355" i="9" s="1"/>
  <c r="AJ356" i="9" s="1"/>
  <c r="AJ357" i="9" s="1"/>
  <c r="AJ358" i="9" s="1"/>
  <c r="AJ359" i="9" s="1"/>
  <c r="AJ360" i="9" s="1"/>
  <c r="AJ361" i="9" s="1"/>
  <c r="AJ362" i="9" s="1"/>
  <c r="AJ363" i="9" s="1"/>
  <c r="AJ364" i="9" s="1"/>
  <c r="AJ365" i="9" s="1"/>
  <c r="AJ346" i="9"/>
  <c r="AJ347" i="9" s="1"/>
  <c r="BJ344" i="9"/>
  <c r="BJ345" i="9" s="1"/>
  <c r="BJ346" i="9" s="1"/>
  <c r="BJ347" i="9" s="1"/>
  <c r="BJ348" i="9" s="1"/>
  <c r="BJ349" i="9" s="1"/>
  <c r="BJ350" i="9" s="1"/>
  <c r="BJ351" i="9" s="1"/>
  <c r="BJ352" i="9" s="1"/>
  <c r="BJ353" i="9" s="1"/>
  <c r="BJ354" i="9" s="1"/>
  <c r="BJ355" i="9" s="1"/>
  <c r="BJ356" i="9" s="1"/>
  <c r="BJ357" i="9" s="1"/>
  <c r="BJ358" i="9" s="1"/>
  <c r="BJ359" i="9" s="1"/>
  <c r="BJ360" i="9" s="1"/>
  <c r="BJ361" i="9" s="1"/>
  <c r="BJ362" i="9" s="1"/>
  <c r="BJ363" i="9" s="1"/>
  <c r="BJ364" i="9" s="1"/>
  <c r="BJ365" i="9" s="1"/>
  <c r="AJ344" i="9"/>
  <c r="AJ345" i="9" s="1"/>
  <c r="BJ342" i="9"/>
  <c r="BJ343" i="9" s="1"/>
  <c r="AW342" i="9"/>
  <c r="AW343" i="9" s="1"/>
  <c r="AW344" i="9" s="1"/>
  <c r="AW345" i="9" s="1"/>
  <c r="AW346" i="9" s="1"/>
  <c r="AW347" i="9" s="1"/>
  <c r="BW341" i="9"/>
  <c r="BW342" i="9" s="1"/>
  <c r="BW343" i="9" s="1"/>
  <c r="BW344" i="9" s="1"/>
  <c r="BW345" i="9" s="1"/>
  <c r="BW346" i="9" s="1"/>
  <c r="BW347" i="9" s="1"/>
  <c r="BW348" i="9" s="1"/>
  <c r="BW349" i="9" s="1"/>
  <c r="BW350" i="9" s="1"/>
  <c r="BW351" i="9" s="1"/>
  <c r="BW352" i="9" s="1"/>
  <c r="BW353" i="9" s="1"/>
  <c r="BW354" i="9" s="1"/>
  <c r="BW355" i="9" s="1"/>
  <c r="BW356" i="9" s="1"/>
  <c r="BW357" i="9" s="1"/>
  <c r="BW358" i="9" s="1"/>
  <c r="BW359" i="9" s="1"/>
  <c r="BW360" i="9" s="1"/>
  <c r="BW361" i="9" s="1"/>
  <c r="BW362" i="9" s="1"/>
  <c r="BW363" i="9" s="1"/>
  <c r="BW364" i="9" s="1"/>
  <c r="BW365" i="9" s="1"/>
  <c r="BJ341" i="9"/>
  <c r="AW341" i="9"/>
  <c r="AJ341" i="9"/>
  <c r="AJ342" i="9" s="1"/>
  <c r="AJ343" i="9" s="1"/>
  <c r="W341" i="9"/>
  <c r="W342" i="9" s="1"/>
  <c r="W343" i="9" s="1"/>
  <c r="W344" i="9" s="1"/>
  <c r="W345" i="9" s="1"/>
  <c r="W346" i="9" s="1"/>
  <c r="W347" i="9" s="1"/>
  <c r="W348" i="9" s="1"/>
  <c r="W349" i="9" s="1"/>
  <c r="W350" i="9" s="1"/>
  <c r="W351" i="9" s="1"/>
  <c r="W352" i="9" s="1"/>
  <c r="W353" i="9" s="1"/>
  <c r="W354" i="9" s="1"/>
  <c r="W355" i="9" s="1"/>
  <c r="W356" i="9" s="1"/>
  <c r="W357" i="9" s="1"/>
  <c r="W358" i="9" s="1"/>
  <c r="W359" i="9" s="1"/>
  <c r="W360" i="9" s="1"/>
  <c r="W361" i="9" s="1"/>
  <c r="W362" i="9" s="1"/>
  <c r="W363" i="9" s="1"/>
  <c r="W364" i="9" s="1"/>
  <c r="W365" i="9" s="1"/>
  <c r="J341" i="9"/>
  <c r="J342" i="9" s="1"/>
  <c r="J343" i="9" s="1"/>
  <c r="J344" i="9" s="1"/>
  <c r="J345" i="9" s="1"/>
  <c r="J346" i="9" s="1"/>
  <c r="J347" i="9" s="1"/>
  <c r="J348" i="9" s="1"/>
  <c r="J349" i="9" s="1"/>
  <c r="J350" i="9" s="1"/>
  <c r="J351" i="9" s="1"/>
  <c r="J352" i="9" s="1"/>
  <c r="J353" i="9" s="1"/>
  <c r="J354" i="9" s="1"/>
  <c r="J355" i="9" s="1"/>
  <c r="J356" i="9" s="1"/>
  <c r="J357" i="9" s="1"/>
  <c r="J358" i="9" s="1"/>
  <c r="J359" i="9" s="1"/>
  <c r="J360" i="9" s="1"/>
  <c r="J361" i="9" s="1"/>
  <c r="J362" i="9" s="1"/>
  <c r="J363" i="9" s="1"/>
  <c r="J364" i="9" s="1"/>
  <c r="J365" i="9" s="1"/>
  <c r="A10" i="9"/>
  <c r="B8" i="9"/>
  <c r="B3" i="9"/>
  <c r="C3" i="9" s="1"/>
  <c r="L2" i="9"/>
  <c r="K2" i="9" s="1"/>
  <c r="BX1" i="9"/>
  <c r="CA1" i="9" s="1"/>
  <c r="BK1" i="9"/>
  <c r="F8" i="9" s="1"/>
  <c r="AX1" i="9"/>
  <c r="E8" i="9" s="1"/>
  <c r="AK1" i="9"/>
  <c r="D8" i="9" s="1"/>
  <c r="AA1" i="9"/>
  <c r="X1" i="9"/>
  <c r="C8" i="9" s="1"/>
  <c r="N1" i="9"/>
  <c r="K1" i="9"/>
  <c r="AJ365" i="8"/>
  <c r="BW343" i="8"/>
  <c r="BW344" i="8" s="1"/>
  <c r="BW345" i="8" s="1"/>
  <c r="BW346" i="8" s="1"/>
  <c r="BW347" i="8" s="1"/>
  <c r="BW348" i="8" s="1"/>
  <c r="BW349" i="8" s="1"/>
  <c r="BW350" i="8" s="1"/>
  <c r="BW351" i="8" s="1"/>
  <c r="BW352" i="8" s="1"/>
  <c r="BW353" i="8" s="1"/>
  <c r="BW354" i="8" s="1"/>
  <c r="BW355" i="8" s="1"/>
  <c r="BW356" i="8" s="1"/>
  <c r="BW357" i="8" s="1"/>
  <c r="BW358" i="8" s="1"/>
  <c r="BW359" i="8" s="1"/>
  <c r="BW360" i="8" s="1"/>
  <c r="BW361" i="8" s="1"/>
  <c r="BW362" i="8" s="1"/>
  <c r="BW363" i="8" s="1"/>
  <c r="BW364" i="8" s="1"/>
  <c r="BW365" i="8" s="1"/>
  <c r="BJ343" i="8"/>
  <c r="BJ344" i="8" s="1"/>
  <c r="BJ345" i="8" s="1"/>
  <c r="BJ346" i="8" s="1"/>
  <c r="BJ347" i="8" s="1"/>
  <c r="BJ348" i="8" s="1"/>
  <c r="BJ349" i="8" s="1"/>
  <c r="BJ350" i="8" s="1"/>
  <c r="BJ351" i="8" s="1"/>
  <c r="BJ352" i="8" s="1"/>
  <c r="BJ353" i="8" s="1"/>
  <c r="BJ354" i="8" s="1"/>
  <c r="BJ355" i="8" s="1"/>
  <c r="BJ356" i="8" s="1"/>
  <c r="BJ357" i="8" s="1"/>
  <c r="BJ358" i="8" s="1"/>
  <c r="BJ359" i="8" s="1"/>
  <c r="BJ360" i="8" s="1"/>
  <c r="BJ361" i="8" s="1"/>
  <c r="BJ362" i="8" s="1"/>
  <c r="BJ363" i="8" s="1"/>
  <c r="BJ364" i="8" s="1"/>
  <c r="BJ365" i="8" s="1"/>
  <c r="J342" i="8"/>
  <c r="J343" i="8" s="1"/>
  <c r="J344" i="8" s="1"/>
  <c r="J345" i="8" s="1"/>
  <c r="J346" i="8" s="1"/>
  <c r="J347" i="8" s="1"/>
  <c r="J348" i="8" s="1"/>
  <c r="J349" i="8" s="1"/>
  <c r="J350" i="8" s="1"/>
  <c r="J351" i="8" s="1"/>
  <c r="J352" i="8" s="1"/>
  <c r="J353" i="8" s="1"/>
  <c r="J354" i="8" s="1"/>
  <c r="J355" i="8" s="1"/>
  <c r="J356" i="8" s="1"/>
  <c r="J357" i="8" s="1"/>
  <c r="J358" i="8" s="1"/>
  <c r="J359" i="8" s="1"/>
  <c r="J360" i="8" s="1"/>
  <c r="J361" i="8" s="1"/>
  <c r="J362" i="8" s="1"/>
  <c r="J363" i="8" s="1"/>
  <c r="J364" i="8" s="1"/>
  <c r="J365" i="8" s="1"/>
  <c r="BW341" i="8"/>
  <c r="BW342" i="8" s="1"/>
  <c r="BJ341" i="8"/>
  <c r="BJ342" i="8" s="1"/>
  <c r="AW341" i="8"/>
  <c r="AW342" i="8" s="1"/>
  <c r="AW343" i="8" s="1"/>
  <c r="AW344" i="8" s="1"/>
  <c r="AW345" i="8" s="1"/>
  <c r="AW346" i="8" s="1"/>
  <c r="AW347" i="8" s="1"/>
  <c r="AW348" i="8" s="1"/>
  <c r="AW349" i="8" s="1"/>
  <c r="AW350" i="8" s="1"/>
  <c r="AW351" i="8" s="1"/>
  <c r="AW352" i="8" s="1"/>
  <c r="AW353" i="8" s="1"/>
  <c r="AW354" i="8" s="1"/>
  <c r="AW355" i="8" s="1"/>
  <c r="AW356" i="8" s="1"/>
  <c r="AW357" i="8" s="1"/>
  <c r="AW358" i="8" s="1"/>
  <c r="AW359" i="8" s="1"/>
  <c r="AW360" i="8" s="1"/>
  <c r="AW361" i="8" s="1"/>
  <c r="AW362" i="8" s="1"/>
  <c r="AW363" i="8" s="1"/>
  <c r="AW364" i="8" s="1"/>
  <c r="AW365" i="8" s="1"/>
  <c r="AJ341" i="8"/>
  <c r="AJ342" i="8" s="1"/>
  <c r="AJ343" i="8" s="1"/>
  <c r="AJ344" i="8" s="1"/>
  <c r="AJ345" i="8" s="1"/>
  <c r="AJ346" i="8" s="1"/>
  <c r="AJ347" i="8" s="1"/>
  <c r="AJ348" i="8" s="1"/>
  <c r="AJ349" i="8" s="1"/>
  <c r="AJ350" i="8" s="1"/>
  <c r="AJ351" i="8" s="1"/>
  <c r="AJ352" i="8" s="1"/>
  <c r="AJ353" i="8" s="1"/>
  <c r="AJ354" i="8" s="1"/>
  <c r="AJ355" i="8" s="1"/>
  <c r="AJ356" i="8" s="1"/>
  <c r="AJ357" i="8" s="1"/>
  <c r="AJ358" i="8" s="1"/>
  <c r="AJ359" i="8" s="1"/>
  <c r="AJ360" i="8" s="1"/>
  <c r="AJ361" i="8" s="1"/>
  <c r="AJ362" i="8" s="1"/>
  <c r="AJ363" i="8" s="1"/>
  <c r="AJ364" i="8" s="1"/>
  <c r="W341" i="8"/>
  <c r="W342" i="8" s="1"/>
  <c r="W343" i="8" s="1"/>
  <c r="W344" i="8" s="1"/>
  <c r="W345" i="8" s="1"/>
  <c r="W346" i="8" s="1"/>
  <c r="W347" i="8" s="1"/>
  <c r="W348" i="8" s="1"/>
  <c r="W349" i="8" s="1"/>
  <c r="W350" i="8" s="1"/>
  <c r="W351" i="8" s="1"/>
  <c r="W352" i="8" s="1"/>
  <c r="W353" i="8" s="1"/>
  <c r="W354" i="8" s="1"/>
  <c r="W355" i="8" s="1"/>
  <c r="W356" i="8" s="1"/>
  <c r="W357" i="8" s="1"/>
  <c r="W358" i="8" s="1"/>
  <c r="W359" i="8" s="1"/>
  <c r="W360" i="8" s="1"/>
  <c r="W361" i="8" s="1"/>
  <c r="W362" i="8" s="1"/>
  <c r="W363" i="8" s="1"/>
  <c r="W364" i="8" s="1"/>
  <c r="W365" i="8" s="1"/>
  <c r="J341" i="8"/>
  <c r="A10" i="8"/>
  <c r="A11" i="8" s="1"/>
  <c r="D8" i="8"/>
  <c r="C8" i="8"/>
  <c r="B8" i="8"/>
  <c r="B3" i="8"/>
  <c r="C3" i="8" s="1"/>
  <c r="BK2" i="8"/>
  <c r="L2" i="8"/>
  <c r="X2" i="8" s="1"/>
  <c r="AA2" i="8" s="1"/>
  <c r="BX1" i="8"/>
  <c r="BN1" i="8"/>
  <c r="BK1" i="8"/>
  <c r="F8" i="8" s="1"/>
  <c r="BA1" i="8"/>
  <c r="AX1" i="8"/>
  <c r="E8" i="8" s="1"/>
  <c r="AN1" i="8"/>
  <c r="AK1" i="8"/>
  <c r="AA1" i="8"/>
  <c r="X1" i="8"/>
  <c r="K1" i="8"/>
  <c r="N1" i="8" s="1"/>
  <c r="BW364" i="7"/>
  <c r="BW365" i="7" s="1"/>
  <c r="BW366" i="7" s="1"/>
  <c r="BW367" i="7" s="1"/>
  <c r="AJ357" i="7"/>
  <c r="AJ358" i="7" s="1"/>
  <c r="AJ359" i="7" s="1"/>
  <c r="AJ360" i="7" s="1"/>
  <c r="AJ361" i="7" s="1"/>
  <c r="AJ362" i="7" s="1"/>
  <c r="AJ363" i="7" s="1"/>
  <c r="AJ364" i="7" s="1"/>
  <c r="AJ365" i="7" s="1"/>
  <c r="AJ366" i="7" s="1"/>
  <c r="AJ367" i="7" s="1"/>
  <c r="AJ349" i="7"/>
  <c r="AJ350" i="7" s="1"/>
  <c r="AJ351" i="7" s="1"/>
  <c r="AJ352" i="7" s="1"/>
  <c r="AJ353" i="7" s="1"/>
  <c r="AJ354" i="7" s="1"/>
  <c r="AJ355" i="7" s="1"/>
  <c r="AJ356" i="7" s="1"/>
  <c r="BW348" i="7"/>
  <c r="BW349" i="7" s="1"/>
  <c r="BW350" i="7" s="1"/>
  <c r="BW351" i="7" s="1"/>
  <c r="BW352" i="7" s="1"/>
  <c r="BW353" i="7" s="1"/>
  <c r="BW354" i="7" s="1"/>
  <c r="BW355" i="7" s="1"/>
  <c r="BW356" i="7" s="1"/>
  <c r="BW357" i="7" s="1"/>
  <c r="BW358" i="7" s="1"/>
  <c r="BW359" i="7" s="1"/>
  <c r="BW360" i="7" s="1"/>
  <c r="BW361" i="7" s="1"/>
  <c r="BW362" i="7" s="1"/>
  <c r="BW363" i="7" s="1"/>
  <c r="AW348" i="7"/>
  <c r="AW349" i="7" s="1"/>
  <c r="AW350" i="7" s="1"/>
  <c r="AW351" i="7" s="1"/>
  <c r="AW352" i="7" s="1"/>
  <c r="AW353" i="7" s="1"/>
  <c r="AW354" i="7" s="1"/>
  <c r="AW355" i="7" s="1"/>
  <c r="AW356" i="7" s="1"/>
  <c r="AW357" i="7" s="1"/>
  <c r="AW358" i="7" s="1"/>
  <c r="AW359" i="7" s="1"/>
  <c r="AW360" i="7" s="1"/>
  <c r="AW361" i="7" s="1"/>
  <c r="AW362" i="7" s="1"/>
  <c r="AW363" i="7" s="1"/>
  <c r="AW364" i="7" s="1"/>
  <c r="AW365" i="7" s="1"/>
  <c r="AW366" i="7" s="1"/>
  <c r="AW367" i="7" s="1"/>
  <c r="J348" i="7"/>
  <c r="J349" i="7" s="1"/>
  <c r="J350" i="7" s="1"/>
  <c r="J351" i="7" s="1"/>
  <c r="J352" i="7" s="1"/>
  <c r="J353" i="7" s="1"/>
  <c r="J354" i="7" s="1"/>
  <c r="J355" i="7" s="1"/>
  <c r="J356" i="7" s="1"/>
  <c r="J357" i="7" s="1"/>
  <c r="J358" i="7" s="1"/>
  <c r="J359" i="7" s="1"/>
  <c r="J360" i="7" s="1"/>
  <c r="J361" i="7" s="1"/>
  <c r="J362" i="7" s="1"/>
  <c r="J363" i="7" s="1"/>
  <c r="J364" i="7" s="1"/>
  <c r="J365" i="7" s="1"/>
  <c r="J366" i="7" s="1"/>
  <c r="J367" i="7" s="1"/>
  <c r="BW346" i="7"/>
  <c r="BW347" i="7" s="1"/>
  <c r="BW344" i="7"/>
  <c r="BW345" i="7" s="1"/>
  <c r="BJ344" i="7"/>
  <c r="BJ345" i="7" s="1"/>
  <c r="BJ346" i="7" s="1"/>
  <c r="BJ347" i="7" s="1"/>
  <c r="BJ348" i="7" s="1"/>
  <c r="BJ349" i="7" s="1"/>
  <c r="BJ350" i="7" s="1"/>
  <c r="BJ351" i="7" s="1"/>
  <c r="BJ352" i="7" s="1"/>
  <c r="BJ353" i="7" s="1"/>
  <c r="BJ354" i="7" s="1"/>
  <c r="BJ355" i="7" s="1"/>
  <c r="BJ356" i="7" s="1"/>
  <c r="BJ357" i="7" s="1"/>
  <c r="BJ358" i="7" s="1"/>
  <c r="BJ359" i="7" s="1"/>
  <c r="BJ360" i="7" s="1"/>
  <c r="BJ361" i="7" s="1"/>
  <c r="BJ362" i="7" s="1"/>
  <c r="BJ363" i="7" s="1"/>
  <c r="BJ364" i="7" s="1"/>
  <c r="BJ365" i="7" s="1"/>
  <c r="BJ366" i="7" s="1"/>
  <c r="BJ367" i="7" s="1"/>
  <c r="AJ344" i="7"/>
  <c r="AJ345" i="7" s="1"/>
  <c r="AJ346" i="7" s="1"/>
  <c r="AJ347" i="7" s="1"/>
  <c r="AJ348" i="7" s="1"/>
  <c r="J344" i="7"/>
  <c r="J345" i="7" s="1"/>
  <c r="J346" i="7" s="1"/>
  <c r="J347" i="7" s="1"/>
  <c r="BW343" i="7"/>
  <c r="BJ343" i="7"/>
  <c r="AW343" i="7"/>
  <c r="AW344" i="7" s="1"/>
  <c r="AW345" i="7" s="1"/>
  <c r="AW346" i="7" s="1"/>
  <c r="AW347" i="7" s="1"/>
  <c r="AJ343" i="7"/>
  <c r="W343" i="7"/>
  <c r="W344" i="7" s="1"/>
  <c r="W345" i="7" s="1"/>
  <c r="W346" i="7" s="1"/>
  <c r="W347" i="7" s="1"/>
  <c r="W348" i="7" s="1"/>
  <c r="W349" i="7" s="1"/>
  <c r="W350" i="7" s="1"/>
  <c r="W351" i="7" s="1"/>
  <c r="W352" i="7" s="1"/>
  <c r="W353" i="7" s="1"/>
  <c r="W354" i="7" s="1"/>
  <c r="W355" i="7" s="1"/>
  <c r="W356" i="7" s="1"/>
  <c r="W357" i="7" s="1"/>
  <c r="W358" i="7" s="1"/>
  <c r="W359" i="7" s="1"/>
  <c r="W360" i="7" s="1"/>
  <c r="W361" i="7" s="1"/>
  <c r="W362" i="7" s="1"/>
  <c r="W363" i="7" s="1"/>
  <c r="W364" i="7" s="1"/>
  <c r="W365" i="7" s="1"/>
  <c r="W366" i="7" s="1"/>
  <c r="W367" i="7" s="1"/>
  <c r="J343" i="7"/>
  <c r="A12" i="7"/>
  <c r="E10" i="7"/>
  <c r="B10" i="7"/>
  <c r="B5" i="7"/>
  <c r="B7" i="7" s="1"/>
  <c r="Y8" i="7" s="1"/>
  <c r="L4" i="7"/>
  <c r="BX4" i="7" s="1"/>
  <c r="BX3" i="7"/>
  <c r="CA3" i="7" s="1"/>
  <c r="BK3" i="7"/>
  <c r="F10" i="7" s="1"/>
  <c r="AX3" i="7"/>
  <c r="BA3" i="7" s="1"/>
  <c r="AK3" i="7"/>
  <c r="D10" i="7" s="1"/>
  <c r="AA3" i="7"/>
  <c r="X3" i="7"/>
  <c r="C10" i="7" s="1"/>
  <c r="N3" i="7"/>
  <c r="K3" i="7"/>
  <c r="C15" i="6"/>
  <c r="A15" i="6"/>
  <c r="C14" i="6"/>
  <c r="A14" i="6"/>
  <c r="G13" i="6"/>
  <c r="C13" i="6"/>
  <c r="A13" i="6"/>
  <c r="G8" i="6"/>
  <c r="G7" i="6"/>
  <c r="G6" i="6"/>
  <c r="G5" i="6"/>
  <c r="G4" i="6"/>
  <c r="G3" i="6"/>
  <c r="A2" i="6"/>
  <c r="B14" i="6" s="1"/>
  <c r="D62" i="5"/>
  <c r="E62" i="5" s="1"/>
  <c r="D61" i="5"/>
  <c r="E61" i="5" s="1"/>
  <c r="D60" i="5"/>
  <c r="E60" i="5" s="1"/>
  <c r="D59" i="5"/>
  <c r="E59" i="5" s="1"/>
  <c r="D58" i="5"/>
  <c r="E58" i="5" s="1"/>
  <c r="D57" i="5"/>
  <c r="E57" i="5" s="1"/>
  <c r="D56" i="5"/>
  <c r="E56" i="5" s="1"/>
  <c r="D55" i="5"/>
  <c r="E55" i="5" s="1"/>
  <c r="D54" i="5"/>
  <c r="E54" i="5" s="1"/>
  <c r="D53" i="5"/>
  <c r="E53" i="5" s="1"/>
  <c r="D52" i="5"/>
  <c r="E52" i="5" s="1"/>
  <c r="B47" i="5"/>
  <c r="C47" i="5" s="1"/>
  <c r="C41" i="5"/>
  <c r="C40" i="5"/>
  <c r="F27" i="10" s="1"/>
  <c r="C39" i="5"/>
  <c r="B32" i="11" s="1"/>
  <c r="C38" i="5"/>
  <c r="C25" i="10" s="1"/>
  <c r="C37" i="5"/>
  <c r="C36" i="5"/>
  <c r="B23" i="10" s="1"/>
  <c r="C35" i="5"/>
  <c r="C27" i="11" s="1"/>
  <c r="C33" i="5"/>
  <c r="G20" i="10" s="1"/>
  <c r="C31" i="5"/>
  <c r="J29" i="5"/>
  <c r="C30" i="5"/>
  <c r="I17" i="10" s="1"/>
  <c r="C29" i="5"/>
  <c r="C27" i="5"/>
  <c r="D27" i="5" s="1"/>
  <c r="C26" i="5"/>
  <c r="B14" i="10" s="1"/>
  <c r="C25" i="5"/>
  <c r="F13" i="10" s="1"/>
  <c r="C24" i="5"/>
  <c r="C12" i="10" s="1"/>
  <c r="E23" i="5"/>
  <c r="D17" i="5"/>
  <c r="C15" i="5"/>
  <c r="B23" i="5" s="1"/>
  <c r="B12" i="5"/>
  <c r="B11" i="5"/>
  <c r="B7" i="5"/>
  <c r="M5" i="5"/>
  <c r="A3" i="5"/>
  <c r="D2" i="5" s="1"/>
  <c r="M15" i="4"/>
  <c r="N17" i="4" s="1"/>
  <c r="O17" i="4" s="1"/>
  <c r="B11" i="4"/>
  <c r="T10" i="4"/>
  <c r="T9" i="4"/>
  <c r="I9" i="4"/>
  <c r="H9" i="4"/>
  <c r="I14" i="4" s="1"/>
  <c r="B9" i="4"/>
  <c r="B10" i="4" s="1"/>
  <c r="C10" i="4" s="1"/>
  <c r="A9" i="4"/>
  <c r="A10" i="4" s="1"/>
  <c r="A11" i="4" s="1"/>
  <c r="A12" i="4" s="1"/>
  <c r="A13" i="4" s="1"/>
  <c r="A14" i="4" s="1"/>
  <c r="T8" i="4"/>
  <c r="I8" i="4"/>
  <c r="H8" i="4"/>
  <c r="B8" i="4"/>
  <c r="C8" i="4" s="1"/>
  <c r="T7" i="4"/>
  <c r="I7" i="4"/>
  <c r="G7" i="4"/>
  <c r="G8" i="4" s="1"/>
  <c r="G9" i="4" s="1"/>
  <c r="C7" i="4"/>
  <c r="T6" i="4"/>
  <c r="O6" i="4"/>
  <c r="I6" i="4"/>
  <c r="C6" i="4"/>
  <c r="T5" i="4"/>
  <c r="R5" i="4"/>
  <c r="I5" i="4"/>
  <c r="G5" i="4"/>
  <c r="G6" i="4" s="1"/>
  <c r="A5" i="4"/>
  <c r="A6" i="4" s="1"/>
  <c r="A7" i="4" s="1"/>
  <c r="A8" i="4" s="1"/>
  <c r="C44" i="10" l="1"/>
  <c r="AK2" i="8"/>
  <c r="B37" i="5"/>
  <c r="D31" i="11"/>
  <c r="E31" i="11"/>
  <c r="H31" i="11"/>
  <c r="F31" i="11"/>
  <c r="G31" i="11"/>
  <c r="B31" i="11"/>
  <c r="C31" i="11"/>
  <c r="X4" i="7"/>
  <c r="AX2" i="8"/>
  <c r="AN2" i="8"/>
  <c r="BX2" i="8"/>
  <c r="BA2" i="8"/>
  <c r="AA4" i="7"/>
  <c r="K2" i="8"/>
  <c r="D20" i="10"/>
  <c r="B26" i="11"/>
  <c r="C33" i="11"/>
  <c r="B33" i="11"/>
  <c r="H33" i="11"/>
  <c r="G33" i="11"/>
  <c r="F33" i="11"/>
  <c r="E33" i="11"/>
  <c r="D33" i="11"/>
  <c r="D26" i="11"/>
  <c r="C26" i="11"/>
  <c r="B22" i="11"/>
  <c r="C22" i="11" s="1"/>
  <c r="C20" i="10"/>
  <c r="H26" i="11"/>
  <c r="G26" i="11"/>
  <c r="F26" i="11"/>
  <c r="E26" i="11"/>
  <c r="C28" i="5"/>
  <c r="B23" i="11" s="1"/>
  <c r="B5" i="9"/>
  <c r="B6" i="9" s="1"/>
  <c r="I3" i="5"/>
  <c r="A37" i="10" s="1"/>
  <c r="C14" i="10"/>
  <c r="B25" i="10"/>
  <c r="C48" i="11"/>
  <c r="J17" i="10"/>
  <c r="I25" i="10"/>
  <c r="B17" i="10"/>
  <c r="E25" i="10"/>
  <c r="K17" i="10"/>
  <c r="H17" i="10"/>
  <c r="BN2" i="8"/>
  <c r="B27" i="10"/>
  <c r="G17" i="10"/>
  <c r="H27" i="10"/>
  <c r="F17" i="10"/>
  <c r="E27" i="10"/>
  <c r="C13" i="10"/>
  <c r="D27" i="10"/>
  <c r="D30" i="5"/>
  <c r="C27" i="10"/>
  <c r="K25" i="10"/>
  <c r="AK4" i="7"/>
  <c r="J25" i="10"/>
  <c r="F20" i="10"/>
  <c r="E13" i="10"/>
  <c r="X2" i="9"/>
  <c r="AA2" i="9" s="1"/>
  <c r="E20" i="10"/>
  <c r="D13" i="10"/>
  <c r="K12" i="10"/>
  <c r="B20" i="10"/>
  <c r="K27" i="10"/>
  <c r="H25" i="10"/>
  <c r="K13" i="10"/>
  <c r="H12" i="10"/>
  <c r="B5" i="8"/>
  <c r="Y6" i="8" s="1"/>
  <c r="AC6" i="8" s="1"/>
  <c r="AF6" i="8" s="1"/>
  <c r="I12" i="10"/>
  <c r="O5" i="10"/>
  <c r="N2" i="9"/>
  <c r="K20" i="10"/>
  <c r="J27" i="10"/>
  <c r="G25" i="10"/>
  <c r="J13" i="10"/>
  <c r="G12" i="10"/>
  <c r="B15" i="6"/>
  <c r="N2" i="8"/>
  <c r="J20" i="10"/>
  <c r="I27" i="10"/>
  <c r="F25" i="10"/>
  <c r="I13" i="10"/>
  <c r="F12" i="10"/>
  <c r="J12" i="10"/>
  <c r="I20" i="10"/>
  <c r="E12" i="10"/>
  <c r="AK2" i="9"/>
  <c r="B13" i="10"/>
  <c r="H13" i="10"/>
  <c r="H20" i="10"/>
  <c r="G27" i="10"/>
  <c r="D25" i="10"/>
  <c r="G13" i="10"/>
  <c r="D12" i="10"/>
  <c r="E17" i="10"/>
  <c r="D17" i="10"/>
  <c r="C17" i="10"/>
  <c r="K24" i="10"/>
  <c r="H24" i="10"/>
  <c r="G24" i="10"/>
  <c r="F24" i="10"/>
  <c r="E24" i="10"/>
  <c r="C5" i="7"/>
  <c r="D24" i="10"/>
  <c r="C24" i="10"/>
  <c r="Z8" i="7"/>
  <c r="Z9" i="7" s="1"/>
  <c r="B24" i="10"/>
  <c r="J24" i="10"/>
  <c r="I24" i="10"/>
  <c r="B36" i="5"/>
  <c r="C45" i="10"/>
  <c r="R6" i="4"/>
  <c r="R7" i="4" s="1"/>
  <c r="R8" i="4" s="1"/>
  <c r="R9" i="4" s="1"/>
  <c r="R10" i="4" s="1"/>
  <c r="B12" i="4"/>
  <c r="C11" i="4"/>
  <c r="E63" i="5"/>
  <c r="CA4" i="7"/>
  <c r="AC8" i="7"/>
  <c r="B8" i="5"/>
  <c r="H25" i="11"/>
  <c r="G25" i="11"/>
  <c r="F19" i="10"/>
  <c r="F25" i="11"/>
  <c r="C25" i="11"/>
  <c r="B25" i="11"/>
  <c r="K19" i="10"/>
  <c r="J19" i="10"/>
  <c r="I19" i="10"/>
  <c r="H19" i="10"/>
  <c r="E25" i="11"/>
  <c r="B19" i="10"/>
  <c r="D25" i="11"/>
  <c r="G19" i="10"/>
  <c r="E19" i="10"/>
  <c r="D19" i="10"/>
  <c r="C19" i="10"/>
  <c r="C9" i="4"/>
  <c r="C23" i="5"/>
  <c r="B11" i="10" s="1"/>
  <c r="C11" i="10" s="1"/>
  <c r="B27" i="11"/>
  <c r="H21" i="10"/>
  <c r="C21" i="10"/>
  <c r="B21" i="10"/>
  <c r="H27" i="11"/>
  <c r="G27" i="11"/>
  <c r="K21" i="10"/>
  <c r="E21" i="10"/>
  <c r="D21" i="10"/>
  <c r="G21" i="10"/>
  <c r="F21" i="10"/>
  <c r="F27" i="11"/>
  <c r="E27" i="11"/>
  <c r="D27" i="11"/>
  <c r="J21" i="10"/>
  <c r="I21" i="10"/>
  <c r="D43" i="11"/>
  <c r="B43" i="11"/>
  <c r="D38" i="10"/>
  <c r="H43" i="11"/>
  <c r="C38" i="10"/>
  <c r="G43" i="11"/>
  <c r="B38" i="10"/>
  <c r="F43" i="11"/>
  <c r="E43" i="11"/>
  <c r="C43" i="11"/>
  <c r="K38" i="10"/>
  <c r="F38" i="10"/>
  <c r="E38" i="10"/>
  <c r="J38" i="10"/>
  <c r="I38" i="10"/>
  <c r="H38" i="10"/>
  <c r="G38" i="10"/>
  <c r="B15" i="10"/>
  <c r="AY8" i="7"/>
  <c r="BL8" i="7"/>
  <c r="BY8" i="7"/>
  <c r="AL8" i="7"/>
  <c r="I23" i="5"/>
  <c r="C16" i="5"/>
  <c r="D16" i="5" s="1"/>
  <c r="B15" i="11" s="1"/>
  <c r="D15" i="5"/>
  <c r="AN3" i="7"/>
  <c r="B8" i="7"/>
  <c r="H23" i="11"/>
  <c r="I16" i="10"/>
  <c r="E16" i="10"/>
  <c r="C23" i="11"/>
  <c r="B16" i="10"/>
  <c r="F23" i="11"/>
  <c r="G23" i="11"/>
  <c r="L8" i="7"/>
  <c r="A13" i="7"/>
  <c r="B21" i="11"/>
  <c r="E34" i="11"/>
  <c r="D34" i="11"/>
  <c r="C34" i="11"/>
  <c r="B28" i="10"/>
  <c r="B34" i="11"/>
  <c r="K28" i="10"/>
  <c r="J28" i="10"/>
  <c r="H34" i="11"/>
  <c r="I28" i="10"/>
  <c r="G34" i="11"/>
  <c r="H28" i="10"/>
  <c r="F34" i="11"/>
  <c r="G28" i="10"/>
  <c r="F28" i="10"/>
  <c r="E28" i="10"/>
  <c r="D28" i="10"/>
  <c r="C28" i="10"/>
  <c r="F2" i="6"/>
  <c r="F4" i="6" s="1"/>
  <c r="K4" i="7"/>
  <c r="N4" i="7" s="1"/>
  <c r="D26" i="5"/>
  <c r="D24" i="11"/>
  <c r="C24" i="11"/>
  <c r="B24" i="11"/>
  <c r="F18" i="10"/>
  <c r="K18" i="10"/>
  <c r="H24" i="11"/>
  <c r="J18" i="10"/>
  <c r="G24" i="11"/>
  <c r="I18" i="10"/>
  <c r="F24" i="11"/>
  <c r="H18" i="10"/>
  <c r="E24" i="11"/>
  <c r="G18" i="10"/>
  <c r="E18" i="10"/>
  <c r="D18" i="10"/>
  <c r="C18" i="10"/>
  <c r="B18" i="10"/>
  <c r="B13" i="6"/>
  <c r="B30" i="11"/>
  <c r="AX4" i="7"/>
  <c r="BA4" i="7" s="1"/>
  <c r="H20" i="11"/>
  <c r="G20" i="11"/>
  <c r="F20" i="11"/>
  <c r="E20" i="11"/>
  <c r="B20" i="11"/>
  <c r="B12" i="10"/>
  <c r="D20" i="11"/>
  <c r="C20" i="11"/>
  <c r="B29" i="11"/>
  <c r="C29" i="11" s="1"/>
  <c r="D29" i="11" s="1"/>
  <c r="E29" i="11" s="1"/>
  <c r="F29" i="11" s="1"/>
  <c r="G29" i="11" s="1"/>
  <c r="H29" i="11" s="1"/>
  <c r="C2" i="6"/>
  <c r="C4" i="6" s="1"/>
  <c r="BN3" i="7"/>
  <c r="BK4" i="7"/>
  <c r="D2" i="6"/>
  <c r="D6" i="6" s="1"/>
  <c r="G10" i="7"/>
  <c r="E2" i="6"/>
  <c r="E5" i="6" s="1"/>
  <c r="G8" i="8"/>
  <c r="CA1" i="8"/>
  <c r="CA2" i="8" s="1"/>
  <c r="A12" i="8"/>
  <c r="BY6" i="9"/>
  <c r="AL6" i="9"/>
  <c r="AN1" i="9"/>
  <c r="AN2" i="9" s="1"/>
  <c r="A11" i="9"/>
  <c r="BA1" i="9"/>
  <c r="AX2" i="9"/>
  <c r="BN1" i="9"/>
  <c r="BK2" i="9"/>
  <c r="G8" i="9"/>
  <c r="BX2" i="9"/>
  <c r="CA2" i="9" s="1"/>
  <c r="B42" i="5" l="1"/>
  <c r="AN4" i="7"/>
  <c r="D23" i="11"/>
  <c r="D4" i="6"/>
  <c r="D16" i="10"/>
  <c r="H16" i="10"/>
  <c r="J16" i="10"/>
  <c r="F16" i="10"/>
  <c r="K16" i="10"/>
  <c r="E23" i="11"/>
  <c r="C16" i="10"/>
  <c r="G16" i="10"/>
  <c r="L6" i="8"/>
  <c r="M341" i="8" s="1"/>
  <c r="AD6" i="8"/>
  <c r="C21" i="11"/>
  <c r="D21" i="11" s="1"/>
  <c r="BL6" i="9"/>
  <c r="BP6" i="9" s="1"/>
  <c r="D45" i="10"/>
  <c r="D14" i="10"/>
  <c r="B47" i="11"/>
  <c r="I18" i="5"/>
  <c r="C15" i="10"/>
  <c r="D15" i="10" s="1"/>
  <c r="E15" i="10" s="1"/>
  <c r="F15" i="10" s="1"/>
  <c r="G15" i="10" s="1"/>
  <c r="H15" i="10" s="1"/>
  <c r="I15" i="10" s="1"/>
  <c r="J15" i="10" s="1"/>
  <c r="K15" i="10" s="1"/>
  <c r="E47" i="11"/>
  <c r="D47" i="11"/>
  <c r="F47" i="11"/>
  <c r="D44" i="10"/>
  <c r="Z6" i="8"/>
  <c r="AA6" i="8" s="1"/>
  <c r="D22" i="11"/>
  <c r="D48" i="11"/>
  <c r="D47" i="5"/>
  <c r="H47" i="11"/>
  <c r="G47" i="11"/>
  <c r="C47" i="11"/>
  <c r="L6" i="9"/>
  <c r="BY6" i="8"/>
  <c r="CC6" i="8" s="1"/>
  <c r="Y6" i="9"/>
  <c r="AY6" i="9"/>
  <c r="AL6" i="8"/>
  <c r="AM6" i="8" s="1"/>
  <c r="M312" i="8"/>
  <c r="C8" i="6"/>
  <c r="BL6" i="8"/>
  <c r="E15" i="6"/>
  <c r="M266" i="8"/>
  <c r="B6" i="8"/>
  <c r="M131" i="8"/>
  <c r="BN4" i="7"/>
  <c r="BM8" i="7" s="1"/>
  <c r="M153" i="8"/>
  <c r="M354" i="8"/>
  <c r="AY6" i="8"/>
  <c r="C7" i="6"/>
  <c r="M215" i="8"/>
  <c r="M82" i="8"/>
  <c r="Z7" i="8"/>
  <c r="Z8" i="8" s="1"/>
  <c r="M32" i="8"/>
  <c r="AA8" i="7"/>
  <c r="AB8" i="7" s="1"/>
  <c r="B30" i="10"/>
  <c r="M366" i="7"/>
  <c r="M364" i="7"/>
  <c r="M362" i="7"/>
  <c r="M360" i="7"/>
  <c r="M358" i="7"/>
  <c r="M356" i="7"/>
  <c r="M354" i="7"/>
  <c r="M352" i="7"/>
  <c r="M350" i="7"/>
  <c r="M348" i="7"/>
  <c r="M363" i="7"/>
  <c r="M355" i="7"/>
  <c r="M347" i="7"/>
  <c r="M342" i="7"/>
  <c r="M341" i="7"/>
  <c r="M340" i="7"/>
  <c r="M339" i="7"/>
  <c r="M338" i="7"/>
  <c r="M337" i="7"/>
  <c r="M336" i="7"/>
  <c r="M335" i="7"/>
  <c r="M334" i="7"/>
  <c r="M333" i="7"/>
  <c r="M332" i="7"/>
  <c r="M331" i="7"/>
  <c r="M330" i="7"/>
  <c r="M329" i="7"/>
  <c r="M328" i="7"/>
  <c r="M327" i="7"/>
  <c r="M326" i="7"/>
  <c r="M325" i="7"/>
  <c r="M324" i="7"/>
  <c r="M323" i="7"/>
  <c r="M322" i="7"/>
  <c r="M321" i="7"/>
  <c r="M320" i="7"/>
  <c r="M319" i="7"/>
  <c r="M318" i="7"/>
  <c r="M317" i="7"/>
  <c r="M316" i="7"/>
  <c r="M315" i="7"/>
  <c r="M314" i="7"/>
  <c r="M313" i="7"/>
  <c r="M312" i="7"/>
  <c r="M311" i="7"/>
  <c r="M310" i="7"/>
  <c r="M309" i="7"/>
  <c r="M308" i="7"/>
  <c r="M307" i="7"/>
  <c r="M306" i="7"/>
  <c r="M305" i="7"/>
  <c r="M304" i="7"/>
  <c r="M303" i="7"/>
  <c r="M346" i="7"/>
  <c r="M345" i="7"/>
  <c r="M361" i="7"/>
  <c r="M353" i="7"/>
  <c r="M344" i="7"/>
  <c r="M343" i="7"/>
  <c r="M367" i="7"/>
  <c r="M359" i="7"/>
  <c r="M351" i="7"/>
  <c r="M293" i="7"/>
  <c r="M281" i="7"/>
  <c r="M227" i="7"/>
  <c r="M215" i="7"/>
  <c r="M294" i="7"/>
  <c r="M282" i="7"/>
  <c r="M274" i="7"/>
  <c r="M260" i="7"/>
  <c r="M254" i="7"/>
  <c r="M248" i="7"/>
  <c r="M242" i="7"/>
  <c r="M236" i="7"/>
  <c r="M230" i="7"/>
  <c r="M220" i="7"/>
  <c r="M302" i="7"/>
  <c r="M300" i="7"/>
  <c r="M298" i="7"/>
  <c r="M295" i="7"/>
  <c r="M283" i="7"/>
  <c r="M272" i="7"/>
  <c r="M268" i="7"/>
  <c r="M264" i="7"/>
  <c r="M225" i="7"/>
  <c r="M213" i="7"/>
  <c r="M357" i="7"/>
  <c r="M349" i="7"/>
  <c r="M296" i="7"/>
  <c r="M284" i="7"/>
  <c r="M259" i="7"/>
  <c r="M253" i="7"/>
  <c r="M247" i="7"/>
  <c r="M241" i="7"/>
  <c r="M235" i="7"/>
  <c r="M229" i="7"/>
  <c r="M218" i="7"/>
  <c r="M285" i="7"/>
  <c r="M223" i="7"/>
  <c r="M286" i="7"/>
  <c r="M273" i="7"/>
  <c r="M269" i="7"/>
  <c r="M265" i="7"/>
  <c r="M258" i="7"/>
  <c r="M252" i="7"/>
  <c r="M246" i="7"/>
  <c r="M240" i="7"/>
  <c r="M234" i="7"/>
  <c r="M228" i="7"/>
  <c r="M216" i="7"/>
  <c r="M287" i="7"/>
  <c r="M221" i="7"/>
  <c r="M288" i="7"/>
  <c r="M276" i="7"/>
  <c r="M257" i="7"/>
  <c r="M251" i="7"/>
  <c r="M245" i="7"/>
  <c r="M279" i="7"/>
  <c r="M203" i="7"/>
  <c r="M177" i="7"/>
  <c r="M175" i="7"/>
  <c r="M150" i="7"/>
  <c r="M138" i="7"/>
  <c r="M126" i="7"/>
  <c r="M114" i="7"/>
  <c r="M280" i="7"/>
  <c r="M249" i="7"/>
  <c r="M237" i="7"/>
  <c r="M202" i="7"/>
  <c r="M178" i="7"/>
  <c r="M172" i="7"/>
  <c r="M167" i="7"/>
  <c r="M161" i="7"/>
  <c r="M155" i="7"/>
  <c r="M143" i="7"/>
  <c r="M131" i="7"/>
  <c r="M119" i="7"/>
  <c r="M301" i="7"/>
  <c r="M289" i="7"/>
  <c r="M222" i="7"/>
  <c r="M201" i="7"/>
  <c r="M198" i="7"/>
  <c r="M196" i="7"/>
  <c r="M194" i="7"/>
  <c r="M192" i="7"/>
  <c r="M190" i="7"/>
  <c r="M188" i="7"/>
  <c r="M179" i="7"/>
  <c r="M148" i="7"/>
  <c r="M136" i="7"/>
  <c r="M124" i="7"/>
  <c r="M112" i="7"/>
  <c r="M290" i="7"/>
  <c r="M256" i="7"/>
  <c r="M238" i="7"/>
  <c r="M224" i="7"/>
  <c r="M214" i="7"/>
  <c r="M212" i="7"/>
  <c r="M200" i="7"/>
  <c r="M180" i="7"/>
  <c r="M166" i="7"/>
  <c r="M160" i="7"/>
  <c r="M154" i="7"/>
  <c r="M141" i="7"/>
  <c r="M129" i="7"/>
  <c r="M117"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291" i="7"/>
  <c r="M226" i="7"/>
  <c r="M211" i="7"/>
  <c r="M181" i="7"/>
  <c r="M173" i="7"/>
  <c r="M292" i="7"/>
  <c r="M261" i="7"/>
  <c r="M239" i="7"/>
  <c r="M210" i="7"/>
  <c r="M182" i="7"/>
  <c r="M165" i="7"/>
  <c r="M159" i="7"/>
  <c r="M153" i="7"/>
  <c r="M139" i="7"/>
  <c r="M127" i="7"/>
  <c r="M115" i="7"/>
  <c r="M297" i="7"/>
  <c r="M231" i="7"/>
  <c r="M209" i="7"/>
  <c r="M183" i="7"/>
  <c r="M144" i="7"/>
  <c r="M132" i="7"/>
  <c r="M120" i="7"/>
  <c r="M108" i="7"/>
  <c r="M299" i="7"/>
  <c r="M277" i="7"/>
  <c r="M270" i="7"/>
  <c r="M266" i="7"/>
  <c r="M233" i="7"/>
  <c r="M205" i="7"/>
  <c r="M187" i="7"/>
  <c r="M171" i="7"/>
  <c r="M140" i="7"/>
  <c r="M128" i="7"/>
  <c r="M116" i="7"/>
  <c r="M278" i="7"/>
  <c r="M275" i="7"/>
  <c r="M262" i="7"/>
  <c r="M244" i="7"/>
  <c r="M204" i="7"/>
  <c r="M176" i="7"/>
  <c r="M168" i="7"/>
  <c r="M162" i="7"/>
  <c r="M156" i="7"/>
  <c r="M145" i="7"/>
  <c r="M133" i="7"/>
  <c r="M121" i="7"/>
  <c r="M109" i="7"/>
  <c r="M184" i="7"/>
  <c r="M118" i="7"/>
  <c r="M34" i="7"/>
  <c r="M22" i="7"/>
  <c r="M232" i="7"/>
  <c r="M217" i="7"/>
  <c r="M207" i="7"/>
  <c r="M193" i="7"/>
  <c r="M163" i="7"/>
  <c r="M135" i="7"/>
  <c r="M39" i="7"/>
  <c r="M27" i="7"/>
  <c r="M15" i="7"/>
  <c r="M267" i="7"/>
  <c r="M255" i="7"/>
  <c r="M219" i="7"/>
  <c r="M146" i="7"/>
  <c r="M110" i="7"/>
  <c r="M32" i="7"/>
  <c r="M20" i="7"/>
  <c r="P8" i="7"/>
  <c r="M170" i="7"/>
  <c r="M152" i="7"/>
  <c r="M125" i="7"/>
  <c r="M37" i="7"/>
  <c r="M25" i="7"/>
  <c r="M13" i="7"/>
  <c r="M243" i="7"/>
  <c r="M199" i="7"/>
  <c r="M191" i="7"/>
  <c r="M185" i="7"/>
  <c r="M142" i="7"/>
  <c r="M30" i="7"/>
  <c r="M18" i="7"/>
  <c r="M56" i="7"/>
  <c r="M53" i="7"/>
  <c r="M49" i="7"/>
  <c r="M48" i="7"/>
  <c r="M47" i="7"/>
  <c r="M44" i="7"/>
  <c r="M43" i="7"/>
  <c r="M263" i="7"/>
  <c r="M157" i="7"/>
  <c r="M123" i="7"/>
  <c r="M35" i="7"/>
  <c r="M23" i="7"/>
  <c r="M11" i="7"/>
  <c r="M9" i="7"/>
  <c r="M8" i="7"/>
  <c r="M208" i="7"/>
  <c r="M59" i="7"/>
  <c r="M57" i="7"/>
  <c r="M55" i="7"/>
  <c r="M54" i="7"/>
  <c r="M51" i="7"/>
  <c r="M46" i="7"/>
  <c r="M42" i="7"/>
  <c r="M40" i="7"/>
  <c r="M16" i="7"/>
  <c r="M365" i="7"/>
  <c r="M174" i="7"/>
  <c r="M134" i="7"/>
  <c r="M58" i="7"/>
  <c r="M52" i="7"/>
  <c r="M50" i="7"/>
  <c r="M45" i="7"/>
  <c r="M41" i="7"/>
  <c r="M28" i="7"/>
  <c r="M197" i="7"/>
  <c r="M189" i="7"/>
  <c r="M164" i="7"/>
  <c r="M149" i="7"/>
  <c r="M195" i="7"/>
  <c r="M122" i="7"/>
  <c r="M36" i="7"/>
  <c r="M24" i="7"/>
  <c r="M12" i="7"/>
  <c r="M271" i="7"/>
  <c r="M158" i="7"/>
  <c r="M137" i="7"/>
  <c r="M29" i="7"/>
  <c r="M17" i="7"/>
  <c r="M10" i="7"/>
  <c r="M130" i="7"/>
  <c r="M21" i="7"/>
  <c r="M26" i="7"/>
  <c r="M206" i="7"/>
  <c r="M186" i="7"/>
  <c r="M31" i="7"/>
  <c r="M33" i="7"/>
  <c r="M38" i="7"/>
  <c r="M111" i="7"/>
  <c r="M151" i="7"/>
  <c r="M113" i="7"/>
  <c r="M169" i="7"/>
  <c r="M147" i="7"/>
  <c r="M14" i="7"/>
  <c r="M250" i="7"/>
  <c r="M19" i="7"/>
  <c r="BP8" i="7"/>
  <c r="BC6" i="9"/>
  <c r="C19" i="5"/>
  <c r="AZ8" i="7"/>
  <c r="BC8" i="7"/>
  <c r="E8" i="6"/>
  <c r="E3" i="6"/>
  <c r="B3" i="10"/>
  <c r="C3" i="10" s="1"/>
  <c r="B13" i="11"/>
  <c r="B14" i="11" s="1"/>
  <c r="P5" i="10"/>
  <c r="T3" i="4"/>
  <c r="A12" i="9"/>
  <c r="E6" i="6"/>
  <c r="I5" i="5"/>
  <c r="J5" i="5" s="1"/>
  <c r="I4" i="5"/>
  <c r="J4" i="5" s="1"/>
  <c r="I6" i="5"/>
  <c r="B45" i="5" s="1"/>
  <c r="Z10" i="7"/>
  <c r="C12" i="4"/>
  <c r="B13" i="4"/>
  <c r="D7" i="6"/>
  <c r="E14" i="6"/>
  <c r="J36" i="10"/>
  <c r="K36" i="10"/>
  <c r="I36" i="10"/>
  <c r="H36" i="10"/>
  <c r="G36" i="10"/>
  <c r="F36" i="10"/>
  <c r="E36" i="10"/>
  <c r="D36" i="10"/>
  <c r="C36" i="10"/>
  <c r="B36" i="10"/>
  <c r="B46" i="5"/>
  <c r="I10" i="5"/>
  <c r="I11" i="5"/>
  <c r="I12" i="5"/>
  <c r="J12" i="5" s="1"/>
  <c r="BN2" i="9"/>
  <c r="AG6" i="8"/>
  <c r="Y7" i="8" s="1"/>
  <c r="AE6" i="8"/>
  <c r="AB6" i="8"/>
  <c r="F5" i="6"/>
  <c r="C42" i="5"/>
  <c r="H4" i="6"/>
  <c r="H2" i="6"/>
  <c r="D8" i="6"/>
  <c r="D3" i="6"/>
  <c r="D5" i="6"/>
  <c r="M363" i="9"/>
  <c r="M362" i="9"/>
  <c r="M361" i="9"/>
  <c r="M360" i="9"/>
  <c r="M359" i="9"/>
  <c r="M358" i="9"/>
  <c r="M350" i="9"/>
  <c r="M348" i="9"/>
  <c r="M346" i="9"/>
  <c r="M344" i="9"/>
  <c r="M342" i="9"/>
  <c r="M357" i="9"/>
  <c r="M356" i="9"/>
  <c r="M355" i="9"/>
  <c r="M354" i="9"/>
  <c r="M365" i="9"/>
  <c r="M364" i="9"/>
  <c r="M353" i="9"/>
  <c r="M349" i="9"/>
  <c r="M345" i="9"/>
  <c r="M352" i="9"/>
  <c r="M341" i="9"/>
  <c r="M340" i="9"/>
  <c r="M339" i="9"/>
  <c r="M338" i="9"/>
  <c r="M337" i="9"/>
  <c r="M336" i="9"/>
  <c r="M335" i="9"/>
  <c r="M334" i="9"/>
  <c r="M333" i="9"/>
  <c r="M332" i="9"/>
  <c r="M331" i="9"/>
  <c r="M330" i="9"/>
  <c r="M329" i="9"/>
  <c r="M328" i="9"/>
  <c r="M327" i="9"/>
  <c r="M326" i="9"/>
  <c r="M325" i="9"/>
  <c r="M324" i="9"/>
  <c r="M323" i="9"/>
  <c r="M347" i="9"/>
  <c r="M343" i="9"/>
  <c r="M351" i="9"/>
  <c r="M322" i="9"/>
  <c r="M321" i="9"/>
  <c r="M320" i="9"/>
  <c r="M319" i="9"/>
  <c r="M318" i="9"/>
  <c r="M317" i="9"/>
  <c r="M316" i="9"/>
  <c r="M315" i="9"/>
  <c r="M314" i="9"/>
  <c r="M313" i="9"/>
  <c r="M312" i="9"/>
  <c r="M311" i="9"/>
  <c r="M310" i="9"/>
  <c r="M309" i="9"/>
  <c r="M308" i="9"/>
  <c r="M307" i="9"/>
  <c r="M305" i="9"/>
  <c r="M297" i="9"/>
  <c r="M295" i="9"/>
  <c r="M299" i="9"/>
  <c r="M300" i="9"/>
  <c r="M290" i="9"/>
  <c r="M286" i="9"/>
  <c r="M274" i="9"/>
  <c r="M271" i="9"/>
  <c r="M270" i="9"/>
  <c r="M269" i="9"/>
  <c r="M279" i="9"/>
  <c r="M291" i="9"/>
  <c r="M284" i="9"/>
  <c r="M272" i="9"/>
  <c r="M302" i="9"/>
  <c r="M298" i="9"/>
  <c r="M296" i="9"/>
  <c r="M289" i="9"/>
  <c r="M277" i="9"/>
  <c r="M303" i="9"/>
  <c r="M301" i="9"/>
  <c r="M282" i="9"/>
  <c r="M304" i="9"/>
  <c r="M292" i="9"/>
  <c r="M287" i="9"/>
  <c r="M275" i="9"/>
  <c r="M280" i="9"/>
  <c r="M306" i="9"/>
  <c r="M293" i="9"/>
  <c r="M281" i="9"/>
  <c r="M283" i="9"/>
  <c r="M273" i="9"/>
  <c r="M266" i="9"/>
  <c r="M263" i="9"/>
  <c r="M262" i="9"/>
  <c r="M261" i="9"/>
  <c r="M260" i="9"/>
  <c r="M259" i="9"/>
  <c r="M258" i="9"/>
  <c r="M257" i="9"/>
  <c r="M256" i="9"/>
  <c r="M255" i="9"/>
  <c r="M254" i="9"/>
  <c r="M253" i="9"/>
  <c r="M252" i="9"/>
  <c r="M251" i="9"/>
  <c r="M250" i="9"/>
  <c r="M249" i="9"/>
  <c r="M248" i="9"/>
  <c r="M247" i="9"/>
  <c r="M246" i="9"/>
  <c r="M245" i="9"/>
  <c r="M285" i="9"/>
  <c r="M264" i="9"/>
  <c r="M268" i="9"/>
  <c r="M244" i="9"/>
  <c r="M238" i="9"/>
  <c r="M234" i="9"/>
  <c r="M288" i="9"/>
  <c r="M241" i="9"/>
  <c r="M232" i="9"/>
  <c r="M242" i="9"/>
  <c r="M239" i="9"/>
  <c r="M278" i="9"/>
  <c r="M235" i="9"/>
  <c r="M243" i="9"/>
  <c r="M240" i="9"/>
  <c r="M265" i="9"/>
  <c r="M236" i="9"/>
  <c r="M294" i="9"/>
  <c r="M199" i="9"/>
  <c r="M193" i="9"/>
  <c r="M187" i="9"/>
  <c r="M237" i="9"/>
  <c r="M207" i="9"/>
  <c r="M203" i="9"/>
  <c r="M231" i="9"/>
  <c r="M228" i="9"/>
  <c r="M225" i="9"/>
  <c r="M222" i="9"/>
  <c r="M219" i="9"/>
  <c r="M216" i="9"/>
  <c r="M213" i="9"/>
  <c r="M212" i="9"/>
  <c r="M198" i="9"/>
  <c r="M192" i="9"/>
  <c r="M186" i="9"/>
  <c r="M267" i="9"/>
  <c r="M210" i="9"/>
  <c r="M208" i="9"/>
  <c r="M204" i="9"/>
  <c r="M197" i="9"/>
  <c r="M191" i="9"/>
  <c r="M230" i="9"/>
  <c r="M227" i="9"/>
  <c r="M224" i="9"/>
  <c r="M221" i="9"/>
  <c r="M218" i="9"/>
  <c r="M215" i="9"/>
  <c r="M206" i="9"/>
  <c r="M202" i="9"/>
  <c r="M200" i="9"/>
  <c r="M194" i="9"/>
  <c r="M188" i="9"/>
  <c r="M233" i="9"/>
  <c r="M178" i="9"/>
  <c r="M170" i="9"/>
  <c r="M195" i="9"/>
  <c r="M163" i="9"/>
  <c r="M185" i="9"/>
  <c r="M177" i="9"/>
  <c r="M168" i="9"/>
  <c r="M229" i="9"/>
  <c r="M220" i="9"/>
  <c r="M184" i="9"/>
  <c r="M173" i="9"/>
  <c r="M161" i="9"/>
  <c r="M176" i="9"/>
  <c r="M166" i="9"/>
  <c r="M179" i="9"/>
  <c r="M172" i="9"/>
  <c r="M160" i="9"/>
  <c r="M226" i="9"/>
  <c r="M217" i="9"/>
  <c r="M190" i="9"/>
  <c r="M182" i="9"/>
  <c r="M165" i="9"/>
  <c r="M153" i="9"/>
  <c r="M141" i="9"/>
  <c r="M129" i="9"/>
  <c r="M167" i="9"/>
  <c r="M152" i="9"/>
  <c r="M140" i="9"/>
  <c r="M128" i="9"/>
  <c r="M169" i="9"/>
  <c r="M151" i="9"/>
  <c r="M139" i="9"/>
  <c r="M180" i="9"/>
  <c r="M171" i="9"/>
  <c r="M150" i="9"/>
  <c r="M138" i="9"/>
  <c r="M276" i="9"/>
  <c r="M149" i="9"/>
  <c r="M137" i="9"/>
  <c r="M181" i="9"/>
  <c r="M148" i="9"/>
  <c r="M136" i="9"/>
  <c r="M127" i="9"/>
  <c r="M159" i="9"/>
  <c r="M147" i="9"/>
  <c r="M135" i="9"/>
  <c r="M214" i="9"/>
  <c r="M211" i="9"/>
  <c r="M201" i="9"/>
  <c r="M175" i="9"/>
  <c r="M155" i="9"/>
  <c r="M143" i="9"/>
  <c r="M131" i="9"/>
  <c r="M154" i="9"/>
  <c r="M142" i="9"/>
  <c r="M130" i="9"/>
  <c r="M126" i="9"/>
  <c r="M205" i="9"/>
  <c r="M145" i="9"/>
  <c r="M81" i="9"/>
  <c r="M124" i="9"/>
  <c r="M120" i="9"/>
  <c r="M116" i="9"/>
  <c r="M112" i="9"/>
  <c r="M108" i="9"/>
  <c r="M87" i="9"/>
  <c r="M196" i="9"/>
  <c r="M189" i="9"/>
  <c r="M162" i="9"/>
  <c r="M158" i="9"/>
  <c r="M99" i="9"/>
  <c r="M97" i="9"/>
  <c r="M91" i="9"/>
  <c r="M164" i="9"/>
  <c r="M156" i="9"/>
  <c r="M123" i="9"/>
  <c r="M119" i="9"/>
  <c r="M115" i="9"/>
  <c r="M111" i="9"/>
  <c r="M102" i="9"/>
  <c r="M93" i="9"/>
  <c r="M209" i="9"/>
  <c r="M146" i="9"/>
  <c r="M101" i="9"/>
  <c r="M94" i="9"/>
  <c r="M82" i="9"/>
  <c r="M174" i="9"/>
  <c r="M95" i="9"/>
  <c r="M90" i="9"/>
  <c r="M223" i="9"/>
  <c r="M144" i="9"/>
  <c r="M122" i="9"/>
  <c r="M118" i="9"/>
  <c r="M114" i="9"/>
  <c r="M110" i="9"/>
  <c r="M107" i="9"/>
  <c r="M104" i="9"/>
  <c r="M132" i="9"/>
  <c r="M125" i="9"/>
  <c r="M121" i="9"/>
  <c r="M117" i="9"/>
  <c r="M113" i="9"/>
  <c r="M109" i="9"/>
  <c r="M83" i="9"/>
  <c r="M106" i="9"/>
  <c r="M92" i="9"/>
  <c r="M69" i="9"/>
  <c r="M134" i="9"/>
  <c r="M96" i="9"/>
  <c r="M67" i="9"/>
  <c r="M66" i="9"/>
  <c r="M65" i="9"/>
  <c r="M64" i="9"/>
  <c r="M63" i="9"/>
  <c r="M62" i="9"/>
  <c r="M61" i="9"/>
  <c r="M60" i="9"/>
  <c r="M59" i="9"/>
  <c r="M58" i="9"/>
  <c r="M57" i="9"/>
  <c r="M56" i="9"/>
  <c r="M55" i="9"/>
  <c r="M54" i="9"/>
  <c r="M53" i="9"/>
  <c r="M52" i="9"/>
  <c r="M51" i="9"/>
  <c r="M50" i="9"/>
  <c r="M49" i="9"/>
  <c r="M48" i="9"/>
  <c r="M47" i="9"/>
  <c r="M46" i="9"/>
  <c r="M45" i="9"/>
  <c r="M44" i="9"/>
  <c r="M43" i="9"/>
  <c r="M42" i="9"/>
  <c r="M41" i="9"/>
  <c r="M40" i="9"/>
  <c r="M39" i="9"/>
  <c r="M72" i="9"/>
  <c r="M89" i="9"/>
  <c r="M36" i="9"/>
  <c r="M24" i="9"/>
  <c r="M133" i="9"/>
  <c r="M86" i="9"/>
  <c r="M84" i="9"/>
  <c r="M79" i="9"/>
  <c r="M29" i="9"/>
  <c r="M183" i="9"/>
  <c r="M98" i="9"/>
  <c r="M78" i="9"/>
  <c r="M68" i="9"/>
  <c r="M34" i="9"/>
  <c r="M157" i="9"/>
  <c r="M77" i="9"/>
  <c r="M27" i="9"/>
  <c r="M100" i="9"/>
  <c r="M85" i="9"/>
  <c r="M75" i="9"/>
  <c r="M73" i="9"/>
  <c r="M70" i="9"/>
  <c r="M35" i="9"/>
  <c r="M31" i="9"/>
  <c r="M21" i="9"/>
  <c r="M15" i="9"/>
  <c r="M8" i="9"/>
  <c r="M32" i="9"/>
  <c r="M28" i="9"/>
  <c r="M18" i="9"/>
  <c r="M103" i="9"/>
  <c r="M17" i="9"/>
  <c r="M13" i="9"/>
  <c r="P6" i="9"/>
  <c r="M71" i="9"/>
  <c r="M37" i="9"/>
  <c r="M22" i="9"/>
  <c r="M19" i="9"/>
  <c r="M11" i="9"/>
  <c r="M88" i="9"/>
  <c r="M80" i="9"/>
  <c r="M16" i="9"/>
  <c r="M26" i="9"/>
  <c r="M9" i="9"/>
  <c r="M7" i="9"/>
  <c r="M6" i="9"/>
  <c r="M105" i="9"/>
  <c r="M10" i="9"/>
  <c r="M76" i="9"/>
  <c r="M33" i="9"/>
  <c r="M74" i="9"/>
  <c r="M38" i="9"/>
  <c r="M23" i="9"/>
  <c r="M12" i="9"/>
  <c r="M14" i="9"/>
  <c r="M25" i="9"/>
  <c r="M20" i="9"/>
  <c r="M30" i="9"/>
  <c r="F3" i="6"/>
  <c r="F6" i="6"/>
  <c r="F8" i="6"/>
  <c r="C6" i="6"/>
  <c r="H6" i="6" s="1"/>
  <c r="BA2" i="9"/>
  <c r="AC6" i="9"/>
  <c r="Z6" i="9"/>
  <c r="CF6" i="8"/>
  <c r="CD6" i="8"/>
  <c r="F7" i="6"/>
  <c r="A14" i="7"/>
  <c r="AM6" i="9"/>
  <c r="AP6" i="9"/>
  <c r="E7" i="6"/>
  <c r="B35" i="11"/>
  <c r="AP8" i="7"/>
  <c r="AM8" i="7"/>
  <c r="AF8" i="7"/>
  <c r="AD8" i="7"/>
  <c r="A13" i="8"/>
  <c r="CC6" i="9"/>
  <c r="BZ6" i="9"/>
  <c r="E4" i="6"/>
  <c r="C3" i="6"/>
  <c r="C5" i="6"/>
  <c r="CC8" i="7"/>
  <c r="BZ8" i="7"/>
  <c r="M31" i="8" l="1"/>
  <c r="B44" i="5"/>
  <c r="N6" i="9"/>
  <c r="M11" i="8"/>
  <c r="M223" i="8"/>
  <c r="M253" i="8"/>
  <c r="M249" i="8"/>
  <c r="M318" i="8"/>
  <c r="M53" i="8"/>
  <c r="M43" i="8"/>
  <c r="M80" i="8"/>
  <c r="M140" i="8"/>
  <c r="M167" i="8"/>
  <c r="M335" i="8"/>
  <c r="M308" i="8"/>
  <c r="M199" i="8"/>
  <c r="M196" i="8"/>
  <c r="M136" i="8"/>
  <c r="M245" i="8"/>
  <c r="M303" i="8"/>
  <c r="C35" i="11"/>
  <c r="H8" i="6"/>
  <c r="BM6" i="9"/>
  <c r="M186" i="8"/>
  <c r="G55" i="11"/>
  <c r="P6" i="8"/>
  <c r="Q6" i="8" s="1"/>
  <c r="M105" i="8"/>
  <c r="M237" i="8"/>
  <c r="M61" i="8"/>
  <c r="M296" i="8"/>
  <c r="M124" i="8"/>
  <c r="M355" i="8"/>
  <c r="M193" i="8"/>
  <c r="M101" i="8"/>
  <c r="M306" i="8"/>
  <c r="M134" i="8"/>
  <c r="M313" i="8"/>
  <c r="M233" i="8"/>
  <c r="M12" i="8"/>
  <c r="M328" i="8"/>
  <c r="M214" i="8"/>
  <c r="M104" i="8"/>
  <c r="M129" i="8"/>
  <c r="M291" i="8"/>
  <c r="M119" i="8"/>
  <c r="M139" i="8"/>
  <c r="M254" i="8"/>
  <c r="M112" i="8"/>
  <c r="M323" i="8"/>
  <c r="M163" i="8"/>
  <c r="M111" i="8"/>
  <c r="M217" i="8"/>
  <c r="M15" i="8"/>
  <c r="M225" i="8"/>
  <c r="M29" i="8"/>
  <c r="M284" i="8"/>
  <c r="M183" i="8"/>
  <c r="M360" i="8"/>
  <c r="M219" i="8"/>
  <c r="M75" i="8"/>
  <c r="M294" i="8"/>
  <c r="M122" i="8"/>
  <c r="M7" i="8"/>
  <c r="M337" i="8"/>
  <c r="M187" i="8"/>
  <c r="M316" i="8"/>
  <c r="M138" i="8"/>
  <c r="M91" i="8"/>
  <c r="M110" i="8"/>
  <c r="M279" i="8"/>
  <c r="M149" i="8"/>
  <c r="M94" i="8"/>
  <c r="M242" i="8"/>
  <c r="M98" i="8"/>
  <c r="M311" i="8"/>
  <c r="M190" i="8"/>
  <c r="M361" i="8"/>
  <c r="M74" i="8"/>
  <c r="M128" i="8"/>
  <c r="M85" i="8"/>
  <c r="M359" i="8"/>
  <c r="M201" i="8"/>
  <c r="M22" i="8"/>
  <c r="M272" i="8"/>
  <c r="M51" i="8"/>
  <c r="M331" i="8"/>
  <c r="M173" i="8"/>
  <c r="M9" i="8"/>
  <c r="M282" i="8"/>
  <c r="M168" i="8"/>
  <c r="M351" i="8"/>
  <c r="M185" i="8"/>
  <c r="M52" i="8"/>
  <c r="M304" i="8"/>
  <c r="M132" i="8"/>
  <c r="M348" i="8"/>
  <c r="M114" i="8"/>
  <c r="M267" i="8"/>
  <c r="M44" i="8"/>
  <c r="M230" i="8"/>
  <c r="M144" i="8"/>
  <c r="M299" i="8"/>
  <c r="M127" i="8"/>
  <c r="M334" i="8"/>
  <c r="M54" i="8"/>
  <c r="M252" i="8"/>
  <c r="M300" i="8"/>
  <c r="M18" i="8"/>
  <c r="M364" i="8"/>
  <c r="M158" i="8"/>
  <c r="M83" i="8"/>
  <c r="M260" i="8"/>
  <c r="M26" i="8"/>
  <c r="M319" i="8"/>
  <c r="M146" i="8"/>
  <c r="M113" i="8"/>
  <c r="M270" i="8"/>
  <c r="M47" i="8"/>
  <c r="M356" i="8"/>
  <c r="M174" i="8"/>
  <c r="M65" i="8"/>
  <c r="M292" i="8"/>
  <c r="M120" i="8"/>
  <c r="M325" i="8"/>
  <c r="M156" i="8"/>
  <c r="M255" i="8"/>
  <c r="M145" i="8"/>
  <c r="M30" i="8"/>
  <c r="M346" i="8"/>
  <c r="M81" i="8"/>
  <c r="M287" i="8"/>
  <c r="M115" i="8"/>
  <c r="M322" i="8"/>
  <c r="M34" i="8"/>
  <c r="M108" i="8"/>
  <c r="M20" i="8"/>
  <c r="M333" i="8"/>
  <c r="M188" i="8"/>
  <c r="M33" i="8"/>
  <c r="M248" i="8"/>
  <c r="M76" i="8"/>
  <c r="M307" i="8"/>
  <c r="M135" i="8"/>
  <c r="M60" i="8"/>
  <c r="M258" i="8"/>
  <c r="M207" i="8"/>
  <c r="M329" i="8"/>
  <c r="M220" i="8"/>
  <c r="M70" i="8"/>
  <c r="M280" i="8"/>
  <c r="M157" i="8"/>
  <c r="M301" i="8"/>
  <c r="M37" i="8"/>
  <c r="M243" i="8"/>
  <c r="M160" i="8"/>
  <c r="M345" i="8"/>
  <c r="M142" i="8"/>
  <c r="M106" i="8"/>
  <c r="M275" i="8"/>
  <c r="M96" i="8"/>
  <c r="M310" i="8"/>
  <c r="M58" i="8"/>
  <c r="M57" i="8"/>
  <c r="M321" i="8"/>
  <c r="M155" i="8"/>
  <c r="M62" i="8"/>
  <c r="M236" i="8"/>
  <c r="M49" i="8"/>
  <c r="M295" i="8"/>
  <c r="M123" i="8"/>
  <c r="M117" i="8"/>
  <c r="M246" i="8"/>
  <c r="M56" i="8"/>
  <c r="M317" i="8"/>
  <c r="M171" i="8"/>
  <c r="M209" i="8"/>
  <c r="M268" i="8"/>
  <c r="M45" i="8"/>
  <c r="M289" i="8"/>
  <c r="M231" i="8"/>
  <c r="M180" i="8"/>
  <c r="M350" i="8"/>
  <c r="M141" i="8"/>
  <c r="M169" i="8"/>
  <c r="M263" i="8"/>
  <c r="M40" i="8"/>
  <c r="M286" i="8"/>
  <c r="M27" i="8"/>
  <c r="M150" i="8"/>
  <c r="M71" i="8"/>
  <c r="M309" i="8"/>
  <c r="M179" i="8"/>
  <c r="M78" i="8"/>
  <c r="M224" i="8"/>
  <c r="M17" i="8"/>
  <c r="M283" i="8"/>
  <c r="M178" i="8"/>
  <c r="M234" i="8"/>
  <c r="M24" i="8"/>
  <c r="M305" i="8"/>
  <c r="M133" i="8"/>
  <c r="M343" i="8"/>
  <c r="M256" i="8"/>
  <c r="M182" i="8"/>
  <c r="M277" i="8"/>
  <c r="M164" i="8"/>
  <c r="M338" i="8"/>
  <c r="M100" i="8"/>
  <c r="M326" i="8"/>
  <c r="M172" i="8"/>
  <c r="M6" i="8"/>
  <c r="M251" i="8"/>
  <c r="M86" i="8"/>
  <c r="M274" i="8"/>
  <c r="M204" i="8"/>
  <c r="M21" i="8"/>
  <c r="M297" i="8"/>
  <c r="M125" i="8"/>
  <c r="M357" i="8"/>
  <c r="M197" i="8"/>
  <c r="M10" i="8"/>
  <c r="M271" i="8"/>
  <c r="M48" i="8"/>
  <c r="M109" i="8"/>
  <c r="M222" i="8"/>
  <c r="M203" i="8"/>
  <c r="M293" i="8"/>
  <c r="M121" i="8"/>
  <c r="M42" i="8"/>
  <c r="M244" i="8"/>
  <c r="M19" i="8"/>
  <c r="M265" i="8"/>
  <c r="M347" i="8"/>
  <c r="M148" i="8"/>
  <c r="M151" i="8"/>
  <c r="M314" i="8"/>
  <c r="M202" i="8"/>
  <c r="M210" i="8"/>
  <c r="M239" i="8"/>
  <c r="M66" i="8"/>
  <c r="M226" i="8"/>
  <c r="M35" i="8"/>
  <c r="M23" i="8"/>
  <c r="M285" i="8"/>
  <c r="M211" i="8"/>
  <c r="M362" i="8"/>
  <c r="M154" i="8"/>
  <c r="M79" i="8"/>
  <c r="M259" i="8"/>
  <c r="M221" i="8"/>
  <c r="M353" i="8"/>
  <c r="M189" i="8"/>
  <c r="M64" i="8"/>
  <c r="M281" i="8"/>
  <c r="M161" i="8"/>
  <c r="M232" i="8"/>
  <c r="M216" i="8"/>
  <c r="M241" i="8"/>
  <c r="M352" i="8"/>
  <c r="M147" i="8"/>
  <c r="M28" i="8"/>
  <c r="M302" i="8"/>
  <c r="M130" i="8"/>
  <c r="M92" i="8"/>
  <c r="M227" i="8"/>
  <c r="M59" i="8"/>
  <c r="M205" i="8"/>
  <c r="M99" i="8"/>
  <c r="M14" i="8"/>
  <c r="M67" i="8"/>
  <c r="M273" i="8"/>
  <c r="M63" i="8"/>
  <c r="M332" i="8"/>
  <c r="M184" i="8"/>
  <c r="M103" i="8"/>
  <c r="M247" i="8"/>
  <c r="M68" i="8"/>
  <c r="M358" i="8"/>
  <c r="M213" i="8"/>
  <c r="M69" i="8"/>
  <c r="M269" i="8"/>
  <c r="M46" i="8"/>
  <c r="M88" i="8"/>
  <c r="M342" i="8"/>
  <c r="M170" i="8"/>
  <c r="M229" i="8"/>
  <c r="M327" i="8"/>
  <c r="M208" i="8"/>
  <c r="M181" i="8"/>
  <c r="M290" i="8"/>
  <c r="M118" i="8"/>
  <c r="M363" i="8"/>
  <c r="M212" i="8"/>
  <c r="M95" i="8"/>
  <c r="M192" i="8"/>
  <c r="M55" i="8"/>
  <c r="M25" i="8"/>
  <c r="M261" i="8"/>
  <c r="M38" i="8"/>
  <c r="M320" i="8"/>
  <c r="M152" i="8"/>
  <c r="M198" i="8"/>
  <c r="M235" i="8"/>
  <c r="M36" i="8"/>
  <c r="M330" i="8"/>
  <c r="M344" i="8"/>
  <c r="M13" i="8"/>
  <c r="M257" i="8"/>
  <c r="M191" i="8"/>
  <c r="M349" i="8"/>
  <c r="M176" i="8"/>
  <c r="M195" i="8"/>
  <c r="M137" i="8"/>
  <c r="M315" i="8"/>
  <c r="M206" i="8"/>
  <c r="M102" i="8"/>
  <c r="M278" i="8"/>
  <c r="M143" i="8"/>
  <c r="M340" i="8"/>
  <c r="M166" i="8"/>
  <c r="M16" i="8"/>
  <c r="M159" i="8"/>
  <c r="M50" i="8"/>
  <c r="M97" i="8"/>
  <c r="M339" i="8"/>
  <c r="M162" i="8"/>
  <c r="M87" i="8"/>
  <c r="M336" i="8"/>
  <c r="M107" i="8"/>
  <c r="M41" i="8"/>
  <c r="M200" i="8"/>
  <c r="C30" i="10"/>
  <c r="M165" i="8"/>
  <c r="M324" i="8"/>
  <c r="M90" i="8"/>
  <c r="M298" i="8"/>
  <c r="M126" i="8"/>
  <c r="M276" i="8"/>
  <c r="M93" i="8"/>
  <c r="M264" i="8"/>
  <c r="M240" i="8"/>
  <c r="M177" i="8"/>
  <c r="M262" i="8"/>
  <c r="M39" i="8"/>
  <c r="M365" i="8"/>
  <c r="M89" i="8"/>
  <c r="M116" i="8"/>
  <c r="M77" i="8"/>
  <c r="M250" i="8"/>
  <c r="M84" i="8"/>
  <c r="M218" i="8"/>
  <c r="M238" i="8"/>
  <c r="M73" i="8"/>
  <c r="M72" i="8"/>
  <c r="M288" i="8"/>
  <c r="M8" i="8"/>
  <c r="M194" i="8"/>
  <c r="M228" i="8"/>
  <c r="M175" i="8"/>
  <c r="E21" i="11"/>
  <c r="F21" i="11" s="1"/>
  <c r="G21" i="11" s="1"/>
  <c r="H21" i="11" s="1"/>
  <c r="D35" i="11"/>
  <c r="D30" i="10"/>
  <c r="H3" i="6"/>
  <c r="I3" i="6" s="1"/>
  <c r="T6" i="9"/>
  <c r="L7" i="9" s="1"/>
  <c r="P7" i="9" s="1"/>
  <c r="Q7" i="9" s="1"/>
  <c r="BZ6" i="8"/>
  <c r="E44" i="10"/>
  <c r="F14" i="10" s="1"/>
  <c r="F30" i="10" s="1"/>
  <c r="E14" i="10"/>
  <c r="E30" i="10" s="1"/>
  <c r="E45" i="10"/>
  <c r="H7" i="6"/>
  <c r="I7" i="6" s="1"/>
  <c r="E22" i="11"/>
  <c r="E48" i="11"/>
  <c r="C46" i="5"/>
  <c r="E41" i="11" s="1"/>
  <c r="BP6" i="8"/>
  <c r="BM6" i="8"/>
  <c r="AZ6" i="9"/>
  <c r="BA6" i="9" s="1"/>
  <c r="AG8" i="7"/>
  <c r="Y9" i="7" s="1"/>
  <c r="AC9" i="7" s="1"/>
  <c r="AF9" i="7" s="1"/>
  <c r="AE8" i="7"/>
  <c r="AH8" i="7" s="1"/>
  <c r="AP6" i="8"/>
  <c r="AQ6" i="8" s="1"/>
  <c r="H5" i="6"/>
  <c r="I5" i="6" s="1"/>
  <c r="AZ6" i="8"/>
  <c r="BC6" i="8"/>
  <c r="BN6" i="9"/>
  <c r="BM7" i="9"/>
  <c r="AM9" i="7"/>
  <c r="AN8" i="7"/>
  <c r="AS8" i="7"/>
  <c r="AQ8" i="7"/>
  <c r="AM7" i="9"/>
  <c r="AN6" i="9"/>
  <c r="BQ6" i="9"/>
  <c r="BS6" i="9"/>
  <c r="N8" i="7"/>
  <c r="CA8" i="7"/>
  <c r="BZ9" i="7"/>
  <c r="Z7" i="9"/>
  <c r="AA6" i="9"/>
  <c r="Z9" i="8"/>
  <c r="Z11" i="7"/>
  <c r="D19" i="5"/>
  <c r="C44" i="5" s="1"/>
  <c r="E46" i="5" s="1"/>
  <c r="A15" i="7"/>
  <c r="R6" i="9"/>
  <c r="O6" i="9"/>
  <c r="S6" i="9"/>
  <c r="Q6" i="9"/>
  <c r="B14" i="4"/>
  <c r="C13" i="4"/>
  <c r="AF6" i="9"/>
  <c r="AD6" i="9"/>
  <c r="CD8" i="7"/>
  <c r="CF8" i="7"/>
  <c r="CA6" i="9"/>
  <c r="BZ7" i="9"/>
  <c r="Q8" i="7"/>
  <c r="S8" i="7"/>
  <c r="CD6" i="9"/>
  <c r="CF6" i="9"/>
  <c r="AH6" i="8"/>
  <c r="A13" i="9"/>
  <c r="BQ8" i="7"/>
  <c r="BS8" i="7"/>
  <c r="I8" i="6"/>
  <c r="I6" i="6"/>
  <c r="I4" i="6"/>
  <c r="H14" i="6" s="1"/>
  <c r="AC7" i="8"/>
  <c r="BN8" i="7"/>
  <c r="BM9" i="7"/>
  <c r="I28" i="5"/>
  <c r="J6" i="5"/>
  <c r="B16" i="11"/>
  <c r="B37" i="11" s="1"/>
  <c r="B40" i="11" s="1"/>
  <c r="C13" i="11"/>
  <c r="C15" i="11" s="1"/>
  <c r="BF6" i="9"/>
  <c r="BD6" i="9"/>
  <c r="F11" i="10"/>
  <c r="E11" i="10"/>
  <c r="D11" i="10"/>
  <c r="I11" i="10"/>
  <c r="H11" i="10"/>
  <c r="K11" i="10"/>
  <c r="J11" i="10"/>
  <c r="G11" i="10"/>
  <c r="B4" i="10"/>
  <c r="C6" i="10"/>
  <c r="C8" i="10" s="1"/>
  <c r="B6" i="10"/>
  <c r="B8" i="10" s="1"/>
  <c r="B32" i="10" s="1"/>
  <c r="BF8" i="7"/>
  <c r="BD8" i="7"/>
  <c r="AM7" i="8"/>
  <c r="A14" i="8"/>
  <c r="AS6" i="9"/>
  <c r="AQ6" i="9"/>
  <c r="BA8" i="7"/>
  <c r="AZ9" i="7"/>
  <c r="AZ7" i="9" l="1"/>
  <c r="AZ8" i="9" s="1"/>
  <c r="B33" i="10"/>
  <c r="N6" i="8"/>
  <c r="T6" i="8" s="1"/>
  <c r="L7" i="8" s="1"/>
  <c r="P7" i="8" s="1"/>
  <c r="N7" i="8" s="1"/>
  <c r="S6" i="8"/>
  <c r="C32" i="10"/>
  <c r="C33" i="10" s="1"/>
  <c r="E44" i="5"/>
  <c r="E35" i="11"/>
  <c r="M14" i="6"/>
  <c r="F12" i="6"/>
  <c r="D14" i="6"/>
  <c r="D13" i="6"/>
  <c r="D15" i="6"/>
  <c r="U6" i="9"/>
  <c r="AN6" i="8"/>
  <c r="AO6" i="8" s="1"/>
  <c r="CA6" i="8"/>
  <c r="BZ7" i="8"/>
  <c r="BZ8" i="8" s="1"/>
  <c r="BZ9" i="8" s="1"/>
  <c r="AS6" i="8"/>
  <c r="F45" i="10"/>
  <c r="H15" i="6"/>
  <c r="M15" i="6" s="1"/>
  <c r="F44" i="10"/>
  <c r="G14" i="10" s="1"/>
  <c r="G30" i="10" s="1"/>
  <c r="B48" i="5"/>
  <c r="F48" i="11"/>
  <c r="F22" i="11"/>
  <c r="F35" i="11" s="1"/>
  <c r="H41" i="11"/>
  <c r="G41" i="11"/>
  <c r="I24" i="5"/>
  <c r="D41" i="11"/>
  <c r="C41" i="11"/>
  <c r="B41" i="11"/>
  <c r="F41" i="11"/>
  <c r="N7" i="9"/>
  <c r="O7" i="9" s="1"/>
  <c r="BN6" i="8"/>
  <c r="BM7" i="8"/>
  <c r="BM8" i="8" s="1"/>
  <c r="BM9" i="8" s="1"/>
  <c r="BS6" i="8"/>
  <c r="BQ6" i="8"/>
  <c r="BD6" i="8"/>
  <c r="BF6" i="8"/>
  <c r="AZ7" i="8"/>
  <c r="AZ8" i="8" s="1"/>
  <c r="AZ9" i="8" s="1"/>
  <c r="BA6" i="8"/>
  <c r="O6" i="8"/>
  <c r="R6" i="8"/>
  <c r="U6" i="8" s="1"/>
  <c r="S7" i="9"/>
  <c r="D45" i="5"/>
  <c r="C45" i="5"/>
  <c r="I29" i="5"/>
  <c r="BM10" i="7"/>
  <c r="J12" i="6"/>
  <c r="H12" i="6"/>
  <c r="D12" i="6"/>
  <c r="AE6" i="9"/>
  <c r="AB6" i="9"/>
  <c r="AG6" i="9"/>
  <c r="Y7" i="9" s="1"/>
  <c r="BZ10" i="7"/>
  <c r="BO8" i="7"/>
  <c r="BR8" i="7"/>
  <c r="BT8" i="7"/>
  <c r="BL9" i="7" s="1"/>
  <c r="A14" i="9"/>
  <c r="Z8" i="9"/>
  <c r="CB8" i="7"/>
  <c r="CE8" i="7"/>
  <c r="CG8" i="7"/>
  <c r="BY9" i="7" s="1"/>
  <c r="Z10" i="8"/>
  <c r="BZ8" i="9"/>
  <c r="R8" i="7"/>
  <c r="O8" i="7"/>
  <c r="T8" i="7"/>
  <c r="L9" i="7" s="1"/>
  <c r="CB6" i="9"/>
  <c r="CE6" i="9"/>
  <c r="CG6" i="9"/>
  <c r="BY7" i="9" s="1"/>
  <c r="AR8" i="7"/>
  <c r="AO8" i="7"/>
  <c r="AT8" i="7"/>
  <c r="AL9" i="7" s="1"/>
  <c r="Z12" i="7"/>
  <c r="AM10" i="7"/>
  <c r="BB6" i="9"/>
  <c r="BE6" i="9"/>
  <c r="BG6" i="9"/>
  <c r="AY7" i="9" s="1"/>
  <c r="AM8" i="8"/>
  <c r="C14" i="11"/>
  <c r="C16" i="11"/>
  <c r="D13" i="11"/>
  <c r="C14" i="4"/>
  <c r="AR6" i="9"/>
  <c r="AO6" i="9"/>
  <c r="AT6" i="9"/>
  <c r="AL7" i="9" s="1"/>
  <c r="AD9" i="7"/>
  <c r="AA9" i="7"/>
  <c r="AZ10" i="7"/>
  <c r="C4" i="10"/>
  <c r="D3" i="10"/>
  <c r="D6" i="10" s="1"/>
  <c r="AM8" i="9"/>
  <c r="AD7" i="8"/>
  <c r="AF7" i="8"/>
  <c r="AA7" i="8"/>
  <c r="BM8" i="9"/>
  <c r="BE8" i="7"/>
  <c r="BB8" i="7"/>
  <c r="BG8" i="7"/>
  <c r="AY9" i="7" s="1"/>
  <c r="A15" i="8"/>
  <c r="A16" i="7"/>
  <c r="BO6" i="9"/>
  <c r="BR6" i="9"/>
  <c r="BT6" i="9"/>
  <c r="BL7" i="9" s="1"/>
  <c r="G45" i="10" l="1"/>
  <c r="G44" i="10"/>
  <c r="H14" i="10" s="1"/>
  <c r="F15" i="6"/>
  <c r="G15" i="6" s="1"/>
  <c r="I15" i="6" s="1"/>
  <c r="R7" i="9"/>
  <c r="U7" i="9" s="1"/>
  <c r="C37" i="11"/>
  <c r="C40" i="11" s="1"/>
  <c r="AT6" i="8"/>
  <c r="AL7" i="8" s="1"/>
  <c r="AP7" i="8" s="1"/>
  <c r="AR6" i="8"/>
  <c r="AU6" i="8" s="1"/>
  <c r="CB6" i="8"/>
  <c r="CG6" i="8"/>
  <c r="BY7" i="8" s="1"/>
  <c r="CC7" i="8" s="1"/>
  <c r="CE6" i="8"/>
  <c r="CH6" i="8" s="1"/>
  <c r="F14" i="6"/>
  <c r="G14" i="6" s="1"/>
  <c r="I14" i="6" s="1"/>
  <c r="S7" i="8"/>
  <c r="Q7" i="8"/>
  <c r="T7" i="9"/>
  <c r="L8" i="9" s="1"/>
  <c r="P8" i="9" s="1"/>
  <c r="G48" i="11"/>
  <c r="G22" i="11"/>
  <c r="G35" i="11" s="1"/>
  <c r="BO6" i="8"/>
  <c r="BT6" i="8"/>
  <c r="BL7" i="8" s="1"/>
  <c r="BP7" i="8" s="1"/>
  <c r="BS7" i="8" s="1"/>
  <c r="BR6" i="8"/>
  <c r="BU6" i="8" s="1"/>
  <c r="BG6" i="8"/>
  <c r="AY7" i="8" s="1"/>
  <c r="BC7" i="8" s="1"/>
  <c r="BD7" i="8" s="1"/>
  <c r="BB6" i="8"/>
  <c r="BE6" i="8"/>
  <c r="BH6" i="8" s="1"/>
  <c r="P9" i="7"/>
  <c r="AM11" i="7"/>
  <c r="BC7" i="9"/>
  <c r="A16" i="8"/>
  <c r="AZ11" i="7"/>
  <c r="D14" i="11"/>
  <c r="E13" i="11"/>
  <c r="D15" i="11"/>
  <c r="D16" i="11" s="1"/>
  <c r="D37" i="11" s="1"/>
  <c r="D40" i="11" s="1"/>
  <c r="BQ7" i="8"/>
  <c r="BN7" i="8"/>
  <c r="AU8" i="7"/>
  <c r="AH6" i="9"/>
  <c r="CC9" i="7"/>
  <c r="CH8" i="7"/>
  <c r="BM9" i="9"/>
  <c r="AB9" i="7"/>
  <c r="AE9" i="7"/>
  <c r="AG9" i="7"/>
  <c r="Y10" i="7" s="1"/>
  <c r="AB7" i="8"/>
  <c r="AG7" i="8"/>
  <c r="Y8" i="8" s="1"/>
  <c r="AE7" i="8"/>
  <c r="Z11" i="8"/>
  <c r="A17" i="7"/>
  <c r="AU6" i="9"/>
  <c r="AZ9" i="9"/>
  <c r="BH6" i="9"/>
  <c r="Z13" i="7"/>
  <c r="CC7" i="9"/>
  <c r="O7" i="8"/>
  <c r="R7" i="8"/>
  <c r="T7" i="8"/>
  <c r="L8" i="8" s="1"/>
  <c r="BP7" i="9"/>
  <c r="AM9" i="9"/>
  <c r="CH6" i="9"/>
  <c r="C48" i="5"/>
  <c r="I15" i="5" s="1"/>
  <c r="H42" i="11"/>
  <c r="G42" i="11"/>
  <c r="K37" i="10"/>
  <c r="F42" i="11"/>
  <c r="J37" i="10"/>
  <c r="I37" i="10"/>
  <c r="H37" i="10"/>
  <c r="C37" i="10"/>
  <c r="C39" i="10" s="1"/>
  <c r="M7" i="5" s="1"/>
  <c r="B37" i="10"/>
  <c r="E37" i="10"/>
  <c r="D37" i="10"/>
  <c r="E42" i="11"/>
  <c r="D42" i="11"/>
  <c r="C42" i="11"/>
  <c r="G37" i="10"/>
  <c r="B42" i="11"/>
  <c r="B46" i="11" s="1"/>
  <c r="F37" i="10"/>
  <c r="BZ10" i="8"/>
  <c r="Z9" i="9"/>
  <c r="BZ11" i="7"/>
  <c r="U8" i="7"/>
  <c r="CD7" i="8"/>
  <c r="CF7" i="8"/>
  <c r="CA7" i="8"/>
  <c r="BZ9" i="9"/>
  <c r="H45" i="10"/>
  <c r="H30" i="10"/>
  <c r="H44" i="10"/>
  <c r="I14" i="10" s="1"/>
  <c r="A15" i="9"/>
  <c r="AP7" i="9"/>
  <c r="BU6" i="9"/>
  <c r="BC9" i="7"/>
  <c r="D4" i="10"/>
  <c r="E3" i="10"/>
  <c r="E6" i="10" s="1"/>
  <c r="D8" i="10"/>
  <c r="D32" i="10" s="1"/>
  <c r="D33" i="10" s="1"/>
  <c r="AM9" i="8"/>
  <c r="AP9" i="7"/>
  <c r="BP9" i="7"/>
  <c r="AC7" i="9"/>
  <c r="BH8" i="7"/>
  <c r="AZ10" i="8"/>
  <c r="BM10" i="8"/>
  <c r="BU8" i="7"/>
  <c r="BM11" i="7"/>
  <c r="B39" i="10" l="1"/>
  <c r="B42" i="10" s="1"/>
  <c r="I16" i="5"/>
  <c r="I19" i="5"/>
  <c r="C46" i="11"/>
  <c r="H48" i="11"/>
  <c r="G54" i="11" s="1"/>
  <c r="H22" i="11"/>
  <c r="H35" i="11" s="1"/>
  <c r="D44" i="11"/>
  <c r="D49" i="11" s="1"/>
  <c r="D50" i="11" s="1"/>
  <c r="C44" i="11"/>
  <c r="C49" i="11" s="1"/>
  <c r="B44" i="11"/>
  <c r="BA7" i="8"/>
  <c r="BB7" i="8" s="1"/>
  <c r="BF7" i="8"/>
  <c r="C47" i="10"/>
  <c r="C40" i="10"/>
  <c r="O7" i="10"/>
  <c r="P7" i="10" s="1"/>
  <c r="C41" i="10"/>
  <c r="C42" i="10"/>
  <c r="D39" i="10"/>
  <c r="M8" i="5" s="1"/>
  <c r="BD7" i="9"/>
  <c r="BF7" i="9"/>
  <c r="BA7" i="9"/>
  <c r="Z12" i="8"/>
  <c r="CD9" i="7"/>
  <c r="CA9" i="7"/>
  <c r="CF9" i="7"/>
  <c r="BQ7" i="9"/>
  <c r="BN7" i="9"/>
  <c r="BS7" i="9"/>
  <c r="AD7" i="9"/>
  <c r="AA7" i="9"/>
  <c r="AF7" i="9"/>
  <c r="AZ10" i="9"/>
  <c r="AH7" i="8"/>
  <c r="BO7" i="8"/>
  <c r="BT7" i="8"/>
  <c r="BL8" i="8" s="1"/>
  <c r="BR7" i="8"/>
  <c r="A16" i="9"/>
  <c r="BZ10" i="9"/>
  <c r="BZ12" i="7"/>
  <c r="AC8" i="8"/>
  <c r="AM10" i="8"/>
  <c r="P8" i="8"/>
  <c r="AM12" i="7"/>
  <c r="AZ11" i="8"/>
  <c r="E4" i="10"/>
  <c r="E8" i="10"/>
  <c r="E32" i="10" s="1"/>
  <c r="E33" i="10" s="1"/>
  <c r="F3" i="10"/>
  <c r="F6" i="10" s="1"/>
  <c r="U7" i="8"/>
  <c r="A18" i="7"/>
  <c r="AC10" i="7"/>
  <c r="AQ7" i="8"/>
  <c r="AN7" i="8"/>
  <c r="AS7" i="8"/>
  <c r="CB7" i="8"/>
  <c r="CG7" i="8"/>
  <c r="BY8" i="8" s="1"/>
  <c r="CE7" i="8"/>
  <c r="AM10" i="9"/>
  <c r="AH9" i="7"/>
  <c r="E14" i="11"/>
  <c r="F13" i="11"/>
  <c r="E15" i="11"/>
  <c r="E16" i="11" s="1"/>
  <c r="E37" i="11" s="1"/>
  <c r="E40" i="11" s="1"/>
  <c r="E44" i="11" s="1"/>
  <c r="A17" i="8"/>
  <c r="I45" i="10"/>
  <c r="I44" i="10"/>
  <c r="I30" i="10"/>
  <c r="AQ7" i="9"/>
  <c r="AS7" i="9"/>
  <c r="AN7" i="9"/>
  <c r="BM11" i="8"/>
  <c r="Q8" i="9"/>
  <c r="N8" i="9"/>
  <c r="S8" i="9"/>
  <c r="BZ11" i="8"/>
  <c r="D46" i="11"/>
  <c r="Q9" i="7"/>
  <c r="N9" i="7"/>
  <c r="S9" i="7"/>
  <c r="Z14" i="7"/>
  <c r="BQ9" i="7"/>
  <c r="BS9" i="7"/>
  <c r="BN9" i="7"/>
  <c r="Z10" i="9"/>
  <c r="BM12" i="7"/>
  <c r="AQ9" i="7"/>
  <c r="AS9" i="7"/>
  <c r="AN9" i="7"/>
  <c r="BD9" i="7"/>
  <c r="BA9" i="7"/>
  <c r="BF9" i="7"/>
  <c r="CD7" i="9"/>
  <c r="CA7" i="9"/>
  <c r="CF7" i="9"/>
  <c r="BM10" i="9"/>
  <c r="AZ12" i="7"/>
  <c r="B47" i="10" l="1"/>
  <c r="B48" i="10" s="1"/>
  <c r="B41" i="10"/>
  <c r="M6" i="5"/>
  <c r="B40" i="10"/>
  <c r="O6" i="10"/>
  <c r="P6" i="10" s="1"/>
  <c r="J44" i="10"/>
  <c r="J14" i="10"/>
  <c r="B51" i="11"/>
  <c r="B52" i="11" s="1"/>
  <c r="B49" i="11"/>
  <c r="B50" i="11" s="1"/>
  <c r="BE7" i="8"/>
  <c r="BG7" i="8"/>
  <c r="AY8" i="8" s="1"/>
  <c r="BC8" i="8" s="1"/>
  <c r="C48" i="10"/>
  <c r="C51" i="11"/>
  <c r="C52" i="11" s="1"/>
  <c r="C50" i="11"/>
  <c r="E46" i="11"/>
  <c r="E49" i="11"/>
  <c r="E50" i="11" s="1"/>
  <c r="E39" i="10"/>
  <c r="M9" i="5" s="1"/>
  <c r="B45" i="11"/>
  <c r="BU7" i="8"/>
  <c r="BZ12" i="8"/>
  <c r="AZ12" i="8"/>
  <c r="BP8" i="8"/>
  <c r="BM12" i="8"/>
  <c r="AB7" i="9"/>
  <c r="AE7" i="9"/>
  <c r="AG7" i="9"/>
  <c r="Y8" i="9" s="1"/>
  <c r="BO9" i="7"/>
  <c r="BR9" i="7"/>
  <c r="BT9" i="7"/>
  <c r="BL10" i="7" s="1"/>
  <c r="AD8" i="8"/>
  <c r="AA8" i="8"/>
  <c r="AF8" i="8"/>
  <c r="AO9" i="7"/>
  <c r="AT9" i="7"/>
  <c r="AL10" i="7" s="1"/>
  <c r="AR9" i="7"/>
  <c r="Q8" i="8"/>
  <c r="N8" i="8"/>
  <c r="S8" i="8"/>
  <c r="D40" i="10"/>
  <c r="D47" i="10"/>
  <c r="D48" i="10" s="1"/>
  <c r="O8" i="10"/>
  <c r="P8" i="10" s="1"/>
  <c r="D41" i="10"/>
  <c r="D42" i="10"/>
  <c r="AM11" i="8"/>
  <c r="BB7" i="9"/>
  <c r="BG7" i="9"/>
  <c r="AY8" i="9" s="1"/>
  <c r="BE7" i="9"/>
  <c r="CC8" i="8"/>
  <c r="Z13" i="8"/>
  <c r="J45" i="10"/>
  <c r="J30" i="10"/>
  <c r="AD10" i="7"/>
  <c r="AA10" i="7"/>
  <c r="AF10" i="7"/>
  <c r="AZ11" i="9"/>
  <c r="BZ11" i="9"/>
  <c r="AO7" i="8"/>
  <c r="AR7" i="8"/>
  <c r="AT7" i="8"/>
  <c r="AL8" i="8" s="1"/>
  <c r="BM11" i="9"/>
  <c r="Z15" i="7"/>
  <c r="F8" i="10"/>
  <c r="F32" i="10" s="1"/>
  <c r="F33" i="10" s="1"/>
  <c r="F4" i="10"/>
  <c r="G3" i="10"/>
  <c r="G6" i="10" s="1"/>
  <c r="BO7" i="9"/>
  <c r="BT7" i="9"/>
  <c r="BL8" i="9" s="1"/>
  <c r="BR7" i="9"/>
  <c r="AO7" i="9"/>
  <c r="AR7" i="9"/>
  <c r="AT7" i="9"/>
  <c r="AL8" i="9" s="1"/>
  <c r="BB9" i="7"/>
  <c r="BG9" i="7"/>
  <c r="AY10" i="7" s="1"/>
  <c r="BE9" i="7"/>
  <c r="AM13" i="7"/>
  <c r="C45" i="11"/>
  <c r="BH7" i="8"/>
  <c r="F14" i="11"/>
  <c r="G13" i="11"/>
  <c r="F15" i="11"/>
  <c r="F16" i="11" s="1"/>
  <c r="F37" i="11" s="1"/>
  <c r="F40" i="11" s="1"/>
  <c r="F44" i="11" s="1"/>
  <c r="O9" i="7"/>
  <c r="T9" i="7"/>
  <c r="L10" i="7" s="1"/>
  <c r="R9" i="7"/>
  <c r="AM11" i="9"/>
  <c r="A17" i="9"/>
  <c r="BZ13" i="7"/>
  <c r="Z11" i="9"/>
  <c r="A19" i="7"/>
  <c r="A18" i="8"/>
  <c r="AZ13" i="7"/>
  <c r="CB7" i="9"/>
  <c r="CG7" i="9"/>
  <c r="BY8" i="9" s="1"/>
  <c r="CE7" i="9"/>
  <c r="O8" i="9"/>
  <c r="T8" i="9"/>
  <c r="L9" i="9" s="1"/>
  <c r="R8" i="9"/>
  <c r="BM13" i="7"/>
  <c r="D51" i="11"/>
  <c r="D52" i="11" s="1"/>
  <c r="D45" i="11"/>
  <c r="CH7" i="8"/>
  <c r="CB9" i="7"/>
  <c r="CG9" i="7"/>
  <c r="BY10" i="7" s="1"/>
  <c r="CE9" i="7"/>
  <c r="K44" i="10" l="1"/>
  <c r="L51" i="10" s="1"/>
  <c r="K14" i="10"/>
  <c r="K30" i="10" s="1"/>
  <c r="F39" i="10"/>
  <c r="M10" i="5" s="1"/>
  <c r="M4" i="5" s="1"/>
  <c r="F46" i="11"/>
  <c r="F49" i="11"/>
  <c r="F50" i="11" s="1"/>
  <c r="BC8" i="9"/>
  <c r="O8" i="8"/>
  <c r="T8" i="8"/>
  <c r="L9" i="8" s="1"/>
  <c r="R8" i="8"/>
  <c r="BC10" i="7"/>
  <c r="BD8" i="8"/>
  <c r="BA8" i="8"/>
  <c r="BF8" i="8"/>
  <c r="Z12" i="9"/>
  <c r="BU7" i="9"/>
  <c r="CD8" i="8"/>
  <c r="CA8" i="8"/>
  <c r="CF8" i="8"/>
  <c r="AB8" i="8"/>
  <c r="AG8" i="8"/>
  <c r="Y9" i="8" s="1"/>
  <c r="AE8" i="8"/>
  <c r="AU7" i="8"/>
  <c r="BZ14" i="7"/>
  <c r="U8" i="9"/>
  <c r="AM14" i="7"/>
  <c r="BP8" i="9"/>
  <c r="BM12" i="9"/>
  <c r="BH7" i="9"/>
  <c r="AP8" i="8"/>
  <c r="G15" i="11"/>
  <c r="G16" i="11" s="1"/>
  <c r="G37" i="11" s="1"/>
  <c r="G40" i="11" s="1"/>
  <c r="G44" i="11" s="1"/>
  <c r="G14" i="11"/>
  <c r="H13" i="11"/>
  <c r="AC8" i="9"/>
  <c r="A19" i="8"/>
  <c r="CH7" i="9"/>
  <c r="BP10" i="7"/>
  <c r="H3" i="10"/>
  <c r="H6" i="10" s="1"/>
  <c r="G8" i="10"/>
  <c r="G32" i="10" s="1"/>
  <c r="G33" i="10" s="1"/>
  <c r="G4" i="10"/>
  <c r="BQ8" i="8"/>
  <c r="BN8" i="8"/>
  <c r="BS8" i="8"/>
  <c r="E47" i="10"/>
  <c r="E48" i="10" s="1"/>
  <c r="E41" i="10"/>
  <c r="E40" i="10"/>
  <c r="O9" i="10"/>
  <c r="E42" i="10"/>
  <c r="BZ13" i="8"/>
  <c r="BH9" i="7"/>
  <c r="AM12" i="8"/>
  <c r="CC8" i="9"/>
  <c r="AP8" i="9"/>
  <c r="P10" i="7"/>
  <c r="AU7" i="9"/>
  <c r="Z14" i="8"/>
  <c r="AP10" i="7"/>
  <c r="BM13" i="8"/>
  <c r="P9" i="9"/>
  <c r="A18" i="9"/>
  <c r="AB10" i="7"/>
  <c r="AE10" i="7"/>
  <c r="AG10" i="7"/>
  <c r="Y11" i="7" s="1"/>
  <c r="K45" i="10"/>
  <c r="AU9" i="7"/>
  <c r="CH9" i="7"/>
  <c r="AZ14" i="7"/>
  <c r="A20" i="7"/>
  <c r="Z16" i="7"/>
  <c r="AZ13" i="8"/>
  <c r="E51" i="11"/>
  <c r="E52" i="11" s="1"/>
  <c r="E45" i="11"/>
  <c r="BU9" i="7"/>
  <c r="AM12" i="9"/>
  <c r="AH7" i="9"/>
  <c r="U9" i="7"/>
  <c r="BZ12" i="9"/>
  <c r="CC10" i="7"/>
  <c r="BM14" i="7"/>
  <c r="AZ12" i="9"/>
  <c r="G39" i="10" l="1"/>
  <c r="Z13" i="9"/>
  <c r="AM13" i="9"/>
  <c r="AH10" i="7"/>
  <c r="BM14" i="8"/>
  <c r="CD8" i="9"/>
  <c r="CA8" i="9"/>
  <c r="CF8" i="9"/>
  <c r="A20" i="8"/>
  <c r="BD10" i="7"/>
  <c r="BA10" i="7"/>
  <c r="BF10" i="7"/>
  <c r="AQ8" i="8"/>
  <c r="AN8" i="8"/>
  <c r="AS8" i="8"/>
  <c r="U8" i="8"/>
  <c r="BM13" i="9"/>
  <c r="AC9" i="8"/>
  <c r="BB8" i="8"/>
  <c r="BE8" i="8"/>
  <c r="BG8" i="8"/>
  <c r="AY9" i="8" s="1"/>
  <c r="F51" i="11"/>
  <c r="F52" i="11" s="1"/>
  <c r="F45" i="11"/>
  <c r="AQ10" i="7"/>
  <c r="AN10" i="7"/>
  <c r="AS10" i="7"/>
  <c r="Z15" i="8"/>
  <c r="H8" i="10"/>
  <c r="H32" i="10" s="1"/>
  <c r="H33" i="10" s="1"/>
  <c r="H4" i="10"/>
  <c r="I3" i="10"/>
  <c r="I6" i="10" s="1"/>
  <c r="BM15" i="7"/>
  <c r="A19" i="9"/>
  <c r="P9" i="10"/>
  <c r="AH8" i="8"/>
  <c r="BD8" i="9"/>
  <c r="BA8" i="9"/>
  <c r="BF8" i="9"/>
  <c r="CD10" i="7"/>
  <c r="CA10" i="7"/>
  <c r="CF10" i="7"/>
  <c r="Q10" i="7"/>
  <c r="N10" i="7"/>
  <c r="S10" i="7"/>
  <c r="BQ8" i="9"/>
  <c r="BN8" i="9"/>
  <c r="BS8" i="9"/>
  <c r="BQ10" i="7"/>
  <c r="BN10" i="7"/>
  <c r="BS10" i="7"/>
  <c r="AM13" i="8"/>
  <c r="AD8" i="9"/>
  <c r="AA8" i="9"/>
  <c r="AF8" i="9"/>
  <c r="A21" i="7"/>
  <c r="P9" i="8"/>
  <c r="BZ15" i="7"/>
  <c r="BZ13" i="9"/>
  <c r="AZ15" i="7"/>
  <c r="H15" i="11"/>
  <c r="H16" i="11" s="1"/>
  <c r="H37" i="11" s="1"/>
  <c r="H40" i="11" s="1"/>
  <c r="H44" i="11" s="1"/>
  <c r="H51" i="11" s="1"/>
  <c r="H52" i="11" s="1"/>
  <c r="H14" i="11"/>
  <c r="F47" i="10"/>
  <c r="F48" i="10" s="1"/>
  <c r="F42" i="10"/>
  <c r="F40" i="10"/>
  <c r="F41" i="10"/>
  <c r="O10" i="10"/>
  <c r="AZ13" i="9"/>
  <c r="Q9" i="9"/>
  <c r="N9" i="9"/>
  <c r="S9" i="9"/>
  <c r="AM15" i="7"/>
  <c r="AZ14" i="8"/>
  <c r="G46" i="11"/>
  <c r="G49" i="11"/>
  <c r="G50" i="11" s="1"/>
  <c r="Z17" i="7"/>
  <c r="AC11" i="7"/>
  <c r="AQ8" i="9"/>
  <c r="AN8" i="9"/>
  <c r="AS8" i="9"/>
  <c r="BZ14" i="8"/>
  <c r="BO8" i="8"/>
  <c r="BT8" i="8"/>
  <c r="BL9" i="8" s="1"/>
  <c r="BR8" i="8"/>
  <c r="CB8" i="8"/>
  <c r="CG8" i="8"/>
  <c r="BY9" i="8" s="1"/>
  <c r="CE8" i="8"/>
  <c r="P10" i="10" l="1"/>
  <c r="H39" i="10"/>
  <c r="H46" i="11"/>
  <c r="H49" i="11"/>
  <c r="H50" i="11" s="1"/>
  <c r="G53" i="11" s="1"/>
  <c r="BB8" i="9"/>
  <c r="BG8" i="9"/>
  <c r="AY9" i="9" s="1"/>
  <c r="BE8" i="9"/>
  <c r="CC9" i="8"/>
  <c r="BZ16" i="7"/>
  <c r="AM14" i="8"/>
  <c r="AO10" i="7"/>
  <c r="AT10" i="7"/>
  <c r="AL11" i="7" s="1"/>
  <c r="AR10" i="7"/>
  <c r="BB10" i="7"/>
  <c r="BG10" i="7"/>
  <c r="AY11" i="7" s="1"/>
  <c r="BE10" i="7"/>
  <c r="BM15" i="8"/>
  <c r="AM16" i="7"/>
  <c r="AD11" i="7"/>
  <c r="AA11" i="7"/>
  <c r="AF11" i="7"/>
  <c r="BC9" i="8"/>
  <c r="AM14" i="9"/>
  <c r="BO10" i="7"/>
  <c r="BR10" i="7"/>
  <c r="BT10" i="7"/>
  <c r="BL11" i="7" s="1"/>
  <c r="O9" i="9"/>
  <c r="T9" i="9"/>
  <c r="L10" i="9" s="1"/>
  <c r="R9" i="9"/>
  <c r="BU8" i="8"/>
  <c r="BO8" i="9"/>
  <c r="BR8" i="9"/>
  <c r="BT8" i="9"/>
  <c r="BL9" i="9" s="1"/>
  <c r="I8" i="10"/>
  <c r="I32" i="10" s="1"/>
  <c r="I33" i="10" s="1"/>
  <c r="I4" i="10"/>
  <c r="J3" i="10"/>
  <c r="J6" i="10" s="1"/>
  <c r="BH8" i="8"/>
  <c r="A22" i="7"/>
  <c r="AD9" i="8"/>
  <c r="AA9" i="8"/>
  <c r="AF9" i="8"/>
  <c r="Z14" i="9"/>
  <c r="BM16" i="7"/>
  <c r="Z18" i="7"/>
  <c r="AZ14" i="9"/>
  <c r="BP9" i="8"/>
  <c r="G45" i="11"/>
  <c r="G51" i="11"/>
  <c r="G52" i="11" s="1"/>
  <c r="AB8" i="9"/>
  <c r="AG8" i="9"/>
  <c r="Y9" i="9" s="1"/>
  <c r="AE8" i="9"/>
  <c r="O10" i="7"/>
  <c r="R10" i="7"/>
  <c r="T10" i="7"/>
  <c r="L11" i="7" s="1"/>
  <c r="AO8" i="8"/>
  <c r="AT8" i="8"/>
  <c r="AL9" i="8" s="1"/>
  <c r="AR8" i="8"/>
  <c r="A21" i="8"/>
  <c r="BZ15" i="8"/>
  <c r="AZ16" i="7"/>
  <c r="AZ15" i="8"/>
  <c r="Q9" i="8"/>
  <c r="N9" i="8"/>
  <c r="S9" i="8"/>
  <c r="A20" i="9"/>
  <c r="Z16" i="8"/>
  <c r="BM14" i="9"/>
  <c r="CB8" i="9"/>
  <c r="CE8" i="9"/>
  <c r="CG8" i="9"/>
  <c r="BY9" i="9" s="1"/>
  <c r="CH8" i="8"/>
  <c r="AO8" i="9"/>
  <c r="AT8" i="9"/>
  <c r="AL9" i="9" s="1"/>
  <c r="AR8" i="9"/>
  <c r="BZ14" i="9"/>
  <c r="CB10" i="7"/>
  <c r="CE10" i="7"/>
  <c r="CG10" i="7"/>
  <c r="BY11" i="7" s="1"/>
  <c r="G47" i="10"/>
  <c r="G48" i="10" s="1"/>
  <c r="G40" i="10"/>
  <c r="G41" i="10"/>
  <c r="O11" i="10"/>
  <c r="P11" i="10" s="1"/>
  <c r="G42" i="10"/>
  <c r="BZ15" i="9" l="1"/>
  <c r="AP9" i="9"/>
  <c r="AZ16" i="8"/>
  <c r="Z15" i="9"/>
  <c r="BU8" i="9"/>
  <c r="AM15" i="8"/>
  <c r="BD9" i="8"/>
  <c r="BA9" i="8"/>
  <c r="BF9" i="8"/>
  <c r="BM16" i="8"/>
  <c r="AZ17" i="7"/>
  <c r="AU8" i="8"/>
  <c r="BQ9" i="8"/>
  <c r="BN9" i="8"/>
  <c r="BS9" i="8"/>
  <c r="BH10" i="7"/>
  <c r="BZ17" i="7"/>
  <c r="AP9" i="8"/>
  <c r="BC11" i="7"/>
  <c r="CD9" i="8"/>
  <c r="CA9" i="8"/>
  <c r="CF9" i="8"/>
  <c r="AZ15" i="9"/>
  <c r="AB9" i="8"/>
  <c r="AG9" i="8"/>
  <c r="Y10" i="8" s="1"/>
  <c r="AE9" i="8"/>
  <c r="U9" i="9"/>
  <c r="BZ16" i="8"/>
  <c r="P11" i="7"/>
  <c r="P10" i="9"/>
  <c r="BH8" i="9"/>
  <c r="BC9" i="9"/>
  <c r="U10" i="7"/>
  <c r="CH10" i="7"/>
  <c r="CC9" i="9"/>
  <c r="A21" i="9"/>
  <c r="J8" i="10"/>
  <c r="J32" i="10" s="1"/>
  <c r="J33" i="10" s="1"/>
  <c r="J4" i="10"/>
  <c r="K3" i="10"/>
  <c r="K6" i="10" s="1"/>
  <c r="BP11" i="7"/>
  <c r="Z19" i="7"/>
  <c r="BU10" i="7"/>
  <c r="AB11" i="7"/>
  <c r="AE11" i="7"/>
  <c r="AG11" i="7"/>
  <c r="Y12" i="7" s="1"/>
  <c r="AU10" i="7"/>
  <c r="H45" i="11"/>
  <c r="CH8" i="9"/>
  <c r="AH8" i="9"/>
  <c r="O9" i="8"/>
  <c r="T9" i="8"/>
  <c r="L10" i="8" s="1"/>
  <c r="R9" i="8"/>
  <c r="AC9" i="9"/>
  <c r="I39" i="10"/>
  <c r="AP11" i="7"/>
  <c r="CC11" i="7"/>
  <c r="A23" i="7"/>
  <c r="AM15" i="9"/>
  <c r="AM17" i="7"/>
  <c r="H47" i="10"/>
  <c r="H48" i="10" s="1"/>
  <c r="H40" i="10"/>
  <c r="H41" i="10"/>
  <c r="H42" i="10"/>
  <c r="O12" i="10"/>
  <c r="P12" i="10" s="1"/>
  <c r="BM15" i="9"/>
  <c r="AU8" i="9"/>
  <c r="Z17" i="8"/>
  <c r="A22" i="8"/>
  <c r="BM17" i="7"/>
  <c r="BP9" i="9"/>
  <c r="Z18" i="8" l="1"/>
  <c r="K8" i="10"/>
  <c r="K32" i="10" s="1"/>
  <c r="K33" i="10" s="1"/>
  <c r="K4" i="10"/>
  <c r="U9" i="8"/>
  <c r="AC12" i="7"/>
  <c r="BZ17" i="8"/>
  <c r="BD11" i="7"/>
  <c r="BA11" i="7"/>
  <c r="BF11" i="7"/>
  <c r="BQ9" i="9"/>
  <c r="BN9" i="9"/>
  <c r="BS9" i="9"/>
  <c r="P10" i="8"/>
  <c r="AH11" i="7"/>
  <c r="J39" i="10"/>
  <c r="Q10" i="9"/>
  <c r="N10" i="9"/>
  <c r="S10" i="9"/>
  <c r="A24" i="7"/>
  <c r="Z16" i="9"/>
  <c r="AZ18" i="7"/>
  <c r="CD11" i="7"/>
  <c r="CA11" i="7"/>
  <c r="CF11" i="7"/>
  <c r="AH9" i="8"/>
  <c r="AQ9" i="8"/>
  <c r="AN9" i="8"/>
  <c r="AS9" i="8"/>
  <c r="BM18" i="7"/>
  <c r="AM18" i="7"/>
  <c r="AQ11" i="7"/>
  <c r="AN11" i="7"/>
  <c r="AS11" i="7"/>
  <c r="Z20" i="7"/>
  <c r="A22" i="9"/>
  <c r="BD9" i="9"/>
  <c r="BA9" i="9"/>
  <c r="BF9" i="9"/>
  <c r="AC10" i="8"/>
  <c r="BZ18" i="7"/>
  <c r="AZ17" i="8"/>
  <c r="BM17" i="8"/>
  <c r="AQ9" i="9"/>
  <c r="AN9" i="9"/>
  <c r="AS9" i="9"/>
  <c r="BM16" i="9"/>
  <c r="I47" i="10"/>
  <c r="I48" i="10" s="1"/>
  <c r="I40" i="10"/>
  <c r="I41" i="10"/>
  <c r="I42" i="10"/>
  <c r="O13" i="10"/>
  <c r="P13" i="10" s="1"/>
  <c r="AZ16" i="9"/>
  <c r="BB9" i="8"/>
  <c r="BE9" i="8"/>
  <c r="BG9" i="8"/>
  <c r="AY10" i="8" s="1"/>
  <c r="AM16" i="9"/>
  <c r="BQ11" i="7"/>
  <c r="BN11" i="7"/>
  <c r="BS11" i="7"/>
  <c r="BZ16" i="9"/>
  <c r="A23" i="8"/>
  <c r="AD9" i="9"/>
  <c r="AA9" i="9"/>
  <c r="AF9" i="9"/>
  <c r="CD9" i="9"/>
  <c r="CA9" i="9"/>
  <c r="CF9" i="9"/>
  <c r="Q11" i="7"/>
  <c r="N11" i="7"/>
  <c r="S11" i="7"/>
  <c r="CB9" i="8"/>
  <c r="CE9" i="8"/>
  <c r="CG9" i="8"/>
  <c r="BY10" i="8" s="1"/>
  <c r="BO9" i="8"/>
  <c r="BR9" i="8"/>
  <c r="BT9" i="8"/>
  <c r="BL10" i="8" s="1"/>
  <c r="AM16" i="8"/>
  <c r="K39" i="10" l="1"/>
  <c r="BM19" i="7"/>
  <c r="AM17" i="9"/>
  <c r="BZ18" i="8"/>
  <c r="AO9" i="8"/>
  <c r="AT9" i="8"/>
  <c r="AL10" i="8" s="1"/>
  <c r="AR9" i="8"/>
  <c r="AD12" i="7"/>
  <c r="AA12" i="7"/>
  <c r="AF12" i="7"/>
  <c r="AZ18" i="8"/>
  <c r="BO11" i="7"/>
  <c r="BT11" i="7"/>
  <c r="BL12" i="7" s="1"/>
  <c r="BR11" i="7"/>
  <c r="BM17" i="9"/>
  <c r="BZ19" i="7"/>
  <c r="Q10" i="8"/>
  <c r="N10" i="8"/>
  <c r="S10" i="8"/>
  <c r="A25" i="7"/>
  <c r="BO9" i="9"/>
  <c r="BT9" i="9"/>
  <c r="BL10" i="9" s="1"/>
  <c r="BR9" i="9"/>
  <c r="AZ17" i="9"/>
  <c r="BB9" i="9"/>
  <c r="BE9" i="9"/>
  <c r="BG9" i="9"/>
  <c r="AY10" i="9" s="1"/>
  <c r="AO11" i="7"/>
  <c r="AT11" i="7"/>
  <c r="AL12" i="7" s="1"/>
  <c r="AR11" i="7"/>
  <c r="AO9" i="9"/>
  <c r="AT9" i="9"/>
  <c r="AL10" i="9" s="1"/>
  <c r="AR9" i="9"/>
  <c r="BC10" i="8"/>
  <c r="O11" i="7"/>
  <c r="T11" i="7"/>
  <c r="L12" i="7" s="1"/>
  <c r="R11" i="7"/>
  <c r="AD10" i="8"/>
  <c r="AA10" i="8"/>
  <c r="AF10" i="8"/>
  <c r="Z21" i="7"/>
  <c r="CB9" i="9"/>
  <c r="CG9" i="9"/>
  <c r="BY10" i="9" s="1"/>
  <c r="CE9" i="9"/>
  <c r="AM17" i="8"/>
  <c r="CB11" i="7"/>
  <c r="CG11" i="7"/>
  <c r="BY12" i="7" s="1"/>
  <c r="CE11" i="7"/>
  <c r="BP10" i="8"/>
  <c r="BU9" i="8"/>
  <c r="AB9" i="9"/>
  <c r="AE9" i="9"/>
  <c r="AG9" i="9"/>
  <c r="Y10" i="9" s="1"/>
  <c r="A23" i="9"/>
  <c r="AM19" i="7"/>
  <c r="AZ19" i="7"/>
  <c r="O10" i="9"/>
  <c r="R10" i="9"/>
  <c r="T10" i="9"/>
  <c r="L11" i="9" s="1"/>
  <c r="BB11" i="7"/>
  <c r="BE11" i="7"/>
  <c r="BG11" i="7"/>
  <c r="AY12" i="7" s="1"/>
  <c r="Z19" i="8"/>
  <c r="CH9" i="8"/>
  <c r="BH9" i="8"/>
  <c r="BZ17" i="9"/>
  <c r="CC10" i="8"/>
  <c r="A24" i="8"/>
  <c r="BM18" i="8"/>
  <c r="Z17" i="9"/>
  <c r="J41" i="10"/>
  <c r="J42" i="10"/>
  <c r="O14" i="10"/>
  <c r="P14" i="10" s="1"/>
  <c r="J47" i="10"/>
  <c r="J48" i="10" s="1"/>
  <c r="J40" i="10"/>
  <c r="Z18" i="9" l="1"/>
  <c r="P12" i="7"/>
  <c r="BZ20" i="7"/>
  <c r="AZ20" i="7"/>
  <c r="AH9" i="9"/>
  <c r="CH9" i="9"/>
  <c r="BC10" i="9"/>
  <c r="AP10" i="8"/>
  <c r="BM18" i="9"/>
  <c r="AC10" i="9"/>
  <c r="CC10" i="9"/>
  <c r="Z22" i="7"/>
  <c r="BU11" i="7"/>
  <c r="BZ19" i="8"/>
  <c r="BD10" i="8"/>
  <c r="BA10" i="8"/>
  <c r="BF10" i="8"/>
  <c r="BP12" i="7"/>
  <c r="AU9" i="8"/>
  <c r="AM20" i="7"/>
  <c r="BQ10" i="8"/>
  <c r="BN10" i="8"/>
  <c r="BS10" i="8"/>
  <c r="AU9" i="9"/>
  <c r="AZ18" i="9"/>
  <c r="CH11" i="7"/>
  <c r="AB10" i="8"/>
  <c r="AE10" i="8"/>
  <c r="AG10" i="8"/>
  <c r="Y11" i="8" s="1"/>
  <c r="AP10" i="9"/>
  <c r="BU9" i="9"/>
  <c r="AM18" i="9"/>
  <c r="BP10" i="9"/>
  <c r="O10" i="8"/>
  <c r="R10" i="8"/>
  <c r="T10" i="8"/>
  <c r="L11" i="8" s="1"/>
  <c r="AZ19" i="8"/>
  <c r="BM19" i="8"/>
  <c r="A25" i="8"/>
  <c r="CC12" i="7"/>
  <c r="Z20" i="8"/>
  <c r="P11" i="9"/>
  <c r="BM20" i="7"/>
  <c r="CD10" i="8"/>
  <c r="CA10" i="8"/>
  <c r="CF10" i="8"/>
  <c r="BC12" i="7"/>
  <c r="U10" i="9"/>
  <c r="A24" i="9"/>
  <c r="AU11" i="7"/>
  <c r="AB12" i="7"/>
  <c r="AG12" i="7"/>
  <c r="Y13" i="7" s="1"/>
  <c r="AE12" i="7"/>
  <c r="K41" i="10"/>
  <c r="L41" i="10" s="1"/>
  <c r="K42" i="10"/>
  <c r="K47" i="10"/>
  <c r="K48" i="10" s="1"/>
  <c r="K40" i="10"/>
  <c r="L39" i="10"/>
  <c r="BZ18" i="9"/>
  <c r="BH9" i="9"/>
  <c r="BH11" i="7"/>
  <c r="AM18" i="8"/>
  <c r="U11" i="7"/>
  <c r="AP12" i="7"/>
  <c r="A26" i="7"/>
  <c r="AM19" i="9" l="1"/>
  <c r="BM21" i="7"/>
  <c r="BQ12" i="7"/>
  <c r="BN12" i="7"/>
  <c r="BS12" i="7"/>
  <c r="Q11" i="9"/>
  <c r="N11" i="9"/>
  <c r="S11" i="9"/>
  <c r="BM20" i="8"/>
  <c r="BB10" i="8"/>
  <c r="BE10" i="8"/>
  <c r="BG10" i="8"/>
  <c r="AY11" i="8" s="1"/>
  <c r="AD10" i="9"/>
  <c r="AA10" i="9"/>
  <c r="AF10" i="9"/>
  <c r="AZ21" i="7"/>
  <c r="A26" i="8"/>
  <c r="AH12" i="7"/>
  <c r="Z21" i="8"/>
  <c r="AC13" i="7"/>
  <c r="AZ20" i="8"/>
  <c r="BM19" i="9"/>
  <c r="AQ10" i="9"/>
  <c r="AN10" i="9"/>
  <c r="AS10" i="9"/>
  <c r="BO10" i="8"/>
  <c r="BT10" i="8"/>
  <c r="BL11" i="8" s="1"/>
  <c r="BR10" i="8"/>
  <c r="BZ20" i="8"/>
  <c r="BZ21" i="7"/>
  <c r="AZ19" i="9"/>
  <c r="CD10" i="9"/>
  <c r="CA10" i="9"/>
  <c r="CF10" i="9"/>
  <c r="A27" i="7"/>
  <c r="CD12" i="7"/>
  <c r="CA12" i="7"/>
  <c r="CF12" i="7"/>
  <c r="BZ19" i="9"/>
  <c r="AQ10" i="8"/>
  <c r="AN10" i="8"/>
  <c r="AS10" i="8"/>
  <c r="Q12" i="7"/>
  <c r="N12" i="7"/>
  <c r="S12" i="7"/>
  <c r="AM19" i="8"/>
  <c r="BD12" i="7"/>
  <c r="BA12" i="7"/>
  <c r="BF12" i="7"/>
  <c r="P11" i="8"/>
  <c r="AC11" i="8"/>
  <c r="AQ12" i="7"/>
  <c r="AN12" i="7"/>
  <c r="AS12" i="7"/>
  <c r="U10" i="8"/>
  <c r="AH10" i="8"/>
  <c r="AM21" i="7"/>
  <c r="A25" i="9"/>
  <c r="CB10" i="8"/>
  <c r="CG10" i="8"/>
  <c r="BY11" i="8" s="1"/>
  <c r="CE10" i="8"/>
  <c r="BQ10" i="9"/>
  <c r="BN10" i="9"/>
  <c r="BS10" i="9"/>
  <c r="Z23" i="7"/>
  <c r="BD10" i="9"/>
  <c r="BA10" i="9"/>
  <c r="BF10" i="9"/>
  <c r="Z19" i="9"/>
  <c r="A26" i="9" l="1"/>
  <c r="AD11" i="8"/>
  <c r="AA11" i="8"/>
  <c r="AF11" i="8"/>
  <c r="BZ21" i="8"/>
  <c r="O11" i="9"/>
  <c r="T11" i="9"/>
  <c r="L12" i="9" s="1"/>
  <c r="R11" i="9"/>
  <c r="BU10" i="8"/>
  <c r="AD13" i="7"/>
  <c r="AA13" i="7"/>
  <c r="AF13" i="7"/>
  <c r="AZ22" i="7"/>
  <c r="AB10" i="9"/>
  <c r="AG10" i="9"/>
  <c r="Y11" i="9" s="1"/>
  <c r="AE10" i="9"/>
  <c r="CH10" i="8"/>
  <c r="CB10" i="9"/>
  <c r="CG10" i="9"/>
  <c r="BY11" i="9" s="1"/>
  <c r="CE10" i="9"/>
  <c r="Z20" i="9"/>
  <c r="Q11" i="8"/>
  <c r="N11" i="8"/>
  <c r="S11" i="8"/>
  <c r="Z22" i="8"/>
  <c r="BB10" i="9"/>
  <c r="BG10" i="9"/>
  <c r="AY11" i="9" s="1"/>
  <c r="BE10" i="9"/>
  <c r="BB12" i="7"/>
  <c r="BG12" i="7"/>
  <c r="AY13" i="7" s="1"/>
  <c r="BE12" i="7"/>
  <c r="AO10" i="9"/>
  <c r="AR10" i="9"/>
  <c r="AT10" i="9"/>
  <c r="AL11" i="9" s="1"/>
  <c r="BC11" i="8"/>
  <c r="BM20" i="9"/>
  <c r="BH10" i="8"/>
  <c r="BO12" i="7"/>
  <c r="BR12" i="7"/>
  <c r="BT12" i="7"/>
  <c r="BL13" i="7" s="1"/>
  <c r="AM20" i="8"/>
  <c r="A28" i="7"/>
  <c r="AZ20" i="9"/>
  <c r="AO10" i="8"/>
  <c r="AT10" i="8"/>
  <c r="AL11" i="8" s="1"/>
  <c r="AR10" i="8"/>
  <c r="AM22" i="7"/>
  <c r="BP11" i="8"/>
  <c r="BM22" i="7"/>
  <c r="BZ20" i="9"/>
  <c r="CC11" i="8"/>
  <c r="Z24" i="7"/>
  <c r="AO12" i="7"/>
  <c r="AR12" i="7"/>
  <c r="AT12" i="7"/>
  <c r="AL13" i="7" s="1"/>
  <c r="O12" i="7"/>
  <c r="R12" i="7"/>
  <c r="T12" i="7"/>
  <c r="L13" i="7" s="1"/>
  <c r="BZ22" i="7"/>
  <c r="BM21" i="8"/>
  <c r="CB12" i="7"/>
  <c r="CG12" i="7"/>
  <c r="BY13" i="7" s="1"/>
  <c r="CE12" i="7"/>
  <c r="A27" i="8"/>
  <c r="BO10" i="9"/>
  <c r="BR10" i="9"/>
  <c r="BT10" i="9"/>
  <c r="BL11" i="9" s="1"/>
  <c r="AZ21" i="8"/>
  <c r="AM20" i="9"/>
  <c r="BZ23" i="7" l="1"/>
  <c r="AM23" i="7"/>
  <c r="A29" i="7"/>
  <c r="AU10" i="8"/>
  <c r="AM21" i="8"/>
  <c r="BM21" i="9"/>
  <c r="BH10" i="9"/>
  <c r="CH10" i="9"/>
  <c r="AB11" i="8"/>
  <c r="AE11" i="8"/>
  <c r="AG11" i="8"/>
  <c r="Y12" i="8" s="1"/>
  <c r="CC11" i="9"/>
  <c r="AB13" i="7"/>
  <c r="AE13" i="7"/>
  <c r="AG13" i="7"/>
  <c r="Y14" i="7" s="1"/>
  <c r="BM23" i="7"/>
  <c r="BC11" i="9"/>
  <c r="U12" i="7"/>
  <c r="AP13" i="7"/>
  <c r="BP13" i="7"/>
  <c r="Z23" i="8"/>
  <c r="A27" i="9"/>
  <c r="BZ21" i="9"/>
  <c r="AZ21" i="9"/>
  <c r="AM21" i="9"/>
  <c r="A28" i="8"/>
  <c r="AU12" i="7"/>
  <c r="BU12" i="7"/>
  <c r="BD11" i="8"/>
  <c r="BA11" i="8"/>
  <c r="BF11" i="8"/>
  <c r="U11" i="9"/>
  <c r="CH12" i="7"/>
  <c r="AP11" i="9"/>
  <c r="P12" i="9"/>
  <c r="AP11" i="8"/>
  <c r="AZ22" i="8"/>
  <c r="AU10" i="9"/>
  <c r="O11" i="8"/>
  <c r="R11" i="8"/>
  <c r="T11" i="8"/>
  <c r="L12" i="8" s="1"/>
  <c r="AH10" i="9"/>
  <c r="AC11" i="9"/>
  <c r="BZ22" i="8"/>
  <c r="CD11" i="8"/>
  <c r="CA11" i="8"/>
  <c r="CF11" i="8"/>
  <c r="P13" i="7"/>
  <c r="BU10" i="9"/>
  <c r="BM22" i="8"/>
  <c r="Z25" i="7"/>
  <c r="BQ11" i="8"/>
  <c r="BN11" i="8"/>
  <c r="BS11" i="8"/>
  <c r="BH12" i="7"/>
  <c r="Z21" i="9"/>
  <c r="CC13" i="7"/>
  <c r="BP11" i="9"/>
  <c r="BC13" i="7"/>
  <c r="AZ23" i="7"/>
  <c r="Z22" i="9" l="1"/>
  <c r="BZ22" i="9"/>
  <c r="AZ24" i="7"/>
  <c r="AM22" i="9"/>
  <c r="U11" i="8"/>
  <c r="Q13" i="7"/>
  <c r="N13" i="7"/>
  <c r="S13" i="7"/>
  <c r="CB11" i="8"/>
  <c r="CG11" i="8"/>
  <c r="BY12" i="8" s="1"/>
  <c r="CE11" i="8"/>
  <c r="P12" i="8"/>
  <c r="Q12" i="9"/>
  <c r="N12" i="9"/>
  <c r="S12" i="9"/>
  <c r="Z24" i="8"/>
  <c r="BM24" i="7"/>
  <c r="AZ22" i="9"/>
  <c r="BQ13" i="7"/>
  <c r="BN13" i="7"/>
  <c r="BS13" i="7"/>
  <c r="AC14" i="7"/>
  <c r="A30" i="7"/>
  <c r="AH13" i="7"/>
  <c r="AQ11" i="9"/>
  <c r="AN11" i="9"/>
  <c r="AS11" i="9"/>
  <c r="AQ13" i="7"/>
  <c r="AN13" i="7"/>
  <c r="AS13" i="7"/>
  <c r="BO11" i="8"/>
  <c r="BT11" i="8"/>
  <c r="BL12" i="8" s="1"/>
  <c r="BR11" i="8"/>
  <c r="CD11" i="9"/>
  <c r="CA11" i="9"/>
  <c r="CF11" i="9"/>
  <c r="BM22" i="9"/>
  <c r="BD13" i="7"/>
  <c r="BA13" i="7"/>
  <c r="BF13" i="7"/>
  <c r="BZ23" i="8"/>
  <c r="A29" i="8"/>
  <c r="AM24" i="7"/>
  <c r="AZ23" i="8"/>
  <c r="A28" i="9"/>
  <c r="BD11" i="9"/>
  <c r="BA11" i="9"/>
  <c r="BF11" i="9"/>
  <c r="AM22" i="8"/>
  <c r="AD11" i="9"/>
  <c r="AA11" i="9"/>
  <c r="AF11" i="9"/>
  <c r="AC12" i="8"/>
  <c r="BQ11" i="9"/>
  <c r="BN11" i="9"/>
  <c r="BS11" i="9"/>
  <c r="Z26" i="7"/>
  <c r="CD13" i="7"/>
  <c r="CA13" i="7"/>
  <c r="CF13" i="7"/>
  <c r="BM23" i="8"/>
  <c r="AQ11" i="8"/>
  <c r="AN11" i="8"/>
  <c r="AS11" i="8"/>
  <c r="BB11" i="8"/>
  <c r="BE11" i="8"/>
  <c r="BG11" i="8"/>
  <c r="AY12" i="8" s="1"/>
  <c r="AH11" i="8"/>
  <c r="BZ24" i="7"/>
  <c r="O13" i="7" l="1"/>
  <c r="R13" i="7"/>
  <c r="T13" i="7"/>
  <c r="L14" i="7" s="1"/>
  <c r="A30" i="8"/>
  <c r="BB13" i="7"/>
  <c r="BG13" i="7"/>
  <c r="AY14" i="7" s="1"/>
  <c r="BE13" i="7"/>
  <c r="AO13" i="7"/>
  <c r="AR13" i="7"/>
  <c r="AT13" i="7"/>
  <c r="AL14" i="7" s="1"/>
  <c r="AB11" i="9"/>
  <c r="AG11" i="9"/>
  <c r="Y12" i="9" s="1"/>
  <c r="AE11" i="9"/>
  <c r="Z25" i="8"/>
  <c r="BM23" i="9"/>
  <c r="AM23" i="9"/>
  <c r="AM23" i="8"/>
  <c r="A29" i="9"/>
  <c r="AO11" i="9"/>
  <c r="AT11" i="9"/>
  <c r="AL12" i="9" s="1"/>
  <c r="AR11" i="9"/>
  <c r="BM24" i="8"/>
  <c r="O12" i="9"/>
  <c r="T12" i="9"/>
  <c r="L13" i="9" s="1"/>
  <c r="R12" i="9"/>
  <c r="Z27" i="7"/>
  <c r="BC12" i="8"/>
  <c r="CB11" i="9"/>
  <c r="CG11" i="9"/>
  <c r="BY12" i="9" s="1"/>
  <c r="CE11" i="9"/>
  <c r="A31" i="7"/>
  <c r="BZ24" i="8"/>
  <c r="BO13" i="7"/>
  <c r="BR13" i="7"/>
  <c r="BT13" i="7"/>
  <c r="BL14" i="7" s="1"/>
  <c r="Q12" i="8"/>
  <c r="N12" i="8"/>
  <c r="S12" i="8"/>
  <c r="AZ25" i="7"/>
  <c r="BZ25" i="7"/>
  <c r="CB13" i="7"/>
  <c r="CE13" i="7"/>
  <c r="CG13" i="7"/>
  <c r="BY14" i="7" s="1"/>
  <c r="BO11" i="9"/>
  <c r="BT11" i="9"/>
  <c r="BL12" i="9" s="1"/>
  <c r="BR11" i="9"/>
  <c r="CH11" i="8"/>
  <c r="BH11" i="8"/>
  <c r="BU11" i="8"/>
  <c r="CC12" i="8"/>
  <c r="BZ23" i="9"/>
  <c r="AD14" i="7"/>
  <c r="AA14" i="7"/>
  <c r="AF14" i="7"/>
  <c r="AZ24" i="8"/>
  <c r="AO11" i="8"/>
  <c r="AR11" i="8"/>
  <c r="AT11" i="8"/>
  <c r="AL12" i="8" s="1"/>
  <c r="BP12" i="8"/>
  <c r="AZ23" i="9"/>
  <c r="Z23" i="9"/>
  <c r="AD12" i="8"/>
  <c r="AA12" i="8"/>
  <c r="AF12" i="8"/>
  <c r="BB11" i="9"/>
  <c r="BG11" i="9"/>
  <c r="AY12" i="9" s="1"/>
  <c r="BE11" i="9"/>
  <c r="AM25" i="7"/>
  <c r="BM25" i="7"/>
  <c r="AP12" i="8" l="1"/>
  <c r="AZ26" i="7"/>
  <c r="Z28" i="7"/>
  <c r="Z26" i="8"/>
  <c r="AB12" i="8"/>
  <c r="AG12" i="8"/>
  <c r="Y13" i="8" s="1"/>
  <c r="AE12" i="8"/>
  <c r="AU11" i="8"/>
  <c r="CD12" i="8"/>
  <c r="CA12" i="8"/>
  <c r="CF12" i="8"/>
  <c r="U12" i="9"/>
  <c r="BP12" i="9"/>
  <c r="BP14" i="7"/>
  <c r="AP14" i="7"/>
  <c r="A31" i="8"/>
  <c r="AH11" i="9"/>
  <c r="AC12" i="9"/>
  <c r="AU13" i="7"/>
  <c r="Z24" i="9"/>
  <c r="AZ25" i="8"/>
  <c r="O12" i="8"/>
  <c r="T12" i="8"/>
  <c r="L13" i="8" s="1"/>
  <c r="R12" i="8"/>
  <c r="BU11" i="9"/>
  <c r="BM25" i="8"/>
  <c r="CH11" i="9"/>
  <c r="CC14" i="7"/>
  <c r="CC12" i="9"/>
  <c r="AP12" i="9"/>
  <c r="P14" i="7"/>
  <c r="AB14" i="7"/>
  <c r="AE14" i="7"/>
  <c r="AG14" i="7"/>
  <c r="Y15" i="7" s="1"/>
  <c r="AM24" i="9"/>
  <c r="BH13" i="7"/>
  <c r="U13" i="7"/>
  <c r="P13" i="9"/>
  <c r="A32" i="7"/>
  <c r="BM26" i="7"/>
  <c r="AZ24" i="9"/>
  <c r="BU13" i="7"/>
  <c r="AU11" i="9"/>
  <c r="BQ12" i="8"/>
  <c r="BN12" i="8"/>
  <c r="BS12" i="8"/>
  <c r="CH13" i="7"/>
  <c r="BH11" i="9"/>
  <c r="BZ25" i="8"/>
  <c r="BD12" i="8"/>
  <c r="BA12" i="8"/>
  <c r="BF12" i="8"/>
  <c r="BC14" i="7"/>
  <c r="AM24" i="8"/>
  <c r="AM26" i="7"/>
  <c r="BC12" i="9"/>
  <c r="BZ24" i="9"/>
  <c r="BZ26" i="7"/>
  <c r="A30" i="9"/>
  <c r="BM24" i="9"/>
  <c r="AH12" i="8" l="1"/>
  <c r="AQ12" i="9"/>
  <c r="AN12" i="9"/>
  <c r="AS12" i="9"/>
  <c r="U12" i="8"/>
  <c r="BQ14" i="7"/>
  <c r="BN14" i="7"/>
  <c r="BS14" i="7"/>
  <c r="AM27" i="7"/>
  <c r="BM27" i="7"/>
  <c r="P13" i="8"/>
  <c r="AC13" i="8"/>
  <c r="BO12" i="8"/>
  <c r="BT12" i="8"/>
  <c r="BL13" i="8" s="1"/>
  <c r="BR12" i="8"/>
  <c r="AZ26" i="8"/>
  <c r="Z27" i="8"/>
  <c r="Z29" i="7"/>
  <c r="CD12" i="9"/>
  <c r="CA12" i="9"/>
  <c r="CF12" i="9"/>
  <c r="A32" i="8"/>
  <c r="BQ12" i="9"/>
  <c r="BN12" i="9"/>
  <c r="BS12" i="9"/>
  <c r="BZ27" i="7"/>
  <c r="A33" i="7"/>
  <c r="AM25" i="9"/>
  <c r="BZ25" i="9"/>
  <c r="BM25" i="9"/>
  <c r="CB12" i="8"/>
  <c r="CE12" i="8"/>
  <c r="CG12" i="8"/>
  <c r="BY13" i="8" s="1"/>
  <c r="AZ27" i="7"/>
  <c r="AM25" i="8"/>
  <c r="BD14" i="7"/>
  <c r="BA14" i="7"/>
  <c r="BF14" i="7"/>
  <c r="BB12" i="8"/>
  <c r="BG12" i="8"/>
  <c r="AY13" i="8" s="1"/>
  <c r="BE12" i="8"/>
  <c r="AQ14" i="7"/>
  <c r="AN14" i="7"/>
  <c r="AS14" i="7"/>
  <c r="Z25" i="9"/>
  <c r="AD12" i="9"/>
  <c r="AA12" i="9"/>
  <c r="AF12" i="9"/>
  <c r="A31" i="9"/>
  <c r="Q13" i="9"/>
  <c r="N13" i="9"/>
  <c r="S13" i="9"/>
  <c r="AQ12" i="8"/>
  <c r="AN12" i="8"/>
  <c r="AS12" i="8"/>
  <c r="AC15" i="7"/>
  <c r="CD14" i="7"/>
  <c r="CA14" i="7"/>
  <c r="CF14" i="7"/>
  <c r="AH14" i="7"/>
  <c r="BZ26" i="8"/>
  <c r="BM26" i="8"/>
  <c r="AZ25" i="9"/>
  <c r="Q14" i="7"/>
  <c r="N14" i="7"/>
  <c r="S14" i="7"/>
  <c r="BD12" i="9"/>
  <c r="BA12" i="9"/>
  <c r="BF12" i="9"/>
  <c r="AM28" i="7" l="1"/>
  <c r="AB12" i="9"/>
  <c r="AG12" i="9"/>
  <c r="Y13" i="9" s="1"/>
  <c r="AE12" i="9"/>
  <c r="A34" i="7"/>
  <c r="BU12" i="8"/>
  <c r="BO14" i="7"/>
  <c r="BT14" i="7"/>
  <c r="BL15" i="7" s="1"/>
  <c r="BR14" i="7"/>
  <c r="AD15" i="7"/>
  <c r="AA15" i="7"/>
  <c r="AF15" i="7"/>
  <c r="BB12" i="9"/>
  <c r="BE12" i="9"/>
  <c r="BG12" i="9"/>
  <c r="AY13" i="9" s="1"/>
  <c r="BZ28" i="7"/>
  <c r="BP13" i="8"/>
  <c r="BB14" i="7"/>
  <c r="BG14" i="7"/>
  <c r="AY15" i="7" s="1"/>
  <c r="BE14" i="7"/>
  <c r="A33" i="8"/>
  <c r="AM26" i="8"/>
  <c r="O14" i="7"/>
  <c r="T14" i="7"/>
  <c r="L15" i="7" s="1"/>
  <c r="R14" i="7"/>
  <c r="Z26" i="9"/>
  <c r="AZ28" i="7"/>
  <c r="BZ26" i="9"/>
  <c r="AD13" i="8"/>
  <c r="AA13" i="8"/>
  <c r="AF13" i="8"/>
  <c r="AM26" i="9"/>
  <c r="CB12" i="9"/>
  <c r="CG12" i="9"/>
  <c r="BY13" i="9" s="1"/>
  <c r="CE12" i="9"/>
  <c r="AO14" i="7"/>
  <c r="AT14" i="7"/>
  <c r="AL15" i="7" s="1"/>
  <c r="AR14" i="7"/>
  <c r="CC13" i="8"/>
  <c r="AO12" i="9"/>
  <c r="AR12" i="9"/>
  <c r="AT12" i="9"/>
  <c r="AL13" i="9" s="1"/>
  <c r="AZ27" i="8"/>
  <c r="A32" i="9"/>
  <c r="Q13" i="8"/>
  <c r="N13" i="8"/>
  <c r="S13" i="8"/>
  <c r="BO12" i="9"/>
  <c r="BR12" i="9"/>
  <c r="BT12" i="9"/>
  <c r="BL13" i="9" s="1"/>
  <c r="BH12" i="8"/>
  <c r="Z30" i="7"/>
  <c r="BM28" i="7"/>
  <c r="BZ27" i="8"/>
  <c r="AO12" i="8"/>
  <c r="AR12" i="8"/>
  <c r="AT12" i="8"/>
  <c r="AL13" i="8" s="1"/>
  <c r="BM26" i="9"/>
  <c r="O13" i="9"/>
  <c r="T13" i="9"/>
  <c r="L14" i="9" s="1"/>
  <c r="R13" i="9"/>
  <c r="AZ26" i="9"/>
  <c r="CB14" i="7"/>
  <c r="CE14" i="7"/>
  <c r="CG14" i="7"/>
  <c r="BY15" i="7" s="1"/>
  <c r="CH12" i="8"/>
  <c r="BM27" i="8"/>
  <c r="BC13" i="8"/>
  <c r="Z28" i="8"/>
  <c r="AP13" i="8" l="1"/>
  <c r="BP13" i="9"/>
  <c r="A33" i="9"/>
  <c r="AP15" i="7"/>
  <c r="U14" i="7"/>
  <c r="BZ29" i="7"/>
  <c r="P15" i="7"/>
  <c r="BC13" i="9"/>
  <c r="A35" i="7"/>
  <c r="BH12" i="9"/>
  <c r="O13" i="8"/>
  <c r="T13" i="8"/>
  <c r="L14" i="8" s="1"/>
  <c r="R13" i="8"/>
  <c r="AZ28" i="8"/>
  <c r="CH12" i="9"/>
  <c r="AM27" i="8"/>
  <c r="BH14" i="7"/>
  <c r="AP13" i="9"/>
  <c r="CC13" i="9"/>
  <c r="BC15" i="7"/>
  <c r="AB15" i="7"/>
  <c r="AG15" i="7"/>
  <c r="Y16" i="7" s="1"/>
  <c r="AE15" i="7"/>
  <c r="CC15" i="7"/>
  <c r="BZ27" i="9"/>
  <c r="BU14" i="7"/>
  <c r="AH12" i="9"/>
  <c r="AU12" i="8"/>
  <c r="BU12" i="9"/>
  <c r="CH14" i="7"/>
  <c r="AB13" i="8"/>
  <c r="AE13" i="8"/>
  <c r="AG13" i="8"/>
  <c r="Y14" i="8" s="1"/>
  <c r="BM29" i="7"/>
  <c r="P14" i="9"/>
  <c r="Z31" i="7"/>
  <c r="AM27" i="9"/>
  <c r="A34" i="8"/>
  <c r="BP15" i="7"/>
  <c r="AC13" i="9"/>
  <c r="BZ28" i="8"/>
  <c r="AZ29" i="7"/>
  <c r="AU12" i="9"/>
  <c r="U13" i="9"/>
  <c r="BD13" i="8"/>
  <c r="BA13" i="8"/>
  <c r="BF13" i="8"/>
  <c r="BM27" i="9"/>
  <c r="CD13" i="8"/>
  <c r="CA13" i="8"/>
  <c r="CF13" i="8"/>
  <c r="BQ13" i="8"/>
  <c r="BN13" i="8"/>
  <c r="BS13" i="8"/>
  <c r="AM29" i="7"/>
  <c r="Z29" i="8"/>
  <c r="AZ27" i="9"/>
  <c r="BM28" i="8"/>
  <c r="AU14" i="7"/>
  <c r="Z27" i="9"/>
  <c r="BZ29" i="8" l="1"/>
  <c r="U13" i="8"/>
  <c r="A36" i="7"/>
  <c r="AQ15" i="7"/>
  <c r="AN15" i="7"/>
  <c r="AS15" i="7"/>
  <c r="AH13" i="8"/>
  <c r="AQ13" i="9"/>
  <c r="AN13" i="9"/>
  <c r="AS13" i="9"/>
  <c r="P14" i="8"/>
  <c r="BD13" i="9"/>
  <c r="BA13" i="9"/>
  <c r="BF13" i="9"/>
  <c r="BB13" i="8"/>
  <c r="BG13" i="8"/>
  <c r="AY14" i="8" s="1"/>
  <c r="BE13" i="8"/>
  <c r="BQ15" i="7"/>
  <c r="BN15" i="7"/>
  <c r="BS15" i="7"/>
  <c r="AD13" i="9"/>
  <c r="AA13" i="9"/>
  <c r="AF13" i="9"/>
  <c r="Z32" i="7"/>
  <c r="Q15" i="7"/>
  <c r="N15" i="7"/>
  <c r="S15" i="7"/>
  <c r="AC16" i="7"/>
  <c r="AM28" i="8"/>
  <c r="A35" i="8"/>
  <c r="AZ28" i="9"/>
  <c r="AM28" i="9"/>
  <c r="BM28" i="9"/>
  <c r="BZ28" i="9"/>
  <c r="Z28" i="9"/>
  <c r="Q14" i="9"/>
  <c r="N14" i="9"/>
  <c r="S14" i="9"/>
  <c r="A34" i="9"/>
  <c r="AC14" i="8"/>
  <c r="CD15" i="7"/>
  <c r="CA15" i="7"/>
  <c r="CF15" i="7"/>
  <c r="AH15" i="7"/>
  <c r="AM30" i="7"/>
  <c r="BD15" i="7"/>
  <c r="BA15" i="7"/>
  <c r="BF15" i="7"/>
  <c r="BQ13" i="9"/>
  <c r="BN13" i="9"/>
  <c r="BS13" i="9"/>
  <c r="Z30" i="8"/>
  <c r="BZ30" i="7"/>
  <c r="BO13" i="8"/>
  <c r="BR13" i="8"/>
  <c r="BT13" i="8"/>
  <c r="BL14" i="8" s="1"/>
  <c r="CD13" i="9"/>
  <c r="CA13" i="9"/>
  <c r="CF13" i="9"/>
  <c r="AQ13" i="8"/>
  <c r="AN13" i="8"/>
  <c r="AS13" i="8"/>
  <c r="BM30" i="7"/>
  <c r="BM29" i="8"/>
  <c r="CB13" i="8"/>
  <c r="CE13" i="8"/>
  <c r="CG13" i="8"/>
  <c r="BY14" i="8" s="1"/>
  <c r="AZ30" i="7"/>
  <c r="AZ29" i="8"/>
  <c r="BB13" i="9" l="1"/>
  <c r="BE13" i="9"/>
  <c r="BG13" i="9"/>
  <c r="AY14" i="9" s="1"/>
  <c r="A35" i="9"/>
  <c r="Q14" i="8"/>
  <c r="N14" i="8"/>
  <c r="S14" i="8"/>
  <c r="BM31" i="7"/>
  <c r="AD14" i="8"/>
  <c r="AA14" i="8"/>
  <c r="AF14" i="8"/>
  <c r="Z31" i="8"/>
  <c r="AM31" i="7"/>
  <c r="AB13" i="9"/>
  <c r="AE13" i="9"/>
  <c r="AG13" i="9"/>
  <c r="Y14" i="9" s="1"/>
  <c r="BU13" i="8"/>
  <c r="AO13" i="8"/>
  <c r="AT13" i="8"/>
  <c r="AL14" i="8" s="1"/>
  <c r="AR13" i="8"/>
  <c r="AZ31" i="7"/>
  <c r="BM29" i="9"/>
  <c r="AO13" i="9"/>
  <c r="AR13" i="9"/>
  <c r="AT13" i="9"/>
  <c r="AL14" i="9" s="1"/>
  <c r="A37" i="7"/>
  <c r="AZ30" i="8"/>
  <c r="BB15" i="7"/>
  <c r="BE15" i="7"/>
  <c r="BG15" i="7"/>
  <c r="AY16" i="7" s="1"/>
  <c r="CC14" i="8"/>
  <c r="AM29" i="8"/>
  <c r="BO15" i="7"/>
  <c r="BT15" i="7"/>
  <c r="BL16" i="7" s="1"/>
  <c r="BR15" i="7"/>
  <c r="Z29" i="9"/>
  <c r="CH13" i="8"/>
  <c r="AM29" i="9"/>
  <c r="AD16" i="7"/>
  <c r="AA16" i="7"/>
  <c r="AF16" i="7"/>
  <c r="CB15" i="7"/>
  <c r="CG15" i="7"/>
  <c r="BY16" i="7" s="1"/>
  <c r="CE15" i="7"/>
  <c r="BH13" i="8"/>
  <c r="BZ29" i="9"/>
  <c r="CB13" i="9"/>
  <c r="CG13" i="9"/>
  <c r="BY14" i="9" s="1"/>
  <c r="CE13" i="9"/>
  <c r="BM30" i="8"/>
  <c r="AZ29" i="9"/>
  <c r="BC14" i="8"/>
  <c r="Z33" i="7"/>
  <c r="BZ31" i="7"/>
  <c r="BP14" i="8"/>
  <c r="BO13" i="9"/>
  <c r="BT13" i="9"/>
  <c r="BL14" i="9" s="1"/>
  <c r="BR13" i="9"/>
  <c r="O14" i="9"/>
  <c r="R14" i="9"/>
  <c r="T14" i="9"/>
  <c r="L15" i="9" s="1"/>
  <c r="A36" i="8"/>
  <c r="O15" i="7"/>
  <c r="R15" i="7"/>
  <c r="T15" i="7"/>
  <c r="L16" i="7" s="1"/>
  <c r="AO15" i="7"/>
  <c r="AT15" i="7"/>
  <c r="AL16" i="7" s="1"/>
  <c r="AR15" i="7"/>
  <c r="BZ30" i="8"/>
  <c r="A37" i="8" l="1"/>
  <c r="BQ14" i="8"/>
  <c r="BN14" i="8"/>
  <c r="BS14" i="8"/>
  <c r="CH15" i="7"/>
  <c r="AZ32" i="7"/>
  <c r="Z32" i="8"/>
  <c r="BZ32" i="7"/>
  <c r="AP14" i="8"/>
  <c r="BM31" i="8"/>
  <c r="Z30" i="9"/>
  <c r="AB14" i="8"/>
  <c r="AE14" i="8"/>
  <c r="AG14" i="8"/>
  <c r="Y15" i="8" s="1"/>
  <c r="AU13" i="8"/>
  <c r="BZ31" i="8"/>
  <c r="Z34" i="7"/>
  <c r="AB16" i="7"/>
  <c r="AG16" i="7"/>
  <c r="Y17" i="7" s="1"/>
  <c r="AE16" i="7"/>
  <c r="BU15" i="7"/>
  <c r="BC16" i="7"/>
  <c r="A36" i="9"/>
  <c r="CC16" i="7"/>
  <c r="AU15" i="7"/>
  <c r="BP16" i="7"/>
  <c r="P15" i="9"/>
  <c r="AM30" i="9"/>
  <c r="AC14" i="9"/>
  <c r="BM32" i="7"/>
  <c r="BC14" i="9"/>
  <c r="CD14" i="8"/>
  <c r="CA14" i="8"/>
  <c r="CF14" i="8"/>
  <c r="CC14" i="9"/>
  <c r="U14" i="9"/>
  <c r="AM30" i="8"/>
  <c r="AH13" i="9"/>
  <c r="BH13" i="9"/>
  <c r="P16" i="7"/>
  <c r="O14" i="8"/>
  <c r="R14" i="8"/>
  <c r="T14" i="8"/>
  <c r="L15" i="8" s="1"/>
  <c r="BH15" i="7"/>
  <c r="AZ31" i="8"/>
  <c r="BZ30" i="9"/>
  <c r="BM30" i="9"/>
  <c r="CH13" i="9"/>
  <c r="AP14" i="9"/>
  <c r="AP16" i="7"/>
  <c r="AU13" i="9"/>
  <c r="BD14" i="8"/>
  <c r="BA14" i="8"/>
  <c r="BF14" i="8"/>
  <c r="U15" i="7"/>
  <c r="BU13" i="9"/>
  <c r="BP14" i="9"/>
  <c r="AZ30" i="9"/>
  <c r="A38" i="7"/>
  <c r="AM32" i="7"/>
  <c r="Z35" i="7" l="1"/>
  <c r="Q15" i="9"/>
  <c r="N15" i="9"/>
  <c r="S15" i="9"/>
  <c r="BM31" i="9"/>
  <c r="P15" i="8"/>
  <c r="A37" i="9"/>
  <c r="A39" i="7"/>
  <c r="BB14" i="8"/>
  <c r="BG14" i="8"/>
  <c r="AY15" i="8" s="1"/>
  <c r="BE14" i="8"/>
  <c r="U14" i="8"/>
  <c r="AM31" i="9"/>
  <c r="BM32" i="8"/>
  <c r="BZ32" i="8"/>
  <c r="AQ14" i="8"/>
  <c r="AN14" i="8"/>
  <c r="AS14" i="8"/>
  <c r="BO14" i="8"/>
  <c r="BR14" i="8"/>
  <c r="BT14" i="8"/>
  <c r="BL15" i="8" s="1"/>
  <c r="BQ16" i="7"/>
  <c r="BN16" i="7"/>
  <c r="BS16" i="7"/>
  <c r="BD16" i="7"/>
  <c r="BA16" i="7"/>
  <c r="BF16" i="7"/>
  <c r="Q16" i="7"/>
  <c r="N16" i="7"/>
  <c r="S16" i="7"/>
  <c r="AM33" i="7"/>
  <c r="AQ14" i="9"/>
  <c r="AN14" i="9"/>
  <c r="AS14" i="9"/>
  <c r="BZ31" i="9"/>
  <c r="AC15" i="8"/>
  <c r="BZ33" i="7"/>
  <c r="AZ31" i="9"/>
  <c r="AQ16" i="7"/>
  <c r="AN16" i="7"/>
  <c r="AS16" i="7"/>
  <c r="AZ32" i="8"/>
  <c r="AH14" i="8"/>
  <c r="Z33" i="8"/>
  <c r="BM33" i="7"/>
  <c r="CD14" i="9"/>
  <c r="CA14" i="9"/>
  <c r="CF14" i="9"/>
  <c r="CB14" i="8"/>
  <c r="CE14" i="8"/>
  <c r="CG14" i="8"/>
  <c r="BY15" i="8" s="1"/>
  <c r="CD16" i="7"/>
  <c r="CA16" i="7"/>
  <c r="CF16" i="7"/>
  <c r="AH16" i="7"/>
  <c r="AZ33" i="7"/>
  <c r="BQ14" i="9"/>
  <c r="BN14" i="9"/>
  <c r="BS14" i="9"/>
  <c r="BD14" i="9"/>
  <c r="BA14" i="9"/>
  <c r="BF14" i="9"/>
  <c r="AM31" i="8"/>
  <c r="AD14" i="9"/>
  <c r="AA14" i="9"/>
  <c r="AF14" i="9"/>
  <c r="AC17" i="7"/>
  <c r="Z31" i="9"/>
  <c r="A38" i="8"/>
  <c r="CH14" i="8" l="1"/>
  <c r="AZ33" i="8"/>
  <c r="BO16" i="7"/>
  <c r="BT16" i="7"/>
  <c r="BL17" i="7" s="1"/>
  <c r="BR16" i="7"/>
  <c r="A40" i="7"/>
  <c r="A38" i="9"/>
  <c r="BP15" i="8"/>
  <c r="BU14" i="8"/>
  <c r="AZ32" i="9"/>
  <c r="BM33" i="8"/>
  <c r="BM32" i="9"/>
  <c r="Q15" i="8"/>
  <c r="N15" i="8"/>
  <c r="S15" i="8"/>
  <c r="AZ34" i="7"/>
  <c r="BM34" i="7"/>
  <c r="AB14" i="9"/>
  <c r="AE14" i="9"/>
  <c r="AG14" i="9"/>
  <c r="Y15" i="9" s="1"/>
  <c r="AM32" i="8"/>
  <c r="O16" i="7"/>
  <c r="R16" i="7"/>
  <c r="T16" i="7"/>
  <c r="L17" i="7" s="1"/>
  <c r="BB14" i="9"/>
  <c r="BE14" i="9"/>
  <c r="BG14" i="9"/>
  <c r="AY15" i="9" s="1"/>
  <c r="BZ34" i="7"/>
  <c r="Z34" i="8"/>
  <c r="O15" i="9"/>
  <c r="T15" i="9"/>
  <c r="L16" i="9" s="1"/>
  <c r="R15" i="9"/>
  <c r="AO14" i="9"/>
  <c r="AT14" i="9"/>
  <c r="AL15" i="9" s="1"/>
  <c r="AR14" i="9"/>
  <c r="AO16" i="7"/>
  <c r="AT16" i="7"/>
  <c r="AL17" i="7" s="1"/>
  <c r="AR16" i="7"/>
  <c r="AM34" i="7"/>
  <c r="AM32" i="9"/>
  <c r="CB16" i="7"/>
  <c r="CG16" i="7"/>
  <c r="BY17" i="7" s="1"/>
  <c r="CE16" i="7"/>
  <c r="AD15" i="8"/>
  <c r="AA15" i="8"/>
  <c r="AF15" i="8"/>
  <c r="BB16" i="7"/>
  <c r="BE16" i="7"/>
  <c r="BG16" i="7"/>
  <c r="AY17" i="7" s="1"/>
  <c r="AO14" i="8"/>
  <c r="AR14" i="8"/>
  <c r="AT14" i="8"/>
  <c r="AL15" i="8" s="1"/>
  <c r="BH14" i="8"/>
  <c r="CB14" i="9"/>
  <c r="CE14" i="9"/>
  <c r="CG14" i="9"/>
  <c r="BY15" i="9" s="1"/>
  <c r="Z32" i="9"/>
  <c r="BO14" i="9"/>
  <c r="BR14" i="9"/>
  <c r="BT14" i="9"/>
  <c r="BL15" i="9" s="1"/>
  <c r="BZ32" i="9"/>
  <c r="BC15" i="8"/>
  <c r="Z36" i="7"/>
  <c r="BZ33" i="8"/>
  <c r="AD17" i="7"/>
  <c r="AA17" i="7"/>
  <c r="AF17" i="7"/>
  <c r="CC15" i="8"/>
  <c r="AB15" i="8" l="1"/>
  <c r="AE15" i="8"/>
  <c r="AG15" i="8"/>
  <c r="Y16" i="8" s="1"/>
  <c r="BZ35" i="7"/>
  <c r="CH14" i="9"/>
  <c r="BH16" i="7"/>
  <c r="AM35" i="7"/>
  <c r="Z35" i="8"/>
  <c r="O15" i="8"/>
  <c r="R15" i="8"/>
  <c r="T15" i="8"/>
  <c r="L16" i="8" s="1"/>
  <c r="AP17" i="7"/>
  <c r="BD15" i="8"/>
  <c r="BA15" i="8"/>
  <c r="BF15" i="8"/>
  <c r="AU16" i="7"/>
  <c r="BU16" i="7"/>
  <c r="AZ34" i="8"/>
  <c r="AU14" i="9"/>
  <c r="BP17" i="7"/>
  <c r="CH16" i="7"/>
  <c r="CC17" i="7"/>
  <c r="BP15" i="9"/>
  <c r="BQ15" i="8"/>
  <c r="BN15" i="8"/>
  <c r="BS15" i="8"/>
  <c r="AM33" i="8"/>
  <c r="AP15" i="9"/>
  <c r="BM35" i="7"/>
  <c r="BM34" i="8"/>
  <c r="BU14" i="9"/>
  <c r="AP15" i="8"/>
  <c r="P16" i="9"/>
  <c r="P17" i="7"/>
  <c r="U16" i="7"/>
  <c r="AZ35" i="7"/>
  <c r="AZ33" i="9"/>
  <c r="Z37" i="7"/>
  <c r="CC15" i="9"/>
  <c r="AC15" i="9"/>
  <c r="BC15" i="9"/>
  <c r="BZ33" i="9"/>
  <c r="BM33" i="9"/>
  <c r="U15" i="9"/>
  <c r="AU14" i="8"/>
  <c r="AH14" i="9"/>
  <c r="BH14" i="9"/>
  <c r="CD15" i="8"/>
  <c r="CA15" i="8"/>
  <c r="CF15" i="8"/>
  <c r="AB17" i="7"/>
  <c r="AE17" i="7"/>
  <c r="AG17" i="7"/>
  <c r="Y18" i="7" s="1"/>
  <c r="AM33" i="9"/>
  <c r="Z33" i="9"/>
  <c r="BZ34" i="8"/>
  <c r="BC17" i="7"/>
  <c r="CD15" i="9" l="1"/>
  <c r="CA15" i="9"/>
  <c r="CF15" i="9"/>
  <c r="AQ15" i="9"/>
  <c r="AN15" i="9"/>
  <c r="AS15" i="9"/>
  <c r="BQ17" i="7"/>
  <c r="BN17" i="7"/>
  <c r="BS17" i="7"/>
  <c r="AH17" i="7"/>
  <c r="AD15" i="9"/>
  <c r="AA15" i="9"/>
  <c r="AF15" i="9"/>
  <c r="Q16" i="9"/>
  <c r="N16" i="9"/>
  <c r="S16" i="9"/>
  <c r="BD17" i="7"/>
  <c r="BA17" i="7"/>
  <c r="BF17" i="7"/>
  <c r="AM34" i="8"/>
  <c r="Z38" i="7"/>
  <c r="AZ34" i="9"/>
  <c r="P16" i="8"/>
  <c r="AQ15" i="8"/>
  <c r="AN15" i="8"/>
  <c r="AS15" i="8"/>
  <c r="BM34" i="9"/>
  <c r="AZ35" i="8"/>
  <c r="BQ15" i="9"/>
  <c r="BN15" i="9"/>
  <c r="BS15" i="9"/>
  <c r="U15" i="8"/>
  <c r="BO15" i="8"/>
  <c r="BR15" i="8"/>
  <c r="BT15" i="8"/>
  <c r="BL16" i="8" s="1"/>
  <c r="BB15" i="8"/>
  <c r="BE15" i="8"/>
  <c r="BG15" i="8"/>
  <c r="AY16" i="8" s="1"/>
  <c r="BZ36" i="7"/>
  <c r="AZ36" i="7"/>
  <c r="BM35" i="8"/>
  <c r="CD17" i="7"/>
  <c r="CA17" i="7"/>
  <c r="CF17" i="7"/>
  <c r="AC16" i="8"/>
  <c r="CB15" i="8"/>
  <c r="CG15" i="8"/>
  <c r="BY16" i="8" s="1"/>
  <c r="CE15" i="8"/>
  <c r="BZ35" i="8"/>
  <c r="BZ34" i="9"/>
  <c r="AM34" i="9"/>
  <c r="BD15" i="9"/>
  <c r="BA15" i="9"/>
  <c r="BF15" i="9"/>
  <c r="Z36" i="8"/>
  <c r="AH15" i="8"/>
  <c r="Z34" i="9"/>
  <c r="AC18" i="7"/>
  <c r="Q17" i="7"/>
  <c r="N17" i="7"/>
  <c r="S17" i="7"/>
  <c r="BM36" i="7"/>
  <c r="AQ17" i="7"/>
  <c r="AN17" i="7"/>
  <c r="AS17" i="7"/>
  <c r="AM36" i="7"/>
  <c r="BB15" i="9" l="1"/>
  <c r="BG15" i="9"/>
  <c r="AY16" i="9" s="1"/>
  <c r="BE15" i="9"/>
  <c r="Z39" i="7"/>
  <c r="AM37" i="7"/>
  <c r="BC16" i="8"/>
  <c r="AD18" i="7"/>
  <c r="AA18" i="7"/>
  <c r="AF18" i="7"/>
  <c r="AD16" i="8"/>
  <c r="AA16" i="8"/>
  <c r="AF16" i="8"/>
  <c r="BH15" i="8"/>
  <c r="CB17" i="7"/>
  <c r="CG17" i="7"/>
  <c r="BY18" i="7" s="1"/>
  <c r="CE17" i="7"/>
  <c r="BU15" i="8"/>
  <c r="BM35" i="9"/>
  <c r="BO17" i="7"/>
  <c r="BT17" i="7"/>
  <c r="BL18" i="7" s="1"/>
  <c r="BR17" i="7"/>
  <c r="AO17" i="7"/>
  <c r="AT17" i="7"/>
  <c r="AL18" i="7" s="1"/>
  <c r="AR17" i="7"/>
  <c r="AZ36" i="8"/>
  <c r="BB17" i="7"/>
  <c r="BG17" i="7"/>
  <c r="AY18" i="7" s="1"/>
  <c r="BE17" i="7"/>
  <c r="AO15" i="8"/>
  <c r="AT15" i="8"/>
  <c r="AL16" i="8" s="1"/>
  <c r="AR15" i="8"/>
  <c r="O17" i="7"/>
  <c r="T17" i="7"/>
  <c r="L18" i="7" s="1"/>
  <c r="R17" i="7"/>
  <c r="BZ36" i="8"/>
  <c r="AO15" i="9"/>
  <c r="AT15" i="9"/>
  <c r="AL16" i="9" s="1"/>
  <c r="AR15" i="9"/>
  <c r="Z35" i="9"/>
  <c r="BP16" i="8"/>
  <c r="BZ35" i="9"/>
  <c r="Q16" i="8"/>
  <c r="N16" i="8"/>
  <c r="S16" i="8"/>
  <c r="O16" i="9"/>
  <c r="R16" i="9"/>
  <c r="T16" i="9"/>
  <c r="L17" i="9" s="1"/>
  <c r="AM35" i="9"/>
  <c r="BM37" i="7"/>
  <c r="CH15" i="8"/>
  <c r="AZ37" i="7"/>
  <c r="AM35" i="8"/>
  <c r="BM36" i="8"/>
  <c r="Z37" i="8"/>
  <c r="CC16" i="8"/>
  <c r="BZ37" i="7"/>
  <c r="AZ35" i="9"/>
  <c r="CB15" i="9"/>
  <c r="CG15" i="9"/>
  <c r="BY16" i="9" s="1"/>
  <c r="CE15" i="9"/>
  <c r="BO15" i="9"/>
  <c r="BR15" i="9"/>
  <c r="BT15" i="9"/>
  <c r="BL16" i="9" s="1"/>
  <c r="AB15" i="9"/>
  <c r="AG15" i="9"/>
  <c r="Y16" i="9" s="1"/>
  <c r="AE15" i="9"/>
  <c r="AM36" i="8" l="1"/>
  <c r="Z36" i="9"/>
  <c r="CC16" i="9"/>
  <c r="O16" i="8"/>
  <c r="T16" i="8"/>
  <c r="L17" i="8" s="1"/>
  <c r="R16" i="8"/>
  <c r="AB18" i="7"/>
  <c r="AE18" i="7"/>
  <c r="AG18" i="7"/>
  <c r="Y19" i="7" s="1"/>
  <c r="CC18" i="7"/>
  <c r="AP18" i="7"/>
  <c r="AH15" i="9"/>
  <c r="BZ37" i="8"/>
  <c r="AZ37" i="8"/>
  <c r="BD16" i="8"/>
  <c r="BA16" i="8"/>
  <c r="BF16" i="8"/>
  <c r="CH17" i="7"/>
  <c r="BQ16" i="8"/>
  <c r="BN16" i="8"/>
  <c r="BS16" i="8"/>
  <c r="AU15" i="8"/>
  <c r="AM38" i="7"/>
  <c r="BM37" i="8"/>
  <c r="BM38" i="7"/>
  <c r="BP16" i="9"/>
  <c r="BU17" i="7"/>
  <c r="BZ36" i="9"/>
  <c r="BU15" i="9"/>
  <c r="BP18" i="7"/>
  <c r="AZ38" i="7"/>
  <c r="P17" i="9"/>
  <c r="AU15" i="9"/>
  <c r="Z40" i="7"/>
  <c r="P18" i="7"/>
  <c r="AU17" i="7"/>
  <c r="AP16" i="8"/>
  <c r="BZ38" i="7"/>
  <c r="AM36" i="9"/>
  <c r="CD16" i="8"/>
  <c r="CA16" i="8"/>
  <c r="CF16" i="8"/>
  <c r="U16" i="9"/>
  <c r="AP16" i="9"/>
  <c r="BH17" i="7"/>
  <c r="AB16" i="8"/>
  <c r="AE16" i="8"/>
  <c r="AG16" i="8"/>
  <c r="Y17" i="8" s="1"/>
  <c r="BH15" i="9"/>
  <c r="AC16" i="9"/>
  <c r="U17" i="7"/>
  <c r="AZ36" i="9"/>
  <c r="BC16" i="9"/>
  <c r="Z38" i="8"/>
  <c r="BC18" i="7"/>
  <c r="CH15" i="9"/>
  <c r="BM36" i="9"/>
  <c r="BD16" i="9" l="1"/>
  <c r="BA16" i="9"/>
  <c r="BF16" i="9"/>
  <c r="Z41" i="7"/>
  <c r="AM39" i="7"/>
  <c r="AZ38" i="8"/>
  <c r="AC19" i="7"/>
  <c r="BZ38" i="8"/>
  <c r="AH18" i="7"/>
  <c r="AZ37" i="9"/>
  <c r="BO16" i="8"/>
  <c r="BT16" i="8"/>
  <c r="BL17" i="8" s="1"/>
  <c r="BR16" i="8"/>
  <c r="P17" i="8"/>
  <c r="AD16" i="9"/>
  <c r="AA16" i="9"/>
  <c r="AF16" i="9"/>
  <c r="Q17" i="9"/>
  <c r="N17" i="9"/>
  <c r="S17" i="9"/>
  <c r="BQ16" i="9"/>
  <c r="BN16" i="9"/>
  <c r="BS16" i="9"/>
  <c r="CD16" i="9"/>
  <c r="CA16" i="9"/>
  <c r="CF16" i="9"/>
  <c r="BZ37" i="9"/>
  <c r="AQ16" i="8"/>
  <c r="AN16" i="8"/>
  <c r="AS16" i="8"/>
  <c r="BM37" i="9"/>
  <c r="AQ16" i="9"/>
  <c r="AN16" i="9"/>
  <c r="AS16" i="9"/>
  <c r="BZ39" i="7"/>
  <c r="AQ18" i="7"/>
  <c r="AN18" i="7"/>
  <c r="AS18" i="7"/>
  <c r="AM37" i="9"/>
  <c r="Z37" i="9"/>
  <c r="AZ39" i="7"/>
  <c r="BM39" i="7"/>
  <c r="CB16" i="8"/>
  <c r="CE16" i="8"/>
  <c r="CG16" i="8"/>
  <c r="BY17" i="8" s="1"/>
  <c r="BM38" i="8"/>
  <c r="AM37" i="8"/>
  <c r="U16" i="8"/>
  <c r="BD18" i="7"/>
  <c r="BA18" i="7"/>
  <c r="BF18" i="7"/>
  <c r="BQ18" i="7"/>
  <c r="BN18" i="7"/>
  <c r="BS18" i="7"/>
  <c r="BB16" i="8"/>
  <c r="BG16" i="8"/>
  <c r="AY17" i="8" s="1"/>
  <c r="BE16" i="8"/>
  <c r="AC17" i="8"/>
  <c r="Z39" i="8"/>
  <c r="AH16" i="8"/>
  <c r="Q18" i="7"/>
  <c r="N18" i="7"/>
  <c r="S18" i="7"/>
  <c r="CD18" i="7"/>
  <c r="CA18" i="7"/>
  <c r="CF18" i="7"/>
  <c r="O17" i="9" l="1"/>
  <c r="R17" i="9"/>
  <c r="T17" i="9"/>
  <c r="L18" i="9" s="1"/>
  <c r="CB18" i="7"/>
  <c r="CG18" i="7"/>
  <c r="BY19" i="7" s="1"/>
  <c r="CE18" i="7"/>
  <c r="BC17" i="8"/>
  <c r="BM39" i="8"/>
  <c r="AM38" i="9"/>
  <c r="BM38" i="9"/>
  <c r="AZ39" i="8"/>
  <c r="B9" i="9"/>
  <c r="BU16" i="8"/>
  <c r="AB16" i="9"/>
  <c r="AG16" i="9"/>
  <c r="Y17" i="9" s="1"/>
  <c r="AE16" i="9"/>
  <c r="AZ38" i="9"/>
  <c r="Z42" i="7"/>
  <c r="CC17" i="8"/>
  <c r="AO16" i="8"/>
  <c r="AT16" i="8"/>
  <c r="AL17" i="8" s="1"/>
  <c r="AR16" i="8"/>
  <c r="BP17" i="8"/>
  <c r="O18" i="7"/>
  <c r="T18" i="7"/>
  <c r="L19" i="7" s="1"/>
  <c r="R18" i="7"/>
  <c r="BB18" i="7"/>
  <c r="BG18" i="7"/>
  <c r="AY19" i="7" s="1"/>
  <c r="BE18" i="7"/>
  <c r="BZ40" i="7"/>
  <c r="BZ38" i="9"/>
  <c r="AO18" i="7"/>
  <c r="AR18" i="7"/>
  <c r="AT18" i="7"/>
  <c r="AL19" i="7" s="1"/>
  <c r="AZ40" i="7"/>
  <c r="CH16" i="8"/>
  <c r="BM40" i="7"/>
  <c r="Z40" i="8"/>
  <c r="CB16" i="9"/>
  <c r="CE16" i="9"/>
  <c r="CG16" i="9"/>
  <c r="BY17" i="9" s="1"/>
  <c r="Q17" i="8"/>
  <c r="N17" i="8"/>
  <c r="S17" i="8"/>
  <c r="BZ39" i="8"/>
  <c r="AM40" i="7"/>
  <c r="BO18" i="7"/>
  <c r="BT18" i="7"/>
  <c r="BL19" i="7" s="1"/>
  <c r="BR18" i="7"/>
  <c r="AD19" i="7"/>
  <c r="AA19" i="7"/>
  <c r="AF19" i="7"/>
  <c r="BB16" i="9"/>
  <c r="BE16" i="9"/>
  <c r="BG16" i="9"/>
  <c r="AY17" i="9" s="1"/>
  <c r="Z38" i="9"/>
  <c r="AO16" i="9"/>
  <c r="AR16" i="9"/>
  <c r="AT16" i="9"/>
  <c r="AL17" i="9" s="1"/>
  <c r="AD17" i="8"/>
  <c r="AA17" i="8"/>
  <c r="AF17" i="8"/>
  <c r="BH16" i="8"/>
  <c r="AM38" i="8"/>
  <c r="BO16" i="9"/>
  <c r="BR16" i="9"/>
  <c r="BT16" i="9"/>
  <c r="BL17" i="9" s="1"/>
  <c r="AM39" i="9" l="1"/>
  <c r="AP17" i="9"/>
  <c r="O17" i="8"/>
  <c r="R17" i="8"/>
  <c r="T17" i="8"/>
  <c r="L18" i="8" s="1"/>
  <c r="CC17" i="9"/>
  <c r="BZ39" i="9"/>
  <c r="AP17" i="8"/>
  <c r="BD17" i="8"/>
  <c r="BA17" i="8"/>
  <c r="BF17" i="8"/>
  <c r="BZ41" i="7"/>
  <c r="CD17" i="8"/>
  <c r="CA17" i="8"/>
  <c r="CF17" i="8"/>
  <c r="CH18" i="7"/>
  <c r="BQ17" i="8"/>
  <c r="BN17" i="8"/>
  <c r="BS17" i="8"/>
  <c r="AC17" i="9"/>
  <c r="BP17" i="9"/>
  <c r="AU16" i="9"/>
  <c r="BU18" i="7"/>
  <c r="CH16" i="9"/>
  <c r="CC19" i="7"/>
  <c r="Z43" i="7"/>
  <c r="B9" i="8"/>
  <c r="BM40" i="8"/>
  <c r="BU16" i="9"/>
  <c r="AM39" i="8"/>
  <c r="BC17" i="9"/>
  <c r="BH18" i="7"/>
  <c r="Z41" i="8"/>
  <c r="AM41" i="7"/>
  <c r="AZ40" i="8"/>
  <c r="P18" i="9"/>
  <c r="BC19" i="7"/>
  <c r="AZ41" i="7"/>
  <c r="U18" i="7"/>
  <c r="AZ39" i="9"/>
  <c r="BM39" i="9"/>
  <c r="U17" i="9"/>
  <c r="AU16" i="8"/>
  <c r="BP19" i="7"/>
  <c r="Z39" i="9"/>
  <c r="C9" i="8"/>
  <c r="AB19" i="7"/>
  <c r="AG19" i="7"/>
  <c r="Y20" i="7" s="1"/>
  <c r="AE19" i="7"/>
  <c r="B46" i="10" s="1"/>
  <c r="BM41" i="7"/>
  <c r="AP19" i="7"/>
  <c r="P19" i="7"/>
  <c r="BH16" i="9"/>
  <c r="C11" i="7"/>
  <c r="AB17" i="8"/>
  <c r="AG17" i="8"/>
  <c r="Y18" i="8" s="1"/>
  <c r="AE17" i="8"/>
  <c r="BZ40" i="8"/>
  <c r="AU18" i="7"/>
  <c r="AH16" i="9"/>
  <c r="BM41" i="8" l="1"/>
  <c r="G9" i="8"/>
  <c r="CB17" i="8"/>
  <c r="CG17" i="8"/>
  <c r="BY18" i="8" s="1"/>
  <c r="CE17" i="8"/>
  <c r="CD17" i="9"/>
  <c r="CA17" i="9"/>
  <c r="CF17" i="9"/>
  <c r="AZ42" i="7"/>
  <c r="U17" i="8"/>
  <c r="BQ17" i="9"/>
  <c r="BN17" i="9"/>
  <c r="BS17" i="9"/>
  <c r="E9" i="8"/>
  <c r="AD17" i="9"/>
  <c r="AA17" i="9"/>
  <c r="AF17" i="9"/>
  <c r="BB17" i="8"/>
  <c r="BE17" i="8"/>
  <c r="BG17" i="8"/>
  <c r="AY18" i="8" s="1"/>
  <c r="Q19" i="7"/>
  <c r="N19" i="7"/>
  <c r="S19" i="7"/>
  <c r="AQ19" i="7"/>
  <c r="AN19" i="7"/>
  <c r="AS19" i="7"/>
  <c r="D11" i="7" s="1"/>
  <c r="BZ42" i="7"/>
  <c r="BM42" i="7"/>
  <c r="AH17" i="8"/>
  <c r="CD19" i="7"/>
  <c r="CA19" i="7"/>
  <c r="CF19" i="7"/>
  <c r="AC18" i="8"/>
  <c r="AC20" i="7"/>
  <c r="BM40" i="9"/>
  <c r="F9" i="8"/>
  <c r="AZ41" i="8"/>
  <c r="BO17" i="8"/>
  <c r="BR17" i="8"/>
  <c r="BT17" i="8"/>
  <c r="BL18" i="8" s="1"/>
  <c r="AQ17" i="9"/>
  <c r="AN17" i="9"/>
  <c r="AS17" i="9"/>
  <c r="AQ17" i="8"/>
  <c r="AN17" i="8"/>
  <c r="AS17" i="8"/>
  <c r="P18" i="8"/>
  <c r="Z44" i="7"/>
  <c r="BD19" i="7"/>
  <c r="BA19" i="7"/>
  <c r="BF19" i="7"/>
  <c r="AM40" i="8"/>
  <c r="AH19" i="7"/>
  <c r="AZ40" i="9"/>
  <c r="AM42" i="7"/>
  <c r="AM40" i="9"/>
  <c r="BQ19" i="7"/>
  <c r="BN19" i="7"/>
  <c r="BS19" i="7"/>
  <c r="BD17" i="9"/>
  <c r="BA17" i="9"/>
  <c r="BF17" i="9"/>
  <c r="BZ41" i="8"/>
  <c r="Q18" i="9"/>
  <c r="N18" i="9"/>
  <c r="S18" i="9"/>
  <c r="Z40" i="9"/>
  <c r="Z42" i="8"/>
  <c r="BZ40" i="9"/>
  <c r="B49" i="10" l="1"/>
  <c r="B50" i="10" s="1"/>
  <c r="AM41" i="9"/>
  <c r="BB19" i="7"/>
  <c r="BG19" i="7"/>
  <c r="AY20" i="7" s="1"/>
  <c r="BE19" i="7"/>
  <c r="BP18" i="8"/>
  <c r="BU17" i="8"/>
  <c r="AD20" i="7"/>
  <c r="AA20" i="7"/>
  <c r="AF20" i="7"/>
  <c r="C9" i="9"/>
  <c r="AZ43" i="7"/>
  <c r="AB17" i="9"/>
  <c r="AG17" i="9"/>
  <c r="Y18" i="9" s="1"/>
  <c r="AE17" i="9"/>
  <c r="Z45" i="7"/>
  <c r="AZ41" i="9"/>
  <c r="CB19" i="7"/>
  <c r="CE19" i="7"/>
  <c r="CG19" i="7"/>
  <c r="BY20" i="7" s="1"/>
  <c r="O19" i="7"/>
  <c r="T19" i="7"/>
  <c r="L20" i="7" s="1"/>
  <c r="R19" i="7"/>
  <c r="CH17" i="8"/>
  <c r="CB17" i="9"/>
  <c r="CE17" i="9"/>
  <c r="CG17" i="9"/>
  <c r="BY18" i="9" s="1"/>
  <c r="CC18" i="8"/>
  <c r="F9" i="9"/>
  <c r="B53" i="10"/>
  <c r="B55" i="10"/>
  <c r="BO17" i="9"/>
  <c r="BR17" i="9"/>
  <c r="BT17" i="9"/>
  <c r="BL18" i="9" s="1"/>
  <c r="G9" i="9"/>
  <c r="D9" i="9"/>
  <c r="BM43" i="7"/>
  <c r="AD18" i="8"/>
  <c r="AA18" i="8"/>
  <c r="AF18" i="8"/>
  <c r="B11" i="7"/>
  <c r="E9" i="9"/>
  <c r="AO17" i="8"/>
  <c r="AT17" i="8"/>
  <c r="AL18" i="8" s="1"/>
  <c r="AR17" i="8"/>
  <c r="AZ42" i="8"/>
  <c r="Z43" i="8"/>
  <c r="AO17" i="9"/>
  <c r="AT17" i="9"/>
  <c r="AL18" i="9" s="1"/>
  <c r="AR17" i="9"/>
  <c r="BC18" i="8"/>
  <c r="O18" i="9"/>
  <c r="T18" i="9"/>
  <c r="L19" i="9" s="1"/>
  <c r="R18" i="9"/>
  <c r="AO19" i="7"/>
  <c r="AT19" i="7"/>
  <c r="AL20" i="7" s="1"/>
  <c r="AR19" i="7"/>
  <c r="AM43" i="7"/>
  <c r="Q18" i="8"/>
  <c r="N18" i="8"/>
  <c r="S18" i="8"/>
  <c r="G11" i="7"/>
  <c r="BZ42" i="8"/>
  <c r="D9" i="8"/>
  <c r="BB17" i="9"/>
  <c r="BE17" i="9"/>
  <c r="BG17" i="9"/>
  <c r="AY18" i="9" s="1"/>
  <c r="BZ41" i="9"/>
  <c r="F11" i="7"/>
  <c r="AM41" i="8"/>
  <c r="BO19" i="7"/>
  <c r="BT19" i="7"/>
  <c r="BL20" i="7" s="1"/>
  <c r="BR19" i="7"/>
  <c r="Z41" i="9"/>
  <c r="E11" i="7"/>
  <c r="BM41" i="9"/>
  <c r="BZ43" i="7"/>
  <c r="BH17" i="8"/>
  <c r="BM42" i="8"/>
  <c r="AB20" i="7" l="1"/>
  <c r="AE20" i="7"/>
  <c r="AG20" i="7"/>
  <c r="Y21" i="7" s="1"/>
  <c r="CH17" i="9"/>
  <c r="BZ44" i="7"/>
  <c r="U18" i="9"/>
  <c r="BM44" i="7"/>
  <c r="Z46" i="7"/>
  <c r="AP20" i="7"/>
  <c r="BM42" i="9"/>
  <c r="U19" i="7"/>
  <c r="AZ43" i="8"/>
  <c r="BZ42" i="9"/>
  <c r="BD18" i="8"/>
  <c r="BA18" i="8"/>
  <c r="BF18" i="8"/>
  <c r="P20" i="7"/>
  <c r="O18" i="8"/>
  <c r="R18" i="8"/>
  <c r="T18" i="8"/>
  <c r="L19" i="8" s="1"/>
  <c r="AU17" i="9"/>
  <c r="AZ44" i="7"/>
  <c r="BQ18" i="8"/>
  <c r="BN18" i="8"/>
  <c r="BS18" i="8"/>
  <c r="BZ43" i="8"/>
  <c r="AU17" i="8"/>
  <c r="AP18" i="9"/>
  <c r="CC20" i="7"/>
  <c r="BH19" i="7"/>
  <c r="CH19" i="7"/>
  <c r="BC20" i="7"/>
  <c r="AM42" i="8"/>
  <c r="AH17" i="9"/>
  <c r="Z42" i="9"/>
  <c r="BC18" i="9"/>
  <c r="BU19" i="7"/>
  <c r="BH17" i="9"/>
  <c r="AM44" i="7"/>
  <c r="Z44" i="8"/>
  <c r="BU17" i="9"/>
  <c r="P19" i="9"/>
  <c r="AC18" i="9"/>
  <c r="AP18" i="8"/>
  <c r="BP18" i="9"/>
  <c r="BM43" i="8"/>
  <c r="BP20" i="7"/>
  <c r="AU19" i="7"/>
  <c r="CD18" i="8"/>
  <c r="CA18" i="8"/>
  <c r="CF18" i="8"/>
  <c r="AZ42" i="9"/>
  <c r="AM42" i="9"/>
  <c r="AB18" i="8"/>
  <c r="AE18" i="8"/>
  <c r="AG18" i="8"/>
  <c r="Y19" i="8" s="1"/>
  <c r="CC18" i="9"/>
  <c r="CD18" i="9" l="1"/>
  <c r="CA18" i="9"/>
  <c r="CF18" i="9"/>
  <c r="AD18" i="9"/>
  <c r="AA18" i="9"/>
  <c r="AF18" i="9"/>
  <c r="BD18" i="9"/>
  <c r="BA18" i="9"/>
  <c r="BF18" i="9"/>
  <c r="BO18" i="8"/>
  <c r="BR18" i="8"/>
  <c r="BT18" i="8"/>
  <c r="BL19" i="8" s="1"/>
  <c r="AZ44" i="8"/>
  <c r="BM45" i="7"/>
  <c r="AC19" i="8"/>
  <c r="Q19" i="9"/>
  <c r="N19" i="9"/>
  <c r="S19" i="9"/>
  <c r="BZ45" i="7"/>
  <c r="AZ45" i="7"/>
  <c r="P19" i="8"/>
  <c r="BB18" i="8"/>
  <c r="BG18" i="8"/>
  <c r="AY19" i="8" s="1"/>
  <c r="BE18" i="8"/>
  <c r="BM43" i="9"/>
  <c r="Z43" i="9"/>
  <c r="Q20" i="7"/>
  <c r="N20" i="7"/>
  <c r="S20" i="7"/>
  <c r="AM43" i="9"/>
  <c r="Z45" i="8"/>
  <c r="BM44" i="8"/>
  <c r="AH18" i="8"/>
  <c r="BQ20" i="7"/>
  <c r="BN20" i="7"/>
  <c r="BS20" i="7"/>
  <c r="CD20" i="7"/>
  <c r="CA20" i="7"/>
  <c r="CF20" i="7"/>
  <c r="AQ18" i="9"/>
  <c r="AN18" i="9"/>
  <c r="AS18" i="9"/>
  <c r="AM43" i="8"/>
  <c r="BQ18" i="9"/>
  <c r="BN18" i="9"/>
  <c r="BS18" i="9"/>
  <c r="BD20" i="7"/>
  <c r="BA20" i="7"/>
  <c r="BF20" i="7"/>
  <c r="AQ20" i="7"/>
  <c r="AN20" i="7"/>
  <c r="AS20" i="7"/>
  <c r="AC21" i="7"/>
  <c r="AM45" i="7"/>
  <c r="U18" i="8"/>
  <c r="AQ18" i="8"/>
  <c r="AN18" i="8"/>
  <c r="AS18" i="8"/>
  <c r="CB18" i="8"/>
  <c r="CG18" i="8"/>
  <c r="BY19" i="8" s="1"/>
  <c r="CE18" i="8"/>
  <c r="Z47" i="7"/>
  <c r="AH20" i="7"/>
  <c r="AZ43" i="9"/>
  <c r="BZ44" i="8"/>
  <c r="BZ43" i="9"/>
  <c r="BM44" i="9" l="1"/>
  <c r="BU18" i="8"/>
  <c r="CH18" i="8"/>
  <c r="BM45" i="8"/>
  <c r="BH18" i="8"/>
  <c r="AO20" i="7"/>
  <c r="AT20" i="7"/>
  <c r="AL21" i="7" s="1"/>
  <c r="AR20" i="7"/>
  <c r="O19" i="9"/>
  <c r="R19" i="9"/>
  <c r="T19" i="9"/>
  <c r="L20" i="9" s="1"/>
  <c r="AO18" i="8"/>
  <c r="AT18" i="8"/>
  <c r="AL19" i="8" s="1"/>
  <c r="AR18" i="8"/>
  <c r="CB20" i="7"/>
  <c r="CE20" i="7"/>
  <c r="CG20" i="7"/>
  <c r="BY21" i="7" s="1"/>
  <c r="Q19" i="8"/>
  <c r="N19" i="8"/>
  <c r="S19" i="8"/>
  <c r="AD21" i="7"/>
  <c r="AA21" i="7"/>
  <c r="AF21" i="7"/>
  <c r="AO18" i="9"/>
  <c r="AT18" i="9"/>
  <c r="AL19" i="9" s="1"/>
  <c r="AR18" i="9"/>
  <c r="Z46" i="8"/>
  <c r="BZ45" i="8"/>
  <c r="AZ44" i="9"/>
  <c r="BB20" i="7"/>
  <c r="BG20" i="7"/>
  <c r="AY21" i="7" s="1"/>
  <c r="BE20" i="7"/>
  <c r="AD19" i="8"/>
  <c r="AA19" i="8"/>
  <c r="AF19" i="8"/>
  <c r="CC19" i="8"/>
  <c r="AM44" i="9"/>
  <c r="O20" i="7"/>
  <c r="T20" i="7"/>
  <c r="L21" i="7" s="1"/>
  <c r="R20" i="7"/>
  <c r="BM46" i="7"/>
  <c r="AB18" i="9"/>
  <c r="AG18" i="9"/>
  <c r="Y19" i="9" s="1"/>
  <c r="AE18" i="9"/>
  <c r="BO20" i="7"/>
  <c r="BT20" i="7"/>
  <c r="BL21" i="7" s="1"/>
  <c r="BR20" i="7"/>
  <c r="AZ46" i="7"/>
  <c r="BO18" i="9"/>
  <c r="BT18" i="9"/>
  <c r="BL19" i="9" s="1"/>
  <c r="BR18" i="9"/>
  <c r="Z44" i="9"/>
  <c r="BZ46" i="7"/>
  <c r="BZ44" i="9"/>
  <c r="AZ45" i="8"/>
  <c r="CB18" i="9"/>
  <c r="CG18" i="9"/>
  <c r="BY19" i="9" s="1"/>
  <c r="CE18" i="9"/>
  <c r="BC19" i="8"/>
  <c r="BB18" i="9"/>
  <c r="BG18" i="9"/>
  <c r="AY19" i="9" s="1"/>
  <c r="BE18" i="9"/>
  <c r="Z48" i="7"/>
  <c r="AM46" i="7"/>
  <c r="AM44" i="8"/>
  <c r="BP19" i="8"/>
  <c r="Z49" i="7" l="1"/>
  <c r="BC19" i="9"/>
  <c r="BH20" i="7"/>
  <c r="AU18" i="8"/>
  <c r="BQ19" i="8"/>
  <c r="BN19" i="8"/>
  <c r="BS19" i="8"/>
  <c r="AZ47" i="7"/>
  <c r="BC21" i="7"/>
  <c r="AP19" i="8"/>
  <c r="BM46" i="8"/>
  <c r="AM45" i="9"/>
  <c r="BZ45" i="9"/>
  <c r="BP21" i="7"/>
  <c r="AZ45" i="9"/>
  <c r="AB21" i="7"/>
  <c r="AE21" i="7"/>
  <c r="AG21" i="7"/>
  <c r="Y22" i="7" s="1"/>
  <c r="P20" i="9"/>
  <c r="AM45" i="8"/>
  <c r="U19" i="9"/>
  <c r="CH18" i="9"/>
  <c r="BZ47" i="7"/>
  <c r="AH18" i="9"/>
  <c r="CD19" i="8"/>
  <c r="CA19" i="8"/>
  <c r="CF19" i="8"/>
  <c r="CC19" i="9"/>
  <c r="AC19" i="9"/>
  <c r="BZ46" i="8"/>
  <c r="O19" i="8"/>
  <c r="T19" i="8"/>
  <c r="L20" i="8" s="1"/>
  <c r="R19" i="8"/>
  <c r="AU20" i="7"/>
  <c r="BD19" i="8"/>
  <c r="BA19" i="8"/>
  <c r="BF19" i="8"/>
  <c r="AM47" i="7"/>
  <c r="Z45" i="9"/>
  <c r="Z47" i="8"/>
  <c r="AP21" i="7"/>
  <c r="BM47" i="7"/>
  <c r="CC21" i="7"/>
  <c r="BU20" i="7"/>
  <c r="AZ46" i="8"/>
  <c r="BU18" i="9"/>
  <c r="AB19" i="8"/>
  <c r="AE19" i="8"/>
  <c r="AG19" i="8"/>
  <c r="Y20" i="8" s="1"/>
  <c r="AU18" i="9"/>
  <c r="CH20" i="7"/>
  <c r="BP19" i="9"/>
  <c r="U20" i="7"/>
  <c r="AP19" i="9"/>
  <c r="BH18" i="9"/>
  <c r="P21" i="7"/>
  <c r="BM45" i="9"/>
  <c r="BQ19" i="9" l="1"/>
  <c r="BN19" i="9"/>
  <c r="BS19" i="9"/>
  <c r="AZ47" i="8"/>
  <c r="CB19" i="8"/>
  <c r="CG19" i="8"/>
  <c r="BY20" i="8" s="1"/>
  <c r="CE19" i="8"/>
  <c r="Q20" i="9"/>
  <c r="N20" i="9"/>
  <c r="S20" i="9"/>
  <c r="BZ47" i="8"/>
  <c r="Z48" i="8"/>
  <c r="U19" i="8"/>
  <c r="AC22" i="7"/>
  <c r="AQ19" i="8"/>
  <c r="AN19" i="8"/>
  <c r="AS19" i="8"/>
  <c r="AZ46" i="9"/>
  <c r="BD21" i="7"/>
  <c r="BA21" i="7"/>
  <c r="BF21" i="7"/>
  <c r="BM47" i="8"/>
  <c r="BZ48" i="7"/>
  <c r="AC20" i="8"/>
  <c r="AM48" i="7"/>
  <c r="AD19" i="9"/>
  <c r="AA19" i="9"/>
  <c r="AF19" i="9"/>
  <c r="AH19" i="8"/>
  <c r="BQ21" i="7"/>
  <c r="BN21" i="7"/>
  <c r="BS21" i="7"/>
  <c r="AZ48" i="7"/>
  <c r="BD19" i="9"/>
  <c r="BA19" i="9"/>
  <c r="BF19" i="9"/>
  <c r="P20" i="8"/>
  <c r="Z46" i="9"/>
  <c r="AQ19" i="9"/>
  <c r="AN19" i="9"/>
  <c r="AS19" i="9"/>
  <c r="BB19" i="8"/>
  <c r="BE19" i="8"/>
  <c r="BG19" i="8"/>
  <c r="AY20" i="8" s="1"/>
  <c r="AM46" i="8"/>
  <c r="BZ46" i="9"/>
  <c r="BO19" i="8"/>
  <c r="BR19" i="8"/>
  <c r="BT19" i="8"/>
  <c r="BL20" i="8" s="1"/>
  <c r="Z50" i="7"/>
  <c r="BM46" i="9"/>
  <c r="AH21" i="7"/>
  <c r="Q21" i="7"/>
  <c r="N21" i="7"/>
  <c r="S21" i="7"/>
  <c r="CD21" i="7"/>
  <c r="CA21" i="7"/>
  <c r="CF21" i="7"/>
  <c r="BM48" i="7"/>
  <c r="CD19" i="9"/>
  <c r="CA19" i="9"/>
  <c r="CF19" i="9"/>
  <c r="AQ21" i="7"/>
  <c r="AN21" i="7"/>
  <c r="AS21" i="7"/>
  <c r="AM46" i="9"/>
  <c r="BZ48" i="8" l="1"/>
  <c r="AO19" i="9"/>
  <c r="AT19" i="9"/>
  <c r="AL20" i="9" s="1"/>
  <c r="AR19" i="9"/>
  <c r="BO21" i="7"/>
  <c r="BT21" i="7"/>
  <c r="BL22" i="7" s="1"/>
  <c r="BR21" i="7"/>
  <c r="BZ49" i="7"/>
  <c r="O20" i="9"/>
  <c r="R20" i="9"/>
  <c r="T20" i="9"/>
  <c r="L21" i="9" s="1"/>
  <c r="AM47" i="8"/>
  <c r="Z47" i="9"/>
  <c r="BM48" i="8"/>
  <c r="AO19" i="8"/>
  <c r="AT19" i="8"/>
  <c r="AL20" i="8" s="1"/>
  <c r="AR19" i="8"/>
  <c r="CH19" i="8"/>
  <c r="CC20" i="8"/>
  <c r="AO21" i="7"/>
  <c r="AR21" i="7"/>
  <c r="AT21" i="7"/>
  <c r="AL22" i="7" s="1"/>
  <c r="AD22" i="7"/>
  <c r="AA22" i="7"/>
  <c r="AF22" i="7"/>
  <c r="BM47" i="9"/>
  <c r="AB19" i="9"/>
  <c r="AG19" i="9"/>
  <c r="Y20" i="9" s="1"/>
  <c r="AE19" i="9"/>
  <c r="AZ48" i="8"/>
  <c r="BZ47" i="9"/>
  <c r="CB19" i="9"/>
  <c r="CE19" i="9"/>
  <c r="CG19" i="9"/>
  <c r="BY20" i="9" s="1"/>
  <c r="Q20" i="8"/>
  <c r="N20" i="8"/>
  <c r="S20" i="8"/>
  <c r="BM49" i="7"/>
  <c r="Z51" i="7"/>
  <c r="BC20" i="8"/>
  <c r="BB21" i="7"/>
  <c r="BE21" i="7"/>
  <c r="BG21" i="7"/>
  <c r="AY22" i="7" s="1"/>
  <c r="Z49" i="8"/>
  <c r="O21" i="7"/>
  <c r="R21" i="7"/>
  <c r="T21" i="7"/>
  <c r="L22" i="7" s="1"/>
  <c r="BB19" i="9"/>
  <c r="BE19" i="9"/>
  <c r="BG19" i="9"/>
  <c r="AY20" i="9" s="1"/>
  <c r="BP20" i="8"/>
  <c r="BH19" i="8"/>
  <c r="AM49" i="7"/>
  <c r="BO19" i="9"/>
  <c r="BR19" i="9"/>
  <c r="BT19" i="9"/>
  <c r="BL20" i="9" s="1"/>
  <c r="AM47" i="9"/>
  <c r="CB21" i="7"/>
  <c r="CG21" i="7"/>
  <c r="BY22" i="7" s="1"/>
  <c r="CE21" i="7"/>
  <c r="BU19" i="8"/>
  <c r="AZ49" i="7"/>
  <c r="AD20" i="8"/>
  <c r="AA20" i="8"/>
  <c r="AF20" i="8"/>
  <c r="AZ47" i="9"/>
  <c r="BQ20" i="8" l="1"/>
  <c r="BN20" i="8"/>
  <c r="BS20" i="8"/>
  <c r="BZ50" i="7"/>
  <c r="BC20" i="9"/>
  <c r="BH21" i="7"/>
  <c r="AB20" i="8"/>
  <c r="AG20" i="8"/>
  <c r="Y21" i="8" s="1"/>
  <c r="AE20" i="8"/>
  <c r="CC20" i="9"/>
  <c r="AM48" i="8"/>
  <c r="AU19" i="9"/>
  <c r="BD20" i="8"/>
  <c r="BA20" i="8"/>
  <c r="BF20" i="8"/>
  <c r="CH19" i="9"/>
  <c r="BM48" i="9"/>
  <c r="AP20" i="9"/>
  <c r="AM48" i="9"/>
  <c r="BU21" i="7"/>
  <c r="BH19" i="9"/>
  <c r="BC22" i="7"/>
  <c r="AU21" i="7"/>
  <c r="BP20" i="9"/>
  <c r="BU19" i="9"/>
  <c r="CD20" i="8"/>
  <c r="CA20" i="8"/>
  <c r="CF20" i="8"/>
  <c r="P21" i="9"/>
  <c r="AB22" i="7"/>
  <c r="AG22" i="7"/>
  <c r="Y23" i="7" s="1"/>
  <c r="AE22" i="7"/>
  <c r="U20" i="9"/>
  <c r="AP22" i="7"/>
  <c r="BM49" i="8"/>
  <c r="O20" i="8"/>
  <c r="T20" i="8"/>
  <c r="L21" i="8" s="1"/>
  <c r="R20" i="8"/>
  <c r="BP22" i="7"/>
  <c r="AM50" i="7"/>
  <c r="U21" i="7"/>
  <c r="Z52" i="7"/>
  <c r="BZ48" i="9"/>
  <c r="AH19" i="9"/>
  <c r="BM50" i="7"/>
  <c r="AZ49" i="8"/>
  <c r="AU19" i="8"/>
  <c r="AZ48" i="9"/>
  <c r="Z50" i="8"/>
  <c r="AC20" i="9"/>
  <c r="Z48" i="9"/>
  <c r="AZ50" i="7"/>
  <c r="P22" i="7"/>
  <c r="CH21" i="7"/>
  <c r="CC22" i="7"/>
  <c r="AP20" i="8"/>
  <c r="BZ49" i="8"/>
  <c r="AH20" i="8" l="1"/>
  <c r="BB20" i="8"/>
  <c r="BE20" i="8"/>
  <c r="BG20" i="8"/>
  <c r="AY21" i="8" s="1"/>
  <c r="AZ51" i="7"/>
  <c r="BZ49" i="9"/>
  <c r="CB20" i="8"/>
  <c r="CE20" i="8"/>
  <c r="CG20" i="8"/>
  <c r="BY21" i="8" s="1"/>
  <c r="AC21" i="8"/>
  <c r="AQ22" i="7"/>
  <c r="AN22" i="7"/>
  <c r="AS22" i="7"/>
  <c r="BD20" i="9"/>
  <c r="BA20" i="9"/>
  <c r="BF20" i="9"/>
  <c r="AM49" i="9"/>
  <c r="CD22" i="7"/>
  <c r="CA22" i="7"/>
  <c r="CF22" i="7"/>
  <c r="BQ20" i="9"/>
  <c r="BN20" i="9"/>
  <c r="BS20" i="9"/>
  <c r="AM49" i="8"/>
  <c r="BM50" i="8"/>
  <c r="AD20" i="9"/>
  <c r="AA20" i="9"/>
  <c r="AF20" i="9"/>
  <c r="AH22" i="7"/>
  <c r="BZ51" i="7"/>
  <c r="AQ20" i="8"/>
  <c r="AN20" i="8"/>
  <c r="AS20" i="8"/>
  <c r="Z49" i="9"/>
  <c r="AM51" i="7"/>
  <c r="BM51" i="7"/>
  <c r="BQ22" i="7"/>
  <c r="BN22" i="7"/>
  <c r="BS22" i="7"/>
  <c r="AC23" i="7"/>
  <c r="AQ20" i="9"/>
  <c r="AN20" i="9"/>
  <c r="AS20" i="9"/>
  <c r="AZ50" i="8"/>
  <c r="Z51" i="8"/>
  <c r="CD20" i="9"/>
  <c r="CA20" i="9"/>
  <c r="CF20" i="9"/>
  <c r="BZ50" i="8"/>
  <c r="Z53" i="7"/>
  <c r="Q22" i="7"/>
  <c r="N22" i="7"/>
  <c r="S22" i="7"/>
  <c r="U20" i="8"/>
  <c r="Q21" i="9"/>
  <c r="N21" i="9"/>
  <c r="S21" i="9"/>
  <c r="BM49" i="9"/>
  <c r="BO20" i="8"/>
  <c r="BT20" i="8"/>
  <c r="BL21" i="8" s="1"/>
  <c r="BR20" i="8"/>
  <c r="AZ49" i="9"/>
  <c r="P21" i="8"/>
  <c r="BD22" i="7"/>
  <c r="BA22" i="7"/>
  <c r="BF22" i="7"/>
  <c r="BB20" i="9" l="1"/>
  <c r="BG20" i="9"/>
  <c r="AY21" i="9" s="1"/>
  <c r="BE20" i="9"/>
  <c r="CH20" i="8"/>
  <c r="BZ52" i="7"/>
  <c r="AM50" i="8"/>
  <c r="BO20" i="9"/>
  <c r="BR20" i="9"/>
  <c r="BT20" i="9"/>
  <c r="BL21" i="9" s="1"/>
  <c r="BO22" i="7"/>
  <c r="BT22" i="7"/>
  <c r="BL23" i="7" s="1"/>
  <c r="BR22" i="7"/>
  <c r="AZ52" i="7"/>
  <c r="AB20" i="9"/>
  <c r="AE20" i="9"/>
  <c r="AG20" i="9"/>
  <c r="Y21" i="9" s="1"/>
  <c r="BC21" i="8"/>
  <c r="BB22" i="7"/>
  <c r="BG22" i="7"/>
  <c r="AY23" i="7" s="1"/>
  <c r="BE22" i="7"/>
  <c r="AZ50" i="9"/>
  <c r="BM52" i="7"/>
  <c r="O22" i="7"/>
  <c r="T22" i="7"/>
  <c r="L23" i="7" s="1"/>
  <c r="R22" i="7"/>
  <c r="BU20" i="8"/>
  <c r="CB22" i="7"/>
  <c r="CG22" i="7"/>
  <c r="BY23" i="7" s="1"/>
  <c r="CE22" i="7"/>
  <c r="BH20" i="8"/>
  <c r="CB20" i="9"/>
  <c r="CE20" i="9"/>
  <c r="CG20" i="9"/>
  <c r="BY21" i="9" s="1"/>
  <c r="BP21" i="8"/>
  <c r="AZ51" i="8"/>
  <c r="Z54" i="7"/>
  <c r="AM52" i="7"/>
  <c r="Z50" i="9"/>
  <c r="AM50" i="9"/>
  <c r="AD21" i="8"/>
  <c r="AA21" i="8"/>
  <c r="AF21" i="8"/>
  <c r="Q21" i="8"/>
  <c r="N21" i="8"/>
  <c r="S21" i="8"/>
  <c r="BZ50" i="9"/>
  <c r="Z52" i="8"/>
  <c r="AO20" i="9"/>
  <c r="AR20" i="9"/>
  <c r="AT20" i="9"/>
  <c r="AL21" i="9" s="1"/>
  <c r="BM50" i="9"/>
  <c r="BZ51" i="8"/>
  <c r="O21" i="9"/>
  <c r="T21" i="9"/>
  <c r="L22" i="9" s="1"/>
  <c r="R21" i="9"/>
  <c r="BM51" i="8"/>
  <c r="AO22" i="7"/>
  <c r="AT22" i="7"/>
  <c r="AL23" i="7" s="1"/>
  <c r="AR22" i="7"/>
  <c r="AD23" i="7"/>
  <c r="AA23" i="7"/>
  <c r="AF23" i="7"/>
  <c r="AO20" i="8"/>
  <c r="AT20" i="8"/>
  <c r="AL21" i="8" s="1"/>
  <c r="AR20" i="8"/>
  <c r="CC21" i="8"/>
  <c r="BZ52" i="8" l="1"/>
  <c r="AM53" i="7"/>
  <c r="AZ51" i="9"/>
  <c r="AC21" i="9"/>
  <c r="BP21" i="9"/>
  <c r="AH20" i="9"/>
  <c r="BU20" i="9"/>
  <c r="BM51" i="9"/>
  <c r="CD21" i="8"/>
  <c r="CA21" i="8"/>
  <c r="CF21" i="8"/>
  <c r="CH22" i="7"/>
  <c r="AP21" i="9"/>
  <c r="Z55" i="7"/>
  <c r="AU20" i="9"/>
  <c r="AM51" i="9"/>
  <c r="BC23" i="7"/>
  <c r="AM51" i="8"/>
  <c r="AZ52" i="8"/>
  <c r="AZ53" i="7"/>
  <c r="BZ53" i="7"/>
  <c r="AU22" i="7"/>
  <c r="BM52" i="8"/>
  <c r="Z53" i="8"/>
  <c r="AP23" i="7"/>
  <c r="CC23" i="7"/>
  <c r="AP21" i="8"/>
  <c r="U21" i="9"/>
  <c r="BQ21" i="8"/>
  <c r="BN21" i="8"/>
  <c r="BS21" i="8"/>
  <c r="U22" i="7"/>
  <c r="BD21" i="8"/>
  <c r="BA21" i="8"/>
  <c r="BF21" i="8"/>
  <c r="AB21" i="8"/>
  <c r="AE21" i="8"/>
  <c r="AG21" i="8"/>
  <c r="Y22" i="8" s="1"/>
  <c r="AB23" i="7"/>
  <c r="AE23" i="7"/>
  <c r="AG23" i="7"/>
  <c r="Y24" i="7" s="1"/>
  <c r="P22" i="9"/>
  <c r="Z51" i="9"/>
  <c r="P23" i="7"/>
  <c r="BU22" i="7"/>
  <c r="BZ51" i="9"/>
  <c r="CC21" i="9"/>
  <c r="BP23" i="7"/>
  <c r="BH20" i="9"/>
  <c r="BH22" i="7"/>
  <c r="AU20" i="8"/>
  <c r="BC21" i="9"/>
  <c r="CH20" i="9"/>
  <c r="BM53" i="7"/>
  <c r="O21" i="8"/>
  <c r="T21" i="8"/>
  <c r="L22" i="8" s="1"/>
  <c r="R21" i="8"/>
  <c r="AQ23" i="7" l="1"/>
  <c r="AN23" i="7"/>
  <c r="AS23" i="7"/>
  <c r="AQ21" i="9"/>
  <c r="AN21" i="9"/>
  <c r="AS21" i="9"/>
  <c r="AH23" i="7"/>
  <c r="AZ53" i="8"/>
  <c r="AM52" i="8"/>
  <c r="BO21" i="8"/>
  <c r="BT21" i="8"/>
  <c r="BL22" i="8" s="1"/>
  <c r="BR21" i="8"/>
  <c r="CB21" i="8"/>
  <c r="CE21" i="8"/>
  <c r="CG21" i="8"/>
  <c r="BY22" i="8" s="1"/>
  <c r="AD21" i="9"/>
  <c r="AA21" i="9"/>
  <c r="AF21" i="9"/>
  <c r="BD23" i="7"/>
  <c r="BA23" i="7"/>
  <c r="BF23" i="7"/>
  <c r="BM54" i="7"/>
  <c r="AM52" i="9"/>
  <c r="AZ52" i="9"/>
  <c r="AC24" i="7"/>
  <c r="P22" i="8"/>
  <c r="BZ52" i="9"/>
  <c r="U21" i="8"/>
  <c r="Z54" i="8"/>
  <c r="BQ21" i="9"/>
  <c r="BN21" i="9"/>
  <c r="BS21" i="9"/>
  <c r="AC22" i="8"/>
  <c r="Z52" i="9"/>
  <c r="BZ54" i="7"/>
  <c r="BM52" i="9"/>
  <c r="BM53" i="8"/>
  <c r="Q23" i="7"/>
  <c r="N23" i="7"/>
  <c r="S23" i="7"/>
  <c r="AM54" i="7"/>
  <c r="AH21" i="8"/>
  <c r="BQ23" i="7"/>
  <c r="BN23" i="7"/>
  <c r="BS23" i="7"/>
  <c r="BB21" i="8"/>
  <c r="BG21" i="8"/>
  <c r="AY22" i="8" s="1"/>
  <c r="BE21" i="8"/>
  <c r="BZ53" i="8"/>
  <c r="AQ21" i="8"/>
  <c r="AN21" i="8"/>
  <c r="AS21" i="8"/>
  <c r="CD21" i="9"/>
  <c r="CA21" i="9"/>
  <c r="CF21" i="9"/>
  <c r="BD21" i="9"/>
  <c r="BA21" i="9"/>
  <c r="BF21" i="9"/>
  <c r="Q22" i="9"/>
  <c r="N22" i="9"/>
  <c r="S22" i="9"/>
  <c r="CD23" i="7"/>
  <c r="CA23" i="7"/>
  <c r="CF23" i="7"/>
  <c r="AZ54" i="7"/>
  <c r="Z56" i="7"/>
  <c r="BO23" i="7" l="1"/>
  <c r="BT23" i="7"/>
  <c r="BL24" i="7" s="1"/>
  <c r="BR23" i="7"/>
  <c r="BM53" i="9"/>
  <c r="AZ54" i="8"/>
  <c r="BZ53" i="9"/>
  <c r="AB21" i="9"/>
  <c r="AE21" i="9"/>
  <c r="AG21" i="9"/>
  <c r="Y22" i="9" s="1"/>
  <c r="CB23" i="7"/>
  <c r="CG23" i="7"/>
  <c r="BY24" i="7" s="1"/>
  <c r="CE23" i="7"/>
  <c r="AM55" i="7"/>
  <c r="CC22" i="8"/>
  <c r="BB23" i="7"/>
  <c r="BG23" i="7"/>
  <c r="AY24" i="7" s="1"/>
  <c r="BE23" i="7"/>
  <c r="CH21" i="8"/>
  <c r="AO21" i="9"/>
  <c r="AR21" i="9"/>
  <c r="AT21" i="9"/>
  <c r="AL22" i="9" s="1"/>
  <c r="AM53" i="9"/>
  <c r="AZ55" i="7"/>
  <c r="O22" i="9"/>
  <c r="T22" i="9"/>
  <c r="L23" i="9" s="1"/>
  <c r="R22" i="9"/>
  <c r="BZ54" i="8"/>
  <c r="O23" i="7"/>
  <c r="R23" i="7"/>
  <c r="T23" i="7"/>
  <c r="L24" i="7" s="1"/>
  <c r="AD22" i="8"/>
  <c r="AA22" i="8"/>
  <c r="AF22" i="8"/>
  <c r="BU21" i="8"/>
  <c r="CB21" i="9"/>
  <c r="CG21" i="9"/>
  <c r="BY22" i="9" s="1"/>
  <c r="CE21" i="9"/>
  <c r="BZ55" i="7"/>
  <c r="Z53" i="9"/>
  <c r="BO21" i="9"/>
  <c r="BR21" i="9"/>
  <c r="BT21" i="9"/>
  <c r="BL22" i="9" s="1"/>
  <c r="AD24" i="7"/>
  <c r="AA24" i="7"/>
  <c r="AF24" i="7"/>
  <c r="BP22" i="8"/>
  <c r="AO23" i="7"/>
  <c r="AT23" i="7"/>
  <c r="AL24" i="7" s="1"/>
  <c r="AR23" i="7"/>
  <c r="AO21" i="8"/>
  <c r="AT21" i="8"/>
  <c r="AL22" i="8" s="1"/>
  <c r="AR21" i="8"/>
  <c r="Q22" i="8"/>
  <c r="N22" i="8"/>
  <c r="S22" i="8"/>
  <c r="BB21" i="9"/>
  <c r="BG21" i="9"/>
  <c r="AY22" i="9" s="1"/>
  <c r="BE21" i="9"/>
  <c r="BM54" i="8"/>
  <c r="Z57" i="7"/>
  <c r="BM55" i="7"/>
  <c r="BH21" i="8"/>
  <c r="BC22" i="8"/>
  <c r="Z55" i="8"/>
  <c r="AZ53" i="9"/>
  <c r="AM53" i="8"/>
  <c r="BZ54" i="9" l="1"/>
  <c r="AB24" i="7"/>
  <c r="AG24" i="7"/>
  <c r="Y25" i="7" s="1"/>
  <c r="AE24" i="7"/>
  <c r="AZ55" i="8"/>
  <c r="P24" i="7"/>
  <c r="AM54" i="9"/>
  <c r="O22" i="8"/>
  <c r="T22" i="8"/>
  <c r="L23" i="8" s="1"/>
  <c r="R22" i="8"/>
  <c r="BZ56" i="7"/>
  <c r="U23" i="7"/>
  <c r="CD22" i="8"/>
  <c r="CA22" i="8"/>
  <c r="CF22" i="8"/>
  <c r="AU21" i="9"/>
  <c r="BZ55" i="8"/>
  <c r="AM56" i="7"/>
  <c r="AU21" i="8"/>
  <c r="AZ54" i="9"/>
  <c r="BP22" i="9"/>
  <c r="BU21" i="9"/>
  <c r="U22" i="9"/>
  <c r="CH23" i="7"/>
  <c r="AP22" i="8"/>
  <c r="AU23" i="7"/>
  <c r="P23" i="9"/>
  <c r="CC24" i="7"/>
  <c r="BH23" i="7"/>
  <c r="BM54" i="9"/>
  <c r="CH21" i="9"/>
  <c r="CC22" i="9"/>
  <c r="Z58" i="7"/>
  <c r="BC24" i="7"/>
  <c r="AC22" i="9"/>
  <c r="BU23" i="7"/>
  <c r="BM56" i="7"/>
  <c r="AH21" i="9"/>
  <c r="BP24" i="7"/>
  <c r="Z56" i="8"/>
  <c r="AP24" i="7"/>
  <c r="BD22" i="8"/>
  <c r="BA22" i="8"/>
  <c r="BF22" i="8"/>
  <c r="BH21" i="9"/>
  <c r="BQ22" i="8"/>
  <c r="BN22" i="8"/>
  <c r="BS22" i="8"/>
  <c r="BC22" i="9"/>
  <c r="Z54" i="9"/>
  <c r="AB22" i="8"/>
  <c r="AG22" i="8"/>
  <c r="Y23" i="8" s="1"/>
  <c r="AE22" i="8"/>
  <c r="AM54" i="8"/>
  <c r="AP22" i="9"/>
  <c r="BM55" i="8"/>
  <c r="AZ56" i="7"/>
  <c r="AM55" i="9" l="1"/>
  <c r="BM57" i="7"/>
  <c r="AQ22" i="8"/>
  <c r="AN22" i="8"/>
  <c r="AS22" i="8"/>
  <c r="Z55" i="9"/>
  <c r="BM55" i="9"/>
  <c r="BZ57" i="7"/>
  <c r="AZ56" i="8"/>
  <c r="AQ24" i="7"/>
  <c r="AN24" i="7"/>
  <c r="AS24" i="7"/>
  <c r="AH24" i="7"/>
  <c r="AD22" i="9"/>
  <c r="AA22" i="9"/>
  <c r="AF22" i="9"/>
  <c r="AM57" i="7"/>
  <c r="AC25" i="7"/>
  <c r="AC23" i="8"/>
  <c r="Q24" i="7"/>
  <c r="N24" i="7"/>
  <c r="S24" i="7"/>
  <c r="BO22" i="8"/>
  <c r="BT22" i="8"/>
  <c r="BL23" i="8" s="1"/>
  <c r="BR22" i="8"/>
  <c r="BQ24" i="7"/>
  <c r="BN24" i="7"/>
  <c r="BS24" i="7"/>
  <c r="Z59" i="7"/>
  <c r="Q23" i="9"/>
  <c r="N23" i="9"/>
  <c r="S23" i="9"/>
  <c r="BQ22" i="9"/>
  <c r="BN22" i="9"/>
  <c r="BS22" i="9"/>
  <c r="BZ56" i="8"/>
  <c r="U22" i="8"/>
  <c r="AH22" i="8"/>
  <c r="BB22" i="8"/>
  <c r="BG22" i="8"/>
  <c r="AY23" i="8" s="1"/>
  <c r="BE22" i="8"/>
  <c r="CB22" i="8"/>
  <c r="CE22" i="8"/>
  <c r="CG22" i="8"/>
  <c r="BY23" i="8" s="1"/>
  <c r="AZ57" i="7"/>
  <c r="Z57" i="8"/>
  <c r="CD24" i="7"/>
  <c r="CA24" i="7"/>
  <c r="CF24" i="7"/>
  <c r="BD24" i="7"/>
  <c r="BA24" i="7"/>
  <c r="BF24" i="7"/>
  <c r="AQ22" i="9"/>
  <c r="AN22" i="9"/>
  <c r="AS22" i="9"/>
  <c r="P23" i="8"/>
  <c r="BD22" i="9"/>
  <c r="BA22" i="9"/>
  <c r="BF22" i="9"/>
  <c r="BM56" i="8"/>
  <c r="AM55" i="8"/>
  <c r="CD22" i="9"/>
  <c r="CA22" i="9"/>
  <c r="CF22" i="9"/>
  <c r="AZ55" i="9"/>
  <c r="BZ55" i="9"/>
  <c r="AD25" i="7" l="1"/>
  <c r="AA25" i="7"/>
  <c r="AF25" i="7"/>
  <c r="Z58" i="8"/>
  <c r="AZ56" i="9"/>
  <c r="Q23" i="8"/>
  <c r="N23" i="8"/>
  <c r="S23" i="8"/>
  <c r="BO24" i="7"/>
  <c r="BT24" i="7"/>
  <c r="BL25" i="7" s="1"/>
  <c r="BR24" i="7"/>
  <c r="AO24" i="7"/>
  <c r="AR24" i="7"/>
  <c r="AT24" i="7"/>
  <c r="AL25" i="7" s="1"/>
  <c r="AM58" i="7"/>
  <c r="BO22" i="9"/>
  <c r="BT22" i="9"/>
  <c r="BL23" i="9" s="1"/>
  <c r="BR22" i="9"/>
  <c r="AO22" i="8"/>
  <c r="AT22" i="8"/>
  <c r="AL23" i="8" s="1"/>
  <c r="AR22" i="8"/>
  <c r="AB22" i="9"/>
  <c r="AG22" i="9"/>
  <c r="Y23" i="9" s="1"/>
  <c r="AE22" i="9"/>
  <c r="BZ57" i="8"/>
  <c r="BU22" i="8"/>
  <c r="BB24" i="7"/>
  <c r="BG24" i="7"/>
  <c r="AY25" i="7" s="1"/>
  <c r="BE24" i="7"/>
  <c r="BM58" i="7"/>
  <c r="BM56" i="9"/>
  <c r="BZ56" i="9"/>
  <c r="AZ57" i="8"/>
  <c r="CB22" i="9"/>
  <c r="CG22" i="9"/>
  <c r="BY23" i="9" s="1"/>
  <c r="CE22" i="9"/>
  <c r="CH22" i="8"/>
  <c r="AM56" i="8"/>
  <c r="AD23" i="8"/>
  <c r="AA23" i="8"/>
  <c r="AF23" i="8"/>
  <c r="Z56" i="9"/>
  <c r="AZ58" i="7"/>
  <c r="CC23" i="8"/>
  <c r="BZ58" i="7"/>
  <c r="O24" i="7"/>
  <c r="T24" i="7"/>
  <c r="L25" i="7" s="1"/>
  <c r="R24" i="7"/>
  <c r="Z60" i="7"/>
  <c r="AM56" i="9"/>
  <c r="AO22" i="9"/>
  <c r="AR22" i="9"/>
  <c r="AT22" i="9"/>
  <c r="AL23" i="9" s="1"/>
  <c r="BP23" i="8"/>
  <c r="BH22" i="8"/>
  <c r="BC23" i="8"/>
  <c r="O23" i="9"/>
  <c r="R23" i="9"/>
  <c r="T23" i="9"/>
  <c r="L24" i="9" s="1"/>
  <c r="BM57" i="8"/>
  <c r="CB24" i="7"/>
  <c r="CG24" i="7"/>
  <c r="BY25" i="7" s="1"/>
  <c r="CE24" i="7"/>
  <c r="BB22" i="9"/>
  <c r="BE22" i="9"/>
  <c r="BG22" i="9"/>
  <c r="AY23" i="9" s="1"/>
  <c r="CD23" i="8" l="1"/>
  <c r="CA23" i="8"/>
  <c r="CF23" i="8"/>
  <c r="BM57" i="9"/>
  <c r="BC23" i="9"/>
  <c r="BD23" i="8"/>
  <c r="BA23" i="8"/>
  <c r="BF23" i="8"/>
  <c r="AM57" i="9"/>
  <c r="O23" i="8"/>
  <c r="T23" i="8"/>
  <c r="L24" i="8" s="1"/>
  <c r="R23" i="8"/>
  <c r="AZ59" i="7"/>
  <c r="AM59" i="7"/>
  <c r="AC23" i="9"/>
  <c r="CC25" i="7"/>
  <c r="BH24" i="7"/>
  <c r="AP25" i="7"/>
  <c r="Z59" i="8"/>
  <c r="BH22" i="9"/>
  <c r="CC23" i="9"/>
  <c r="BC25" i="7"/>
  <c r="AU22" i="8"/>
  <c r="AU24" i="7"/>
  <c r="BQ23" i="8"/>
  <c r="BN23" i="8"/>
  <c r="BS23" i="8"/>
  <c r="P25" i="7"/>
  <c r="AZ58" i="8"/>
  <c r="AP23" i="8"/>
  <c r="BM59" i="7"/>
  <c r="CH24" i="7"/>
  <c r="Z57" i="9"/>
  <c r="CH22" i="9"/>
  <c r="AH22" i="9"/>
  <c r="AP23" i="9"/>
  <c r="AM57" i="8"/>
  <c r="BU24" i="7"/>
  <c r="AB25" i="7"/>
  <c r="AE25" i="7"/>
  <c r="AG25" i="7"/>
  <c r="Y26" i="7" s="1"/>
  <c r="AZ57" i="9"/>
  <c r="Z61" i="7"/>
  <c r="U24" i="7"/>
  <c r="AB23" i="8"/>
  <c r="AG23" i="8"/>
  <c r="Y24" i="8" s="1"/>
  <c r="AE23" i="8"/>
  <c r="BM58" i="8"/>
  <c r="P24" i="9"/>
  <c r="U23" i="9"/>
  <c r="AU22" i="9"/>
  <c r="BZ59" i="7"/>
  <c r="BZ57" i="9"/>
  <c r="BU22" i="9"/>
  <c r="BP25" i="7"/>
  <c r="BZ58" i="8"/>
  <c r="BP23" i="9"/>
  <c r="Z62" i="7" l="1"/>
  <c r="BZ60" i="7"/>
  <c r="BM60" i="7"/>
  <c r="BO23" i="8"/>
  <c r="BR23" i="8"/>
  <c r="BT23" i="8"/>
  <c r="BL24" i="8" s="1"/>
  <c r="AD23" i="9"/>
  <c r="AA23" i="9"/>
  <c r="AF23" i="9"/>
  <c r="AM58" i="8"/>
  <c r="AZ60" i="7"/>
  <c r="AQ23" i="8"/>
  <c r="AN23" i="8"/>
  <c r="AS23" i="8"/>
  <c r="BD25" i="7"/>
  <c r="BA25" i="7"/>
  <c r="BF25" i="7"/>
  <c r="AQ25" i="7"/>
  <c r="AN25" i="7"/>
  <c r="AS25" i="7"/>
  <c r="U23" i="8"/>
  <c r="AC26" i="7"/>
  <c r="AZ59" i="8"/>
  <c r="P24" i="8"/>
  <c r="BQ23" i="9"/>
  <c r="BN23" i="9"/>
  <c r="BS23" i="9"/>
  <c r="AQ23" i="9"/>
  <c r="AN23" i="9"/>
  <c r="AS23" i="9"/>
  <c r="AM60" i="7"/>
  <c r="BD23" i="9"/>
  <c r="BA23" i="9"/>
  <c r="BF23" i="9"/>
  <c r="AZ58" i="9"/>
  <c r="AH25" i="7"/>
  <c r="Z58" i="9"/>
  <c r="BM58" i="9"/>
  <c r="BZ59" i="8"/>
  <c r="BM59" i="8"/>
  <c r="BQ25" i="7"/>
  <c r="BN25" i="7"/>
  <c r="BS25" i="7"/>
  <c r="Q24" i="9"/>
  <c r="N24" i="9"/>
  <c r="S24" i="9"/>
  <c r="AH23" i="8"/>
  <c r="Q25" i="7"/>
  <c r="N25" i="7"/>
  <c r="S25" i="7"/>
  <c r="CD23" i="9"/>
  <c r="CA23" i="9"/>
  <c r="CF23" i="9"/>
  <c r="CD25" i="7"/>
  <c r="CA25" i="7"/>
  <c r="CF25" i="7"/>
  <c r="CB23" i="8"/>
  <c r="CE23" i="8"/>
  <c r="CG23" i="8"/>
  <c r="BY24" i="8" s="1"/>
  <c r="BB23" i="8"/>
  <c r="BE23" i="8"/>
  <c r="BG23" i="8"/>
  <c r="AY24" i="8" s="1"/>
  <c r="Z60" i="8"/>
  <c r="BZ58" i="9"/>
  <c r="AC24" i="8"/>
  <c r="AM58" i="9"/>
  <c r="Q24" i="8" l="1"/>
  <c r="N24" i="8"/>
  <c r="S24" i="8"/>
  <c r="CC24" i="8"/>
  <c r="CH23" i="8"/>
  <c r="BB23" i="9"/>
  <c r="BE23" i="9"/>
  <c r="BG23" i="9"/>
  <c r="AY24" i="9" s="1"/>
  <c r="AO23" i="8"/>
  <c r="AT23" i="8"/>
  <c r="AL24" i="8" s="1"/>
  <c r="AR23" i="8"/>
  <c r="AM61" i="7"/>
  <c r="BU23" i="8"/>
  <c r="BM59" i="9"/>
  <c r="AZ61" i="7"/>
  <c r="BO25" i="7"/>
  <c r="BR25" i="7"/>
  <c r="BT25" i="7"/>
  <c r="BL26" i="7" s="1"/>
  <c r="AO23" i="9"/>
  <c r="AR23" i="9"/>
  <c r="AT23" i="9"/>
  <c r="AL24" i="9" s="1"/>
  <c r="BM61" i="7"/>
  <c r="CB25" i="7"/>
  <c r="CG25" i="7"/>
  <c r="BY26" i="7" s="1"/>
  <c r="CE25" i="7"/>
  <c r="BZ59" i="9"/>
  <c r="Z59" i="9"/>
  <c r="CB23" i="9"/>
  <c r="CG23" i="9"/>
  <c r="BY24" i="9" s="1"/>
  <c r="CE23" i="9"/>
  <c r="AD26" i="7"/>
  <c r="AA26" i="7"/>
  <c r="AF26" i="7"/>
  <c r="Z61" i="8"/>
  <c r="AO25" i="7"/>
  <c r="AR25" i="7"/>
  <c r="AT25" i="7"/>
  <c r="AL26" i="7" s="1"/>
  <c r="AM59" i="8"/>
  <c r="BZ61" i="7"/>
  <c r="O24" i="9"/>
  <c r="R24" i="9"/>
  <c r="T24" i="9"/>
  <c r="L25" i="9" s="1"/>
  <c r="BO23" i="9"/>
  <c r="BR23" i="9"/>
  <c r="BT23" i="9"/>
  <c r="BL24" i="9" s="1"/>
  <c r="O25" i="7"/>
  <c r="T25" i="7"/>
  <c r="L26" i="7" s="1"/>
  <c r="R25" i="7"/>
  <c r="BM60" i="8"/>
  <c r="AZ59" i="9"/>
  <c r="AB23" i="9"/>
  <c r="AE23" i="9"/>
  <c r="AG23" i="9"/>
  <c r="Y24" i="9" s="1"/>
  <c r="Z63" i="7"/>
  <c r="AZ60" i="8"/>
  <c r="BP24" i="8"/>
  <c r="AD24" i="8"/>
  <c r="AA24" i="8"/>
  <c r="AF24" i="8"/>
  <c r="BC24" i="8"/>
  <c r="BH23" i="8"/>
  <c r="AM59" i="9"/>
  <c r="BZ60" i="8"/>
  <c r="BB25" i="7"/>
  <c r="BE25" i="7"/>
  <c r="BG25" i="7"/>
  <c r="AY26" i="7" s="1"/>
  <c r="AZ60" i="9" l="1"/>
  <c r="AU23" i="8"/>
  <c r="BP26" i="7"/>
  <c r="AM62" i="7"/>
  <c r="BH23" i="9"/>
  <c r="P25" i="9"/>
  <c r="BC26" i="7"/>
  <c r="AB24" i="8"/>
  <c r="AG24" i="8"/>
  <c r="Y25" i="8" s="1"/>
  <c r="AE24" i="8"/>
  <c r="BU25" i="7"/>
  <c r="Z62" i="8"/>
  <c r="CC26" i="7"/>
  <c r="BM61" i="8"/>
  <c r="AM60" i="9"/>
  <c r="BQ24" i="8"/>
  <c r="BN24" i="8"/>
  <c r="BS24" i="8"/>
  <c r="AZ62" i="7"/>
  <c r="BM60" i="9"/>
  <c r="CD24" i="8"/>
  <c r="CA24" i="8"/>
  <c r="CF24" i="8"/>
  <c r="BZ61" i="8"/>
  <c r="AB26" i="7"/>
  <c r="AE26" i="7"/>
  <c r="AG26" i="7"/>
  <c r="Y27" i="7" s="1"/>
  <c r="U25" i="7"/>
  <c r="P26" i="7"/>
  <c r="BZ62" i="7"/>
  <c r="AM60" i="8"/>
  <c r="CH23" i="9"/>
  <c r="BM62" i="7"/>
  <c r="BH25" i="7"/>
  <c r="U24" i="9"/>
  <c r="AP24" i="9"/>
  <c r="CH25" i="7"/>
  <c r="AZ61" i="8"/>
  <c r="Z64" i="7"/>
  <c r="BD24" i="8"/>
  <c r="BA24" i="8"/>
  <c r="BF24" i="8"/>
  <c r="AC24" i="9"/>
  <c r="BP24" i="9"/>
  <c r="AP26" i="7"/>
  <c r="AU23" i="9"/>
  <c r="O24" i="8"/>
  <c r="T24" i="8"/>
  <c r="L25" i="8" s="1"/>
  <c r="R24" i="8"/>
  <c r="BZ60" i="9"/>
  <c r="AP24" i="8"/>
  <c r="CC24" i="9"/>
  <c r="AH23" i="9"/>
  <c r="BU23" i="9"/>
  <c r="AU25" i="7"/>
  <c r="Z60" i="9"/>
  <c r="BC24" i="9"/>
  <c r="AQ26" i="7" l="1"/>
  <c r="AN26" i="7"/>
  <c r="AS26" i="7"/>
  <c r="CD24" i="9"/>
  <c r="CA24" i="9"/>
  <c r="CF24" i="9"/>
  <c r="AZ63" i="7"/>
  <c r="CD26" i="7"/>
  <c r="CA26" i="7"/>
  <c r="CF26" i="7"/>
  <c r="AZ62" i="8"/>
  <c r="Z63" i="8"/>
  <c r="AM63" i="7"/>
  <c r="AH26" i="7"/>
  <c r="BD24" i="9"/>
  <c r="BA24" i="9"/>
  <c r="BF24" i="9"/>
  <c r="BZ62" i="8"/>
  <c r="BO24" i="8"/>
  <c r="BR24" i="8"/>
  <c r="BT24" i="8"/>
  <c r="BL25" i="8" s="1"/>
  <c r="AQ24" i="9"/>
  <c r="AN24" i="9"/>
  <c r="AS24" i="9"/>
  <c r="AM61" i="9"/>
  <c r="AH24" i="8"/>
  <c r="BQ26" i="7"/>
  <c r="BN26" i="7"/>
  <c r="BS26" i="7"/>
  <c r="U24" i="8"/>
  <c r="BB24" i="8"/>
  <c r="BG24" i="8"/>
  <c r="AY25" i="8" s="1"/>
  <c r="BE24" i="8"/>
  <c r="AM61" i="8"/>
  <c r="BZ63" i="7"/>
  <c r="CB24" i="8"/>
  <c r="CE24" i="8"/>
  <c r="CG24" i="8"/>
  <c r="BY25" i="8" s="1"/>
  <c r="AC25" i="8"/>
  <c r="BQ24" i="9"/>
  <c r="BN24" i="9"/>
  <c r="BS24" i="9"/>
  <c r="AC27" i="7"/>
  <c r="BM63" i="7"/>
  <c r="AQ24" i="8"/>
  <c r="AN24" i="8"/>
  <c r="AS24" i="8"/>
  <c r="Z61" i="9"/>
  <c r="AD24" i="9"/>
  <c r="AA24" i="9"/>
  <c r="AF24" i="9"/>
  <c r="BZ61" i="9"/>
  <c r="P25" i="8"/>
  <c r="Z65" i="7"/>
  <c r="Q26" i="7"/>
  <c r="N26" i="7"/>
  <c r="S26" i="7"/>
  <c r="BM62" i="8"/>
  <c r="BM61" i="9"/>
  <c r="BD26" i="7"/>
  <c r="BA26" i="7"/>
  <c r="BF26" i="7"/>
  <c r="AZ61" i="9"/>
  <c r="Q25" i="9"/>
  <c r="N25" i="9"/>
  <c r="S25" i="9"/>
  <c r="BZ62" i="9" l="1"/>
  <c r="BZ64" i="7"/>
  <c r="AZ63" i="8"/>
  <c r="CB26" i="7"/>
  <c r="CE26" i="7"/>
  <c r="CG26" i="7"/>
  <c r="BY27" i="7" s="1"/>
  <c r="O25" i="9"/>
  <c r="R25" i="9"/>
  <c r="T25" i="9"/>
  <c r="L26" i="9" s="1"/>
  <c r="AM62" i="8"/>
  <c r="AM62" i="9"/>
  <c r="AZ64" i="7"/>
  <c r="BO24" i="9"/>
  <c r="BR24" i="9"/>
  <c r="BT24" i="9"/>
  <c r="BL25" i="9" s="1"/>
  <c r="BC25" i="8"/>
  <c r="BM63" i="8"/>
  <c r="AD27" i="7"/>
  <c r="AA27" i="7"/>
  <c r="AF27" i="7"/>
  <c r="Z62" i="9"/>
  <c r="AD25" i="8"/>
  <c r="AA25" i="8"/>
  <c r="AF25" i="8"/>
  <c r="AO24" i="9"/>
  <c r="AR24" i="9"/>
  <c r="AT24" i="9"/>
  <c r="AL25" i="9" s="1"/>
  <c r="BH24" i="8"/>
  <c r="AM64" i="7"/>
  <c r="CB24" i="9"/>
  <c r="CE24" i="9"/>
  <c r="CG24" i="9"/>
  <c r="BY25" i="9" s="1"/>
  <c r="BM62" i="9"/>
  <c r="BB24" i="9"/>
  <c r="BE24" i="9"/>
  <c r="BG24" i="9"/>
  <c r="AY25" i="9" s="1"/>
  <c r="AB24" i="9"/>
  <c r="AG24" i="9"/>
  <c r="Y25" i="9" s="1"/>
  <c r="AE24" i="9"/>
  <c r="CC25" i="8"/>
  <c r="BP25" i="8"/>
  <c r="BB26" i="7"/>
  <c r="BG26" i="7"/>
  <c r="AY27" i="7" s="1"/>
  <c r="BE26" i="7"/>
  <c r="Z66" i="7"/>
  <c r="CH24" i="8"/>
  <c r="BO26" i="7"/>
  <c r="BR26" i="7"/>
  <c r="BT26" i="7"/>
  <c r="BL27" i="7" s="1"/>
  <c r="BU24" i="8"/>
  <c r="Z64" i="8"/>
  <c r="AO24" i="8"/>
  <c r="AR24" i="8"/>
  <c r="AT24" i="8"/>
  <c r="AL25" i="8" s="1"/>
  <c r="AO26" i="7"/>
  <c r="AR26" i="7"/>
  <c r="AT26" i="7"/>
  <c r="AL27" i="7" s="1"/>
  <c r="AZ62" i="9"/>
  <c r="O26" i="7"/>
  <c r="T26" i="7"/>
  <c r="L27" i="7" s="1"/>
  <c r="R26" i="7"/>
  <c r="Q25" i="8"/>
  <c r="N25" i="8"/>
  <c r="S25" i="8"/>
  <c r="BM64" i="7"/>
  <c r="BZ63" i="8"/>
  <c r="AP27" i="7" l="1"/>
  <c r="BP27" i="7"/>
  <c r="U26" i="7"/>
  <c r="BH26" i="7"/>
  <c r="Z63" i="9"/>
  <c r="BU24" i="9"/>
  <c r="BZ64" i="8"/>
  <c r="P27" i="7"/>
  <c r="Z65" i="8"/>
  <c r="BC27" i="7"/>
  <c r="AH24" i="9"/>
  <c r="AM65" i="7"/>
  <c r="CC27" i="7"/>
  <c r="AB27" i="7"/>
  <c r="AE27" i="7"/>
  <c r="AG27" i="7"/>
  <c r="Y28" i="7" s="1"/>
  <c r="O25" i="8"/>
  <c r="R25" i="8"/>
  <c r="T25" i="8"/>
  <c r="L26" i="8" s="1"/>
  <c r="BU26" i="7"/>
  <c r="BH24" i="9"/>
  <c r="AP25" i="9"/>
  <c r="AM63" i="9"/>
  <c r="AZ64" i="8"/>
  <c r="AZ63" i="9"/>
  <c r="BQ25" i="8"/>
  <c r="BN25" i="8"/>
  <c r="BS25" i="8"/>
  <c r="AU24" i="9"/>
  <c r="BM64" i="8"/>
  <c r="BZ65" i="7"/>
  <c r="BM63" i="9"/>
  <c r="AM63" i="8"/>
  <c r="CH26" i="7"/>
  <c r="BC25" i="9"/>
  <c r="AP25" i="8"/>
  <c r="AU24" i="8"/>
  <c r="CC25" i="9"/>
  <c r="AB25" i="8"/>
  <c r="AG25" i="8"/>
  <c r="Y26" i="8" s="1"/>
  <c r="AE25" i="8"/>
  <c r="BD25" i="8"/>
  <c r="BA25" i="8"/>
  <c r="BF25" i="8"/>
  <c r="P26" i="9"/>
  <c r="AC25" i="9"/>
  <c r="AZ65" i="7"/>
  <c r="BM65" i="7"/>
  <c r="AU26" i="7"/>
  <c r="CD25" i="8"/>
  <c r="CA25" i="8"/>
  <c r="CF25" i="8"/>
  <c r="Z67" i="7"/>
  <c r="CH24" i="9"/>
  <c r="BP25" i="9"/>
  <c r="U25" i="9"/>
  <c r="BZ63" i="9"/>
  <c r="CB25" i="8" l="1"/>
  <c r="CE25" i="8"/>
  <c r="CG25" i="8"/>
  <c r="BY26" i="8" s="1"/>
  <c r="Q26" i="9"/>
  <c r="N26" i="9"/>
  <c r="S26" i="9"/>
  <c r="AQ25" i="8"/>
  <c r="AN25" i="8"/>
  <c r="AS25" i="8"/>
  <c r="AZ64" i="9"/>
  <c r="P26" i="8"/>
  <c r="AM66" i="7"/>
  <c r="AH25" i="8"/>
  <c r="AM64" i="9"/>
  <c r="AC26" i="8"/>
  <c r="BD25" i="9"/>
  <c r="BA25" i="9"/>
  <c r="BF25" i="9"/>
  <c r="BM65" i="8"/>
  <c r="Z66" i="8"/>
  <c r="AQ25" i="9"/>
  <c r="AN25" i="9"/>
  <c r="AS25" i="9"/>
  <c r="AH27" i="7"/>
  <c r="Q27" i="7"/>
  <c r="N27" i="7"/>
  <c r="S27" i="7"/>
  <c r="BQ27" i="7"/>
  <c r="BN27" i="7"/>
  <c r="BS27" i="7"/>
  <c r="Z64" i="9"/>
  <c r="BZ66" i="7"/>
  <c r="BD27" i="7"/>
  <c r="BA27" i="7"/>
  <c r="BF27" i="7"/>
  <c r="BQ25" i="9"/>
  <c r="BN25" i="9"/>
  <c r="BS25" i="9"/>
  <c r="BZ64" i="9"/>
  <c r="BB25" i="8"/>
  <c r="BE25" i="8"/>
  <c r="BG25" i="8"/>
  <c r="AY26" i="8" s="1"/>
  <c r="AZ66" i="7"/>
  <c r="AD25" i="9"/>
  <c r="AA25" i="9"/>
  <c r="AF25" i="9"/>
  <c r="BO25" i="8"/>
  <c r="BT25" i="8"/>
  <c r="BL26" i="8" s="1"/>
  <c r="BR25" i="8"/>
  <c r="CD27" i="7"/>
  <c r="CA27" i="7"/>
  <c r="CF27" i="7"/>
  <c r="BZ65" i="8"/>
  <c r="BM64" i="9"/>
  <c r="U25" i="8"/>
  <c r="AZ65" i="8"/>
  <c r="BM66" i="7"/>
  <c r="AC28" i="7"/>
  <c r="CD25" i="9"/>
  <c r="CA25" i="9"/>
  <c r="CF25" i="9"/>
  <c r="Z68" i="7"/>
  <c r="AM64" i="8"/>
  <c r="AQ27" i="7"/>
  <c r="AN27" i="7"/>
  <c r="AS27" i="7"/>
  <c r="Z67" i="8" l="1"/>
  <c r="AM65" i="9"/>
  <c r="AZ65" i="9"/>
  <c r="AO27" i="7"/>
  <c r="AT27" i="7"/>
  <c r="AL28" i="7" s="1"/>
  <c r="AR27" i="7"/>
  <c r="BM67" i="7"/>
  <c r="BU25" i="8"/>
  <c r="BZ65" i="9"/>
  <c r="AZ66" i="8"/>
  <c r="BP26" i="8"/>
  <c r="AO25" i="8"/>
  <c r="AR25" i="8"/>
  <c r="AT25" i="8"/>
  <c r="AL26" i="8" s="1"/>
  <c r="BB25" i="9"/>
  <c r="BG25" i="9"/>
  <c r="AY26" i="9" s="1"/>
  <c r="BE25" i="9"/>
  <c r="O27" i="7"/>
  <c r="T27" i="7"/>
  <c r="L28" i="7" s="1"/>
  <c r="R27" i="7"/>
  <c r="O26" i="9"/>
  <c r="R26" i="9"/>
  <c r="T26" i="9"/>
  <c r="L27" i="9" s="1"/>
  <c r="AM65" i="8"/>
  <c r="AB25" i="9"/>
  <c r="AG25" i="9"/>
  <c r="Y26" i="9" s="1"/>
  <c r="AE25" i="9"/>
  <c r="BM65" i="9"/>
  <c r="AZ67" i="7"/>
  <c r="BB27" i="7"/>
  <c r="BE27" i="7"/>
  <c r="BG27" i="7"/>
  <c r="AY28" i="7" s="1"/>
  <c r="AD26" i="8"/>
  <c r="AA26" i="8"/>
  <c r="AF26" i="8"/>
  <c r="BO27" i="7"/>
  <c r="BT27" i="7"/>
  <c r="BL28" i="7" s="1"/>
  <c r="BR27" i="7"/>
  <c r="BM66" i="8"/>
  <c r="Z69" i="7"/>
  <c r="CB25" i="9"/>
  <c r="CG25" i="9"/>
  <c r="BY26" i="9" s="1"/>
  <c r="CE25" i="9"/>
  <c r="BC26" i="8"/>
  <c r="CC26" i="8"/>
  <c r="BO25" i="9"/>
  <c r="BT25" i="9"/>
  <c r="BL26" i="9" s="1"/>
  <c r="BR25" i="9"/>
  <c r="BZ66" i="8"/>
  <c r="AM67" i="7"/>
  <c r="AD28" i="7"/>
  <c r="AA28" i="7"/>
  <c r="AF28" i="7"/>
  <c r="BH25" i="8"/>
  <c r="CB27" i="7"/>
  <c r="CG27" i="7"/>
  <c r="BY28" i="7" s="1"/>
  <c r="CE27" i="7"/>
  <c r="BZ67" i="7"/>
  <c r="AO25" i="9"/>
  <c r="AT25" i="9"/>
  <c r="AL26" i="9" s="1"/>
  <c r="AR25" i="9"/>
  <c r="Q26" i="8"/>
  <c r="N26" i="8"/>
  <c r="S26" i="8"/>
  <c r="CH25" i="8"/>
  <c r="Z65" i="9"/>
  <c r="AU25" i="8" l="1"/>
  <c r="AP26" i="9"/>
  <c r="BU27" i="7"/>
  <c r="BM66" i="9"/>
  <c r="Z66" i="9"/>
  <c r="AP26" i="8"/>
  <c r="BM68" i="7"/>
  <c r="P28" i="7"/>
  <c r="BQ26" i="8"/>
  <c r="BN26" i="8"/>
  <c r="BS26" i="8"/>
  <c r="AP28" i="7"/>
  <c r="BC28" i="7"/>
  <c r="AZ66" i="9"/>
  <c r="AB28" i="7"/>
  <c r="AE28" i="7"/>
  <c r="AG28" i="7"/>
  <c r="Y29" i="7" s="1"/>
  <c r="AH25" i="9"/>
  <c r="AB26" i="8"/>
  <c r="AG26" i="8"/>
  <c r="Y27" i="8" s="1"/>
  <c r="AE26" i="8"/>
  <c r="BU25" i="9"/>
  <c r="Z70" i="7"/>
  <c r="BH27" i="7"/>
  <c r="AM66" i="8"/>
  <c r="AM68" i="7"/>
  <c r="U27" i="7"/>
  <c r="CC28" i="7"/>
  <c r="AZ67" i="8"/>
  <c r="AM66" i="9"/>
  <c r="BP28" i="7"/>
  <c r="AC26" i="9"/>
  <c r="BZ67" i="8"/>
  <c r="O26" i="8"/>
  <c r="T26" i="8"/>
  <c r="L27" i="8" s="1"/>
  <c r="R26" i="8"/>
  <c r="BZ68" i="7"/>
  <c r="BD26" i="8"/>
  <c r="BA26" i="8"/>
  <c r="BF26" i="8"/>
  <c r="AU27" i="7"/>
  <c r="CH27" i="7"/>
  <c r="CC26" i="9"/>
  <c r="CD26" i="8"/>
  <c r="CA26" i="8"/>
  <c r="CF26" i="8"/>
  <c r="BM67" i="8"/>
  <c r="AZ68" i="7"/>
  <c r="P27" i="9"/>
  <c r="BH25" i="9"/>
  <c r="BZ66" i="9"/>
  <c r="Z68" i="8"/>
  <c r="CH25" i="9"/>
  <c r="BP26" i="9"/>
  <c r="AU25" i="9"/>
  <c r="U26" i="9"/>
  <c r="BC26" i="9"/>
  <c r="U26" i="8" l="1"/>
  <c r="BO26" i="8"/>
  <c r="BT26" i="8"/>
  <c r="BL27" i="8" s="1"/>
  <c r="BR26" i="8"/>
  <c r="BD26" i="9"/>
  <c r="BA26" i="9"/>
  <c r="BF26" i="9"/>
  <c r="Q28" i="7"/>
  <c r="N28" i="7"/>
  <c r="S28" i="7"/>
  <c r="BQ28" i="7"/>
  <c r="BN28" i="7"/>
  <c r="BS28" i="7"/>
  <c r="AC27" i="8"/>
  <c r="Z67" i="9"/>
  <c r="P27" i="8"/>
  <c r="Z69" i="8"/>
  <c r="CB26" i="8"/>
  <c r="CG26" i="8"/>
  <c r="BY27" i="8" s="1"/>
  <c r="CE26" i="8"/>
  <c r="BZ69" i="7"/>
  <c r="AM67" i="9"/>
  <c r="Q27" i="9"/>
  <c r="N27" i="9"/>
  <c r="S27" i="9"/>
  <c r="AD26" i="9"/>
  <c r="AA26" i="9"/>
  <c r="AF26" i="9"/>
  <c r="AZ67" i="9"/>
  <c r="AQ26" i="9"/>
  <c r="AN26" i="9"/>
  <c r="AS26" i="9"/>
  <c r="CD26" i="9"/>
  <c r="CA26" i="9"/>
  <c r="CF26" i="9"/>
  <c r="AH28" i="7"/>
  <c r="BD28" i="7"/>
  <c r="BA28" i="7"/>
  <c r="BF28" i="7"/>
  <c r="AQ26" i="8"/>
  <c r="AN26" i="8"/>
  <c r="AS26" i="8"/>
  <c r="BZ67" i="9"/>
  <c r="AZ68" i="8"/>
  <c r="BB26" i="8"/>
  <c r="BE26" i="8"/>
  <c r="BG26" i="8"/>
  <c r="AY27" i="8" s="1"/>
  <c r="CD28" i="7"/>
  <c r="CA28" i="7"/>
  <c r="CF28" i="7"/>
  <c r="AM69" i="7"/>
  <c r="AM67" i="8"/>
  <c r="BM67" i="9"/>
  <c r="AC29" i="7"/>
  <c r="BZ68" i="8"/>
  <c r="BM69" i="7"/>
  <c r="AZ69" i="7"/>
  <c r="Z71" i="7"/>
  <c r="BQ26" i="9"/>
  <c r="BN26" i="9"/>
  <c r="BS26" i="9"/>
  <c r="BM68" i="8"/>
  <c r="AH26" i="8"/>
  <c r="AQ28" i="7"/>
  <c r="AN28" i="7"/>
  <c r="AS28" i="7"/>
  <c r="Z72" i="7" l="1"/>
  <c r="O27" i="9"/>
  <c r="T27" i="9"/>
  <c r="L28" i="9" s="1"/>
  <c r="R27" i="9"/>
  <c r="Q27" i="8"/>
  <c r="N27" i="8"/>
  <c r="S27" i="8"/>
  <c r="AO28" i="7"/>
  <c r="AT28" i="7"/>
  <c r="AL29" i="7" s="1"/>
  <c r="AR28" i="7"/>
  <c r="BZ68" i="9"/>
  <c r="BB26" i="9"/>
  <c r="BE26" i="9"/>
  <c r="BG26" i="9"/>
  <c r="AY27" i="9" s="1"/>
  <c r="BM68" i="9"/>
  <c r="AZ70" i="7"/>
  <c r="AM70" i="7"/>
  <c r="AO26" i="9"/>
  <c r="AT26" i="9"/>
  <c r="AL27" i="9" s="1"/>
  <c r="AR26" i="9"/>
  <c r="Z70" i="8"/>
  <c r="AZ69" i="8"/>
  <c r="CB26" i="9"/>
  <c r="CE26" i="9"/>
  <c r="CG26" i="9"/>
  <c r="BY27" i="9" s="1"/>
  <c r="AO26" i="8"/>
  <c r="AR26" i="8"/>
  <c r="AT26" i="8"/>
  <c r="AL27" i="8" s="1"/>
  <c r="BZ70" i="7"/>
  <c r="AD27" i="8"/>
  <c r="AA27" i="8"/>
  <c r="AF27" i="8"/>
  <c r="BU26" i="8"/>
  <c r="BM69" i="8"/>
  <c r="AZ68" i="9"/>
  <c r="BP27" i="8"/>
  <c r="AM68" i="8"/>
  <c r="AM68" i="9"/>
  <c r="CH26" i="8"/>
  <c r="BO26" i="9"/>
  <c r="BR26" i="9"/>
  <c r="BT26" i="9"/>
  <c r="BL27" i="9" s="1"/>
  <c r="BC27" i="8"/>
  <c r="BB28" i="7"/>
  <c r="BG28" i="7"/>
  <c r="AY29" i="7" s="1"/>
  <c r="BE28" i="7"/>
  <c r="CC27" i="8"/>
  <c r="BO28" i="7"/>
  <c r="BT28" i="7"/>
  <c r="BL29" i="7" s="1"/>
  <c r="BR28" i="7"/>
  <c r="O28" i="7"/>
  <c r="T28" i="7"/>
  <c r="L29" i="7" s="1"/>
  <c r="R28" i="7"/>
  <c r="BM70" i="7"/>
  <c r="Z68" i="9"/>
  <c r="CB28" i="7"/>
  <c r="CG28" i="7"/>
  <c r="BY29" i="7" s="1"/>
  <c r="CE28" i="7"/>
  <c r="BZ69" i="8"/>
  <c r="AD29" i="7"/>
  <c r="AA29" i="7"/>
  <c r="AF29" i="7"/>
  <c r="BH26" i="8"/>
  <c r="AB26" i="9"/>
  <c r="AG26" i="9"/>
  <c r="Y27" i="9" s="1"/>
  <c r="AE26" i="9"/>
  <c r="BZ70" i="8" l="1"/>
  <c r="BP29" i="7"/>
  <c r="AB27" i="8"/>
  <c r="AG27" i="8"/>
  <c r="Y28" i="8" s="1"/>
  <c r="AE27" i="8"/>
  <c r="AZ70" i="8"/>
  <c r="AH26" i="9"/>
  <c r="CH28" i="7"/>
  <c r="BQ27" i="8"/>
  <c r="BN27" i="8"/>
  <c r="BS27" i="8"/>
  <c r="CC29" i="7"/>
  <c r="BM69" i="9"/>
  <c r="BC27" i="9"/>
  <c r="AZ69" i="9"/>
  <c r="Z69" i="9"/>
  <c r="AP27" i="8"/>
  <c r="BH26" i="9"/>
  <c r="O27" i="8"/>
  <c r="R27" i="8"/>
  <c r="T27" i="8"/>
  <c r="L28" i="8" s="1"/>
  <c r="BH28" i="7"/>
  <c r="BM70" i="8"/>
  <c r="AU26" i="8"/>
  <c r="AU26" i="9"/>
  <c r="BC29" i="7"/>
  <c r="AP27" i="9"/>
  <c r="BZ69" i="9"/>
  <c r="U27" i="9"/>
  <c r="P28" i="9"/>
  <c r="U28" i="7"/>
  <c r="BD27" i="8"/>
  <c r="BA27" i="8"/>
  <c r="BF27" i="8"/>
  <c r="CC27" i="9"/>
  <c r="AU28" i="7"/>
  <c r="BZ71" i="7"/>
  <c r="P29" i="7"/>
  <c r="AM69" i="9"/>
  <c r="CH26" i="9"/>
  <c r="AP29" i="7"/>
  <c r="Z73" i="7"/>
  <c r="AC27" i="9"/>
  <c r="BP27" i="9"/>
  <c r="AM69" i="8"/>
  <c r="AM71" i="7"/>
  <c r="CD27" i="8"/>
  <c r="CA27" i="8"/>
  <c r="CF27" i="8"/>
  <c r="Z71" i="8"/>
  <c r="BM71" i="7"/>
  <c r="AB29" i="7"/>
  <c r="AE29" i="7"/>
  <c r="AG29" i="7"/>
  <c r="Y30" i="7" s="1"/>
  <c r="BU28" i="7"/>
  <c r="BU26" i="9"/>
  <c r="AZ71" i="7"/>
  <c r="P28" i="8" l="1"/>
  <c r="BQ27" i="9"/>
  <c r="BN27" i="9"/>
  <c r="BS27" i="9"/>
  <c r="Q29" i="7"/>
  <c r="N29" i="7"/>
  <c r="S29" i="7"/>
  <c r="U27" i="8"/>
  <c r="BD27" i="9"/>
  <c r="BA27" i="9"/>
  <c r="BF27" i="9"/>
  <c r="BM70" i="9"/>
  <c r="AH29" i="7"/>
  <c r="AZ71" i="8"/>
  <c r="BM72" i="7"/>
  <c r="AQ27" i="8"/>
  <c r="AN27" i="8"/>
  <c r="AS27" i="8"/>
  <c r="AH27" i="8"/>
  <c r="Z74" i="7"/>
  <c r="AC28" i="8"/>
  <c r="CB27" i="8"/>
  <c r="CE27" i="8"/>
  <c r="CG27" i="8"/>
  <c r="BY28" i="8" s="1"/>
  <c r="BO27" i="8"/>
  <c r="BR27" i="8"/>
  <c r="BT27" i="8"/>
  <c r="BL28" i="8" s="1"/>
  <c r="AM70" i="8"/>
  <c r="AD27" i="9"/>
  <c r="AA27" i="9"/>
  <c r="AF27" i="9"/>
  <c r="BD29" i="7"/>
  <c r="BA29" i="7"/>
  <c r="BF29" i="7"/>
  <c r="AQ29" i="7"/>
  <c r="AN29" i="7"/>
  <c r="AS29" i="7"/>
  <c r="BZ70" i="9"/>
  <c r="Z70" i="9"/>
  <c r="BQ29" i="7"/>
  <c r="BN29" i="7"/>
  <c r="BS29" i="7"/>
  <c r="Z72" i="8"/>
  <c r="AM72" i="7"/>
  <c r="AQ27" i="9"/>
  <c r="AN27" i="9"/>
  <c r="AS27" i="9"/>
  <c r="BM71" i="8"/>
  <c r="AZ70" i="9"/>
  <c r="Q28" i="9"/>
  <c r="N28" i="9"/>
  <c r="S28" i="9"/>
  <c r="AZ72" i="7"/>
  <c r="CD29" i="7"/>
  <c r="CA29" i="7"/>
  <c r="CF29" i="7"/>
  <c r="BZ72" i="7"/>
  <c r="CD27" i="9"/>
  <c r="CA27" i="9"/>
  <c r="CF27" i="9"/>
  <c r="AC30" i="7"/>
  <c r="AM70" i="9"/>
  <c r="BB27" i="8"/>
  <c r="BG27" i="8"/>
  <c r="AY28" i="8" s="1"/>
  <c r="BE27" i="8"/>
  <c r="BZ71" i="8"/>
  <c r="BB27" i="9" l="1"/>
  <c r="BE27" i="9"/>
  <c r="BG27" i="9"/>
  <c r="AY28" i="9" s="1"/>
  <c r="BM73" i="7"/>
  <c r="BZ73" i="7"/>
  <c r="AD28" i="8"/>
  <c r="AA28" i="8"/>
  <c r="AF28" i="8"/>
  <c r="BZ72" i="8"/>
  <c r="AB27" i="9"/>
  <c r="AG27" i="9"/>
  <c r="Y28" i="9" s="1"/>
  <c r="AE27" i="9"/>
  <c r="BH27" i="8"/>
  <c r="BM72" i="8"/>
  <c r="Z71" i="9"/>
  <c r="AZ72" i="8"/>
  <c r="CB29" i="7"/>
  <c r="CE29" i="7"/>
  <c r="CG29" i="7"/>
  <c r="BY30" i="7" s="1"/>
  <c r="AO27" i="9"/>
  <c r="AT27" i="9"/>
  <c r="AL28" i="9" s="1"/>
  <c r="AR27" i="9"/>
  <c r="BZ71" i="9"/>
  <c r="Z75" i="7"/>
  <c r="O29" i="7"/>
  <c r="R29" i="7"/>
  <c r="T29" i="7"/>
  <c r="L30" i="7" s="1"/>
  <c r="AM73" i="7"/>
  <c r="BP28" i="8"/>
  <c r="AD30" i="7"/>
  <c r="AA30" i="7"/>
  <c r="AF30" i="7"/>
  <c r="BU27" i="8"/>
  <c r="BO27" i="9"/>
  <c r="BR27" i="9"/>
  <c r="BT27" i="9"/>
  <c r="BL28" i="9" s="1"/>
  <c r="AZ73" i="7"/>
  <c r="O28" i="9"/>
  <c r="T28" i="9"/>
  <c r="L29" i="9" s="1"/>
  <c r="R28" i="9"/>
  <c r="Z73" i="8"/>
  <c r="BB29" i="7"/>
  <c r="BE29" i="7"/>
  <c r="BG29" i="7"/>
  <c r="AY30" i="7" s="1"/>
  <c r="AO29" i="7"/>
  <c r="AT29" i="7"/>
  <c r="AL30" i="7" s="1"/>
  <c r="AR29" i="7"/>
  <c r="CC28" i="8"/>
  <c r="AO27" i="8"/>
  <c r="AR27" i="8"/>
  <c r="AT27" i="8"/>
  <c r="AL28" i="8" s="1"/>
  <c r="BM71" i="9"/>
  <c r="Q28" i="8"/>
  <c r="N28" i="8"/>
  <c r="S28" i="8"/>
  <c r="BC28" i="8"/>
  <c r="AM71" i="9"/>
  <c r="AM71" i="8"/>
  <c r="CB27" i="9"/>
  <c r="CE27" i="9"/>
  <c r="CG27" i="9"/>
  <c r="BY28" i="9" s="1"/>
  <c r="AZ71" i="9"/>
  <c r="BO29" i="7"/>
  <c r="BR29" i="7"/>
  <c r="BT29" i="7"/>
  <c r="BL30" i="7" s="1"/>
  <c r="CH27" i="8"/>
  <c r="BH29" i="7" l="1"/>
  <c r="P30" i="7"/>
  <c r="AU27" i="9"/>
  <c r="BZ73" i="8"/>
  <c r="CC30" i="7"/>
  <c r="BM73" i="8"/>
  <c r="BZ74" i="7"/>
  <c r="AU27" i="8"/>
  <c r="BP30" i="7"/>
  <c r="Z74" i="8"/>
  <c r="AP28" i="9"/>
  <c r="AM72" i="8"/>
  <c r="AB28" i="8"/>
  <c r="AE28" i="8"/>
  <c r="AG28" i="8"/>
  <c r="Y29" i="8" s="1"/>
  <c r="U28" i="9"/>
  <c r="AU29" i="7"/>
  <c r="AP30" i="7"/>
  <c r="BQ28" i="8"/>
  <c r="BN28" i="8"/>
  <c r="BS28" i="8"/>
  <c r="AZ73" i="8"/>
  <c r="BM74" i="7"/>
  <c r="BD28" i="8"/>
  <c r="BA28" i="8"/>
  <c r="BF28" i="8"/>
  <c r="AZ72" i="9"/>
  <c r="BP28" i="9"/>
  <c r="AH27" i="9"/>
  <c r="BC28" i="9"/>
  <c r="U29" i="7"/>
  <c r="CD28" i="8"/>
  <c r="CA28" i="8"/>
  <c r="CF28" i="8"/>
  <c r="BU27" i="9"/>
  <c r="AC28" i="9"/>
  <c r="BH27" i="9"/>
  <c r="AP28" i="8"/>
  <c r="Z72" i="9"/>
  <c r="AM72" i="9"/>
  <c r="P29" i="9"/>
  <c r="AB30" i="7"/>
  <c r="AE30" i="7"/>
  <c r="AG30" i="7"/>
  <c r="Y31" i="7" s="1"/>
  <c r="CH29" i="7"/>
  <c r="BU29" i="7"/>
  <c r="AZ74" i="7"/>
  <c r="O28" i="8"/>
  <c r="T28" i="8"/>
  <c r="L29" i="8" s="1"/>
  <c r="R28" i="8"/>
  <c r="AM74" i="7"/>
  <c r="CC28" i="9"/>
  <c r="Z76" i="7"/>
  <c r="CH27" i="9"/>
  <c r="BM72" i="9"/>
  <c r="BC30" i="7"/>
  <c r="BZ72" i="9"/>
  <c r="CD28" i="9" l="1"/>
  <c r="CA28" i="9"/>
  <c r="CF28" i="9"/>
  <c r="AH30" i="7"/>
  <c r="Q29" i="9"/>
  <c r="N29" i="9"/>
  <c r="S29" i="9"/>
  <c r="BM73" i="9"/>
  <c r="AQ28" i="8"/>
  <c r="AN28" i="8"/>
  <c r="AS28" i="8"/>
  <c r="BB28" i="8"/>
  <c r="BE28" i="8"/>
  <c r="BG28" i="8"/>
  <c r="AY29" i="8" s="1"/>
  <c r="AQ28" i="9"/>
  <c r="AN28" i="9"/>
  <c r="AS28" i="9"/>
  <c r="AC31" i="7"/>
  <c r="BD28" i="9"/>
  <c r="BA28" i="9"/>
  <c r="BF28" i="9"/>
  <c r="BM74" i="8"/>
  <c r="AM75" i="7"/>
  <c r="BZ73" i="9"/>
  <c r="AD28" i="9"/>
  <c r="AA28" i="9"/>
  <c r="AF28" i="9"/>
  <c r="Z75" i="8"/>
  <c r="CD30" i="7"/>
  <c r="CA30" i="7"/>
  <c r="CF30" i="7"/>
  <c r="BQ30" i="7"/>
  <c r="BN30" i="7"/>
  <c r="BS30" i="7"/>
  <c r="BZ74" i="8"/>
  <c r="P29" i="8"/>
  <c r="BM75" i="7"/>
  <c r="AC29" i="8"/>
  <c r="AZ74" i="8"/>
  <c r="Z73" i="9"/>
  <c r="CB28" i="8"/>
  <c r="CG28" i="8"/>
  <c r="BY29" i="8" s="1"/>
  <c r="CE28" i="8"/>
  <c r="BQ28" i="9"/>
  <c r="BN28" i="9"/>
  <c r="BS28" i="9"/>
  <c r="AZ73" i="9"/>
  <c r="BO28" i="8"/>
  <c r="BT28" i="8"/>
  <c r="BL29" i="8" s="1"/>
  <c r="BR28" i="8"/>
  <c r="Q30" i="7"/>
  <c r="N30" i="7"/>
  <c r="S30" i="7"/>
  <c r="AH28" i="8"/>
  <c r="AZ75" i="7"/>
  <c r="Z77" i="7"/>
  <c r="AM73" i="8"/>
  <c r="BZ75" i="7"/>
  <c r="BD30" i="7"/>
  <c r="BA30" i="7"/>
  <c r="BF30" i="7"/>
  <c r="U28" i="8"/>
  <c r="AM73" i="9"/>
  <c r="AQ30" i="7"/>
  <c r="AN30" i="7"/>
  <c r="AS30" i="7"/>
  <c r="Q29" i="8" l="1"/>
  <c r="N29" i="8"/>
  <c r="S29" i="8"/>
  <c r="AO30" i="7"/>
  <c r="AR30" i="7"/>
  <c r="AT30" i="7"/>
  <c r="AL31" i="7" s="1"/>
  <c r="BZ76" i="7"/>
  <c r="BU28" i="8"/>
  <c r="Z74" i="9"/>
  <c r="AO28" i="8"/>
  <c r="AT28" i="8"/>
  <c r="AL29" i="8" s="1"/>
  <c r="AR28" i="8"/>
  <c r="AD31" i="7"/>
  <c r="AA31" i="7"/>
  <c r="AF31" i="7"/>
  <c r="O29" i="9"/>
  <c r="T29" i="9"/>
  <c r="L30" i="9" s="1"/>
  <c r="R29" i="9"/>
  <c r="Z76" i="8"/>
  <c r="BZ75" i="8"/>
  <c r="AO28" i="9"/>
  <c r="AR28" i="9"/>
  <c r="AT28" i="9"/>
  <c r="AL29" i="9" s="1"/>
  <c r="BZ74" i="9"/>
  <c r="BP29" i="8"/>
  <c r="AM74" i="9"/>
  <c r="AD29" i="8"/>
  <c r="AA29" i="8"/>
  <c r="AF29" i="8"/>
  <c r="BO30" i="7"/>
  <c r="BR30" i="7"/>
  <c r="BT30" i="7"/>
  <c r="BL31" i="7" s="1"/>
  <c r="BC29" i="8"/>
  <c r="BB28" i="9"/>
  <c r="BE28" i="9"/>
  <c r="BG28" i="9"/>
  <c r="AY29" i="9" s="1"/>
  <c r="AM74" i="8"/>
  <c r="AZ75" i="8"/>
  <c r="B10" i="9"/>
  <c r="AZ76" i="7"/>
  <c r="BO28" i="9"/>
  <c r="BT28" i="9"/>
  <c r="BL29" i="9" s="1"/>
  <c r="BR28" i="9"/>
  <c r="BM76" i="7"/>
  <c r="AM76" i="7"/>
  <c r="BH28" i="8"/>
  <c r="AB28" i="9"/>
  <c r="AE28" i="9"/>
  <c r="AG28" i="9"/>
  <c r="Y29" i="9" s="1"/>
  <c r="BB30" i="7"/>
  <c r="BE30" i="7"/>
  <c r="BG30" i="7"/>
  <c r="AY31" i="7" s="1"/>
  <c r="O30" i="7"/>
  <c r="R30" i="7"/>
  <c r="T30" i="7"/>
  <c r="L31" i="7" s="1"/>
  <c r="CC29" i="8"/>
  <c r="CB28" i="9"/>
  <c r="CE28" i="9"/>
  <c r="CG28" i="9"/>
  <c r="BY29" i="9" s="1"/>
  <c r="Z78" i="7"/>
  <c r="AZ74" i="9"/>
  <c r="BM74" i="9"/>
  <c r="CH28" i="8"/>
  <c r="CB30" i="7"/>
  <c r="CE30" i="7"/>
  <c r="CG30" i="7"/>
  <c r="BY31" i="7" s="1"/>
  <c r="BM75" i="8"/>
  <c r="BZ76" i="8" l="1"/>
  <c r="C12" i="7"/>
  <c r="Z75" i="9"/>
  <c r="U30" i="7"/>
  <c r="CC31" i="7"/>
  <c r="AB31" i="7"/>
  <c r="AE31" i="7"/>
  <c r="C46" i="10" s="1"/>
  <c r="AG31" i="7"/>
  <c r="Y32" i="7" s="1"/>
  <c r="BZ77" i="7"/>
  <c r="AM75" i="8"/>
  <c r="BH30" i="7"/>
  <c r="BC29" i="9"/>
  <c r="AM75" i="9"/>
  <c r="CD29" i="8"/>
  <c r="CA29" i="8"/>
  <c r="CF29" i="8"/>
  <c r="BM75" i="9"/>
  <c r="AU28" i="9"/>
  <c r="BU28" i="9"/>
  <c r="BH28" i="9"/>
  <c r="Z77" i="8"/>
  <c r="AU28" i="8"/>
  <c r="AP31" i="7"/>
  <c r="BM76" i="8"/>
  <c r="AB29" i="8"/>
  <c r="AE29" i="8"/>
  <c r="AG29" i="8"/>
  <c r="Y30" i="8" s="1"/>
  <c r="BC31" i="7"/>
  <c r="CC29" i="9"/>
  <c r="BQ29" i="8"/>
  <c r="BN29" i="8"/>
  <c r="BS29" i="8"/>
  <c r="AP29" i="8"/>
  <c r="AU30" i="7"/>
  <c r="AM77" i="7"/>
  <c r="C10" i="8"/>
  <c r="AZ75" i="9"/>
  <c r="Z79" i="7"/>
  <c r="CH28" i="9"/>
  <c r="AH28" i="9"/>
  <c r="BD29" i="8"/>
  <c r="BA29" i="8"/>
  <c r="BF29" i="8"/>
  <c r="U29" i="9"/>
  <c r="AP29" i="9"/>
  <c r="P31" i="7"/>
  <c r="AZ76" i="8"/>
  <c r="CH30" i="7"/>
  <c r="BM77" i="7"/>
  <c r="AC29" i="9"/>
  <c r="BP29" i="9"/>
  <c r="BZ75" i="9"/>
  <c r="P30" i="9"/>
  <c r="B10" i="8"/>
  <c r="AZ77" i="7"/>
  <c r="BP31" i="7"/>
  <c r="O29" i="8"/>
  <c r="R29" i="8"/>
  <c r="T29" i="8"/>
  <c r="L30" i="8" s="1"/>
  <c r="BU30" i="7"/>
  <c r="BZ76" i="9" l="1"/>
  <c r="AH29" i="8"/>
  <c r="AH31" i="7"/>
  <c r="C49" i="10"/>
  <c r="AM76" i="9"/>
  <c r="Q30" i="9"/>
  <c r="N30" i="9"/>
  <c r="S30" i="9"/>
  <c r="AZ77" i="8"/>
  <c r="AQ29" i="8"/>
  <c r="AN29" i="8"/>
  <c r="AS29" i="8"/>
  <c r="U29" i="8"/>
  <c r="AQ29" i="9"/>
  <c r="AN29" i="9"/>
  <c r="AS29" i="9"/>
  <c r="BO29" i="8"/>
  <c r="BT29" i="8"/>
  <c r="BL30" i="8" s="1"/>
  <c r="BR29" i="8"/>
  <c r="BD29" i="9"/>
  <c r="BA29" i="9"/>
  <c r="BF29" i="9"/>
  <c r="P30" i="8"/>
  <c r="AQ31" i="7"/>
  <c r="AN31" i="7"/>
  <c r="AS31" i="7"/>
  <c r="BM76" i="9"/>
  <c r="Z76" i="9"/>
  <c r="Z80" i="7"/>
  <c r="F10" i="8"/>
  <c r="BQ29" i="9"/>
  <c r="BN29" i="9"/>
  <c r="BS29" i="9"/>
  <c r="CD29" i="9"/>
  <c r="CA29" i="9"/>
  <c r="CF29" i="9"/>
  <c r="BM77" i="8"/>
  <c r="BQ31" i="7"/>
  <c r="BN31" i="7"/>
  <c r="BS31" i="7"/>
  <c r="BM78" i="7"/>
  <c r="E10" i="8"/>
  <c r="BZ78" i="7"/>
  <c r="AM76" i="8"/>
  <c r="AZ78" i="7"/>
  <c r="BB29" i="8"/>
  <c r="BG29" i="8"/>
  <c r="AY30" i="8" s="1"/>
  <c r="BE29" i="8"/>
  <c r="BD31" i="7"/>
  <c r="BA31" i="7"/>
  <c r="BF31" i="7"/>
  <c r="Z78" i="8"/>
  <c r="G10" i="8"/>
  <c r="CD31" i="7"/>
  <c r="CA31" i="7"/>
  <c r="CF31" i="7"/>
  <c r="Q31" i="7"/>
  <c r="N31" i="7"/>
  <c r="S31" i="7"/>
  <c r="AZ76" i="9"/>
  <c r="AD29" i="9"/>
  <c r="AA29" i="9"/>
  <c r="AF29" i="9"/>
  <c r="AM78" i="7"/>
  <c r="AC30" i="8"/>
  <c r="CB29" i="8"/>
  <c r="CE29" i="8"/>
  <c r="CG29" i="8"/>
  <c r="BY30" i="8" s="1"/>
  <c r="AC32" i="7"/>
  <c r="BZ77" i="8"/>
  <c r="CB31" i="7" l="1"/>
  <c r="CG31" i="7"/>
  <c r="BY32" i="7" s="1"/>
  <c r="CE31" i="7"/>
  <c r="CH29" i="8"/>
  <c r="B12" i="7"/>
  <c r="AO29" i="9"/>
  <c r="AT29" i="9"/>
  <c r="AL30" i="9" s="1"/>
  <c r="AR29" i="9"/>
  <c r="AM77" i="9"/>
  <c r="G12" i="7"/>
  <c r="Z81" i="7"/>
  <c r="D10" i="8"/>
  <c r="AM79" i="7"/>
  <c r="AZ79" i="7"/>
  <c r="Z77" i="9"/>
  <c r="E10" i="9"/>
  <c r="AO29" i="8"/>
  <c r="AR29" i="8"/>
  <c r="AT29" i="8"/>
  <c r="AL30" i="8" s="1"/>
  <c r="BC30" i="8"/>
  <c r="BM78" i="8"/>
  <c r="BB29" i="9"/>
  <c r="BG29" i="9"/>
  <c r="AY30" i="9" s="1"/>
  <c r="BE29" i="9"/>
  <c r="F12" i="7"/>
  <c r="BH29" i="8"/>
  <c r="AD30" i="8"/>
  <c r="AA30" i="8"/>
  <c r="AF30" i="8"/>
  <c r="AB29" i="9"/>
  <c r="AG29" i="9"/>
  <c r="Y30" i="9" s="1"/>
  <c r="AE29" i="9"/>
  <c r="CB29" i="9"/>
  <c r="CE29" i="9"/>
  <c r="CG29" i="9"/>
  <c r="BY30" i="9" s="1"/>
  <c r="BU29" i="8"/>
  <c r="AZ78" i="8"/>
  <c r="BM79" i="7"/>
  <c r="Q30" i="8"/>
  <c r="N30" i="8"/>
  <c r="S30" i="8"/>
  <c r="BZ78" i="8"/>
  <c r="Z79" i="8"/>
  <c r="BZ79" i="7"/>
  <c r="D12" i="7"/>
  <c r="BP30" i="8"/>
  <c r="C50" i="10"/>
  <c r="C53" i="10"/>
  <c r="C55" i="10"/>
  <c r="BO31" i="7"/>
  <c r="BT31" i="7"/>
  <c r="BL32" i="7" s="1"/>
  <c r="BR31" i="7"/>
  <c r="AD32" i="7"/>
  <c r="AA32" i="7"/>
  <c r="AF32" i="7"/>
  <c r="E12" i="7"/>
  <c r="F10" i="9"/>
  <c r="AO31" i="7"/>
  <c r="AT31" i="7"/>
  <c r="AL32" i="7" s="1"/>
  <c r="AR31" i="7"/>
  <c r="O30" i="9"/>
  <c r="R30" i="9"/>
  <c r="T30" i="9"/>
  <c r="L31" i="9" s="1"/>
  <c r="O31" i="7"/>
  <c r="T31" i="7"/>
  <c r="L32" i="7" s="1"/>
  <c r="R31" i="7"/>
  <c r="C10" i="9"/>
  <c r="AM77" i="8"/>
  <c r="G10" i="9"/>
  <c r="BM77" i="9"/>
  <c r="AZ77" i="9"/>
  <c r="CC30" i="8"/>
  <c r="BB31" i="7"/>
  <c r="BG31" i="7"/>
  <c r="AY32" i="7" s="1"/>
  <c r="BE31" i="7"/>
  <c r="BO29" i="9"/>
  <c r="BT29" i="9"/>
  <c r="BL30" i="9" s="1"/>
  <c r="BR29" i="9"/>
  <c r="D10" i="9"/>
  <c r="BZ77" i="9"/>
  <c r="BZ80" i="7" l="1"/>
  <c r="AB30" i="8"/>
  <c r="AE30" i="8"/>
  <c r="AG30" i="8"/>
  <c r="Y31" i="8" s="1"/>
  <c r="BM79" i="8"/>
  <c r="BP32" i="7"/>
  <c r="AM80" i="7"/>
  <c r="AU29" i="9"/>
  <c r="AZ79" i="8"/>
  <c r="CC30" i="9"/>
  <c r="CH29" i="9"/>
  <c r="BD30" i="8"/>
  <c r="BA30" i="8"/>
  <c r="BF30" i="8"/>
  <c r="BU29" i="9"/>
  <c r="BP30" i="9"/>
  <c r="AP32" i="7"/>
  <c r="AP30" i="8"/>
  <c r="BZ79" i="8"/>
  <c r="AU29" i="8"/>
  <c r="BH31" i="7"/>
  <c r="AM78" i="8"/>
  <c r="BC32" i="7"/>
  <c r="AH29" i="9"/>
  <c r="BH29" i="9"/>
  <c r="Z78" i="9"/>
  <c r="BM78" i="9"/>
  <c r="U30" i="9"/>
  <c r="BU31" i="7"/>
  <c r="AU31" i="7"/>
  <c r="Z82" i="7"/>
  <c r="O30" i="8"/>
  <c r="R30" i="8"/>
  <c r="T30" i="8"/>
  <c r="L31" i="8" s="1"/>
  <c r="CD30" i="8"/>
  <c r="CA30" i="8"/>
  <c r="CF30" i="8"/>
  <c r="P32" i="7"/>
  <c r="BQ30" i="8"/>
  <c r="BN30" i="8"/>
  <c r="BS30" i="8"/>
  <c r="BM80" i="7"/>
  <c r="AC30" i="9"/>
  <c r="BC30" i="9"/>
  <c r="CH31" i="7"/>
  <c r="AP30" i="9"/>
  <c r="Z80" i="8"/>
  <c r="AZ78" i="9"/>
  <c r="AB32" i="7"/>
  <c r="AG32" i="7"/>
  <c r="Y33" i="7" s="1"/>
  <c r="AE32" i="7"/>
  <c r="CC32" i="7"/>
  <c r="U31" i="7"/>
  <c r="BZ78" i="9"/>
  <c r="P31" i="9"/>
  <c r="AZ80" i="7"/>
  <c r="AM78" i="9"/>
  <c r="AQ32" i="7" l="1"/>
  <c r="AN32" i="7"/>
  <c r="AS32" i="7"/>
  <c r="AQ30" i="8"/>
  <c r="AN30" i="8"/>
  <c r="AS30" i="8"/>
  <c r="BQ32" i="7"/>
  <c r="BN32" i="7"/>
  <c r="BS32" i="7"/>
  <c r="AH32" i="7"/>
  <c r="AZ81" i="7"/>
  <c r="AC33" i="7"/>
  <c r="Q32" i="7"/>
  <c r="N32" i="7"/>
  <c r="S32" i="7"/>
  <c r="AD30" i="9"/>
  <c r="AA30" i="9"/>
  <c r="AF30" i="9"/>
  <c r="BM79" i="9"/>
  <c r="BQ30" i="9"/>
  <c r="BN30" i="9"/>
  <c r="BS30" i="9"/>
  <c r="AC31" i="8"/>
  <c r="P31" i="8"/>
  <c r="AM79" i="8"/>
  <c r="CD30" i="9"/>
  <c r="CA30" i="9"/>
  <c r="CF30" i="9"/>
  <c r="AH30" i="8"/>
  <c r="BM80" i="8"/>
  <c r="Q31" i="9"/>
  <c r="N31" i="9"/>
  <c r="S31" i="9"/>
  <c r="Z81" i="8"/>
  <c r="BZ79" i="9"/>
  <c r="BM81" i="7"/>
  <c r="U30" i="8"/>
  <c r="AZ80" i="8"/>
  <c r="BD30" i="9"/>
  <c r="BA30" i="9"/>
  <c r="BF30" i="9"/>
  <c r="AZ79" i="9"/>
  <c r="AQ30" i="9"/>
  <c r="AN30" i="9"/>
  <c r="AS30" i="9"/>
  <c r="Z79" i="9"/>
  <c r="CB30" i="8"/>
  <c r="CG30" i="8"/>
  <c r="BY31" i="8" s="1"/>
  <c r="CE30" i="8"/>
  <c r="Z83" i="7"/>
  <c r="BO30" i="8"/>
  <c r="BT30" i="8"/>
  <c r="BL31" i="8" s="1"/>
  <c r="BR30" i="8"/>
  <c r="BZ80" i="8"/>
  <c r="BB30" i="8"/>
  <c r="BE30" i="8"/>
  <c r="BG30" i="8"/>
  <c r="AY31" i="8" s="1"/>
  <c r="BD32" i="7"/>
  <c r="BA32" i="7"/>
  <c r="BF32" i="7"/>
  <c r="CD32" i="7"/>
  <c r="CA32" i="7"/>
  <c r="CF32" i="7"/>
  <c r="AM79" i="9"/>
  <c r="AM81" i="7"/>
  <c r="BZ81" i="7"/>
  <c r="BB30" i="9" l="1"/>
  <c r="BE30" i="9"/>
  <c r="BG30" i="9"/>
  <c r="AY31" i="9" s="1"/>
  <c r="BM82" i="7"/>
  <c r="BM80" i="9"/>
  <c r="CB30" i="9"/>
  <c r="CG30" i="9"/>
  <c r="BY31" i="9" s="1"/>
  <c r="CE30" i="9"/>
  <c r="AM80" i="9"/>
  <c r="BZ81" i="8"/>
  <c r="Z80" i="9"/>
  <c r="AB30" i="9"/>
  <c r="AG30" i="9"/>
  <c r="Y31" i="9" s="1"/>
  <c r="AE30" i="9"/>
  <c r="BO32" i="7"/>
  <c r="BT32" i="7"/>
  <c r="BL33" i="7" s="1"/>
  <c r="BR32" i="7"/>
  <c r="CB32" i="7"/>
  <c r="CG32" i="7"/>
  <c r="BY33" i="7" s="1"/>
  <c r="CE32" i="7"/>
  <c r="BP31" i="8"/>
  <c r="O31" i="9"/>
  <c r="T31" i="9"/>
  <c r="L32" i="9" s="1"/>
  <c r="R31" i="9"/>
  <c r="Q31" i="8"/>
  <c r="N31" i="8"/>
  <c r="S31" i="8"/>
  <c r="O32" i="7"/>
  <c r="R32" i="7"/>
  <c r="T32" i="7"/>
  <c r="L33" i="7" s="1"/>
  <c r="AO30" i="8"/>
  <c r="AR30" i="8"/>
  <c r="AT30" i="8"/>
  <c r="AL31" i="8" s="1"/>
  <c r="AM82" i="7"/>
  <c r="BZ80" i="9"/>
  <c r="Z82" i="8"/>
  <c r="BU30" i="8"/>
  <c r="AO30" i="9"/>
  <c r="AT30" i="9"/>
  <c r="AL31" i="9" s="1"/>
  <c r="AR30" i="9"/>
  <c r="Z84" i="7"/>
  <c r="AD31" i="8"/>
  <c r="AA31" i="8"/>
  <c r="AF31" i="8"/>
  <c r="AD33" i="7"/>
  <c r="AA33" i="7"/>
  <c r="AF33" i="7"/>
  <c r="BH30" i="8"/>
  <c r="AZ82" i="7"/>
  <c r="AZ81" i="8"/>
  <c r="AM80" i="8"/>
  <c r="BB32" i="7"/>
  <c r="BE32" i="7"/>
  <c r="BG32" i="7"/>
  <c r="AY33" i="7" s="1"/>
  <c r="CH30" i="8"/>
  <c r="AO32" i="7"/>
  <c r="AR32" i="7"/>
  <c r="AT32" i="7"/>
  <c r="AL33" i="7" s="1"/>
  <c r="AZ80" i="9"/>
  <c r="BM81" i="8"/>
  <c r="BZ82" i="7"/>
  <c r="BC31" i="8"/>
  <c r="CC31" i="8"/>
  <c r="BO30" i="9"/>
  <c r="BR30" i="9"/>
  <c r="BT30" i="9"/>
  <c r="BL31" i="9" s="1"/>
  <c r="P33" i="7" l="1"/>
  <c r="AC31" i="9"/>
  <c r="CC31" i="9"/>
  <c r="AZ81" i="9"/>
  <c r="BP31" i="9"/>
  <c r="U32" i="7"/>
  <c r="Z81" i="9"/>
  <c r="Z83" i="8"/>
  <c r="O31" i="8"/>
  <c r="R31" i="8"/>
  <c r="T31" i="8"/>
  <c r="L32" i="8" s="1"/>
  <c r="AP33" i="7"/>
  <c r="CD31" i="8"/>
  <c r="CA31" i="8"/>
  <c r="CF31" i="8"/>
  <c r="AU32" i="7"/>
  <c r="AM81" i="8"/>
  <c r="CH32" i="7"/>
  <c r="BM83" i="7"/>
  <c r="BQ31" i="8"/>
  <c r="BN31" i="8"/>
  <c r="BS31" i="8"/>
  <c r="BD31" i="8"/>
  <c r="BA31" i="8"/>
  <c r="BF31" i="8"/>
  <c r="AB31" i="8"/>
  <c r="AE31" i="8"/>
  <c r="AG31" i="8"/>
  <c r="Y32" i="8" s="1"/>
  <c r="BZ81" i="9"/>
  <c r="U31" i="9"/>
  <c r="CC33" i="7"/>
  <c r="BC31" i="9"/>
  <c r="BU30" i="9"/>
  <c r="BM81" i="9"/>
  <c r="AB33" i="7"/>
  <c r="AG33" i="7"/>
  <c r="Y34" i="7" s="1"/>
  <c r="AE33" i="7"/>
  <c r="AZ82" i="8"/>
  <c r="Z85" i="7"/>
  <c r="AM83" i="7"/>
  <c r="BU32" i="7"/>
  <c r="BZ82" i="8"/>
  <c r="BH30" i="9"/>
  <c r="AP31" i="8"/>
  <c r="BP33" i="7"/>
  <c r="AM81" i="9"/>
  <c r="P32" i="9"/>
  <c r="BZ83" i="7"/>
  <c r="BC33" i="7"/>
  <c r="AZ83" i="7"/>
  <c r="BH32" i="7"/>
  <c r="AU30" i="9"/>
  <c r="AU30" i="8"/>
  <c r="BM82" i="8"/>
  <c r="AP31" i="9"/>
  <c r="AH30" i="9"/>
  <c r="CH30" i="9"/>
  <c r="BM82" i="9" l="1"/>
  <c r="AC32" i="8"/>
  <c r="U31" i="8"/>
  <c r="BQ31" i="9"/>
  <c r="BN31" i="9"/>
  <c r="BS31" i="9"/>
  <c r="AH31" i="8"/>
  <c r="Q32" i="9"/>
  <c r="N32" i="9"/>
  <c r="S32" i="9"/>
  <c r="Z84" i="8"/>
  <c r="AZ82" i="9"/>
  <c r="BD31" i="9"/>
  <c r="BA31" i="9"/>
  <c r="BF31" i="9"/>
  <c r="BZ84" i="7"/>
  <c r="AM82" i="9"/>
  <c r="Z82" i="9"/>
  <c r="CD31" i="9"/>
  <c r="CA31" i="9"/>
  <c r="CF31" i="9"/>
  <c r="BM83" i="8"/>
  <c r="AM84" i="7"/>
  <c r="BB31" i="8"/>
  <c r="BG31" i="8"/>
  <c r="AY32" i="8" s="1"/>
  <c r="BE31" i="8"/>
  <c r="AZ84" i="7"/>
  <c r="CD33" i="7"/>
  <c r="CA33" i="7"/>
  <c r="CF33" i="7"/>
  <c r="BO31" i="8"/>
  <c r="BT31" i="8"/>
  <c r="BL32" i="8" s="1"/>
  <c r="BR31" i="8"/>
  <c r="CB31" i="8"/>
  <c r="CE31" i="8"/>
  <c r="CG31" i="8"/>
  <c r="BY32" i="8" s="1"/>
  <c r="BQ33" i="7"/>
  <c r="BN33" i="7"/>
  <c r="BS33" i="7"/>
  <c r="Z86" i="7"/>
  <c r="AQ31" i="8"/>
  <c r="AN31" i="8"/>
  <c r="AS31" i="8"/>
  <c r="AZ83" i="8"/>
  <c r="BD33" i="7"/>
  <c r="BA33" i="7"/>
  <c r="BF33" i="7"/>
  <c r="AH33" i="7"/>
  <c r="AQ33" i="7"/>
  <c r="AN33" i="7"/>
  <c r="AS33" i="7"/>
  <c r="AD31" i="9"/>
  <c r="AA31" i="9"/>
  <c r="AF31" i="9"/>
  <c r="AM82" i="8"/>
  <c r="AQ31" i="9"/>
  <c r="AN31" i="9"/>
  <c r="AS31" i="9"/>
  <c r="AC34" i="7"/>
  <c r="BM84" i="7"/>
  <c r="Q33" i="7"/>
  <c r="N33" i="7"/>
  <c r="S33" i="7"/>
  <c r="BZ83" i="8"/>
  <c r="BZ82" i="9"/>
  <c r="P32" i="8"/>
  <c r="BZ85" i="7" l="1"/>
  <c r="BM84" i="8"/>
  <c r="BB31" i="9"/>
  <c r="BE31" i="9"/>
  <c r="BG31" i="9"/>
  <c r="AY32" i="9" s="1"/>
  <c r="BO31" i="9"/>
  <c r="BR31" i="9"/>
  <c r="BT31" i="9"/>
  <c r="BL32" i="9" s="1"/>
  <c r="AM85" i="7"/>
  <c r="AO31" i="9"/>
  <c r="AR31" i="9"/>
  <c r="AT31" i="9"/>
  <c r="AL32" i="9" s="1"/>
  <c r="AZ85" i="7"/>
  <c r="BB33" i="7"/>
  <c r="BG33" i="7"/>
  <c r="AY34" i="7" s="1"/>
  <c r="BE33" i="7"/>
  <c r="AO33" i="7"/>
  <c r="AT33" i="7"/>
  <c r="AL34" i="7" s="1"/>
  <c r="AR33" i="7"/>
  <c r="Q32" i="8"/>
  <c r="N32" i="8"/>
  <c r="S32" i="8"/>
  <c r="CB33" i="7"/>
  <c r="CG33" i="7"/>
  <c r="BY34" i="7" s="1"/>
  <c r="CE33" i="7"/>
  <c r="CH31" i="8"/>
  <c r="AZ83" i="9"/>
  <c r="Z87" i="7"/>
  <c r="AD34" i="7"/>
  <c r="AA34" i="7"/>
  <c r="AF34" i="7"/>
  <c r="BO33" i="7"/>
  <c r="BT33" i="7"/>
  <c r="BL34" i="7" s="1"/>
  <c r="BR33" i="7"/>
  <c r="AZ84" i="8"/>
  <c r="Z83" i="9"/>
  <c r="Z85" i="8"/>
  <c r="AD32" i="8"/>
  <c r="AA32" i="8"/>
  <c r="AF32" i="8"/>
  <c r="AB31" i="9"/>
  <c r="AE31" i="9"/>
  <c r="AG31" i="9"/>
  <c r="Y32" i="9" s="1"/>
  <c r="BU31" i="8"/>
  <c r="BH31" i="8"/>
  <c r="BZ83" i="9"/>
  <c r="CB31" i="9"/>
  <c r="CG31" i="9"/>
  <c r="BY32" i="9" s="1"/>
  <c r="CE31" i="9"/>
  <c r="AO31" i="8"/>
  <c r="AT31" i="8"/>
  <c r="AL32" i="8" s="1"/>
  <c r="AR31" i="8"/>
  <c r="BP32" i="8"/>
  <c r="BC32" i="8"/>
  <c r="BZ84" i="8"/>
  <c r="CC32" i="8"/>
  <c r="AM83" i="8"/>
  <c r="O33" i="7"/>
  <c r="T33" i="7"/>
  <c r="L34" i="7" s="1"/>
  <c r="R33" i="7"/>
  <c r="BM85" i="7"/>
  <c r="AM83" i="9"/>
  <c r="O32" i="9"/>
  <c r="R32" i="9"/>
  <c r="T32" i="9"/>
  <c r="L33" i="9" s="1"/>
  <c r="BM83" i="9"/>
  <c r="AP32" i="8" l="1"/>
  <c r="U33" i="7"/>
  <c r="BD32" i="8"/>
  <c r="BA32" i="8"/>
  <c r="BF32" i="8"/>
  <c r="AB34" i="7"/>
  <c r="AE34" i="7"/>
  <c r="AG34" i="7"/>
  <c r="Y35" i="7" s="1"/>
  <c r="BM84" i="9"/>
  <c r="P34" i="7"/>
  <c r="Z86" i="8"/>
  <c r="BP32" i="9"/>
  <c r="AZ84" i="9"/>
  <c r="O32" i="8"/>
  <c r="T32" i="8"/>
  <c r="L33" i="8" s="1"/>
  <c r="R32" i="8"/>
  <c r="BC34" i="7"/>
  <c r="BC32" i="9"/>
  <c r="BU31" i="9"/>
  <c r="P33" i="9"/>
  <c r="AC32" i="9"/>
  <c r="BH31" i="9"/>
  <c r="U32" i="9"/>
  <c r="AM84" i="8"/>
  <c r="AU31" i="8"/>
  <c r="AZ85" i="8"/>
  <c r="CD32" i="8"/>
  <c r="CA32" i="8"/>
  <c r="CF32" i="8"/>
  <c r="AH31" i="9"/>
  <c r="AU33" i="7"/>
  <c r="AZ86" i="7"/>
  <c r="BH33" i="7"/>
  <c r="BU33" i="7"/>
  <c r="AP34" i="7"/>
  <c r="AP32" i="9"/>
  <c r="BM85" i="8"/>
  <c r="Z88" i="7"/>
  <c r="Z84" i="9"/>
  <c r="AM84" i="9"/>
  <c r="CH31" i="9"/>
  <c r="BZ85" i="8"/>
  <c r="CC32" i="9"/>
  <c r="BP34" i="7"/>
  <c r="AU31" i="9"/>
  <c r="AB32" i="8"/>
  <c r="AG32" i="8"/>
  <c r="Y33" i="8" s="1"/>
  <c r="AE32" i="8"/>
  <c r="CH33" i="7"/>
  <c r="BZ86" i="7"/>
  <c r="BQ32" i="8"/>
  <c r="BN32" i="8"/>
  <c r="BS32" i="8"/>
  <c r="BM86" i="7"/>
  <c r="BZ84" i="9"/>
  <c r="CC34" i="7"/>
  <c r="AM86" i="7"/>
  <c r="AM85" i="9" l="1"/>
  <c r="AQ34" i="7"/>
  <c r="AN34" i="7"/>
  <c r="AS34" i="7"/>
  <c r="CB32" i="8"/>
  <c r="CG32" i="8"/>
  <c r="BY33" i="8" s="1"/>
  <c r="CE32" i="8"/>
  <c r="BO32" i="8"/>
  <c r="BR32" i="8"/>
  <c r="BT32" i="8"/>
  <c r="BL33" i="8" s="1"/>
  <c r="AD32" i="9"/>
  <c r="AA32" i="9"/>
  <c r="AF32" i="9"/>
  <c r="AZ85" i="9"/>
  <c r="BM85" i="9"/>
  <c r="AC35" i="7"/>
  <c r="BQ34" i="7"/>
  <c r="BN34" i="7"/>
  <c r="BS34" i="7"/>
  <c r="BQ32" i="9"/>
  <c r="BN32" i="9"/>
  <c r="BS32" i="9"/>
  <c r="AZ87" i="7"/>
  <c r="BZ87" i="7"/>
  <c r="BD32" i="9"/>
  <c r="BA32" i="9"/>
  <c r="BF32" i="9"/>
  <c r="BB32" i="8"/>
  <c r="BG32" i="8"/>
  <c r="AY33" i="8" s="1"/>
  <c r="BE32" i="8"/>
  <c r="AM87" i="7"/>
  <c r="AM85" i="8"/>
  <c r="Q33" i="9"/>
  <c r="N33" i="9"/>
  <c r="S33" i="9"/>
  <c r="BZ86" i="8"/>
  <c r="Z87" i="8"/>
  <c r="Z85" i="9"/>
  <c r="AH34" i="7"/>
  <c r="CD34" i="7"/>
  <c r="CA34" i="7"/>
  <c r="CF34" i="7"/>
  <c r="Z89" i="7"/>
  <c r="BM86" i="8"/>
  <c r="BZ85" i="9"/>
  <c r="AH32" i="8"/>
  <c r="AQ32" i="9"/>
  <c r="AN32" i="9"/>
  <c r="AS32" i="9"/>
  <c r="BD34" i="7"/>
  <c r="BA34" i="7"/>
  <c r="BF34" i="7"/>
  <c r="AZ86" i="8"/>
  <c r="AC33" i="8"/>
  <c r="U32" i="8"/>
  <c r="Q34" i="7"/>
  <c r="N34" i="7"/>
  <c r="S34" i="7"/>
  <c r="AQ32" i="8"/>
  <c r="AN32" i="8"/>
  <c r="AS32" i="8"/>
  <c r="CD32" i="9"/>
  <c r="CA32" i="9"/>
  <c r="CF32" i="9"/>
  <c r="BM87" i="7"/>
  <c r="P33" i="8"/>
  <c r="BP33" i="8" l="1"/>
  <c r="O33" i="9"/>
  <c r="T33" i="9"/>
  <c r="L34" i="9" s="1"/>
  <c r="R33" i="9"/>
  <c r="CB34" i="7"/>
  <c r="CG34" i="7"/>
  <c r="BY35" i="7" s="1"/>
  <c r="CE34" i="7"/>
  <c r="BB32" i="9"/>
  <c r="BE32" i="9"/>
  <c r="BG32" i="9"/>
  <c r="AY33" i="9" s="1"/>
  <c r="BO34" i="7"/>
  <c r="BT34" i="7"/>
  <c r="BL35" i="7" s="1"/>
  <c r="BR34" i="7"/>
  <c r="BU32" i="8"/>
  <c r="BM88" i="7"/>
  <c r="CC33" i="8"/>
  <c r="AD33" i="8"/>
  <c r="AA33" i="8"/>
  <c r="AF33" i="8"/>
  <c r="CB32" i="9"/>
  <c r="CE32" i="9"/>
  <c r="CG32" i="9"/>
  <c r="BY33" i="9" s="1"/>
  <c r="BM87" i="8"/>
  <c r="BH32" i="8"/>
  <c r="CH32" i="8"/>
  <c r="BC33" i="8"/>
  <c r="AO34" i="7"/>
  <c r="AT34" i="7"/>
  <c r="AL35" i="7" s="1"/>
  <c r="AR34" i="7"/>
  <c r="AM86" i="8"/>
  <c r="AM88" i="7"/>
  <c r="BM86" i="9"/>
  <c r="AZ86" i="9"/>
  <c r="AD35" i="7"/>
  <c r="AA35" i="7"/>
  <c r="AF35" i="7"/>
  <c r="Z86" i="9"/>
  <c r="AZ87" i="8"/>
  <c r="AO32" i="8"/>
  <c r="AT32" i="8"/>
  <c r="AL33" i="8" s="1"/>
  <c r="AR32" i="8"/>
  <c r="AM86" i="9"/>
  <c r="BB34" i="7"/>
  <c r="BG34" i="7"/>
  <c r="AY35" i="7" s="1"/>
  <c r="BE34" i="7"/>
  <c r="BZ87" i="8"/>
  <c r="BO32" i="9"/>
  <c r="BR32" i="9"/>
  <c r="BT32" i="9"/>
  <c r="BL33" i="9" s="1"/>
  <c r="AB32" i="9"/>
  <c r="AE32" i="9"/>
  <c r="AG32" i="9"/>
  <c r="Y33" i="9" s="1"/>
  <c r="BZ86" i="9"/>
  <c r="BZ88" i="7"/>
  <c r="Z88" i="8"/>
  <c r="AZ88" i="7"/>
  <c r="Q33" i="8"/>
  <c r="N33" i="8"/>
  <c r="S33" i="8"/>
  <c r="O34" i="7"/>
  <c r="T34" i="7"/>
  <c r="L35" i="7" s="1"/>
  <c r="R34" i="7"/>
  <c r="AO32" i="9"/>
  <c r="AT32" i="9"/>
  <c r="AL33" i="9" s="1"/>
  <c r="AR32" i="9"/>
  <c r="Z90" i="7"/>
  <c r="AZ89" i="7" l="1"/>
  <c r="AC33" i="9"/>
  <c r="AU32" i="8"/>
  <c r="O33" i="8"/>
  <c r="T33" i="8"/>
  <c r="L34" i="8" s="1"/>
  <c r="R33" i="8"/>
  <c r="BP33" i="9"/>
  <c r="AM87" i="9"/>
  <c r="AM89" i="7"/>
  <c r="CD33" i="8"/>
  <c r="CA33" i="8"/>
  <c r="CF33" i="8"/>
  <c r="CH34" i="7"/>
  <c r="CC35" i="7"/>
  <c r="Z91" i="7"/>
  <c r="BM89" i="7"/>
  <c r="BU32" i="9"/>
  <c r="AZ88" i="8"/>
  <c r="AU32" i="9"/>
  <c r="AM87" i="8"/>
  <c r="U33" i="9"/>
  <c r="P34" i="9"/>
  <c r="Z89" i="8"/>
  <c r="Z87" i="9"/>
  <c r="AP33" i="9"/>
  <c r="AU34" i="7"/>
  <c r="BZ88" i="8"/>
  <c r="AB35" i="7"/>
  <c r="AG35" i="7"/>
  <c r="Y36" i="7" s="1"/>
  <c r="AE35" i="7"/>
  <c r="AP35" i="7"/>
  <c r="U34" i="7"/>
  <c r="BZ87" i="9"/>
  <c r="CC33" i="9"/>
  <c r="BU34" i="7"/>
  <c r="BM88" i="8"/>
  <c r="BZ89" i="7"/>
  <c r="P35" i="7"/>
  <c r="CH32" i="9"/>
  <c r="BP35" i="7"/>
  <c r="BQ33" i="8"/>
  <c r="BN33" i="8"/>
  <c r="BS33" i="8"/>
  <c r="BD33" i="8"/>
  <c r="BA33" i="8"/>
  <c r="BF33" i="8"/>
  <c r="BC35" i="7"/>
  <c r="AP33" i="8"/>
  <c r="BM87" i="9"/>
  <c r="BC33" i="9"/>
  <c r="BH34" i="7"/>
  <c r="AZ87" i="9"/>
  <c r="AH32" i="9"/>
  <c r="AB33" i="8"/>
  <c r="AG33" i="8"/>
  <c r="Y34" i="8" s="1"/>
  <c r="AE33" i="8"/>
  <c r="BH32" i="9"/>
  <c r="BM89" i="8" l="1"/>
  <c r="AQ33" i="9"/>
  <c r="AN33" i="9"/>
  <c r="AS33" i="9"/>
  <c r="BQ33" i="9"/>
  <c r="BN33" i="9"/>
  <c r="BS33" i="9"/>
  <c r="BD33" i="9"/>
  <c r="BA33" i="9"/>
  <c r="BF33" i="9"/>
  <c r="AH35" i="7"/>
  <c r="U33" i="8"/>
  <c r="BM88" i="9"/>
  <c r="AC36" i="7"/>
  <c r="CB33" i="8"/>
  <c r="CE33" i="8"/>
  <c r="CG33" i="8"/>
  <c r="BY34" i="8" s="1"/>
  <c r="Q34" i="9"/>
  <c r="N34" i="9"/>
  <c r="S34" i="9"/>
  <c r="AQ33" i="8"/>
  <c r="AN33" i="8"/>
  <c r="AS33" i="8"/>
  <c r="BM90" i="7"/>
  <c r="BZ89" i="8"/>
  <c r="AM90" i="7"/>
  <c r="AQ35" i="7"/>
  <c r="AN35" i="7"/>
  <c r="AS35" i="7"/>
  <c r="CD35" i="7"/>
  <c r="CA35" i="7"/>
  <c r="CF35" i="7"/>
  <c r="Z88" i="9"/>
  <c r="AZ89" i="8"/>
  <c r="P34" i="8"/>
  <c r="AH33" i="8"/>
  <c r="AC34" i="8"/>
  <c r="BD35" i="7"/>
  <c r="BA35" i="7"/>
  <c r="BF35" i="7"/>
  <c r="Q35" i="7"/>
  <c r="N35" i="7"/>
  <c r="S35" i="7"/>
  <c r="AD33" i="9"/>
  <c r="AA33" i="9"/>
  <c r="AF33" i="9"/>
  <c r="BO33" i="8"/>
  <c r="BT33" i="8"/>
  <c r="BL34" i="8" s="1"/>
  <c r="BR33" i="8"/>
  <c r="BQ35" i="7"/>
  <c r="BN35" i="7"/>
  <c r="BS35" i="7"/>
  <c r="Z90" i="8"/>
  <c r="CD33" i="9"/>
  <c r="CA33" i="9"/>
  <c r="CF33" i="9"/>
  <c r="AZ88" i="9"/>
  <c r="BZ88" i="9"/>
  <c r="AM88" i="9"/>
  <c r="AZ90" i="7"/>
  <c r="BB33" i="8"/>
  <c r="BG33" i="8"/>
  <c r="AY34" i="8" s="1"/>
  <c r="BE33" i="8"/>
  <c r="BZ90" i="7"/>
  <c r="AM88" i="8"/>
  <c r="Z92" i="7"/>
  <c r="BU33" i="8" l="1"/>
  <c r="BZ90" i="8"/>
  <c r="CC34" i="8"/>
  <c r="AM89" i="8"/>
  <c r="AZ89" i="9"/>
  <c r="AD36" i="7"/>
  <c r="AA36" i="7"/>
  <c r="AF36" i="7"/>
  <c r="BO33" i="9"/>
  <c r="BR33" i="9"/>
  <c r="BT33" i="9"/>
  <c r="BL34" i="9" s="1"/>
  <c r="BP34" i="8"/>
  <c r="BB35" i="7"/>
  <c r="BG35" i="7"/>
  <c r="AY36" i="7" s="1"/>
  <c r="BE35" i="7"/>
  <c r="BC34" i="8"/>
  <c r="CB33" i="9"/>
  <c r="CG33" i="9"/>
  <c r="BY34" i="9" s="1"/>
  <c r="CE33" i="9"/>
  <c r="AO35" i="7"/>
  <c r="AR35" i="7"/>
  <c r="AT35" i="7"/>
  <c r="AL36" i="7" s="1"/>
  <c r="BM89" i="9"/>
  <c r="BB33" i="9"/>
  <c r="BE33" i="9"/>
  <c r="BG33" i="9"/>
  <c r="AY34" i="9" s="1"/>
  <c r="AO33" i="9"/>
  <c r="AT33" i="9"/>
  <c r="AL34" i="9" s="1"/>
  <c r="AR33" i="9"/>
  <c r="CB35" i="7"/>
  <c r="CE35" i="7"/>
  <c r="CG35" i="7"/>
  <c r="BY36" i="7" s="1"/>
  <c r="BH33" i="8"/>
  <c r="BM91" i="7"/>
  <c r="Z91" i="8"/>
  <c r="Q34" i="8"/>
  <c r="N34" i="8"/>
  <c r="S34" i="8"/>
  <c r="AM91" i="7"/>
  <c r="BZ89" i="9"/>
  <c r="CH33" i="8"/>
  <c r="AB33" i="9"/>
  <c r="AE33" i="9"/>
  <c r="AG33" i="9"/>
  <c r="Y34" i="9" s="1"/>
  <c r="AD34" i="8"/>
  <c r="AA34" i="8"/>
  <c r="AF34" i="8"/>
  <c r="AO33" i="8"/>
  <c r="AT33" i="8"/>
  <c r="AL34" i="8" s="1"/>
  <c r="AR33" i="8"/>
  <c r="BM90" i="8"/>
  <c r="Z89" i="9"/>
  <c r="BZ91" i="7"/>
  <c r="AZ91" i="7"/>
  <c r="Z93" i="7"/>
  <c r="AM89" i="9"/>
  <c r="BO35" i="7"/>
  <c r="BT35" i="7"/>
  <c r="BL36" i="7" s="1"/>
  <c r="BR35" i="7"/>
  <c r="O35" i="7"/>
  <c r="T35" i="7"/>
  <c r="L36" i="7" s="1"/>
  <c r="R35" i="7"/>
  <c r="AZ90" i="8"/>
  <c r="O34" i="9"/>
  <c r="R34" i="9"/>
  <c r="T34" i="9"/>
  <c r="L35" i="9" s="1"/>
  <c r="Z92" i="8" l="1"/>
  <c r="AC34" i="9"/>
  <c r="AM90" i="9"/>
  <c r="AU33" i="9"/>
  <c r="P35" i="9"/>
  <c r="AH33" i="9"/>
  <c r="AP34" i="9"/>
  <c r="CH33" i="9"/>
  <c r="BP34" i="9"/>
  <c r="BH33" i="9"/>
  <c r="BD34" i="8"/>
  <c r="BA34" i="8"/>
  <c r="BF34" i="8"/>
  <c r="BU33" i="9"/>
  <c r="Z94" i="7"/>
  <c r="AZ91" i="8"/>
  <c r="AB36" i="7"/>
  <c r="AE36" i="7"/>
  <c r="AG36" i="7"/>
  <c r="Y37" i="7" s="1"/>
  <c r="CD34" i="8"/>
  <c r="CA34" i="8"/>
  <c r="CF34" i="8"/>
  <c r="BM90" i="9"/>
  <c r="BH35" i="7"/>
  <c r="BZ91" i="8"/>
  <c r="AU33" i="8"/>
  <c r="BM92" i="7"/>
  <c r="Z90" i="9"/>
  <c r="BC36" i="7"/>
  <c r="AZ90" i="9"/>
  <c r="U34" i="9"/>
  <c r="CC34" i="9"/>
  <c r="AZ92" i="7"/>
  <c r="AP34" i="8"/>
  <c r="P36" i="7"/>
  <c r="BZ90" i="9"/>
  <c r="BZ92" i="7"/>
  <c r="AM92" i="7"/>
  <c r="BU35" i="7"/>
  <c r="BP36" i="7"/>
  <c r="AB34" i="8"/>
  <c r="AG34" i="8"/>
  <c r="Y35" i="8" s="1"/>
  <c r="AE34" i="8"/>
  <c r="CH35" i="7"/>
  <c r="AP36" i="7"/>
  <c r="BC34" i="9"/>
  <c r="U35" i="7"/>
  <c r="CC36" i="7"/>
  <c r="BM91" i="8"/>
  <c r="O34" i="8"/>
  <c r="R34" i="8"/>
  <c r="T34" i="8"/>
  <c r="L35" i="8" s="1"/>
  <c r="AU35" i="7"/>
  <c r="BQ34" i="8"/>
  <c r="BN34" i="8"/>
  <c r="BS34" i="8"/>
  <c r="AM90" i="8"/>
  <c r="BZ91" i="9" l="1"/>
  <c r="BM91" i="9"/>
  <c r="BM92" i="8"/>
  <c r="BZ93" i="7"/>
  <c r="AZ92" i="8"/>
  <c r="Q35" i="9"/>
  <c r="N35" i="9"/>
  <c r="S35" i="9"/>
  <c r="CD36" i="7"/>
  <c r="CA36" i="7"/>
  <c r="CF36" i="7"/>
  <c r="Z95" i="7"/>
  <c r="BD36" i="7"/>
  <c r="BA36" i="7"/>
  <c r="BF36" i="7"/>
  <c r="AZ91" i="9"/>
  <c r="AH34" i="8"/>
  <c r="BO34" i="8"/>
  <c r="BR34" i="8"/>
  <c r="BT34" i="8"/>
  <c r="BL35" i="8" s="1"/>
  <c r="AQ34" i="8"/>
  <c r="AN34" i="8"/>
  <c r="AS34" i="8"/>
  <c r="AM91" i="9"/>
  <c r="BQ36" i="7"/>
  <c r="BN36" i="7"/>
  <c r="BS36" i="7"/>
  <c r="Z91" i="9"/>
  <c r="BD34" i="9"/>
  <c r="BA34" i="9"/>
  <c r="BF34" i="9"/>
  <c r="AZ93" i="7"/>
  <c r="BB34" i="8"/>
  <c r="BE34" i="8"/>
  <c r="BG34" i="8"/>
  <c r="AY35" i="8" s="1"/>
  <c r="AM91" i="8"/>
  <c r="AC37" i="7"/>
  <c r="P35" i="8"/>
  <c r="AM93" i="7"/>
  <c r="AH36" i="7"/>
  <c r="AQ34" i="9"/>
  <c r="AN34" i="9"/>
  <c r="AS34" i="9"/>
  <c r="AD34" i="9"/>
  <c r="AA34" i="9"/>
  <c r="AF34" i="9"/>
  <c r="AC35" i="8"/>
  <c r="Q36" i="7"/>
  <c r="N36" i="7"/>
  <c r="S36" i="7"/>
  <c r="CB34" i="8"/>
  <c r="CE34" i="8"/>
  <c r="CG34" i="8"/>
  <c r="BY35" i="8" s="1"/>
  <c r="U34" i="8"/>
  <c r="CD34" i="9"/>
  <c r="CA34" i="9"/>
  <c r="CF34" i="9"/>
  <c r="Z93" i="8"/>
  <c r="BQ34" i="9"/>
  <c r="BN34" i="9"/>
  <c r="BS34" i="9"/>
  <c r="BM93" i="7"/>
  <c r="AQ36" i="7"/>
  <c r="AN36" i="7"/>
  <c r="AS36" i="7"/>
  <c r="BZ92" i="8"/>
  <c r="AZ94" i="7" l="1"/>
  <c r="BB34" i="9"/>
  <c r="BG34" i="9"/>
  <c r="AY35" i="9" s="1"/>
  <c r="BE34" i="9"/>
  <c r="Z96" i="7"/>
  <c r="BP35" i="8"/>
  <c r="BZ94" i="7"/>
  <c r="BZ93" i="8"/>
  <c r="BM94" i="7"/>
  <c r="BU34" i="8"/>
  <c r="CB36" i="7"/>
  <c r="CG36" i="7"/>
  <c r="BY37" i="7" s="1"/>
  <c r="CE36" i="7"/>
  <c r="BM93" i="8"/>
  <c r="CB34" i="9"/>
  <c r="CG34" i="9"/>
  <c r="BY35" i="9" s="1"/>
  <c r="CE34" i="9"/>
  <c r="AM94" i="7"/>
  <c r="BB36" i="7"/>
  <c r="BG36" i="7"/>
  <c r="AY37" i="7" s="1"/>
  <c r="BE36" i="7"/>
  <c r="Z92" i="9"/>
  <c r="AB34" i="9"/>
  <c r="AE34" i="9"/>
  <c r="AG34" i="9"/>
  <c r="Y35" i="9" s="1"/>
  <c r="BM92" i="9"/>
  <c r="AO36" i="7"/>
  <c r="AR36" i="7"/>
  <c r="AT36" i="7"/>
  <c r="AL37" i="7" s="1"/>
  <c r="Q35" i="8"/>
  <c r="N35" i="8"/>
  <c r="S35" i="8"/>
  <c r="CC35" i="8"/>
  <c r="AD37" i="7"/>
  <c r="AA37" i="7"/>
  <c r="AF37" i="7"/>
  <c r="AM92" i="8"/>
  <c r="BO36" i="7"/>
  <c r="BR36" i="7"/>
  <c r="BT36" i="7"/>
  <c r="BL37" i="7" s="1"/>
  <c r="O35" i="9"/>
  <c r="T35" i="9"/>
  <c r="L36" i="9" s="1"/>
  <c r="R35" i="9"/>
  <c r="BO34" i="9"/>
  <c r="BT34" i="9"/>
  <c r="BL35" i="9" s="1"/>
  <c r="BR34" i="9"/>
  <c r="BC35" i="8"/>
  <c r="O36" i="7"/>
  <c r="T36" i="7"/>
  <c r="L37" i="7" s="1"/>
  <c r="R36" i="7"/>
  <c r="BH34" i="8"/>
  <c r="AM92" i="9"/>
  <c r="AZ92" i="9"/>
  <c r="BZ92" i="9"/>
  <c r="AD35" i="8"/>
  <c r="AA35" i="8"/>
  <c r="AF35" i="8"/>
  <c r="AO34" i="8"/>
  <c r="AR34" i="8"/>
  <c r="AT34" i="8"/>
  <c r="AL35" i="8" s="1"/>
  <c r="AZ93" i="8"/>
  <c r="CH34" i="8"/>
  <c r="AO34" i="9"/>
  <c r="AR34" i="9"/>
  <c r="AT34" i="9"/>
  <c r="AL35" i="9" s="1"/>
  <c r="Z94" i="8"/>
  <c r="BU34" i="9" l="1"/>
  <c r="AM95" i="7"/>
  <c r="BM95" i="7"/>
  <c r="Z97" i="7"/>
  <c r="AZ94" i="8"/>
  <c r="BP35" i="9"/>
  <c r="AB37" i="7"/>
  <c r="AE37" i="7"/>
  <c r="AG37" i="7"/>
  <c r="Y38" i="7" s="1"/>
  <c r="BH34" i="9"/>
  <c r="BM94" i="8"/>
  <c r="BZ94" i="8"/>
  <c r="BC35" i="9"/>
  <c r="Z95" i="8"/>
  <c r="CD35" i="8"/>
  <c r="CA35" i="8"/>
  <c r="CF35" i="8"/>
  <c r="CC35" i="9"/>
  <c r="AP35" i="9"/>
  <c r="O35" i="8"/>
  <c r="T35" i="8"/>
  <c r="L36" i="8" s="1"/>
  <c r="R35" i="8"/>
  <c r="AZ95" i="7"/>
  <c r="AZ93" i="9"/>
  <c r="AP35" i="8"/>
  <c r="CH34" i="9"/>
  <c r="AC35" i="9"/>
  <c r="Z93" i="9"/>
  <c r="CH36" i="7"/>
  <c r="BZ95" i="7"/>
  <c r="AH34" i="9"/>
  <c r="CC37" i="7"/>
  <c r="AU34" i="8"/>
  <c r="AM93" i="9"/>
  <c r="U35" i="9"/>
  <c r="P36" i="9"/>
  <c r="U36" i="7"/>
  <c r="BU36" i="7"/>
  <c r="AB35" i="8"/>
  <c r="AE35" i="8"/>
  <c r="AG35" i="8"/>
  <c r="Y36" i="8" s="1"/>
  <c r="AU36" i="7"/>
  <c r="BH36" i="7"/>
  <c r="AU34" i="9"/>
  <c r="BP37" i="7"/>
  <c r="BC37" i="7"/>
  <c r="BQ35" i="8"/>
  <c r="BN35" i="8"/>
  <c r="BS35" i="8"/>
  <c r="P37" i="7"/>
  <c r="AP37" i="7"/>
  <c r="AM93" i="8"/>
  <c r="BZ93" i="9"/>
  <c r="BD35" i="8"/>
  <c r="BA35" i="8"/>
  <c r="BF35" i="8"/>
  <c r="BM93" i="9"/>
  <c r="AQ37" i="7" l="1"/>
  <c r="AN37" i="7"/>
  <c r="AS37" i="7"/>
  <c r="BQ37" i="7"/>
  <c r="BN37" i="7"/>
  <c r="BS37" i="7"/>
  <c r="CD37" i="7"/>
  <c r="CA37" i="7"/>
  <c r="CF37" i="7"/>
  <c r="AD35" i="9"/>
  <c r="AA35" i="9"/>
  <c r="AF35" i="9"/>
  <c r="BD35" i="9"/>
  <c r="BA35" i="9"/>
  <c r="BF35" i="9"/>
  <c r="BQ35" i="9"/>
  <c r="BN35" i="9"/>
  <c r="BS35" i="9"/>
  <c r="AZ95" i="8"/>
  <c r="BM94" i="9"/>
  <c r="Q36" i="9"/>
  <c r="N36" i="9"/>
  <c r="S36" i="9"/>
  <c r="AQ35" i="9"/>
  <c r="AN35" i="9"/>
  <c r="AS35" i="9"/>
  <c r="BM95" i="8"/>
  <c r="Z98" i="7"/>
  <c r="BZ95" i="8"/>
  <c r="AQ35" i="8"/>
  <c r="AN35" i="8"/>
  <c r="AS35" i="8"/>
  <c r="AZ94" i="9"/>
  <c r="CD35" i="9"/>
  <c r="CA35" i="9"/>
  <c r="CF35" i="9"/>
  <c r="BM96" i="7"/>
  <c r="BB35" i="8"/>
  <c r="BG35" i="8"/>
  <c r="AY36" i="8" s="1"/>
  <c r="BE35" i="8"/>
  <c r="AC36" i="8"/>
  <c r="AM96" i="7"/>
  <c r="AH35" i="8"/>
  <c r="CB35" i="8"/>
  <c r="CE35" i="8"/>
  <c r="CG35" i="8"/>
  <c r="BY36" i="8" s="1"/>
  <c r="AC38" i="7"/>
  <c r="BZ96" i="7"/>
  <c r="BZ94" i="9"/>
  <c r="BD37" i="7"/>
  <c r="BA37" i="7"/>
  <c r="BF37" i="7"/>
  <c r="AZ96" i="7"/>
  <c r="AH37" i="7"/>
  <c r="Q37" i="7"/>
  <c r="N37" i="7"/>
  <c r="S37" i="7"/>
  <c r="BO35" i="8"/>
  <c r="BR35" i="8"/>
  <c r="BT35" i="8"/>
  <c r="BL36" i="8" s="1"/>
  <c r="AM94" i="9"/>
  <c r="AM94" i="8"/>
  <c r="U35" i="8"/>
  <c r="Z96" i="8"/>
  <c r="Z94" i="9"/>
  <c r="P36" i="8"/>
  <c r="BU35" i="8" l="1"/>
  <c r="AB35" i="9"/>
  <c r="AE35" i="9"/>
  <c r="AG35" i="9"/>
  <c r="Y36" i="9" s="1"/>
  <c r="AD36" i="8"/>
  <c r="AA36" i="8"/>
  <c r="AF36" i="8"/>
  <c r="BM96" i="8"/>
  <c r="BZ95" i="9"/>
  <c r="CB37" i="7"/>
  <c r="CE37" i="7"/>
  <c r="CG37" i="7"/>
  <c r="BY38" i="7" s="1"/>
  <c r="BH35" i="8"/>
  <c r="BC36" i="8"/>
  <c r="AO35" i="9"/>
  <c r="AR35" i="9"/>
  <c r="AT35" i="9"/>
  <c r="AL36" i="9" s="1"/>
  <c r="Z95" i="9"/>
  <c r="Z99" i="7"/>
  <c r="O37" i="7"/>
  <c r="T37" i="7"/>
  <c r="L38" i="7" s="1"/>
  <c r="R37" i="7"/>
  <c r="AZ96" i="8"/>
  <c r="CC36" i="8"/>
  <c r="CH35" i="8"/>
  <c r="BO35" i="9"/>
  <c r="BT35" i="9"/>
  <c r="BL36" i="9" s="1"/>
  <c r="BR35" i="9"/>
  <c r="BO37" i="7"/>
  <c r="BR37" i="7"/>
  <c r="BT37" i="7"/>
  <c r="BL38" i="7" s="1"/>
  <c r="BZ97" i="7"/>
  <c r="Z97" i="8"/>
  <c r="AD38" i="7"/>
  <c r="AA38" i="7"/>
  <c r="AF38" i="7"/>
  <c r="AZ97" i="7"/>
  <c r="AM95" i="9"/>
  <c r="AO35" i="8"/>
  <c r="AR35" i="8"/>
  <c r="AT35" i="8"/>
  <c r="AL36" i="8" s="1"/>
  <c r="O36" i="9"/>
  <c r="R36" i="9"/>
  <c r="T36" i="9"/>
  <c r="L37" i="9" s="1"/>
  <c r="AM95" i="8"/>
  <c r="BM97" i="7"/>
  <c r="BB37" i="7"/>
  <c r="BG37" i="7"/>
  <c r="AY38" i="7" s="1"/>
  <c r="BE37" i="7"/>
  <c r="BB35" i="9"/>
  <c r="BE35" i="9"/>
  <c r="BG35" i="9"/>
  <c r="AY36" i="9" s="1"/>
  <c r="AO37" i="7"/>
  <c r="AR37" i="7"/>
  <c r="AT37" i="7"/>
  <c r="AL38" i="7" s="1"/>
  <c r="Q36" i="8"/>
  <c r="N36" i="8"/>
  <c r="S36" i="8"/>
  <c r="AZ95" i="9"/>
  <c r="BP36" i="8"/>
  <c r="AM97" i="7"/>
  <c r="CB35" i="9"/>
  <c r="CG35" i="9"/>
  <c r="BY36" i="9" s="1"/>
  <c r="CE35" i="9"/>
  <c r="BZ96" i="8"/>
  <c r="BM95" i="9"/>
  <c r="BM97" i="8" l="1"/>
  <c r="BP36" i="9"/>
  <c r="Z100" i="7"/>
  <c r="BM96" i="9"/>
  <c r="CD36" i="8"/>
  <c r="CA36" i="8"/>
  <c r="CF36" i="8"/>
  <c r="CC38" i="7"/>
  <c r="AP36" i="9"/>
  <c r="CH37" i="7"/>
  <c r="AC36" i="9"/>
  <c r="U36" i="9"/>
  <c r="AZ96" i="9"/>
  <c r="Z96" i="9"/>
  <c r="BZ97" i="8"/>
  <c r="CH35" i="9"/>
  <c r="CC36" i="9"/>
  <c r="AZ97" i="8"/>
  <c r="AU35" i="9"/>
  <c r="AH35" i="9"/>
  <c r="AP38" i="7"/>
  <c r="AM96" i="9"/>
  <c r="Z98" i="8"/>
  <c r="AZ98" i="7"/>
  <c r="AM98" i="7"/>
  <c r="AU37" i="7"/>
  <c r="AM96" i="8"/>
  <c r="BP38" i="7"/>
  <c r="U37" i="7"/>
  <c r="BD36" i="8"/>
  <c r="BA36" i="8"/>
  <c r="BF36" i="8"/>
  <c r="P38" i="7"/>
  <c r="BH37" i="7"/>
  <c r="AP36" i="8"/>
  <c r="BZ98" i="7"/>
  <c r="BU37" i="7"/>
  <c r="BQ36" i="8"/>
  <c r="BN36" i="8"/>
  <c r="BS36" i="8"/>
  <c r="BZ96" i="9"/>
  <c r="AB38" i="7"/>
  <c r="AE38" i="7"/>
  <c r="AG38" i="7"/>
  <c r="Y39" i="7" s="1"/>
  <c r="BC38" i="7"/>
  <c r="AU35" i="8"/>
  <c r="AB36" i="8"/>
  <c r="AE36" i="8"/>
  <c r="AG36" i="8"/>
  <c r="Y37" i="8" s="1"/>
  <c r="O36" i="8"/>
  <c r="T36" i="8"/>
  <c r="L37" i="8" s="1"/>
  <c r="R36" i="8"/>
  <c r="BM98" i="7"/>
  <c r="BC36" i="9"/>
  <c r="BH35" i="9"/>
  <c r="P37" i="9"/>
  <c r="BU35" i="9"/>
  <c r="CD36" i="9" l="1"/>
  <c r="CA36" i="9"/>
  <c r="CF36" i="9"/>
  <c r="BM97" i="9"/>
  <c r="BD38" i="7"/>
  <c r="BA38" i="7"/>
  <c r="BF38" i="7"/>
  <c r="Z99" i="8"/>
  <c r="BM99" i="7"/>
  <c r="AD36" i="9"/>
  <c r="AA36" i="9"/>
  <c r="AF36" i="9"/>
  <c r="P37" i="8"/>
  <c r="AH38" i="7"/>
  <c r="BZ98" i="8"/>
  <c r="AM97" i="8"/>
  <c r="AQ36" i="9"/>
  <c r="AN36" i="9"/>
  <c r="AS36" i="9"/>
  <c r="AQ38" i="7"/>
  <c r="AN38" i="7"/>
  <c r="AS38" i="7"/>
  <c r="AC37" i="8"/>
  <c r="Z97" i="9"/>
  <c r="Z101" i="7"/>
  <c r="BQ38" i="7"/>
  <c r="BN38" i="7"/>
  <c r="BS38" i="7"/>
  <c r="Q37" i="9"/>
  <c r="N37" i="9"/>
  <c r="S37" i="9"/>
  <c r="AH36" i="8"/>
  <c r="BZ97" i="9"/>
  <c r="BQ36" i="9"/>
  <c r="BN36" i="9"/>
  <c r="BS36" i="9"/>
  <c r="AM99" i="7"/>
  <c r="AZ97" i="9"/>
  <c r="CD38" i="7"/>
  <c r="CA38" i="7"/>
  <c r="CF38" i="7"/>
  <c r="BZ99" i="7"/>
  <c r="U36" i="8"/>
  <c r="AQ36" i="8"/>
  <c r="AN36" i="8"/>
  <c r="AS36" i="8"/>
  <c r="BD36" i="9"/>
  <c r="BA36" i="9"/>
  <c r="BF36" i="9"/>
  <c r="BO36" i="8"/>
  <c r="BT36" i="8"/>
  <c r="BL37" i="8" s="1"/>
  <c r="BR36" i="8"/>
  <c r="BM98" i="8"/>
  <c r="AM97" i="9"/>
  <c r="AC39" i="7"/>
  <c r="Q38" i="7"/>
  <c r="N38" i="7"/>
  <c r="S38" i="7"/>
  <c r="BB36" i="8"/>
  <c r="BG36" i="8"/>
  <c r="AY37" i="8" s="1"/>
  <c r="BE36" i="8"/>
  <c r="AZ99" i="7"/>
  <c r="AZ98" i="8"/>
  <c r="CB36" i="8"/>
  <c r="CG36" i="8"/>
  <c r="BY37" i="8" s="1"/>
  <c r="CE36" i="8"/>
  <c r="BP37" i="8" l="1"/>
  <c r="BZ99" i="8"/>
  <c r="BM100" i="7"/>
  <c r="O38" i="7"/>
  <c r="T38" i="7"/>
  <c r="L39" i="7" s="1"/>
  <c r="R38" i="7"/>
  <c r="BZ98" i="9"/>
  <c r="Z98" i="9"/>
  <c r="CB38" i="7"/>
  <c r="CG38" i="7"/>
  <c r="BY39" i="7" s="1"/>
  <c r="CE38" i="7"/>
  <c r="AD39" i="7"/>
  <c r="AA39" i="7"/>
  <c r="AF39" i="7"/>
  <c r="Q37" i="8"/>
  <c r="N37" i="8"/>
  <c r="S37" i="8"/>
  <c r="AZ100" i="7"/>
  <c r="AM98" i="9"/>
  <c r="BB36" i="9"/>
  <c r="BG36" i="9"/>
  <c r="AY37" i="9" s="1"/>
  <c r="BE36" i="9"/>
  <c r="AZ98" i="9"/>
  <c r="O37" i="9"/>
  <c r="T37" i="9"/>
  <c r="L38" i="9" s="1"/>
  <c r="R37" i="9"/>
  <c r="AO38" i="7"/>
  <c r="AR38" i="7"/>
  <c r="AT38" i="7"/>
  <c r="AL39" i="7" s="1"/>
  <c r="BB38" i="7"/>
  <c r="BE38" i="7"/>
  <c r="BG38" i="7"/>
  <c r="AY39" i="7" s="1"/>
  <c r="Z100" i="8"/>
  <c r="BM98" i="9"/>
  <c r="BC37" i="8"/>
  <c r="AO36" i="8"/>
  <c r="AR36" i="8"/>
  <c r="AT36" i="8"/>
  <c r="AL37" i="8" s="1"/>
  <c r="BO38" i="7"/>
  <c r="BT38" i="7"/>
  <c r="BL39" i="7" s="1"/>
  <c r="BR38" i="7"/>
  <c r="AO36" i="9"/>
  <c r="AT36" i="9"/>
  <c r="AL37" i="9" s="1"/>
  <c r="AR36" i="9"/>
  <c r="AZ99" i="8"/>
  <c r="AD37" i="8"/>
  <c r="AA37" i="8"/>
  <c r="AF37" i="8"/>
  <c r="BM99" i="8"/>
  <c r="AM100" i="7"/>
  <c r="BO36" i="9"/>
  <c r="BT36" i="9"/>
  <c r="BL37" i="9" s="1"/>
  <c r="BR36" i="9"/>
  <c r="AB36" i="9"/>
  <c r="AE36" i="9"/>
  <c r="AG36" i="9"/>
  <c r="Y37" i="9" s="1"/>
  <c r="CB36" i="9"/>
  <c r="CE36" i="9"/>
  <c r="CG36" i="9"/>
  <c r="BY37" i="9" s="1"/>
  <c r="CC37" i="8"/>
  <c r="BZ100" i="7"/>
  <c r="BH36" i="8"/>
  <c r="CH36" i="8"/>
  <c r="BU36" i="8"/>
  <c r="Z102" i="7"/>
  <c r="AM98" i="8"/>
  <c r="BU36" i="9" l="1"/>
  <c r="BM100" i="8"/>
  <c r="P38" i="9"/>
  <c r="Z99" i="9"/>
  <c r="BZ101" i="7"/>
  <c r="BP37" i="9"/>
  <c r="AP37" i="8"/>
  <c r="O37" i="8"/>
  <c r="R37" i="8"/>
  <c r="T37" i="8"/>
  <c r="L38" i="8" s="1"/>
  <c r="AU36" i="8"/>
  <c r="Z103" i="7"/>
  <c r="Z101" i="8"/>
  <c r="BH36" i="9"/>
  <c r="P39" i="7"/>
  <c r="BC37" i="9"/>
  <c r="AM99" i="8"/>
  <c r="AB37" i="8"/>
  <c r="AG37" i="8"/>
  <c r="Y38" i="8" s="1"/>
  <c r="AE37" i="8"/>
  <c r="U38" i="7"/>
  <c r="CD37" i="8"/>
  <c r="CA37" i="8"/>
  <c r="CF37" i="8"/>
  <c r="AM101" i="7"/>
  <c r="AZ100" i="8"/>
  <c r="BD37" i="8"/>
  <c r="BA37" i="8"/>
  <c r="BF37" i="8"/>
  <c r="BH38" i="7"/>
  <c r="AB39" i="7"/>
  <c r="AE39" i="7"/>
  <c r="AG39" i="7"/>
  <c r="Y40" i="7" s="1"/>
  <c r="BM101" i="7"/>
  <c r="AM99" i="9"/>
  <c r="AZ99" i="9"/>
  <c r="BC39" i="7"/>
  <c r="CH36" i="9"/>
  <c r="AU36" i="9"/>
  <c r="AP37" i="9"/>
  <c r="AP39" i="7"/>
  <c r="CH38" i="7"/>
  <c r="BZ100" i="8"/>
  <c r="CC37" i="9"/>
  <c r="AC37" i="9"/>
  <c r="AU38" i="7"/>
  <c r="AZ101" i="7"/>
  <c r="CC39" i="7"/>
  <c r="BZ99" i="9"/>
  <c r="BM99" i="9"/>
  <c r="AH36" i="9"/>
  <c r="BU38" i="7"/>
  <c r="BP39" i="7"/>
  <c r="U37" i="9"/>
  <c r="BQ37" i="8"/>
  <c r="BN37" i="8"/>
  <c r="BS37" i="8"/>
  <c r="AQ37" i="9" l="1"/>
  <c r="AN37" i="9"/>
  <c r="AS37" i="9"/>
  <c r="BM102" i="7"/>
  <c r="AM102" i="7"/>
  <c r="AM100" i="8"/>
  <c r="BZ102" i="7"/>
  <c r="Z100" i="9"/>
  <c r="AC40" i="7"/>
  <c r="AH39" i="7"/>
  <c r="Q39" i="7"/>
  <c r="N39" i="7"/>
  <c r="S39" i="7"/>
  <c r="Z104" i="7"/>
  <c r="P38" i="8"/>
  <c r="Q38" i="9"/>
  <c r="N38" i="9"/>
  <c r="S38" i="9"/>
  <c r="BD39" i="7"/>
  <c r="BA39" i="7"/>
  <c r="BF39" i="7"/>
  <c r="CD39" i="7"/>
  <c r="CA39" i="7"/>
  <c r="CF39" i="7"/>
  <c r="AH37" i="8"/>
  <c r="BM101" i="8"/>
  <c r="AQ39" i="7"/>
  <c r="AN39" i="7"/>
  <c r="AS39" i="7"/>
  <c r="BM100" i="9"/>
  <c r="BZ101" i="8"/>
  <c r="BB37" i="8"/>
  <c r="BE37" i="8"/>
  <c r="BG37" i="8"/>
  <c r="AY38" i="8" s="1"/>
  <c r="AC38" i="8"/>
  <c r="AQ37" i="8"/>
  <c r="AN37" i="8"/>
  <c r="AS37" i="8"/>
  <c r="AD37" i="9"/>
  <c r="AA37" i="9"/>
  <c r="AF37" i="9"/>
  <c r="CB37" i="8"/>
  <c r="CE37" i="8"/>
  <c r="CG37" i="8"/>
  <c r="BY38" i="8" s="1"/>
  <c r="BD37" i="9"/>
  <c r="BA37" i="9"/>
  <c r="BF37" i="9"/>
  <c r="BZ100" i="9"/>
  <c r="U37" i="8"/>
  <c r="AZ102" i="7"/>
  <c r="Z102" i="8"/>
  <c r="BO37" i="8"/>
  <c r="BT37" i="8"/>
  <c r="BL38" i="8" s="1"/>
  <c r="BR37" i="8"/>
  <c r="CD37" i="9"/>
  <c r="CA37" i="9"/>
  <c r="CF37" i="9"/>
  <c r="BQ39" i="7"/>
  <c r="BN39" i="7"/>
  <c r="BS39" i="7"/>
  <c r="AZ100" i="9"/>
  <c r="AM100" i="9"/>
  <c r="AZ101" i="8"/>
  <c r="BQ37" i="9"/>
  <c r="BN37" i="9"/>
  <c r="BS37" i="9"/>
  <c r="BZ101" i="9" l="1"/>
  <c r="BM103" i="7"/>
  <c r="BO37" i="9"/>
  <c r="BR37" i="9"/>
  <c r="BT37" i="9"/>
  <c r="BL38" i="9" s="1"/>
  <c r="AO37" i="8"/>
  <c r="AR37" i="8"/>
  <c r="AT37" i="8"/>
  <c r="AL38" i="8" s="1"/>
  <c r="BB39" i="7"/>
  <c r="BE39" i="7"/>
  <c r="BG39" i="7"/>
  <c r="AY40" i="7" s="1"/>
  <c r="O38" i="9"/>
  <c r="R38" i="9"/>
  <c r="T38" i="9"/>
  <c r="L39" i="9" s="1"/>
  <c r="AO37" i="9"/>
  <c r="AR37" i="9"/>
  <c r="AT37" i="9"/>
  <c r="AL38" i="9" s="1"/>
  <c r="BC38" i="8"/>
  <c r="Q38" i="8"/>
  <c r="N38" i="8"/>
  <c r="S38" i="8"/>
  <c r="Z101" i="9"/>
  <c r="CB37" i="9"/>
  <c r="CE37" i="9"/>
  <c r="CG37" i="9"/>
  <c r="BY38" i="9" s="1"/>
  <c r="CH37" i="8"/>
  <c r="BH37" i="8"/>
  <c r="BZ103" i="7"/>
  <c r="AZ102" i="8"/>
  <c r="BB37" i="9"/>
  <c r="BE37" i="9"/>
  <c r="BG37" i="9"/>
  <c r="AY38" i="9" s="1"/>
  <c r="CC38" i="8"/>
  <c r="Z103" i="8"/>
  <c r="AO39" i="7"/>
  <c r="AT39" i="7"/>
  <c r="AL40" i="7" s="1"/>
  <c r="AR39" i="7"/>
  <c r="AD40" i="7"/>
  <c r="AA40" i="7"/>
  <c r="AF40" i="7"/>
  <c r="BU37" i="8"/>
  <c r="BP38" i="8"/>
  <c r="AD38" i="8"/>
  <c r="AA38" i="8"/>
  <c r="AF38" i="8"/>
  <c r="AZ103" i="7"/>
  <c r="BZ102" i="8"/>
  <c r="AM101" i="8"/>
  <c r="BM102" i="8"/>
  <c r="AM101" i="9"/>
  <c r="AZ101" i="9"/>
  <c r="CB39" i="7"/>
  <c r="CE39" i="7"/>
  <c r="CG39" i="7"/>
  <c r="BY40" i="7" s="1"/>
  <c r="Z105" i="7"/>
  <c r="BO39" i="7"/>
  <c r="BT39" i="7"/>
  <c r="BL40" i="7" s="1"/>
  <c r="BR39" i="7"/>
  <c r="AB37" i="9"/>
  <c r="AG37" i="9"/>
  <c r="Y38" i="9" s="1"/>
  <c r="AE37" i="9"/>
  <c r="BM101" i="9"/>
  <c r="O39" i="7"/>
  <c r="T39" i="7"/>
  <c r="L40" i="7" s="1"/>
  <c r="R39" i="7"/>
  <c r="AM103" i="7"/>
  <c r="AP40" i="7" l="1"/>
  <c r="BU39" i="7"/>
  <c r="AM102" i="9"/>
  <c r="AU39" i="7"/>
  <c r="BH37" i="9"/>
  <c r="BD38" i="8"/>
  <c r="BA38" i="8"/>
  <c r="BF38" i="8"/>
  <c r="AP38" i="8"/>
  <c r="AP38" i="9"/>
  <c r="AU37" i="8"/>
  <c r="P39" i="9"/>
  <c r="BU37" i="9"/>
  <c r="BM103" i="8"/>
  <c r="P40" i="7"/>
  <c r="BQ38" i="8"/>
  <c r="BN38" i="8"/>
  <c r="BS38" i="8"/>
  <c r="U38" i="9"/>
  <c r="BM104" i="7"/>
  <c r="AM104" i="7"/>
  <c r="BP40" i="7"/>
  <c r="CC38" i="9"/>
  <c r="U39" i="7"/>
  <c r="AB38" i="8"/>
  <c r="AG38" i="8"/>
  <c r="Y39" i="8" s="1"/>
  <c r="AE38" i="8"/>
  <c r="Z104" i="8"/>
  <c r="Z102" i="9"/>
  <c r="CC40" i="7"/>
  <c r="AM102" i="8"/>
  <c r="BZ104" i="7"/>
  <c r="BC40" i="7"/>
  <c r="AZ103" i="8"/>
  <c r="CH37" i="9"/>
  <c r="CH39" i="7"/>
  <c r="O38" i="8"/>
  <c r="R38" i="8"/>
  <c r="T38" i="8"/>
  <c r="L39" i="8" s="1"/>
  <c r="BH39" i="7"/>
  <c r="Z106" i="7"/>
  <c r="BM102" i="9"/>
  <c r="AH37" i="9"/>
  <c r="AC38" i="9"/>
  <c r="AZ102" i="9"/>
  <c r="AB40" i="7"/>
  <c r="AE40" i="7"/>
  <c r="AG40" i="7"/>
  <c r="Y41" i="7" s="1"/>
  <c r="BZ102" i="9"/>
  <c r="AZ104" i="7"/>
  <c r="AU37" i="9"/>
  <c r="BP38" i="9"/>
  <c r="CD38" i="8"/>
  <c r="CA38" i="8"/>
  <c r="CF38" i="8"/>
  <c r="BZ103" i="8"/>
  <c r="BC38" i="9"/>
  <c r="AD38" i="9" l="1"/>
  <c r="AA38" i="9"/>
  <c r="AF38" i="9"/>
  <c r="BB38" i="8"/>
  <c r="BG38" i="8"/>
  <c r="AY39" i="8" s="1"/>
  <c r="BE38" i="8"/>
  <c r="AZ105" i="7"/>
  <c r="BM103" i="9"/>
  <c r="BQ40" i="7"/>
  <c r="BN40" i="7"/>
  <c r="BS40" i="7"/>
  <c r="AZ104" i="8"/>
  <c r="Z103" i="9"/>
  <c r="AM105" i="7"/>
  <c r="CD40" i="7"/>
  <c r="CA40" i="7"/>
  <c r="CF40" i="7"/>
  <c r="Z105" i="8"/>
  <c r="AM103" i="9"/>
  <c r="BZ103" i="9"/>
  <c r="CB38" i="8"/>
  <c r="CG38" i="8"/>
  <c r="BY39" i="8" s="1"/>
  <c r="CE38" i="8"/>
  <c r="BD40" i="7"/>
  <c r="BA40" i="7"/>
  <c r="BF40" i="7"/>
  <c r="BM105" i="7"/>
  <c r="BO38" i="8"/>
  <c r="BR38" i="8"/>
  <c r="BT38" i="8"/>
  <c r="BL39" i="8" s="1"/>
  <c r="Q39" i="9"/>
  <c r="N39" i="9"/>
  <c r="S39" i="9"/>
  <c r="AQ38" i="9"/>
  <c r="AN38" i="9"/>
  <c r="AS38" i="9"/>
  <c r="BD38" i="9"/>
  <c r="BA38" i="9"/>
  <c r="BF38" i="9"/>
  <c r="AM103" i="8"/>
  <c r="CD38" i="9"/>
  <c r="CA38" i="9"/>
  <c r="CF38" i="9"/>
  <c r="BZ104" i="8"/>
  <c r="AC41" i="7"/>
  <c r="AH40" i="7"/>
  <c r="AC39" i="8"/>
  <c r="BZ105" i="7"/>
  <c r="Q40" i="7"/>
  <c r="N40" i="7"/>
  <c r="S40" i="7"/>
  <c r="AQ38" i="8"/>
  <c r="AN38" i="8"/>
  <c r="AS38" i="8"/>
  <c r="AQ40" i="7"/>
  <c r="AN40" i="7"/>
  <c r="AS40" i="7"/>
  <c r="Z107" i="7"/>
  <c r="AH38" i="8"/>
  <c r="BQ38" i="9"/>
  <c r="BN38" i="9"/>
  <c r="BS38" i="9"/>
  <c r="AZ103" i="9"/>
  <c r="P39" i="8"/>
  <c r="U38" i="8"/>
  <c r="BM104" i="8"/>
  <c r="BU38" i="8" l="1"/>
  <c r="Q39" i="8"/>
  <c r="N39" i="8"/>
  <c r="S39" i="8"/>
  <c r="AO40" i="7"/>
  <c r="AT40" i="7"/>
  <c r="AL41" i="7" s="1"/>
  <c r="AR40" i="7"/>
  <c r="BB38" i="9"/>
  <c r="BG38" i="9"/>
  <c r="AY39" i="9" s="1"/>
  <c r="BE38" i="9"/>
  <c r="BZ106" i="7"/>
  <c r="Z106" i="8"/>
  <c r="AZ105" i="8"/>
  <c r="BB40" i="7"/>
  <c r="BE40" i="7"/>
  <c r="BG40" i="7"/>
  <c r="AY41" i="7" s="1"/>
  <c r="BH38" i="8"/>
  <c r="Z108" i="7"/>
  <c r="AM104" i="8"/>
  <c r="AM104" i="9"/>
  <c r="Z104" i="9"/>
  <c r="AO38" i="8"/>
  <c r="AT38" i="8"/>
  <c r="AL39" i="8" s="1"/>
  <c r="AR38" i="8"/>
  <c r="AO38" i="9"/>
  <c r="AT38" i="9"/>
  <c r="AL39" i="9" s="1"/>
  <c r="AR38" i="9"/>
  <c r="BC39" i="8"/>
  <c r="BM105" i="8"/>
  <c r="BP39" i="8"/>
  <c r="AZ106" i="7"/>
  <c r="CH38" i="8"/>
  <c r="AD39" i="8"/>
  <c r="AA39" i="8"/>
  <c r="AF39" i="8"/>
  <c r="AZ104" i="9"/>
  <c r="CC39" i="8"/>
  <c r="CB40" i="7"/>
  <c r="CG40" i="7"/>
  <c r="BY41" i="7" s="1"/>
  <c r="CE40" i="7"/>
  <c r="BO40" i="7"/>
  <c r="BT40" i="7"/>
  <c r="BL41" i="7" s="1"/>
  <c r="BR40" i="7"/>
  <c r="BO38" i="9"/>
  <c r="BT38" i="9"/>
  <c r="BL39" i="9" s="1"/>
  <c r="BR38" i="9"/>
  <c r="O40" i="7"/>
  <c r="T40" i="7"/>
  <c r="L41" i="7" s="1"/>
  <c r="R40" i="7"/>
  <c r="O39" i="9"/>
  <c r="R39" i="9"/>
  <c r="T39" i="9"/>
  <c r="L40" i="9" s="1"/>
  <c r="AB38" i="9"/>
  <c r="AG38" i="9"/>
  <c r="Y39" i="9" s="1"/>
  <c r="AE38" i="9"/>
  <c r="BM106" i="7"/>
  <c r="AD41" i="7"/>
  <c r="AA41" i="7"/>
  <c r="AF41" i="7"/>
  <c r="BZ105" i="8"/>
  <c r="CB38" i="9"/>
  <c r="CG38" i="9"/>
  <c r="BY39" i="9" s="1"/>
  <c r="CE38" i="9"/>
  <c r="BZ104" i="9"/>
  <c r="AM106" i="7"/>
  <c r="BM104" i="9"/>
  <c r="AZ106" i="8" l="1"/>
  <c r="BM105" i="9"/>
  <c r="CH40" i="7"/>
  <c r="BD39" i="8"/>
  <c r="BA39" i="8"/>
  <c r="BF39" i="8"/>
  <c r="BH38" i="9"/>
  <c r="AP39" i="9"/>
  <c r="P41" i="7"/>
  <c r="Z107" i="8"/>
  <c r="AU40" i="7"/>
  <c r="BZ105" i="9"/>
  <c r="AB41" i="7"/>
  <c r="AG41" i="7"/>
  <c r="Y42" i="7" s="1"/>
  <c r="AE41" i="7"/>
  <c r="AU38" i="8"/>
  <c r="AP41" i="7"/>
  <c r="BU38" i="9"/>
  <c r="AP39" i="8"/>
  <c r="AM107" i="7"/>
  <c r="Z109" i="7"/>
  <c r="CD39" i="8"/>
  <c r="CA39" i="8"/>
  <c r="CF39" i="8"/>
  <c r="BM107" i="7"/>
  <c r="BP39" i="9"/>
  <c r="AZ105" i="9"/>
  <c r="AZ107" i="7"/>
  <c r="AM105" i="8"/>
  <c r="BC39" i="9"/>
  <c r="CH38" i="9"/>
  <c r="CC39" i="9"/>
  <c r="BZ107" i="7"/>
  <c r="O39" i="8"/>
  <c r="T39" i="8"/>
  <c r="L40" i="8" s="1"/>
  <c r="R39" i="8"/>
  <c r="U39" i="9"/>
  <c r="AU38" i="9"/>
  <c r="BQ39" i="8"/>
  <c r="BN39" i="8"/>
  <c r="BS39" i="8"/>
  <c r="BC41" i="7"/>
  <c r="BZ106" i="8"/>
  <c r="P40" i="9"/>
  <c r="CC41" i="7"/>
  <c r="U40" i="7"/>
  <c r="AH38" i="9"/>
  <c r="AC39" i="9"/>
  <c r="BU40" i="7"/>
  <c r="BM106" i="8"/>
  <c r="Z105" i="9"/>
  <c r="BH40" i="7"/>
  <c r="BP41" i="7"/>
  <c r="AB39" i="8"/>
  <c r="AE39" i="8"/>
  <c r="AG39" i="8"/>
  <c r="Y40" i="8" s="1"/>
  <c r="AM105" i="9"/>
  <c r="CD39" i="9" l="1"/>
  <c r="CA39" i="9"/>
  <c r="CF39" i="9"/>
  <c r="AH41" i="7"/>
  <c r="AQ39" i="9"/>
  <c r="AN39" i="9"/>
  <c r="AS39" i="9"/>
  <c r="BO39" i="8"/>
  <c r="BR39" i="8"/>
  <c r="BT39" i="8"/>
  <c r="BL40" i="8" s="1"/>
  <c r="BQ39" i="9"/>
  <c r="BN39" i="9"/>
  <c r="BS39" i="9"/>
  <c r="AC42" i="7"/>
  <c r="BM108" i="7"/>
  <c r="AQ39" i="8"/>
  <c r="AN39" i="8"/>
  <c r="AS39" i="8"/>
  <c r="BB39" i="8"/>
  <c r="BG39" i="8"/>
  <c r="AY40" i="8" s="1"/>
  <c r="BE39" i="8"/>
  <c r="CB39" i="8"/>
  <c r="CE39" i="8"/>
  <c r="CG39" i="8"/>
  <c r="BY40" i="8" s="1"/>
  <c r="U39" i="8"/>
  <c r="Z108" i="8"/>
  <c r="BZ106" i="9"/>
  <c r="AM106" i="9"/>
  <c r="Z106" i="9"/>
  <c r="BD39" i="9"/>
  <c r="BA39" i="9"/>
  <c r="BF39" i="9"/>
  <c r="AC40" i="8"/>
  <c r="AQ41" i="7"/>
  <c r="AN41" i="7"/>
  <c r="AS41" i="7"/>
  <c r="BM106" i="9"/>
  <c r="BM107" i="8"/>
  <c r="AH39" i="8"/>
  <c r="Z110" i="7"/>
  <c r="CD41" i="7"/>
  <c r="CA41" i="7"/>
  <c r="CF41" i="7"/>
  <c r="Q40" i="9"/>
  <c r="N40" i="9"/>
  <c r="S40" i="9"/>
  <c r="AM106" i="8"/>
  <c r="BZ107" i="8"/>
  <c r="P40" i="8"/>
  <c r="BQ41" i="7"/>
  <c r="BN41" i="7"/>
  <c r="BS41" i="7"/>
  <c r="AD39" i="9"/>
  <c r="AA39" i="9"/>
  <c r="AF39" i="9"/>
  <c r="BD41" i="7"/>
  <c r="BA41" i="7"/>
  <c r="BF41" i="7"/>
  <c r="BZ108" i="7"/>
  <c r="AZ108" i="7"/>
  <c r="AM108" i="7"/>
  <c r="Q41" i="7"/>
  <c r="N41" i="7"/>
  <c r="S41" i="7"/>
  <c r="AZ107" i="8"/>
  <c r="AZ106" i="9"/>
  <c r="AM107" i="8" l="1"/>
  <c r="BB39" i="9"/>
  <c r="BG39" i="9"/>
  <c r="AY40" i="9" s="1"/>
  <c r="BE39" i="9"/>
  <c r="CC40" i="8"/>
  <c r="AD42" i="7"/>
  <c r="AA42" i="7"/>
  <c r="AF42" i="7"/>
  <c r="AO39" i="9"/>
  <c r="AT39" i="9"/>
  <c r="AL40" i="9" s="1"/>
  <c r="AR39" i="9"/>
  <c r="BM108" i="8"/>
  <c r="CH39" i="8"/>
  <c r="AZ108" i="8"/>
  <c r="BH39" i="8"/>
  <c r="BC40" i="8"/>
  <c r="BM107" i="9"/>
  <c r="BZ107" i="9"/>
  <c r="BO39" i="9"/>
  <c r="BR39" i="9"/>
  <c r="BT39" i="9"/>
  <c r="BL40" i="9" s="1"/>
  <c r="CB39" i="9"/>
  <c r="CG39" i="9"/>
  <c r="BY40" i="9" s="1"/>
  <c r="CE39" i="9"/>
  <c r="AB39" i="9"/>
  <c r="AG39" i="9"/>
  <c r="Y40" i="9" s="1"/>
  <c r="AE39" i="9"/>
  <c r="O40" i="9"/>
  <c r="R40" i="9"/>
  <c r="T40" i="9"/>
  <c r="L41" i="9" s="1"/>
  <c r="AM107" i="9"/>
  <c r="BB41" i="7"/>
  <c r="BG41" i="7"/>
  <c r="AY42" i="7" s="1"/>
  <c r="BE41" i="7"/>
  <c r="AO41" i="7"/>
  <c r="AT41" i="7"/>
  <c r="AL42" i="7" s="1"/>
  <c r="AR41" i="7"/>
  <c r="AO39" i="8"/>
  <c r="AR39" i="8"/>
  <c r="AT39" i="8"/>
  <c r="AL40" i="8" s="1"/>
  <c r="BP40" i="8"/>
  <c r="AZ109" i="7"/>
  <c r="Q40" i="8"/>
  <c r="N40" i="8"/>
  <c r="S40" i="8"/>
  <c r="Z111" i="7"/>
  <c r="Z109" i="8"/>
  <c r="BU39" i="8"/>
  <c r="Z107" i="9"/>
  <c r="AM109" i="7"/>
  <c r="BO41" i="7"/>
  <c r="BT41" i="7"/>
  <c r="BL42" i="7" s="1"/>
  <c r="BR41" i="7"/>
  <c r="CB41" i="7"/>
  <c r="CG41" i="7"/>
  <c r="BY42" i="7" s="1"/>
  <c r="CE41" i="7"/>
  <c r="BZ109" i="7"/>
  <c r="AD40" i="8"/>
  <c r="AA40" i="8"/>
  <c r="AF40" i="8"/>
  <c r="O41" i="7"/>
  <c r="T41" i="7"/>
  <c r="L42" i="7" s="1"/>
  <c r="R41" i="7"/>
  <c r="AZ107" i="9"/>
  <c r="BZ108" i="8"/>
  <c r="BM109" i="7"/>
  <c r="BP42" i="7" l="1"/>
  <c r="Z110" i="8"/>
  <c r="U40" i="9"/>
  <c r="BM108" i="9"/>
  <c r="AZ109" i="8"/>
  <c r="CD40" i="8"/>
  <c r="CA40" i="8"/>
  <c r="CF40" i="8"/>
  <c r="AP42" i="7"/>
  <c r="O40" i="8"/>
  <c r="R40" i="8"/>
  <c r="T40" i="8"/>
  <c r="L41" i="8" s="1"/>
  <c r="BH41" i="7"/>
  <c r="AM110" i="7"/>
  <c r="AZ110" i="7"/>
  <c r="BC42" i="7"/>
  <c r="BH39" i="9"/>
  <c r="BC40" i="9"/>
  <c r="AU41" i="7"/>
  <c r="BZ108" i="9"/>
  <c r="Z112" i="7"/>
  <c r="AB42" i="7"/>
  <c r="AE42" i="7"/>
  <c r="AG42" i="7"/>
  <c r="Y43" i="7" s="1"/>
  <c r="BM109" i="8"/>
  <c r="AC40" i="9"/>
  <c r="BZ109" i="8"/>
  <c r="Z108" i="9"/>
  <c r="CH39" i="9"/>
  <c r="CC42" i="7"/>
  <c r="AM108" i="9"/>
  <c r="AH39" i="9"/>
  <c r="BM110" i="7"/>
  <c r="AB40" i="8"/>
  <c r="AG40" i="8"/>
  <c r="Y41" i="8" s="1"/>
  <c r="AE40" i="8"/>
  <c r="AZ108" i="9"/>
  <c r="BZ110" i="7"/>
  <c r="CH41" i="7"/>
  <c r="BQ40" i="8"/>
  <c r="BN40" i="8"/>
  <c r="BS40" i="8"/>
  <c r="CC40" i="9"/>
  <c r="U41" i="7"/>
  <c r="BP40" i="9"/>
  <c r="BD40" i="8"/>
  <c r="BA40" i="8"/>
  <c r="BF40" i="8"/>
  <c r="AU39" i="9"/>
  <c r="P42" i="7"/>
  <c r="AP40" i="8"/>
  <c r="BU41" i="7"/>
  <c r="AU39" i="8"/>
  <c r="P41" i="9"/>
  <c r="BU39" i="9"/>
  <c r="AP40" i="9"/>
  <c r="AM108" i="8"/>
  <c r="BD42" i="7" l="1"/>
  <c r="BA42" i="7"/>
  <c r="BF42" i="7"/>
  <c r="CD40" i="9"/>
  <c r="CA40" i="9"/>
  <c r="CF40" i="9"/>
  <c r="AZ109" i="9"/>
  <c r="U40" i="8"/>
  <c r="AC43" i="7"/>
  <c r="AH40" i="8"/>
  <c r="AM109" i="8"/>
  <c r="Q42" i="7"/>
  <c r="N42" i="7"/>
  <c r="S42" i="7"/>
  <c r="Z113" i="7"/>
  <c r="AZ111" i="7"/>
  <c r="BO40" i="8"/>
  <c r="BT40" i="8"/>
  <c r="BL41" i="8" s="1"/>
  <c r="BR40" i="8"/>
  <c r="BM111" i="7"/>
  <c r="Z109" i="9"/>
  <c r="BZ109" i="9"/>
  <c r="CB40" i="8"/>
  <c r="CE40" i="8"/>
  <c r="CG40" i="8"/>
  <c r="BY41" i="8" s="1"/>
  <c r="AQ40" i="9"/>
  <c r="AN40" i="9"/>
  <c r="AS40" i="9"/>
  <c r="AM111" i="7"/>
  <c r="Z111" i="8"/>
  <c r="CD42" i="7"/>
  <c r="CA42" i="7"/>
  <c r="CF42" i="7"/>
  <c r="AQ40" i="8"/>
  <c r="AN40" i="8"/>
  <c r="AS40" i="8"/>
  <c r="AQ42" i="7"/>
  <c r="AN42" i="7"/>
  <c r="AS42" i="7"/>
  <c r="AZ110" i="8"/>
  <c r="BZ110" i="8"/>
  <c r="BB40" i="8"/>
  <c r="BG40" i="8"/>
  <c r="AY41" i="8" s="1"/>
  <c r="BE40" i="8"/>
  <c r="BQ42" i="7"/>
  <c r="BN42" i="7"/>
  <c r="BS42" i="7"/>
  <c r="AH42" i="7"/>
  <c r="AC41" i="8"/>
  <c r="Q41" i="9"/>
  <c r="N41" i="9"/>
  <c r="S41" i="9"/>
  <c r="BZ111" i="7"/>
  <c r="AD40" i="9"/>
  <c r="AA40" i="9"/>
  <c r="AF40" i="9"/>
  <c r="BM109" i="9"/>
  <c r="BQ40" i="9"/>
  <c r="BN40" i="9"/>
  <c r="BS40" i="9"/>
  <c r="AM109" i="9"/>
  <c r="BM110" i="8"/>
  <c r="BD40" i="9"/>
  <c r="BA40" i="9"/>
  <c r="BF40" i="9"/>
  <c r="P41" i="8"/>
  <c r="AD43" i="7" l="1"/>
  <c r="AA43" i="7"/>
  <c r="AF43" i="7"/>
  <c r="AM112" i="7"/>
  <c r="BM112" i="7"/>
  <c r="AZ110" i="9"/>
  <c r="BO42" i="7"/>
  <c r="BT42" i="7"/>
  <c r="BL43" i="7" s="1"/>
  <c r="BR42" i="7"/>
  <c r="AO40" i="9"/>
  <c r="AR40" i="9"/>
  <c r="AT40" i="9"/>
  <c r="AL41" i="9" s="1"/>
  <c r="BP41" i="8"/>
  <c r="AM110" i="8"/>
  <c r="Z110" i="9"/>
  <c r="BB40" i="9"/>
  <c r="BG40" i="9"/>
  <c r="AY41" i="9" s="1"/>
  <c r="BE40" i="9"/>
  <c r="AM110" i="9"/>
  <c r="BZ112" i="7"/>
  <c r="BH40" i="8"/>
  <c r="AO40" i="8"/>
  <c r="AR40" i="8"/>
  <c r="AT40" i="8"/>
  <c r="AL41" i="8" s="1"/>
  <c r="CC41" i="8"/>
  <c r="CB40" i="9"/>
  <c r="CE40" i="9"/>
  <c r="CG40" i="9"/>
  <c r="BY41" i="9" s="1"/>
  <c r="BM111" i="8"/>
  <c r="AZ112" i="7"/>
  <c r="Z112" i="8"/>
  <c r="AB40" i="9"/>
  <c r="AG40" i="9"/>
  <c r="Y41" i="9" s="1"/>
  <c r="AE40" i="9"/>
  <c r="AO42" i="7"/>
  <c r="AR42" i="7"/>
  <c r="AT42" i="7"/>
  <c r="AL43" i="7" s="1"/>
  <c r="BU40" i="8"/>
  <c r="BO40" i="9"/>
  <c r="BR40" i="9"/>
  <c r="BT40" i="9"/>
  <c r="BL41" i="9" s="1"/>
  <c r="O41" i="9"/>
  <c r="T41" i="9"/>
  <c r="L42" i="9" s="1"/>
  <c r="R41" i="9"/>
  <c r="BZ111" i="8"/>
  <c r="CB42" i="7"/>
  <c r="CE42" i="7"/>
  <c r="CG42" i="7"/>
  <c r="BY43" i="7" s="1"/>
  <c r="BZ110" i="9"/>
  <c r="BB42" i="7"/>
  <c r="BE42" i="7"/>
  <c r="BG42" i="7"/>
  <c r="AY43" i="7" s="1"/>
  <c r="AZ111" i="8"/>
  <c r="AD41" i="8"/>
  <c r="AA41" i="8"/>
  <c r="AF41" i="8"/>
  <c r="O42" i="7"/>
  <c r="T42" i="7"/>
  <c r="L43" i="7" s="1"/>
  <c r="R42" i="7"/>
  <c r="BC41" i="8"/>
  <c r="CH40" i="8"/>
  <c r="B11" i="9"/>
  <c r="Q41" i="8"/>
  <c r="N41" i="8"/>
  <c r="S41" i="8"/>
  <c r="BM110" i="9"/>
  <c r="Z114" i="7"/>
  <c r="U42" i="7" l="1"/>
  <c r="CC43" i="7"/>
  <c r="Z113" i="8"/>
  <c r="BU40" i="9"/>
  <c r="AH40" i="9"/>
  <c r="CH40" i="9"/>
  <c r="BQ41" i="8"/>
  <c r="BN41" i="8"/>
  <c r="BS41" i="8"/>
  <c r="AP41" i="9"/>
  <c r="Z115" i="7"/>
  <c r="BD41" i="8"/>
  <c r="BA41" i="8"/>
  <c r="BF41" i="8"/>
  <c r="BZ111" i="9"/>
  <c r="AC41" i="9"/>
  <c r="AM111" i="9"/>
  <c r="AZ111" i="9"/>
  <c r="CD41" i="8"/>
  <c r="CA41" i="8"/>
  <c r="CF41" i="8"/>
  <c r="CH42" i="7"/>
  <c r="AU40" i="9"/>
  <c r="BC41" i="9"/>
  <c r="BU42" i="7"/>
  <c r="BM113" i="7"/>
  <c r="AM113" i="7"/>
  <c r="AZ113" i="7"/>
  <c r="BH40" i="9"/>
  <c r="BP43" i="7"/>
  <c r="BZ112" i="8"/>
  <c r="AZ112" i="8"/>
  <c r="U41" i="9"/>
  <c r="Z111" i="9"/>
  <c r="BM111" i="9"/>
  <c r="P43" i="7"/>
  <c r="AP41" i="8"/>
  <c r="O41" i="8"/>
  <c r="R41" i="8"/>
  <c r="T41" i="8"/>
  <c r="L42" i="8" s="1"/>
  <c r="C11" i="8"/>
  <c r="AU40" i="8"/>
  <c r="P42" i="9"/>
  <c r="AP43" i="7"/>
  <c r="BM112" i="8"/>
  <c r="BZ113" i="7"/>
  <c r="C13" i="7"/>
  <c r="B11" i="8"/>
  <c r="AB41" i="8"/>
  <c r="AE41" i="8"/>
  <c r="AG41" i="8"/>
  <c r="Y42" i="8" s="1"/>
  <c r="BC43" i="7"/>
  <c r="AU42" i="7"/>
  <c r="AB43" i="7"/>
  <c r="AE43" i="7"/>
  <c r="D46" i="10" s="1"/>
  <c r="AG43" i="7"/>
  <c r="Y44" i="7" s="1"/>
  <c r="BH42" i="7"/>
  <c r="BP41" i="9"/>
  <c r="CC41" i="9"/>
  <c r="AM111" i="8"/>
  <c r="BZ112" i="9" l="1"/>
  <c r="Z112" i="9"/>
  <c r="AZ114" i="7"/>
  <c r="BB41" i="8"/>
  <c r="BE41" i="8"/>
  <c r="BG41" i="8"/>
  <c r="AY42" i="8" s="1"/>
  <c r="AM114" i="7"/>
  <c r="CB41" i="8"/>
  <c r="CE41" i="8"/>
  <c r="CG41" i="8"/>
  <c r="BY42" i="8" s="1"/>
  <c r="BQ41" i="9"/>
  <c r="BN41" i="9"/>
  <c r="BS41" i="9"/>
  <c r="AH41" i="8"/>
  <c r="G11" i="8"/>
  <c r="Q42" i="9"/>
  <c r="N42" i="9"/>
  <c r="S42" i="9"/>
  <c r="AZ113" i="8"/>
  <c r="Z116" i="7"/>
  <c r="CD41" i="9"/>
  <c r="CA41" i="9"/>
  <c r="CF41" i="9"/>
  <c r="BM114" i="7"/>
  <c r="AZ112" i="9"/>
  <c r="AM112" i="8"/>
  <c r="BM113" i="8"/>
  <c r="P42" i="8"/>
  <c r="BZ113" i="8"/>
  <c r="Z114" i="8"/>
  <c r="AM112" i="9"/>
  <c r="AQ41" i="9"/>
  <c r="AN41" i="9"/>
  <c r="AS41" i="9"/>
  <c r="E11" i="8"/>
  <c r="AQ43" i="7"/>
  <c r="AN43" i="7"/>
  <c r="AS43" i="7"/>
  <c r="AQ41" i="8"/>
  <c r="AN41" i="8"/>
  <c r="AS41" i="8"/>
  <c r="AC44" i="7"/>
  <c r="F11" i="8"/>
  <c r="CD43" i="7"/>
  <c r="CA43" i="7"/>
  <c r="CF43" i="7"/>
  <c r="BD43" i="7"/>
  <c r="BA43" i="7"/>
  <c r="BF43" i="7"/>
  <c r="AC42" i="8"/>
  <c r="U41" i="8"/>
  <c r="AH43" i="7"/>
  <c r="BM112" i="9"/>
  <c r="BQ43" i="7"/>
  <c r="BN43" i="7"/>
  <c r="BS43" i="7"/>
  <c r="BD41" i="9"/>
  <c r="BA41" i="9"/>
  <c r="BF41" i="9"/>
  <c r="AD41" i="9"/>
  <c r="AA41" i="9"/>
  <c r="AF41" i="9"/>
  <c r="BO41" i="8"/>
  <c r="BR41" i="8"/>
  <c r="BT41" i="8"/>
  <c r="BL42" i="8" s="1"/>
  <c r="Q43" i="7"/>
  <c r="N43" i="7"/>
  <c r="S43" i="7"/>
  <c r="BZ114" i="7"/>
  <c r="AO41" i="8" l="1"/>
  <c r="AR41" i="8"/>
  <c r="AT41" i="8"/>
  <c r="AL42" i="8" s="1"/>
  <c r="BZ115" i="7"/>
  <c r="B13" i="7"/>
  <c r="E11" i="9"/>
  <c r="AD44" i="7"/>
  <c r="AA44" i="7"/>
  <c r="AF44" i="7"/>
  <c r="AM113" i="8"/>
  <c r="AM113" i="9"/>
  <c r="AZ113" i="9"/>
  <c r="O42" i="9"/>
  <c r="T42" i="9"/>
  <c r="L43" i="9" s="1"/>
  <c r="R42" i="9"/>
  <c r="AM115" i="7"/>
  <c r="E13" i="7"/>
  <c r="BO43" i="7"/>
  <c r="BT43" i="7"/>
  <c r="BL44" i="7" s="1"/>
  <c r="BR43" i="7"/>
  <c r="BB43" i="7"/>
  <c r="BE43" i="7"/>
  <c r="BG43" i="7"/>
  <c r="AY44" i="7" s="1"/>
  <c r="Z115" i="8"/>
  <c r="BM115" i="7"/>
  <c r="BH41" i="8"/>
  <c r="BC42" i="8"/>
  <c r="D13" i="7"/>
  <c r="BZ114" i="8"/>
  <c r="G11" i="9"/>
  <c r="O43" i="7"/>
  <c r="R43" i="7"/>
  <c r="T43" i="7"/>
  <c r="L44" i="7" s="1"/>
  <c r="AO43" i="7"/>
  <c r="AR43" i="7"/>
  <c r="AT43" i="7"/>
  <c r="AL44" i="7" s="1"/>
  <c r="CB41" i="9"/>
  <c r="CG41" i="9"/>
  <c r="BY42" i="9" s="1"/>
  <c r="CE41" i="9"/>
  <c r="AZ115" i="7"/>
  <c r="BU41" i="8"/>
  <c r="CB43" i="7"/>
  <c r="CE43" i="7"/>
  <c r="CG43" i="7"/>
  <c r="BY44" i="7" s="1"/>
  <c r="Q42" i="8"/>
  <c r="N42" i="8"/>
  <c r="S42" i="8"/>
  <c r="F11" i="9"/>
  <c r="BO41" i="9"/>
  <c r="BR41" i="9"/>
  <c r="BT41" i="9"/>
  <c r="BL42" i="9" s="1"/>
  <c r="Z113" i="9"/>
  <c r="BB41" i="9"/>
  <c r="BE41" i="9"/>
  <c r="BG41" i="9"/>
  <c r="AY42" i="9" s="1"/>
  <c r="AD42" i="8"/>
  <c r="AA42" i="8"/>
  <c r="AF42" i="8"/>
  <c r="BP42" i="8"/>
  <c r="BM113" i="9"/>
  <c r="G13" i="7"/>
  <c r="C11" i="9"/>
  <c r="BM114" i="8"/>
  <c r="Z117" i="7"/>
  <c r="D11" i="8"/>
  <c r="F13" i="7"/>
  <c r="AB41" i="9"/>
  <c r="AG41" i="9"/>
  <c r="Y42" i="9" s="1"/>
  <c r="AE41" i="9"/>
  <c r="D49" i="10"/>
  <c r="D50" i="10" s="1"/>
  <c r="D53" i="10"/>
  <c r="D55" i="10"/>
  <c r="D11" i="9"/>
  <c r="AZ114" i="8"/>
  <c r="CC42" i="8"/>
  <c r="BZ113" i="9"/>
  <c r="AO41" i="9"/>
  <c r="AR41" i="9"/>
  <c r="AT41" i="9"/>
  <c r="AL42" i="9" s="1"/>
  <c r="CH41" i="8"/>
  <c r="AP42" i="9" l="1"/>
  <c r="AZ116" i="7"/>
  <c r="BC44" i="7"/>
  <c r="AM116" i="7"/>
  <c r="AU41" i="9"/>
  <c r="CH41" i="9"/>
  <c r="BZ115" i="8"/>
  <c r="BH43" i="7"/>
  <c r="AB44" i="7"/>
  <c r="AE44" i="7"/>
  <c r="AG44" i="7"/>
  <c r="Y45" i="7" s="1"/>
  <c r="CC42" i="9"/>
  <c r="BZ114" i="9"/>
  <c r="AH41" i="9"/>
  <c r="O42" i="8"/>
  <c r="R42" i="8"/>
  <c r="T42" i="8"/>
  <c r="L43" i="8" s="1"/>
  <c r="BU43" i="7"/>
  <c r="P43" i="9"/>
  <c r="BM115" i="8"/>
  <c r="BC42" i="9"/>
  <c r="CD42" i="8"/>
  <c r="CA42" i="8"/>
  <c r="CF42" i="8"/>
  <c r="BH41" i="9"/>
  <c r="CC44" i="7"/>
  <c r="AU43" i="7"/>
  <c r="BD42" i="8"/>
  <c r="BA42" i="8"/>
  <c r="BF42" i="8"/>
  <c r="AZ114" i="9"/>
  <c r="CH43" i="7"/>
  <c r="AM114" i="9"/>
  <c r="BZ116" i="7"/>
  <c r="AP44" i="7"/>
  <c r="P44" i="7"/>
  <c r="AB42" i="8"/>
  <c r="AE42" i="8"/>
  <c r="AG42" i="8"/>
  <c r="Y43" i="8" s="1"/>
  <c r="AC42" i="9"/>
  <c r="Z114" i="9"/>
  <c r="BM114" i="9"/>
  <c r="BP42" i="9"/>
  <c r="BM116" i="7"/>
  <c r="AP42" i="8"/>
  <c r="U42" i="9"/>
  <c r="BP44" i="7"/>
  <c r="AZ115" i="8"/>
  <c r="U43" i="7"/>
  <c r="Z118" i="7"/>
  <c r="BU41" i="9"/>
  <c r="AU41" i="8"/>
  <c r="BQ42" i="8"/>
  <c r="BN42" i="8"/>
  <c r="BS42" i="8"/>
  <c r="Z116" i="8"/>
  <c r="AM114" i="8"/>
  <c r="AM115" i="8" l="1"/>
  <c r="BM117" i="7"/>
  <c r="CD42" i="9"/>
  <c r="CA42" i="9"/>
  <c r="CF42" i="9"/>
  <c r="AQ44" i="7"/>
  <c r="AN44" i="7"/>
  <c r="AS44" i="7"/>
  <c r="BQ42" i="9"/>
  <c r="BN42" i="9"/>
  <c r="BS42" i="9"/>
  <c r="Q43" i="9"/>
  <c r="N43" i="9"/>
  <c r="S43" i="9"/>
  <c r="CB42" i="8"/>
  <c r="CE42" i="8"/>
  <c r="CG42" i="8"/>
  <c r="BY43" i="8" s="1"/>
  <c r="AH44" i="7"/>
  <c r="AM117" i="7"/>
  <c r="P43" i="8"/>
  <c r="Q44" i="7"/>
  <c r="N44" i="7"/>
  <c r="S44" i="7"/>
  <c r="AZ115" i="9"/>
  <c r="BD42" i="9"/>
  <c r="BA42" i="9"/>
  <c r="BF42" i="9"/>
  <c r="U42" i="8"/>
  <c r="BD44" i="7"/>
  <c r="BA44" i="7"/>
  <c r="BF44" i="7"/>
  <c r="AM115" i="9"/>
  <c r="Z115" i="9"/>
  <c r="AD42" i="9"/>
  <c r="AA42" i="9"/>
  <c r="AF42" i="9"/>
  <c r="AZ117" i="7"/>
  <c r="AZ116" i="8"/>
  <c r="BB42" i="8"/>
  <c r="BE42" i="8"/>
  <c r="BG42" i="8"/>
  <c r="AY43" i="8" s="1"/>
  <c r="BQ44" i="7"/>
  <c r="BN44" i="7"/>
  <c r="BS44" i="7"/>
  <c r="BZ117" i="7"/>
  <c r="BZ116" i="8"/>
  <c r="BM115" i="9"/>
  <c r="BO42" i="8"/>
  <c r="BR42" i="8"/>
  <c r="BT42" i="8"/>
  <c r="BL43" i="8" s="1"/>
  <c r="AC43" i="8"/>
  <c r="AQ42" i="8"/>
  <c r="AN42" i="8"/>
  <c r="AS42" i="8"/>
  <c r="AH42" i="8"/>
  <c r="CD44" i="7"/>
  <c r="CA44" i="7"/>
  <c r="CF44" i="7"/>
  <c r="BZ115" i="9"/>
  <c r="Z117" i="8"/>
  <c r="AC45" i="7"/>
  <c r="Z119" i="7"/>
  <c r="BM116" i="8"/>
  <c r="AQ42" i="9"/>
  <c r="AN42" i="9"/>
  <c r="AS42" i="9"/>
  <c r="AM118" i="7" l="1"/>
  <c r="BO42" i="9"/>
  <c r="BR42" i="9"/>
  <c r="BT42" i="9"/>
  <c r="BL43" i="9" s="1"/>
  <c r="BZ118" i="7"/>
  <c r="BB42" i="9"/>
  <c r="BE42" i="9"/>
  <c r="BG42" i="9"/>
  <c r="AY43" i="9" s="1"/>
  <c r="BU42" i="8"/>
  <c r="BO44" i="7"/>
  <c r="BR44" i="7"/>
  <c r="BT44" i="7"/>
  <c r="BL45" i="7" s="1"/>
  <c r="AO44" i="7"/>
  <c r="AR44" i="7"/>
  <c r="AT44" i="7"/>
  <c r="AL45" i="7" s="1"/>
  <c r="Z116" i="9"/>
  <c r="CC43" i="8"/>
  <c r="AB42" i="9"/>
  <c r="AE42" i="9"/>
  <c r="AG42" i="9"/>
  <c r="Y43" i="9" s="1"/>
  <c r="CH42" i="8"/>
  <c r="AO42" i="9"/>
  <c r="AT42" i="9"/>
  <c r="AL43" i="9" s="1"/>
  <c r="AR42" i="9"/>
  <c r="AD43" i="8"/>
  <c r="AA43" i="8"/>
  <c r="AF43" i="8"/>
  <c r="BH42" i="8"/>
  <c r="AM116" i="9"/>
  <c r="CB42" i="9"/>
  <c r="CE42" i="9"/>
  <c r="CG42" i="9"/>
  <c r="BY43" i="9" s="1"/>
  <c r="AZ118" i="7"/>
  <c r="Z120" i="7"/>
  <c r="BM116" i="9"/>
  <c r="AD45" i="7"/>
  <c r="AA45" i="7"/>
  <c r="AF45" i="7"/>
  <c r="CB44" i="7"/>
  <c r="CG44" i="7"/>
  <c r="BY45" i="7" s="1"/>
  <c r="CE44" i="7"/>
  <c r="BM117" i="8"/>
  <c r="BP43" i="8"/>
  <c r="O44" i="7"/>
  <c r="R44" i="7"/>
  <c r="T44" i="7"/>
  <c r="L45" i="7" s="1"/>
  <c r="AZ117" i="8"/>
  <c r="Z118" i="8"/>
  <c r="BB44" i="7"/>
  <c r="BG44" i="7"/>
  <c r="AY45" i="7" s="1"/>
  <c r="BE44" i="7"/>
  <c r="O43" i="9"/>
  <c r="R43" i="9"/>
  <c r="T43" i="9"/>
  <c r="L44" i="9" s="1"/>
  <c r="BM118" i="7"/>
  <c r="BZ117" i="8"/>
  <c r="AO42" i="8"/>
  <c r="AT42" i="8"/>
  <c r="AL43" i="8" s="1"/>
  <c r="AR42" i="8"/>
  <c r="BZ116" i="9"/>
  <c r="AM116" i="8"/>
  <c r="BC43" i="8"/>
  <c r="AZ116" i="9"/>
  <c r="Q43" i="8"/>
  <c r="N43" i="8"/>
  <c r="S43" i="8"/>
  <c r="AM117" i="8" l="1"/>
  <c r="AZ118" i="8"/>
  <c r="CH44" i="7"/>
  <c r="CC43" i="9"/>
  <c r="AP43" i="9"/>
  <c r="BC43" i="9"/>
  <c r="CC45" i="7"/>
  <c r="CH42" i="9"/>
  <c r="BH42" i="9"/>
  <c r="BM119" i="7"/>
  <c r="AU44" i="7"/>
  <c r="AC43" i="9"/>
  <c r="AM117" i="9"/>
  <c r="U44" i="7"/>
  <c r="BZ117" i="9"/>
  <c r="BH44" i="7"/>
  <c r="BM117" i="9"/>
  <c r="AH42" i="9"/>
  <c r="BP45" i="7"/>
  <c r="BZ119" i="7"/>
  <c r="O43" i="8"/>
  <c r="R43" i="8"/>
  <c r="T43" i="8"/>
  <c r="L44" i="8" s="1"/>
  <c r="P44" i="9"/>
  <c r="P45" i="7"/>
  <c r="AZ117" i="9"/>
  <c r="BC45" i="7"/>
  <c r="BU44" i="7"/>
  <c r="BP43" i="9"/>
  <c r="BU42" i="9"/>
  <c r="AB43" i="8"/>
  <c r="AE43" i="8"/>
  <c r="AG43" i="8"/>
  <c r="Y44" i="8" s="1"/>
  <c r="AU42" i="8"/>
  <c r="AP43" i="8"/>
  <c r="BM118" i="8"/>
  <c r="Z117" i="9"/>
  <c r="AP45" i="7"/>
  <c r="U43" i="9"/>
  <c r="AB45" i="7"/>
  <c r="AG45" i="7"/>
  <c r="Y46" i="7" s="1"/>
  <c r="AE45" i="7"/>
  <c r="BQ43" i="8"/>
  <c r="BN43" i="8"/>
  <c r="BS43" i="8"/>
  <c r="Z121" i="7"/>
  <c r="CD43" i="8"/>
  <c r="CA43" i="8"/>
  <c r="CF43" i="8"/>
  <c r="BD43" i="8"/>
  <c r="BA43" i="8"/>
  <c r="BF43" i="8"/>
  <c r="BZ118" i="8"/>
  <c r="Z119" i="8"/>
  <c r="AZ119" i="7"/>
  <c r="AU42" i="9"/>
  <c r="AM119" i="7"/>
  <c r="BQ45" i="7" l="1"/>
  <c r="BN45" i="7"/>
  <c r="BS45" i="7"/>
  <c r="AQ43" i="8"/>
  <c r="AN43" i="8"/>
  <c r="AS43" i="8"/>
  <c r="BD45" i="7"/>
  <c r="BA45" i="7"/>
  <c r="BF45" i="7"/>
  <c r="AQ45" i="7"/>
  <c r="AN45" i="7"/>
  <c r="AS45" i="7"/>
  <c r="AC44" i="8"/>
  <c r="AH45" i="7"/>
  <c r="CD43" i="9"/>
  <c r="CA43" i="9"/>
  <c r="CF43" i="9"/>
  <c r="AD43" i="9"/>
  <c r="AA43" i="9"/>
  <c r="AF43" i="9"/>
  <c r="AC46" i="7"/>
  <c r="AH43" i="8"/>
  <c r="BM118" i="9"/>
  <c r="AZ119" i="8"/>
  <c r="AM120" i="7"/>
  <c r="AZ118" i="9"/>
  <c r="Q44" i="9"/>
  <c r="N44" i="9"/>
  <c r="S44" i="9"/>
  <c r="Z120" i="8"/>
  <c r="Z118" i="9"/>
  <c r="AM118" i="8"/>
  <c r="BB43" i="8"/>
  <c r="BG43" i="8"/>
  <c r="AY44" i="8" s="1"/>
  <c r="BE43" i="8"/>
  <c r="BZ120" i="7"/>
  <c r="AQ43" i="9"/>
  <c r="AN43" i="9"/>
  <c r="AS43" i="9"/>
  <c r="AM118" i="9"/>
  <c r="CB43" i="8"/>
  <c r="CG43" i="8"/>
  <c r="BY44" i="8" s="1"/>
  <c r="CE43" i="8"/>
  <c r="Z122" i="7"/>
  <c r="BO43" i="8"/>
  <c r="BR43" i="8"/>
  <c r="BT43" i="8"/>
  <c r="BL44" i="8" s="1"/>
  <c r="BQ43" i="9"/>
  <c r="BN43" i="9"/>
  <c r="BS43" i="9"/>
  <c r="P44" i="8"/>
  <c r="CD45" i="7"/>
  <c r="CA45" i="7"/>
  <c r="CF45" i="7"/>
  <c r="AZ120" i="7"/>
  <c r="Q45" i="7"/>
  <c r="N45" i="7"/>
  <c r="S45" i="7"/>
  <c r="BZ119" i="8"/>
  <c r="BM119" i="8"/>
  <c r="U43" i="8"/>
  <c r="BZ118" i="9"/>
  <c r="BM120" i="7"/>
  <c r="BD43" i="9"/>
  <c r="BA43" i="9"/>
  <c r="BF43" i="9"/>
  <c r="AM121" i="7" l="1"/>
  <c r="AZ120" i="8"/>
  <c r="BZ121" i="7"/>
  <c r="BB45" i="7"/>
  <c r="BG45" i="7"/>
  <c r="AY46" i="7" s="1"/>
  <c r="BE45" i="7"/>
  <c r="BB43" i="9"/>
  <c r="BE43" i="9"/>
  <c r="BG43" i="9"/>
  <c r="AY44" i="9" s="1"/>
  <c r="AO45" i="7"/>
  <c r="AT45" i="7"/>
  <c r="AL46" i="7" s="1"/>
  <c r="AR45" i="7"/>
  <c r="O45" i="7"/>
  <c r="T45" i="7"/>
  <c r="L46" i="7" s="1"/>
  <c r="R45" i="7"/>
  <c r="BU43" i="8"/>
  <c r="BM121" i="7"/>
  <c r="BZ119" i="9"/>
  <c r="AZ121" i="7"/>
  <c r="Z123" i="7"/>
  <c r="BM119" i="9"/>
  <c r="AO43" i="9"/>
  <c r="AR43" i="9"/>
  <c r="AT43" i="9"/>
  <c r="AL44" i="9" s="1"/>
  <c r="BH43" i="8"/>
  <c r="AO43" i="8"/>
  <c r="AT43" i="8"/>
  <c r="AL44" i="8" s="1"/>
  <c r="AR43" i="8"/>
  <c r="CC44" i="8"/>
  <c r="CB43" i="9"/>
  <c r="CE43" i="9"/>
  <c r="CG43" i="9"/>
  <c r="BY44" i="9" s="1"/>
  <c r="AD46" i="7"/>
  <c r="AA46" i="7"/>
  <c r="AF46" i="7"/>
  <c r="BP44" i="8"/>
  <c r="Z121" i="8"/>
  <c r="O44" i="9"/>
  <c r="T44" i="9"/>
  <c r="L45" i="9" s="1"/>
  <c r="R44" i="9"/>
  <c r="CB45" i="7"/>
  <c r="CG45" i="7"/>
  <c r="BY46" i="7" s="1"/>
  <c r="CE45" i="7"/>
  <c r="BC44" i="8"/>
  <c r="BM120" i="8"/>
  <c r="Q44" i="8"/>
  <c r="N44" i="8"/>
  <c r="S44" i="8"/>
  <c r="AM119" i="9"/>
  <c r="AM119" i="8"/>
  <c r="AZ119" i="9"/>
  <c r="AD44" i="8"/>
  <c r="AA44" i="8"/>
  <c r="AF44" i="8"/>
  <c r="BO45" i="7"/>
  <c r="BT45" i="7"/>
  <c r="BL46" i="7" s="1"/>
  <c r="BR45" i="7"/>
  <c r="CH43" i="8"/>
  <c r="BZ120" i="8"/>
  <c r="BO43" i="9"/>
  <c r="BT43" i="9"/>
  <c r="BL44" i="9" s="1"/>
  <c r="BR43" i="9"/>
  <c r="Z119" i="9"/>
  <c r="AB43" i="9"/>
  <c r="AE43" i="9"/>
  <c r="AG43" i="9"/>
  <c r="Y44" i="9" s="1"/>
  <c r="BH43" i="9" l="1"/>
  <c r="BM120" i="9"/>
  <c r="CC46" i="7"/>
  <c r="U45" i="7"/>
  <c r="BC46" i="7"/>
  <c r="AP44" i="8"/>
  <c r="P46" i="7"/>
  <c r="BD44" i="8"/>
  <c r="BA44" i="8"/>
  <c r="BF44" i="8"/>
  <c r="AC44" i="9"/>
  <c r="BP46" i="7"/>
  <c r="U44" i="9"/>
  <c r="Z124" i="7"/>
  <c r="AM120" i="8"/>
  <c r="BH45" i="7"/>
  <c r="AH43" i="9"/>
  <c r="BU45" i="7"/>
  <c r="P45" i="9"/>
  <c r="CH43" i="9"/>
  <c r="AZ122" i="7"/>
  <c r="AU45" i="7"/>
  <c r="BZ122" i="7"/>
  <c r="AP46" i="7"/>
  <c r="AB46" i="7"/>
  <c r="AG46" i="7"/>
  <c r="Y47" i="7" s="1"/>
  <c r="AE46" i="7"/>
  <c r="CH45" i="7"/>
  <c r="BP44" i="9"/>
  <c r="Z122" i="8"/>
  <c r="BZ120" i="9"/>
  <c r="AZ121" i="8"/>
  <c r="AM120" i="9"/>
  <c r="AB44" i="8"/>
  <c r="AG44" i="8"/>
  <c r="Y45" i="8" s="1"/>
  <c r="AE44" i="8"/>
  <c r="BQ44" i="8"/>
  <c r="BN44" i="8"/>
  <c r="BS44" i="8"/>
  <c r="AP44" i="9"/>
  <c r="CC44" i="9"/>
  <c r="BU43" i="9"/>
  <c r="O44" i="8"/>
  <c r="T44" i="8"/>
  <c r="L45" i="8" s="1"/>
  <c r="R44" i="8"/>
  <c r="BZ121" i="8"/>
  <c r="AZ120" i="9"/>
  <c r="AU43" i="9"/>
  <c r="AU43" i="8"/>
  <c r="Z120" i="9"/>
  <c r="BM121" i="8"/>
  <c r="CD44" i="8"/>
  <c r="CA44" i="8"/>
  <c r="CF44" i="8"/>
  <c r="BM122" i="7"/>
  <c r="BC44" i="9"/>
  <c r="AM122" i="7"/>
  <c r="AH44" i="8" l="1"/>
  <c r="BD46" i="7"/>
  <c r="BA46" i="7"/>
  <c r="BF46" i="7"/>
  <c r="BQ44" i="9"/>
  <c r="BN44" i="9"/>
  <c r="BS44" i="9"/>
  <c r="P45" i="8"/>
  <c r="AC45" i="8"/>
  <c r="AD44" i="9"/>
  <c r="AA44" i="9"/>
  <c r="AF44" i="9"/>
  <c r="BB44" i="8"/>
  <c r="BG44" i="8"/>
  <c r="AY45" i="8" s="1"/>
  <c r="BE44" i="8"/>
  <c r="Z121" i="9"/>
  <c r="AM121" i="9"/>
  <c r="AH46" i="7"/>
  <c r="AZ123" i="7"/>
  <c r="AM121" i="8"/>
  <c r="BM122" i="8"/>
  <c r="U44" i="8"/>
  <c r="Q46" i="7"/>
  <c r="N46" i="7"/>
  <c r="S46" i="7"/>
  <c r="AM123" i="7"/>
  <c r="BM123" i="7"/>
  <c r="Z125" i="7"/>
  <c r="CD46" i="7"/>
  <c r="CA46" i="7"/>
  <c r="CF46" i="7"/>
  <c r="Q45" i="9"/>
  <c r="N45" i="9"/>
  <c r="S45" i="9"/>
  <c r="BM121" i="9"/>
  <c r="AC47" i="7"/>
  <c r="AZ122" i="8"/>
  <c r="CB44" i="8"/>
  <c r="CE44" i="8"/>
  <c r="CG44" i="8"/>
  <c r="BY45" i="8" s="1"/>
  <c r="AQ46" i="7"/>
  <c r="AN46" i="7"/>
  <c r="AS46" i="7"/>
  <c r="AZ121" i="9"/>
  <c r="AQ44" i="9"/>
  <c r="AN44" i="9"/>
  <c r="AS44" i="9"/>
  <c r="BZ122" i="8"/>
  <c r="BO44" i="8"/>
  <c r="BT44" i="8"/>
  <c r="BL45" i="8" s="1"/>
  <c r="BR44" i="8"/>
  <c r="BD44" i="9"/>
  <c r="BA44" i="9"/>
  <c r="BF44" i="9"/>
  <c r="CD44" i="9"/>
  <c r="CA44" i="9"/>
  <c r="CF44" i="9"/>
  <c r="BZ121" i="9"/>
  <c r="Z123" i="8"/>
  <c r="BZ123" i="7"/>
  <c r="BQ46" i="7"/>
  <c r="BN46" i="7"/>
  <c r="BS46" i="7"/>
  <c r="AQ44" i="8"/>
  <c r="AN44" i="8"/>
  <c r="AS44" i="8"/>
  <c r="CB46" i="7" l="1"/>
  <c r="CG46" i="7"/>
  <c r="BY47" i="7" s="1"/>
  <c r="CE46" i="7"/>
  <c r="CB44" i="9"/>
  <c r="CE44" i="9"/>
  <c r="CG44" i="9"/>
  <c r="BY45" i="9" s="1"/>
  <c r="AD47" i="7"/>
  <c r="AA47" i="7"/>
  <c r="AF47" i="7"/>
  <c r="AM122" i="9"/>
  <c r="AD45" i="8"/>
  <c r="AA45" i="8"/>
  <c r="AF45" i="8"/>
  <c r="Z122" i="9"/>
  <c r="Q45" i="8"/>
  <c r="N45" i="8"/>
  <c r="S45" i="8"/>
  <c r="BO44" i="9"/>
  <c r="BR44" i="9"/>
  <c r="BT44" i="9"/>
  <c r="BL45" i="9" s="1"/>
  <c r="AO44" i="8"/>
  <c r="AT44" i="8"/>
  <c r="AL45" i="8" s="1"/>
  <c r="AR44" i="8"/>
  <c r="AO44" i="9"/>
  <c r="AR44" i="9"/>
  <c r="AT44" i="9"/>
  <c r="AL45" i="9" s="1"/>
  <c r="BM122" i="9"/>
  <c r="Z126" i="7"/>
  <c r="BZ124" i="7"/>
  <c r="BC45" i="8"/>
  <c r="BB44" i="9"/>
  <c r="BG44" i="9"/>
  <c r="AY45" i="9" s="1"/>
  <c r="BE44" i="9"/>
  <c r="BH44" i="8"/>
  <c r="AM122" i="8"/>
  <c r="BO46" i="7"/>
  <c r="BT46" i="7"/>
  <c r="BL47" i="7" s="1"/>
  <c r="BR46" i="7"/>
  <c r="BU44" i="8"/>
  <c r="AO46" i="7"/>
  <c r="AT46" i="7"/>
  <c r="AL47" i="7" s="1"/>
  <c r="AR46" i="7"/>
  <c r="Z124" i="8"/>
  <c r="CC45" i="8"/>
  <c r="BB46" i="7"/>
  <c r="BE46" i="7"/>
  <c r="BG46" i="7"/>
  <c r="AY47" i="7" s="1"/>
  <c r="AZ122" i="9"/>
  <c r="BM123" i="8"/>
  <c r="AM124" i="7"/>
  <c r="CH44" i="8"/>
  <c r="O45" i="9"/>
  <c r="T45" i="9"/>
  <c r="L46" i="9" s="1"/>
  <c r="R45" i="9"/>
  <c r="AZ124" i="7"/>
  <c r="BM124" i="7"/>
  <c r="BP45" i="8"/>
  <c r="BZ122" i="9"/>
  <c r="BZ123" i="8"/>
  <c r="O46" i="7"/>
  <c r="T46" i="7"/>
  <c r="L47" i="7" s="1"/>
  <c r="R46" i="7"/>
  <c r="AB44" i="9"/>
  <c r="AE44" i="9"/>
  <c r="AG44" i="9"/>
  <c r="Y45" i="9" s="1"/>
  <c r="AZ123" i="8"/>
  <c r="AZ125" i="7" l="1"/>
  <c r="BM124" i="8"/>
  <c r="AU46" i="7"/>
  <c r="BM123" i="9"/>
  <c r="BC45" i="9"/>
  <c r="AU44" i="9"/>
  <c r="Z123" i="9"/>
  <c r="CC45" i="9"/>
  <c r="CH44" i="9"/>
  <c r="Z125" i="8"/>
  <c r="AZ124" i="8"/>
  <c r="O45" i="8"/>
  <c r="R45" i="8"/>
  <c r="T45" i="8"/>
  <c r="L46" i="8" s="1"/>
  <c r="AZ123" i="9"/>
  <c r="BH44" i="9"/>
  <c r="P46" i="9"/>
  <c r="AC45" i="9"/>
  <c r="BH46" i="7"/>
  <c r="BU46" i="7"/>
  <c r="AP45" i="8"/>
  <c r="AB45" i="8"/>
  <c r="AE45" i="8"/>
  <c r="AG45" i="8"/>
  <c r="Y46" i="8" s="1"/>
  <c r="AH44" i="9"/>
  <c r="BM125" i="7"/>
  <c r="BP47" i="7"/>
  <c r="BD45" i="8"/>
  <c r="BA45" i="8"/>
  <c r="BF45" i="8"/>
  <c r="CH46" i="7"/>
  <c r="BZ123" i="9"/>
  <c r="AP45" i="9"/>
  <c r="AB47" i="7"/>
  <c r="AE47" i="7"/>
  <c r="AG47" i="7"/>
  <c r="Y48" i="7" s="1"/>
  <c r="BC47" i="7"/>
  <c r="AM125" i="7"/>
  <c r="CD45" i="8"/>
  <c r="CA45" i="8"/>
  <c r="CF45" i="8"/>
  <c r="BZ125" i="7"/>
  <c r="BP45" i="9"/>
  <c r="AM123" i="9"/>
  <c r="CC47" i="7"/>
  <c r="U45" i="9"/>
  <c r="AU44" i="8"/>
  <c r="U46" i="7"/>
  <c r="BU44" i="9"/>
  <c r="Z127" i="7"/>
  <c r="BZ124" i="8"/>
  <c r="AP47" i="7"/>
  <c r="BQ45" i="8"/>
  <c r="BN45" i="8"/>
  <c r="BS45" i="8"/>
  <c r="P47" i="7"/>
  <c r="AM123" i="8"/>
  <c r="AQ45" i="9" l="1"/>
  <c r="AN45" i="9"/>
  <c r="AS45" i="9"/>
  <c r="AD45" i="9"/>
  <c r="AA45" i="9"/>
  <c r="AF45" i="9"/>
  <c r="BZ125" i="8"/>
  <c r="BZ124" i="9"/>
  <c r="Q46" i="9"/>
  <c r="N46" i="9"/>
  <c r="S46" i="9"/>
  <c r="Z126" i="8"/>
  <c r="AH45" i="8"/>
  <c r="BM124" i="9"/>
  <c r="AM126" i="7"/>
  <c r="AZ124" i="9"/>
  <c r="CD45" i="9"/>
  <c r="CA45" i="9"/>
  <c r="CF45" i="9"/>
  <c r="AM124" i="9"/>
  <c r="BD47" i="7"/>
  <c r="BA47" i="7"/>
  <c r="BF47" i="7"/>
  <c r="BB45" i="8"/>
  <c r="BE45" i="8"/>
  <c r="BG45" i="8"/>
  <c r="AY46" i="8" s="1"/>
  <c r="AQ45" i="8"/>
  <c r="AN45" i="8"/>
  <c r="AS45" i="8"/>
  <c r="BM125" i="8"/>
  <c r="AM124" i="8"/>
  <c r="P46" i="8"/>
  <c r="Z124" i="9"/>
  <c r="BQ45" i="9"/>
  <c r="BN45" i="9"/>
  <c r="BS45" i="9"/>
  <c r="Q47" i="7"/>
  <c r="N47" i="7"/>
  <c r="S47" i="7"/>
  <c r="BZ126" i="7"/>
  <c r="AC48" i="7"/>
  <c r="U45" i="8"/>
  <c r="AZ126" i="7"/>
  <c r="AH47" i="7"/>
  <c r="BQ47" i="7"/>
  <c r="BN47" i="7"/>
  <c r="BS47" i="7"/>
  <c r="BO45" i="8"/>
  <c r="BT45" i="8"/>
  <c r="BL46" i="8" s="1"/>
  <c r="BR45" i="8"/>
  <c r="AZ125" i="8"/>
  <c r="AC46" i="8"/>
  <c r="Z128" i="7"/>
  <c r="CD47" i="7"/>
  <c r="CA47" i="7"/>
  <c r="CF47" i="7"/>
  <c r="AQ47" i="7"/>
  <c r="AN47" i="7"/>
  <c r="AS47" i="7"/>
  <c r="CB45" i="8"/>
  <c r="CG45" i="8"/>
  <c r="BY46" i="8" s="1"/>
  <c r="CE45" i="8"/>
  <c r="BM126" i="7"/>
  <c r="BD45" i="9"/>
  <c r="BA45" i="9"/>
  <c r="BF45" i="9"/>
  <c r="Z129" i="7" l="1"/>
  <c r="BZ127" i="7"/>
  <c r="AM125" i="8"/>
  <c r="BB47" i="7"/>
  <c r="BE47" i="7"/>
  <c r="BG47" i="7"/>
  <c r="AY48" i="7" s="1"/>
  <c r="BZ125" i="9"/>
  <c r="BB45" i="9"/>
  <c r="BE45" i="9"/>
  <c r="BG45" i="9"/>
  <c r="AY46" i="9" s="1"/>
  <c r="Q46" i="8"/>
  <c r="N46" i="8"/>
  <c r="S46" i="8"/>
  <c r="BZ126" i="8"/>
  <c r="CH45" i="8"/>
  <c r="O47" i="7"/>
  <c r="R47" i="7"/>
  <c r="T47" i="7"/>
  <c r="L48" i="7" s="1"/>
  <c r="BM126" i="8"/>
  <c r="BM125" i="9"/>
  <c r="BM127" i="7"/>
  <c r="AZ127" i="7"/>
  <c r="CB45" i="9"/>
  <c r="CG45" i="9"/>
  <c r="BY46" i="9" s="1"/>
  <c r="CE45" i="9"/>
  <c r="AB45" i="9"/>
  <c r="AG45" i="9"/>
  <c r="Y46" i="9" s="1"/>
  <c r="AE45" i="9"/>
  <c r="O46" i="9"/>
  <c r="R46" i="9"/>
  <c r="T46" i="9"/>
  <c r="L47" i="9" s="1"/>
  <c r="AO45" i="8"/>
  <c r="AR45" i="8"/>
  <c r="AT45" i="8"/>
  <c r="AL46" i="8" s="1"/>
  <c r="BP46" i="8"/>
  <c r="AZ125" i="9"/>
  <c r="BO47" i="7"/>
  <c r="BT47" i="7"/>
  <c r="BL48" i="7" s="1"/>
  <c r="BR47" i="7"/>
  <c r="AD46" i="8"/>
  <c r="AA46" i="8"/>
  <c r="AF46" i="8"/>
  <c r="AO47" i="7"/>
  <c r="AT47" i="7"/>
  <c r="AL48" i="7" s="1"/>
  <c r="AR47" i="7"/>
  <c r="Z125" i="9"/>
  <c r="BC46" i="8"/>
  <c r="Z127" i="8"/>
  <c r="AO45" i="9"/>
  <c r="AT45" i="9"/>
  <c r="AL46" i="9" s="1"/>
  <c r="AR45" i="9"/>
  <c r="AM127" i="7"/>
  <c r="AM125" i="9"/>
  <c r="CC46" i="8"/>
  <c r="AZ126" i="8"/>
  <c r="BU45" i="8"/>
  <c r="BO45" i="9"/>
  <c r="BT45" i="9"/>
  <c r="BL46" i="9" s="1"/>
  <c r="BR45" i="9"/>
  <c r="CB47" i="7"/>
  <c r="CG47" i="7"/>
  <c r="BY48" i="7" s="1"/>
  <c r="CE47" i="7"/>
  <c r="AD48" i="7"/>
  <c r="AA48" i="7"/>
  <c r="AF48" i="7"/>
  <c r="BH45" i="8"/>
  <c r="AM126" i="9" l="1"/>
  <c r="BQ46" i="8"/>
  <c r="BN46" i="8"/>
  <c r="BS46" i="8"/>
  <c r="AP48" i="7"/>
  <c r="BM127" i="8"/>
  <c r="BC48" i="7"/>
  <c r="O46" i="8"/>
  <c r="R46" i="8"/>
  <c r="T46" i="8"/>
  <c r="L47" i="8" s="1"/>
  <c r="BH47" i="7"/>
  <c r="AU47" i="7"/>
  <c r="BP46" i="9"/>
  <c r="AM128" i="7"/>
  <c r="AP46" i="8"/>
  <c r="BU45" i="9"/>
  <c r="CC46" i="9"/>
  <c r="AP46" i="9"/>
  <c r="AB46" i="8"/>
  <c r="AE46" i="8"/>
  <c r="AG46" i="8"/>
  <c r="Y47" i="8" s="1"/>
  <c r="U47" i="7"/>
  <c r="BC46" i="9"/>
  <c r="AM126" i="8"/>
  <c r="P47" i="9"/>
  <c r="AZ128" i="7"/>
  <c r="BH45" i="9"/>
  <c r="AZ126" i="9"/>
  <c r="CH45" i="9"/>
  <c r="BZ128" i="7"/>
  <c r="BM126" i="9"/>
  <c r="BU47" i="7"/>
  <c r="Z128" i="8"/>
  <c r="CD46" i="8"/>
  <c r="CA46" i="8"/>
  <c r="CF46" i="8"/>
  <c r="AH45" i="9"/>
  <c r="Z130" i="7"/>
  <c r="Z126" i="9"/>
  <c r="BZ127" i="8"/>
  <c r="AU45" i="9"/>
  <c r="AU45" i="8"/>
  <c r="P48" i="7"/>
  <c r="AB48" i="7"/>
  <c r="AG48" i="7"/>
  <c r="Y49" i="7" s="1"/>
  <c r="AE48" i="7"/>
  <c r="CH47" i="7"/>
  <c r="CC48" i="7"/>
  <c r="BD46" i="8"/>
  <c r="BA46" i="8"/>
  <c r="BF46" i="8"/>
  <c r="AC46" i="9"/>
  <c r="BM128" i="7"/>
  <c r="AZ127" i="8"/>
  <c r="U46" i="9"/>
  <c r="BP48" i="7"/>
  <c r="BZ126" i="9"/>
  <c r="AZ129" i="7" l="1"/>
  <c r="AM129" i="7"/>
  <c r="AD46" i="9"/>
  <c r="AA46" i="9"/>
  <c r="AF46" i="9"/>
  <c r="Q48" i="7"/>
  <c r="N48" i="7"/>
  <c r="S48" i="7"/>
  <c r="Q47" i="9"/>
  <c r="N47" i="9"/>
  <c r="S47" i="9"/>
  <c r="AQ46" i="9"/>
  <c r="AN46" i="9"/>
  <c r="AS46" i="9"/>
  <c r="BQ46" i="9"/>
  <c r="BN46" i="9"/>
  <c r="BS46" i="9"/>
  <c r="BM128" i="8"/>
  <c r="CD46" i="9"/>
  <c r="CA46" i="9"/>
  <c r="CF46" i="9"/>
  <c r="AQ46" i="8"/>
  <c r="AN46" i="8"/>
  <c r="AS46" i="8"/>
  <c r="BM129" i="7"/>
  <c r="BB46" i="8"/>
  <c r="BG46" i="8"/>
  <c r="AY47" i="8" s="1"/>
  <c r="BE46" i="8"/>
  <c r="CB46" i="8"/>
  <c r="CG46" i="8"/>
  <c r="BY47" i="8" s="1"/>
  <c r="CE46" i="8"/>
  <c r="AM127" i="8"/>
  <c r="AQ48" i="7"/>
  <c r="AN48" i="7"/>
  <c r="AS48" i="7"/>
  <c r="BM127" i="9"/>
  <c r="BZ129" i="7"/>
  <c r="AC49" i="7"/>
  <c r="BQ48" i="7"/>
  <c r="BN48" i="7"/>
  <c r="BS48" i="7"/>
  <c r="BD46" i="9"/>
  <c r="BA46" i="9"/>
  <c r="BF46" i="9"/>
  <c r="BZ127" i="9"/>
  <c r="CD48" i="7"/>
  <c r="CA48" i="7"/>
  <c r="CF48" i="7"/>
  <c r="Z129" i="8"/>
  <c r="BO46" i="8"/>
  <c r="BR46" i="8"/>
  <c r="BT46" i="8"/>
  <c r="BL47" i="8" s="1"/>
  <c r="AZ127" i="9"/>
  <c r="P47" i="8"/>
  <c r="BZ128" i="8"/>
  <c r="Z127" i="9"/>
  <c r="U46" i="8"/>
  <c r="AM127" i="9"/>
  <c r="Z131" i="7"/>
  <c r="AH46" i="8"/>
  <c r="BD48" i="7"/>
  <c r="BA48" i="7"/>
  <c r="BF48" i="7"/>
  <c r="AZ128" i="8"/>
  <c r="AH48" i="7"/>
  <c r="AC47" i="8"/>
  <c r="CC47" i="8" l="1"/>
  <c r="CB46" i="9"/>
  <c r="CE46" i="9"/>
  <c r="CG46" i="9"/>
  <c r="BY47" i="9" s="1"/>
  <c r="O47" i="9"/>
  <c r="R47" i="9"/>
  <c r="T47" i="9"/>
  <c r="L48" i="9" s="1"/>
  <c r="AZ128" i="9"/>
  <c r="CB48" i="7"/>
  <c r="CE48" i="7"/>
  <c r="CG48" i="7"/>
  <c r="BY49" i="7" s="1"/>
  <c r="BZ128" i="9"/>
  <c r="BM128" i="9"/>
  <c r="AM128" i="9"/>
  <c r="AD49" i="7"/>
  <c r="AA49" i="7"/>
  <c r="AF49" i="7"/>
  <c r="BZ130" i="7"/>
  <c r="Z128" i="9"/>
  <c r="BB48" i="7"/>
  <c r="BE48" i="7"/>
  <c r="BG48" i="7"/>
  <c r="AY49" i="7" s="1"/>
  <c r="BZ129" i="8"/>
  <c r="BP47" i="8"/>
  <c r="BO46" i="9"/>
  <c r="BR46" i="9"/>
  <c r="BT46" i="9"/>
  <c r="BL47" i="9" s="1"/>
  <c r="AB46" i="9"/>
  <c r="AG46" i="9"/>
  <c r="Y47" i="9" s="1"/>
  <c r="AE46" i="9"/>
  <c r="BB46" i="9"/>
  <c r="BE46" i="9"/>
  <c r="BG46" i="9"/>
  <c r="AY47" i="9" s="1"/>
  <c r="AO48" i="7"/>
  <c r="AT48" i="7"/>
  <c r="AL49" i="7" s="1"/>
  <c r="AR48" i="7"/>
  <c r="BM130" i="7"/>
  <c r="AM130" i="7"/>
  <c r="AD47" i="8"/>
  <c r="AA47" i="8"/>
  <c r="AF47" i="8"/>
  <c r="BM129" i="8"/>
  <c r="BU46" i="8"/>
  <c r="Q47" i="8"/>
  <c r="N47" i="8"/>
  <c r="S47" i="8"/>
  <c r="AM128" i="8"/>
  <c r="AO46" i="8"/>
  <c r="AT46" i="8"/>
  <c r="AL47" i="8" s="1"/>
  <c r="AR46" i="8"/>
  <c r="AO46" i="9"/>
  <c r="AR46" i="9"/>
  <c r="AT46" i="9"/>
  <c r="AL47" i="9" s="1"/>
  <c r="Z132" i="7"/>
  <c r="BO48" i="7"/>
  <c r="BR48" i="7"/>
  <c r="BT48" i="7"/>
  <c r="BL49" i="7" s="1"/>
  <c r="BH46" i="8"/>
  <c r="AZ129" i="8"/>
  <c r="BC47" i="8"/>
  <c r="O48" i="7"/>
  <c r="R48" i="7"/>
  <c r="T48" i="7"/>
  <c r="L49" i="7" s="1"/>
  <c r="Z130" i="8"/>
  <c r="CH46" i="8"/>
  <c r="AZ130" i="7"/>
  <c r="BC49" i="7" l="1"/>
  <c r="AC47" i="9"/>
  <c r="BH48" i="7"/>
  <c r="AZ129" i="9"/>
  <c r="P49" i="7"/>
  <c r="CH48" i="7"/>
  <c r="AM129" i="9"/>
  <c r="BM129" i="9"/>
  <c r="BD47" i="8"/>
  <c r="BA47" i="8"/>
  <c r="BF47" i="8"/>
  <c r="BP47" i="9"/>
  <c r="Z129" i="9"/>
  <c r="P48" i="9"/>
  <c r="U48" i="7"/>
  <c r="AH46" i="9"/>
  <c r="Z133" i="7"/>
  <c r="O47" i="8"/>
  <c r="T47" i="8"/>
  <c r="L48" i="8" s="1"/>
  <c r="R47" i="8"/>
  <c r="AZ130" i="8"/>
  <c r="AP47" i="9"/>
  <c r="BU46" i="9"/>
  <c r="U47" i="9"/>
  <c r="AM131" i="7"/>
  <c r="AZ131" i="7"/>
  <c r="AU46" i="9"/>
  <c r="BM131" i="7"/>
  <c r="BZ129" i="9"/>
  <c r="BM130" i="8"/>
  <c r="AU48" i="7"/>
  <c r="BZ131" i="7"/>
  <c r="CC47" i="9"/>
  <c r="Z131" i="8"/>
  <c r="AP49" i="7"/>
  <c r="CH46" i="9"/>
  <c r="BP49" i="7"/>
  <c r="AP47" i="8"/>
  <c r="BQ47" i="8"/>
  <c r="BN47" i="8"/>
  <c r="BS47" i="8"/>
  <c r="BU48" i="7"/>
  <c r="AB47" i="8"/>
  <c r="AG47" i="8"/>
  <c r="Y48" i="8" s="1"/>
  <c r="AE47" i="8"/>
  <c r="BC47" i="9"/>
  <c r="CD47" i="8"/>
  <c r="CA47" i="8"/>
  <c r="CF47" i="8"/>
  <c r="AU46" i="8"/>
  <c r="AM129" i="8"/>
  <c r="BH46" i="9"/>
  <c r="BZ130" i="8"/>
  <c r="AB49" i="7"/>
  <c r="AG49" i="7"/>
  <c r="Y50" i="7" s="1"/>
  <c r="AE49" i="7"/>
  <c r="CC49" i="7"/>
  <c r="Z130" i="9" l="1"/>
  <c r="U47" i="8"/>
  <c r="AZ130" i="9"/>
  <c r="BQ47" i="9"/>
  <c r="BN47" i="9"/>
  <c r="BS47" i="9"/>
  <c r="Z132" i="8"/>
  <c r="BZ130" i="9"/>
  <c r="Z134" i="7"/>
  <c r="BB47" i="8"/>
  <c r="BE47" i="8"/>
  <c r="BG47" i="8"/>
  <c r="AY48" i="8" s="1"/>
  <c r="Q49" i="7"/>
  <c r="N49" i="7"/>
  <c r="S49" i="7"/>
  <c r="CB47" i="8"/>
  <c r="CG47" i="8"/>
  <c r="BY48" i="8" s="1"/>
  <c r="CE47" i="8"/>
  <c r="CD47" i="9"/>
  <c r="CA47" i="9"/>
  <c r="CF47" i="9"/>
  <c r="BD47" i="9"/>
  <c r="BA47" i="9"/>
  <c r="BF47" i="9"/>
  <c r="AQ47" i="8"/>
  <c r="AN47" i="8"/>
  <c r="AS47" i="8"/>
  <c r="BM132" i="7"/>
  <c r="BM130" i="9"/>
  <c r="AQ49" i="7"/>
  <c r="AN49" i="7"/>
  <c r="AS49" i="7"/>
  <c r="CD49" i="7"/>
  <c r="CA49" i="7"/>
  <c r="CF49" i="7"/>
  <c r="AD47" i="9"/>
  <c r="AA47" i="9"/>
  <c r="AF47" i="9"/>
  <c r="AM130" i="8"/>
  <c r="AM132" i="7"/>
  <c r="BM131" i="8"/>
  <c r="P48" i="8"/>
  <c r="BO47" i="8"/>
  <c r="BT47" i="8"/>
  <c r="BL48" i="8" s="1"/>
  <c r="BR47" i="8"/>
  <c r="AH47" i="8"/>
  <c r="BQ49" i="7"/>
  <c r="BN49" i="7"/>
  <c r="BS49" i="7"/>
  <c r="AM130" i="9"/>
  <c r="AH49" i="7"/>
  <c r="AC50" i="7"/>
  <c r="BZ131" i="8"/>
  <c r="AC48" i="8"/>
  <c r="AQ47" i="9"/>
  <c r="AN47" i="9"/>
  <c r="AS47" i="9"/>
  <c r="Q48" i="9"/>
  <c r="N48" i="9"/>
  <c r="S48" i="9"/>
  <c r="BD49" i="7"/>
  <c r="BA49" i="7"/>
  <c r="BF49" i="7"/>
  <c r="BZ132" i="7"/>
  <c r="AZ132" i="7"/>
  <c r="AZ131" i="8"/>
  <c r="AO47" i="9" l="1"/>
  <c r="AT47" i="9"/>
  <c r="AL48" i="9" s="1"/>
  <c r="AR47" i="9"/>
  <c r="BO47" i="9"/>
  <c r="BR47" i="9"/>
  <c r="BT47" i="9"/>
  <c r="BL48" i="9" s="1"/>
  <c r="BC48" i="8"/>
  <c r="AM133" i="7"/>
  <c r="BM131" i="9"/>
  <c r="AZ131" i="9"/>
  <c r="BH47" i="8"/>
  <c r="AD48" i="8"/>
  <c r="AA48" i="8"/>
  <c r="AF48" i="8"/>
  <c r="AM131" i="8"/>
  <c r="CH47" i="8"/>
  <c r="Z135" i="7"/>
  <c r="AO49" i="7"/>
  <c r="AT49" i="7"/>
  <c r="AL50" i="7" s="1"/>
  <c r="AR49" i="7"/>
  <c r="BO49" i="7"/>
  <c r="BR49" i="7"/>
  <c r="BT49" i="7"/>
  <c r="BL50" i="7" s="1"/>
  <c r="BZ132" i="8"/>
  <c r="CC48" i="8"/>
  <c r="AZ133" i="7"/>
  <c r="AD50" i="7"/>
  <c r="AA50" i="7"/>
  <c r="AF50" i="7"/>
  <c r="BU47" i="8"/>
  <c r="BM133" i="7"/>
  <c r="CB47" i="9"/>
  <c r="CE47" i="9"/>
  <c r="CG47" i="9"/>
  <c r="BY48" i="9" s="1"/>
  <c r="BZ133" i="7"/>
  <c r="BB49" i="7"/>
  <c r="BG49" i="7"/>
  <c r="AY50" i="7" s="1"/>
  <c r="BE49" i="7"/>
  <c r="BP48" i="8"/>
  <c r="AB47" i="9"/>
  <c r="AG47" i="9"/>
  <c r="Y48" i="9" s="1"/>
  <c r="AE47" i="9"/>
  <c r="BZ131" i="9"/>
  <c r="O48" i="9"/>
  <c r="T48" i="9"/>
  <c r="L49" i="9" s="1"/>
  <c r="R48" i="9"/>
  <c r="Q48" i="8"/>
  <c r="N48" i="8"/>
  <c r="S48" i="8"/>
  <c r="Z133" i="8"/>
  <c r="AO47" i="8"/>
  <c r="AT47" i="8"/>
  <c r="AL48" i="8" s="1"/>
  <c r="AR47" i="8"/>
  <c r="Z131" i="9"/>
  <c r="CB49" i="7"/>
  <c r="CG49" i="7"/>
  <c r="BY50" i="7" s="1"/>
  <c r="CE49" i="7"/>
  <c r="AZ132" i="8"/>
  <c r="AM131" i="9"/>
  <c r="BM132" i="8"/>
  <c r="BB47" i="9"/>
  <c r="BE47" i="9"/>
  <c r="BG47" i="9"/>
  <c r="AY48" i="9" s="1"/>
  <c r="O49" i="7"/>
  <c r="R49" i="7"/>
  <c r="T49" i="7"/>
  <c r="L50" i="7" s="1"/>
  <c r="AC48" i="9" l="1"/>
  <c r="AM132" i="8"/>
  <c r="AM134" i="7"/>
  <c r="BC48" i="9"/>
  <c r="AH47" i="9"/>
  <c r="AZ133" i="8"/>
  <c r="P50" i="7"/>
  <c r="BM134" i="7"/>
  <c r="BP50" i="7"/>
  <c r="U49" i="7"/>
  <c r="CH49" i="7"/>
  <c r="Z134" i="8"/>
  <c r="BQ48" i="8"/>
  <c r="BN48" i="8"/>
  <c r="BS48" i="8"/>
  <c r="BU49" i="7"/>
  <c r="BD48" i="8"/>
  <c r="BA48" i="8"/>
  <c r="BF48" i="8"/>
  <c r="BZ133" i="8"/>
  <c r="CC50" i="7"/>
  <c r="AB48" i="8"/>
  <c r="AE48" i="8"/>
  <c r="AG48" i="8"/>
  <c r="Y49" i="8" s="1"/>
  <c r="AU49" i="7"/>
  <c r="BP48" i="9"/>
  <c r="BH49" i="7"/>
  <c r="BH47" i="9"/>
  <c r="Z132" i="9"/>
  <c r="O48" i="8"/>
  <c r="T48" i="8"/>
  <c r="L49" i="8" s="1"/>
  <c r="R48" i="8"/>
  <c r="BC50" i="7"/>
  <c r="AB50" i="7"/>
  <c r="AE50" i="7"/>
  <c r="AG50" i="7"/>
  <c r="Y51" i="7" s="1"/>
  <c r="AP50" i="7"/>
  <c r="BU47" i="9"/>
  <c r="BM133" i="8"/>
  <c r="U48" i="9"/>
  <c r="BZ132" i="9"/>
  <c r="AZ134" i="7"/>
  <c r="AZ132" i="9"/>
  <c r="P49" i="9"/>
  <c r="BZ134" i="7"/>
  <c r="AU47" i="9"/>
  <c r="AM132" i="9"/>
  <c r="AU47" i="8"/>
  <c r="CC48" i="9"/>
  <c r="CD48" i="8"/>
  <c r="CA48" i="8"/>
  <c r="CF48" i="8"/>
  <c r="Z136" i="7"/>
  <c r="BM132" i="9"/>
  <c r="AP48" i="9"/>
  <c r="AP48" i="8"/>
  <c r="CH47" i="9"/>
  <c r="AC49" i="8" l="1"/>
  <c r="Z133" i="9"/>
  <c r="AH48" i="8"/>
  <c r="AZ134" i="8"/>
  <c r="BD48" i="9"/>
  <c r="BA48" i="9"/>
  <c r="BF48" i="9"/>
  <c r="AQ48" i="8"/>
  <c r="AN48" i="8"/>
  <c r="AS48" i="8"/>
  <c r="BO48" i="8"/>
  <c r="BT48" i="8"/>
  <c r="BL49" i="8" s="1"/>
  <c r="BR48" i="8"/>
  <c r="AZ135" i="7"/>
  <c r="AH50" i="7"/>
  <c r="CD50" i="7"/>
  <c r="CA50" i="7"/>
  <c r="CF50" i="7"/>
  <c r="BQ50" i="7"/>
  <c r="BN50" i="7"/>
  <c r="BS50" i="7"/>
  <c r="AM135" i="7"/>
  <c r="CD48" i="9"/>
  <c r="CA48" i="9"/>
  <c r="CF48" i="9"/>
  <c r="AZ133" i="9"/>
  <c r="BM133" i="9"/>
  <c r="BD50" i="7"/>
  <c r="BA50" i="7"/>
  <c r="BF50" i="7"/>
  <c r="AM133" i="8"/>
  <c r="BZ134" i="8"/>
  <c r="BQ48" i="9"/>
  <c r="BN48" i="9"/>
  <c r="BS48" i="9"/>
  <c r="BM135" i="7"/>
  <c r="CB48" i="8"/>
  <c r="CE48" i="8"/>
  <c r="CG48" i="8"/>
  <c r="BY49" i="8" s="1"/>
  <c r="AC51" i="7"/>
  <c r="AQ48" i="9"/>
  <c r="AN48" i="9"/>
  <c r="AS48" i="9"/>
  <c r="AM133" i="9"/>
  <c r="BZ133" i="9"/>
  <c r="U48" i="8"/>
  <c r="Z135" i="8"/>
  <c r="Q49" i="9"/>
  <c r="N49" i="9"/>
  <c r="S49" i="9"/>
  <c r="AQ50" i="7"/>
  <c r="AN50" i="7"/>
  <c r="AS50" i="7"/>
  <c r="Z137" i="7"/>
  <c r="BZ135" i="7"/>
  <c r="BM134" i="8"/>
  <c r="P49" i="8"/>
  <c r="BB48" i="8"/>
  <c r="BE48" i="8"/>
  <c r="BG48" i="8"/>
  <c r="AY49" i="8" s="1"/>
  <c r="Q50" i="7"/>
  <c r="N50" i="7"/>
  <c r="S50" i="7"/>
  <c r="AD48" i="9"/>
  <c r="AA48" i="9"/>
  <c r="AF48" i="9"/>
  <c r="CC49" i="8" l="1"/>
  <c r="AZ136" i="7"/>
  <c r="BB48" i="9"/>
  <c r="BE48" i="9"/>
  <c r="BG48" i="9"/>
  <c r="AY49" i="9" s="1"/>
  <c r="CH48" i="8"/>
  <c r="BO50" i="7"/>
  <c r="BT50" i="7"/>
  <c r="BL51" i="7" s="1"/>
  <c r="BR50" i="7"/>
  <c r="Z138" i="7"/>
  <c r="BU48" i="8"/>
  <c r="O50" i="7"/>
  <c r="T50" i="7"/>
  <c r="L51" i="7" s="1"/>
  <c r="R50" i="7"/>
  <c r="BM134" i="9"/>
  <c r="BP49" i="8"/>
  <c r="AZ135" i="8"/>
  <c r="BM136" i="7"/>
  <c r="BB50" i="7"/>
  <c r="BG50" i="7"/>
  <c r="AY51" i="7" s="1"/>
  <c r="BE50" i="7"/>
  <c r="AM134" i="9"/>
  <c r="BO48" i="9"/>
  <c r="BR48" i="9"/>
  <c r="BT48" i="9"/>
  <c r="BL49" i="9" s="1"/>
  <c r="AO48" i="8"/>
  <c r="AT48" i="8"/>
  <c r="AL49" i="8" s="1"/>
  <c r="AR48" i="8"/>
  <c r="BZ136" i="7"/>
  <c r="Z136" i="8"/>
  <c r="BH48" i="8"/>
  <c r="AZ134" i="9"/>
  <c r="Z134" i="9"/>
  <c r="BC49" i="8"/>
  <c r="AO50" i="7"/>
  <c r="AR50" i="7"/>
  <c r="AT50" i="7"/>
  <c r="AL51" i="7" s="1"/>
  <c r="Q49" i="8"/>
  <c r="N49" i="8"/>
  <c r="S49" i="8"/>
  <c r="CB48" i="9"/>
  <c r="CG48" i="9"/>
  <c r="BY49" i="9" s="1"/>
  <c r="CE48" i="9"/>
  <c r="AM136" i="7"/>
  <c r="BM135" i="8"/>
  <c r="BZ135" i="8"/>
  <c r="AB48" i="9"/>
  <c r="AG48" i="9"/>
  <c r="Y49" i="9" s="1"/>
  <c r="AE48" i="9"/>
  <c r="BZ134" i="9"/>
  <c r="CB50" i="7"/>
  <c r="CE50" i="7"/>
  <c r="CG50" i="7"/>
  <c r="BY51" i="7" s="1"/>
  <c r="O49" i="9"/>
  <c r="R49" i="9"/>
  <c r="T49" i="9"/>
  <c r="L50" i="9" s="1"/>
  <c r="AO48" i="9"/>
  <c r="AR48" i="9"/>
  <c r="AT48" i="9"/>
  <c r="AL49" i="9" s="1"/>
  <c r="AD51" i="7"/>
  <c r="AA51" i="7"/>
  <c r="AF51" i="7"/>
  <c r="AM134" i="8"/>
  <c r="AD49" i="8"/>
  <c r="AA49" i="8"/>
  <c r="AF49" i="8"/>
  <c r="P50" i="9" l="1"/>
  <c r="AB49" i="8"/>
  <c r="AG49" i="8"/>
  <c r="Y50" i="8" s="1"/>
  <c r="AE49" i="8"/>
  <c r="CH48" i="9"/>
  <c r="AU48" i="8"/>
  <c r="BM135" i="9"/>
  <c r="Z135" i="9"/>
  <c r="AP49" i="8"/>
  <c r="BP49" i="9"/>
  <c r="CC49" i="9"/>
  <c r="CC51" i="7"/>
  <c r="O49" i="8"/>
  <c r="T49" i="8"/>
  <c r="L50" i="8" s="1"/>
  <c r="R49" i="8"/>
  <c r="CH50" i="7"/>
  <c r="BM136" i="8"/>
  <c r="BU48" i="9"/>
  <c r="BM137" i="7"/>
  <c r="AZ137" i="7"/>
  <c r="U50" i="7"/>
  <c r="P51" i="7"/>
  <c r="AZ135" i="9"/>
  <c r="AP51" i="7"/>
  <c r="AZ136" i="8"/>
  <c r="BC49" i="9"/>
  <c r="AM135" i="9"/>
  <c r="Z139" i="7"/>
  <c r="AM137" i="7"/>
  <c r="BZ135" i="9"/>
  <c r="Z137" i="8"/>
  <c r="BU50" i="7"/>
  <c r="U49" i="9"/>
  <c r="AB51" i="7"/>
  <c r="AE51" i="7"/>
  <c r="AG51" i="7"/>
  <c r="Y52" i="7" s="1"/>
  <c r="AU50" i="7"/>
  <c r="AP49" i="9"/>
  <c r="AH48" i="9"/>
  <c r="BZ137" i="7"/>
  <c r="BH50" i="7"/>
  <c r="BQ49" i="8"/>
  <c r="BN49" i="8"/>
  <c r="BS49" i="8"/>
  <c r="BP51" i="7"/>
  <c r="CD49" i="8"/>
  <c r="CA49" i="8"/>
  <c r="CF49" i="8"/>
  <c r="BH48" i="9"/>
  <c r="AM135" i="8"/>
  <c r="BZ136" i="8"/>
  <c r="BD49" i="8"/>
  <c r="BA49" i="8"/>
  <c r="BF49" i="8"/>
  <c r="AU48" i="9"/>
  <c r="AC49" i="9"/>
  <c r="BC51" i="7"/>
  <c r="AH51" i="7" l="1"/>
  <c r="AZ138" i="7"/>
  <c r="AM136" i="8"/>
  <c r="AZ137" i="8"/>
  <c r="BM136" i="9"/>
  <c r="BZ137" i="8"/>
  <c r="AM138" i="7"/>
  <c r="AD49" i="9"/>
  <c r="AA49" i="9"/>
  <c r="AF49" i="9"/>
  <c r="AM136" i="9"/>
  <c r="BQ49" i="9"/>
  <c r="BN49" i="9"/>
  <c r="BS49" i="9"/>
  <c r="BZ138" i="7"/>
  <c r="AQ51" i="7"/>
  <c r="AN51" i="7"/>
  <c r="AS51" i="7"/>
  <c r="BM138" i="7"/>
  <c r="CD49" i="9"/>
  <c r="CA49" i="9"/>
  <c r="CF49" i="9"/>
  <c r="CB49" i="8"/>
  <c r="CG49" i="8"/>
  <c r="BY50" i="8" s="1"/>
  <c r="CE49" i="8"/>
  <c r="AZ136" i="9"/>
  <c r="BD49" i="9"/>
  <c r="BA49" i="9"/>
  <c r="BF49" i="9"/>
  <c r="BM137" i="8"/>
  <c r="AH49" i="8"/>
  <c r="CD51" i="7"/>
  <c r="CA51" i="7"/>
  <c r="CF51" i="7"/>
  <c r="Z140" i="7"/>
  <c r="AC50" i="8"/>
  <c r="BB49" i="8"/>
  <c r="BG49" i="8"/>
  <c r="AY50" i="8" s="1"/>
  <c r="BE49" i="8"/>
  <c r="Q51" i="7"/>
  <c r="N51" i="7"/>
  <c r="S51" i="7"/>
  <c r="AQ49" i="8"/>
  <c r="AN49" i="8"/>
  <c r="AS49" i="8"/>
  <c r="BD51" i="7"/>
  <c r="BA51" i="7"/>
  <c r="BF51" i="7"/>
  <c r="BQ51" i="7"/>
  <c r="BN51" i="7"/>
  <c r="BS51" i="7"/>
  <c r="Z138" i="8"/>
  <c r="U49" i="8"/>
  <c r="Q50" i="9"/>
  <c r="N50" i="9"/>
  <c r="S50" i="9"/>
  <c r="AQ49" i="9"/>
  <c r="AN49" i="9"/>
  <c r="AS49" i="9"/>
  <c r="BO49" i="8"/>
  <c r="BT49" i="8"/>
  <c r="BL50" i="8" s="1"/>
  <c r="BR49" i="8"/>
  <c r="AC52" i="7"/>
  <c r="BZ136" i="9"/>
  <c r="P50" i="8"/>
  <c r="Z136" i="9"/>
  <c r="AD52" i="7" l="1"/>
  <c r="AA52" i="7"/>
  <c r="AF52" i="7"/>
  <c r="Q50" i="8"/>
  <c r="N50" i="8"/>
  <c r="S50" i="8"/>
  <c r="BO51" i="7"/>
  <c r="BT51" i="7"/>
  <c r="BL52" i="7" s="1"/>
  <c r="BR51" i="7"/>
  <c r="BH49" i="8"/>
  <c r="CB49" i="9"/>
  <c r="CE49" i="9"/>
  <c r="CG49" i="9"/>
  <c r="BY50" i="9" s="1"/>
  <c r="AM137" i="9"/>
  <c r="BZ138" i="8"/>
  <c r="O50" i="9"/>
  <c r="T50" i="9"/>
  <c r="L51" i="9" s="1"/>
  <c r="R50" i="9"/>
  <c r="AD50" i="8"/>
  <c r="AA50" i="8"/>
  <c r="AF50" i="8"/>
  <c r="BM139" i="7"/>
  <c r="AZ138" i="8"/>
  <c r="BB49" i="9"/>
  <c r="BG49" i="9"/>
  <c r="AY50" i="9" s="1"/>
  <c r="BE49" i="9"/>
  <c r="AB49" i="9"/>
  <c r="AE49" i="9"/>
  <c r="AG49" i="9"/>
  <c r="Y50" i="9" s="1"/>
  <c r="AO51" i="7"/>
  <c r="AR51" i="7"/>
  <c r="AT51" i="7"/>
  <c r="AL52" i="7" s="1"/>
  <c r="AM137" i="8"/>
  <c r="AO49" i="8"/>
  <c r="AT49" i="8"/>
  <c r="AL50" i="8" s="1"/>
  <c r="AR49" i="8"/>
  <c r="AZ137" i="9"/>
  <c r="BM137" i="9"/>
  <c r="BB51" i="7"/>
  <c r="BG51" i="7"/>
  <c r="AY52" i="7" s="1"/>
  <c r="BE51" i="7"/>
  <c r="BP50" i="8"/>
  <c r="Z141" i="7"/>
  <c r="AZ139" i="7"/>
  <c r="BZ137" i="9"/>
  <c r="Z139" i="8"/>
  <c r="CH49" i="8"/>
  <c r="BZ139" i="7"/>
  <c r="BU49" i="8"/>
  <c r="CB51" i="7"/>
  <c r="CE51" i="7"/>
  <c r="CG51" i="7"/>
  <c r="BY52" i="7" s="1"/>
  <c r="CC50" i="8"/>
  <c r="AM139" i="7"/>
  <c r="BC50" i="8"/>
  <c r="BM138" i="8"/>
  <c r="O51" i="7"/>
  <c r="R51" i="7"/>
  <c r="T51" i="7"/>
  <c r="L52" i="7" s="1"/>
  <c r="Z137" i="9"/>
  <c r="AO49" i="9"/>
  <c r="AR49" i="9"/>
  <c r="AT49" i="9"/>
  <c r="AL50" i="9" s="1"/>
  <c r="BO49" i="9"/>
  <c r="BT49" i="9"/>
  <c r="BL50" i="9" s="1"/>
  <c r="BR49" i="9"/>
  <c r="BU49" i="9" l="1"/>
  <c r="BZ139" i="8"/>
  <c r="BP50" i="9"/>
  <c r="AM138" i="9"/>
  <c r="O50" i="8"/>
  <c r="R50" i="8"/>
  <c r="T50" i="8"/>
  <c r="L51" i="8" s="1"/>
  <c r="BZ138" i="9"/>
  <c r="BD50" i="8"/>
  <c r="BA50" i="8"/>
  <c r="BF50" i="8"/>
  <c r="BM138" i="9"/>
  <c r="AP52" i="7"/>
  <c r="BC50" i="9"/>
  <c r="AU49" i="9"/>
  <c r="AM140" i="7"/>
  <c r="BZ140" i="7"/>
  <c r="AZ140" i="7"/>
  <c r="AU51" i="7"/>
  <c r="CC50" i="9"/>
  <c r="AZ139" i="8"/>
  <c r="AP50" i="9"/>
  <c r="BM140" i="7"/>
  <c r="CH49" i="9"/>
  <c r="BC52" i="7"/>
  <c r="AM138" i="8"/>
  <c r="AC50" i="9"/>
  <c r="BM139" i="8"/>
  <c r="AZ138" i="9"/>
  <c r="AH49" i="9"/>
  <c r="AB50" i="8"/>
  <c r="AG50" i="8"/>
  <c r="Y51" i="8" s="1"/>
  <c r="AE50" i="8"/>
  <c r="Z140" i="8"/>
  <c r="BH51" i="7"/>
  <c r="Z138" i="9"/>
  <c r="P52" i="7"/>
  <c r="Z142" i="7"/>
  <c r="AU49" i="8"/>
  <c r="AB52" i="7"/>
  <c r="AE52" i="7"/>
  <c r="AG52" i="7"/>
  <c r="Y53" i="7" s="1"/>
  <c r="CD50" i="8"/>
  <c r="CA50" i="8"/>
  <c r="CF50" i="8"/>
  <c r="U51" i="7"/>
  <c r="CC52" i="7"/>
  <c r="AP50" i="8"/>
  <c r="U50" i="9"/>
  <c r="BU51" i="7"/>
  <c r="CH51" i="7"/>
  <c r="BQ50" i="8"/>
  <c r="BN50" i="8"/>
  <c r="BS50" i="8"/>
  <c r="BH49" i="9"/>
  <c r="P51" i="9"/>
  <c r="BP52" i="7"/>
  <c r="CB50" i="8" l="1"/>
  <c r="CG50" i="8"/>
  <c r="BY51" i="8" s="1"/>
  <c r="CE50" i="8"/>
  <c r="BZ139" i="9"/>
  <c r="AZ141" i="7"/>
  <c r="Z139" i="9"/>
  <c r="AZ139" i="9"/>
  <c r="P51" i="8"/>
  <c r="BM140" i="8"/>
  <c r="AQ52" i="7"/>
  <c r="AN52" i="7"/>
  <c r="AS52" i="7"/>
  <c r="AM139" i="9"/>
  <c r="AH52" i="7"/>
  <c r="BZ141" i="7"/>
  <c r="AM141" i="7"/>
  <c r="BM139" i="9"/>
  <c r="BQ50" i="9"/>
  <c r="BN50" i="9"/>
  <c r="BS50" i="9"/>
  <c r="BD50" i="9"/>
  <c r="BA50" i="9"/>
  <c r="BF50" i="9"/>
  <c r="Z141" i="8"/>
  <c r="AQ50" i="8"/>
  <c r="AN50" i="8"/>
  <c r="AS50" i="8"/>
  <c r="Z143" i="7"/>
  <c r="AD50" i="9"/>
  <c r="AA50" i="9"/>
  <c r="AF50" i="9"/>
  <c r="AQ50" i="9"/>
  <c r="AN50" i="9"/>
  <c r="AS50" i="9"/>
  <c r="CD52" i="7"/>
  <c r="CA52" i="7"/>
  <c r="CF52" i="7"/>
  <c r="AH50" i="8"/>
  <c r="AZ140" i="8"/>
  <c r="BM141" i="7"/>
  <c r="AC51" i="8"/>
  <c r="AM139" i="8"/>
  <c r="BB50" i="8"/>
  <c r="BE50" i="8"/>
  <c r="BG50" i="8"/>
  <c r="AY51" i="8" s="1"/>
  <c r="BZ140" i="8"/>
  <c r="AC53" i="7"/>
  <c r="U50" i="8"/>
  <c r="BQ52" i="7"/>
  <c r="BN52" i="7"/>
  <c r="BS52" i="7"/>
  <c r="Q51" i="9"/>
  <c r="N51" i="9"/>
  <c r="S51" i="9"/>
  <c r="BO50" i="8"/>
  <c r="BT50" i="8"/>
  <c r="BL51" i="8" s="1"/>
  <c r="BR50" i="8"/>
  <c r="Q52" i="7"/>
  <c r="N52" i="7"/>
  <c r="S52" i="7"/>
  <c r="BD52" i="7"/>
  <c r="BA52" i="7"/>
  <c r="BF52" i="7"/>
  <c r="CD50" i="9"/>
  <c r="CA50" i="9"/>
  <c r="CF50" i="9"/>
  <c r="BO50" i="9" l="1"/>
  <c r="BR50" i="9"/>
  <c r="BT50" i="9"/>
  <c r="BL51" i="9" s="1"/>
  <c r="Z144" i="7"/>
  <c r="O51" i="9"/>
  <c r="R51" i="9"/>
  <c r="T51" i="9"/>
  <c r="L52" i="9" s="1"/>
  <c r="BM140" i="9"/>
  <c r="AM142" i="7"/>
  <c r="BU50" i="8"/>
  <c r="AM140" i="9"/>
  <c r="AZ140" i="9"/>
  <c r="CB50" i="9"/>
  <c r="CG50" i="9"/>
  <c r="BY51" i="9" s="1"/>
  <c r="CE50" i="9"/>
  <c r="BP51" i="8"/>
  <c r="BZ141" i="8"/>
  <c r="AB50" i="9"/>
  <c r="AG50" i="9"/>
  <c r="Y51" i="9" s="1"/>
  <c r="AE50" i="9"/>
  <c r="AZ142" i="7"/>
  <c r="BZ140" i="9"/>
  <c r="CH50" i="8"/>
  <c r="AZ141" i="8"/>
  <c r="Z140" i="9"/>
  <c r="AO50" i="8"/>
  <c r="AR50" i="8"/>
  <c r="AT50" i="8"/>
  <c r="AL51" i="8" s="1"/>
  <c r="BB52" i="7"/>
  <c r="BG52" i="7"/>
  <c r="AY53" i="7" s="1"/>
  <c r="BE52" i="7"/>
  <c r="Z142" i="8"/>
  <c r="BZ142" i="7"/>
  <c r="BM141" i="8"/>
  <c r="CC51" i="8"/>
  <c r="BH50" i="8"/>
  <c r="AM140" i="8"/>
  <c r="O52" i="7"/>
  <c r="R52" i="7"/>
  <c r="T52" i="7"/>
  <c r="L53" i="7" s="1"/>
  <c r="BC51" i="8"/>
  <c r="AO52" i="7"/>
  <c r="AT52" i="7"/>
  <c r="AL53" i="7" s="1"/>
  <c r="AR52" i="7"/>
  <c r="CB52" i="7"/>
  <c r="CG52" i="7"/>
  <c r="BY53" i="7" s="1"/>
  <c r="CE52" i="7"/>
  <c r="BO52" i="7"/>
  <c r="BT52" i="7"/>
  <c r="BL53" i="7" s="1"/>
  <c r="BR52" i="7"/>
  <c r="AD51" i="8"/>
  <c r="AA51" i="8"/>
  <c r="AF51" i="8"/>
  <c r="AO50" i="9"/>
  <c r="AR50" i="9"/>
  <c r="AT50" i="9"/>
  <c r="AL51" i="9" s="1"/>
  <c r="AD53" i="7"/>
  <c r="AA53" i="7"/>
  <c r="AF53" i="7"/>
  <c r="BM142" i="7"/>
  <c r="BB50" i="9"/>
  <c r="BE50" i="9"/>
  <c r="BG50" i="9"/>
  <c r="AY51" i="9" s="1"/>
  <c r="Q51" i="8"/>
  <c r="N51" i="8"/>
  <c r="S51" i="8"/>
  <c r="Z141" i="9" l="1"/>
  <c r="U52" i="7"/>
  <c r="AZ141" i="9"/>
  <c r="P53" i="7"/>
  <c r="BZ143" i="7"/>
  <c r="AM141" i="9"/>
  <c r="BC51" i="9"/>
  <c r="CC53" i="7"/>
  <c r="AM141" i="8"/>
  <c r="BH52" i="7"/>
  <c r="P52" i="9"/>
  <c r="BZ142" i="8"/>
  <c r="U51" i="9"/>
  <c r="AH50" i="9"/>
  <c r="CH52" i="7"/>
  <c r="BH50" i="9"/>
  <c r="AP51" i="8"/>
  <c r="BZ141" i="9"/>
  <c r="BQ51" i="8"/>
  <c r="BN51" i="8"/>
  <c r="BS51" i="8"/>
  <c r="Z145" i="7"/>
  <c r="O51" i="8"/>
  <c r="T51" i="8"/>
  <c r="L52" i="8" s="1"/>
  <c r="R51" i="8"/>
  <c r="AP51" i="9"/>
  <c r="BM141" i="9"/>
  <c r="AP53" i="7"/>
  <c r="CD51" i="8"/>
  <c r="CA51" i="8"/>
  <c r="CF51" i="8"/>
  <c r="AU50" i="8"/>
  <c r="Z143" i="8"/>
  <c r="AU50" i="9"/>
  <c r="AZ142" i="8"/>
  <c r="AC51" i="9"/>
  <c r="AB51" i="8"/>
  <c r="AG51" i="8"/>
  <c r="Y52" i="8" s="1"/>
  <c r="AE51" i="8"/>
  <c r="BU52" i="7"/>
  <c r="BD51" i="8"/>
  <c r="BA51" i="8"/>
  <c r="BF51" i="8"/>
  <c r="BM142" i="8"/>
  <c r="CH50" i="9"/>
  <c r="BP51" i="9"/>
  <c r="BP53" i="7"/>
  <c r="AZ143" i="7"/>
  <c r="CC51" i="9"/>
  <c r="BU50" i="9"/>
  <c r="BC53" i="7"/>
  <c r="AU52" i="7"/>
  <c r="BM143" i="7"/>
  <c r="AB53" i="7"/>
  <c r="AE53" i="7"/>
  <c r="AG53" i="7"/>
  <c r="Y54" i="7" s="1"/>
  <c r="AM143" i="7"/>
  <c r="BZ144" i="7" l="1"/>
  <c r="AQ51" i="8"/>
  <c r="AN51" i="8"/>
  <c r="AS51" i="8"/>
  <c r="BD53" i="7"/>
  <c r="BA53" i="7"/>
  <c r="BF53" i="7"/>
  <c r="BM143" i="8"/>
  <c r="AM142" i="8"/>
  <c r="AC54" i="7"/>
  <c r="AZ143" i="8"/>
  <c r="CD51" i="9"/>
  <c r="CA51" i="9"/>
  <c r="CF51" i="9"/>
  <c r="AQ53" i="7"/>
  <c r="AN53" i="7"/>
  <c r="AS53" i="7"/>
  <c r="Z146" i="7"/>
  <c r="CD53" i="7"/>
  <c r="CA53" i="7"/>
  <c r="CF53" i="7"/>
  <c r="AH53" i="7"/>
  <c r="BM142" i="9"/>
  <c r="BO51" i="8"/>
  <c r="BT51" i="8"/>
  <c r="BL52" i="8" s="1"/>
  <c r="BR51" i="8"/>
  <c r="BD51" i="9"/>
  <c r="BA51" i="9"/>
  <c r="BF51" i="9"/>
  <c r="AM144" i="7"/>
  <c r="Z144" i="8"/>
  <c r="AM142" i="9"/>
  <c r="P52" i="8"/>
  <c r="Q53" i="7"/>
  <c r="N53" i="7"/>
  <c r="S53" i="7"/>
  <c r="CB51" i="8"/>
  <c r="CG51" i="8"/>
  <c r="BY52" i="8" s="1"/>
  <c r="CE51" i="8"/>
  <c r="AZ142" i="9"/>
  <c r="BB51" i="8"/>
  <c r="BG51" i="8"/>
  <c r="AY52" i="8" s="1"/>
  <c r="BE51" i="8"/>
  <c r="AZ144" i="7"/>
  <c r="BQ53" i="7"/>
  <c r="BN53" i="7"/>
  <c r="BS53" i="7"/>
  <c r="AH51" i="8"/>
  <c r="AQ51" i="9"/>
  <c r="AN51" i="9"/>
  <c r="AS51" i="9"/>
  <c r="BZ142" i="9"/>
  <c r="BZ143" i="8"/>
  <c r="Z142" i="9"/>
  <c r="AD51" i="9"/>
  <c r="AA51" i="9"/>
  <c r="AF51" i="9"/>
  <c r="BM144" i="7"/>
  <c r="BQ51" i="9"/>
  <c r="BN51" i="9"/>
  <c r="BS51" i="9"/>
  <c r="AC52" i="8"/>
  <c r="U51" i="8"/>
  <c r="Q52" i="9"/>
  <c r="N52" i="9"/>
  <c r="S52" i="9"/>
  <c r="AZ143" i="9" l="1"/>
  <c r="BP52" i="8"/>
  <c r="AO53" i="7"/>
  <c r="AR53" i="7"/>
  <c r="AT53" i="7"/>
  <c r="AL54" i="7" s="1"/>
  <c r="BM144" i="8"/>
  <c r="AM145" i="7"/>
  <c r="CH51" i="8"/>
  <c r="CB51" i="9"/>
  <c r="CG51" i="9"/>
  <c r="BY52" i="9" s="1"/>
  <c r="CE51" i="9"/>
  <c r="BB53" i="7"/>
  <c r="BG53" i="7"/>
  <c r="AY54" i="7" s="1"/>
  <c r="BE53" i="7"/>
  <c r="Z143" i="9"/>
  <c r="BO51" i="9"/>
  <c r="BT51" i="9"/>
  <c r="BL52" i="9" s="1"/>
  <c r="BR51" i="9"/>
  <c r="BZ143" i="9"/>
  <c r="CB53" i="7"/>
  <c r="CG53" i="7"/>
  <c r="BY54" i="7" s="1"/>
  <c r="CE53" i="7"/>
  <c r="AZ144" i="8"/>
  <c r="O53" i="7"/>
  <c r="R53" i="7"/>
  <c r="T53" i="7"/>
  <c r="L54" i="7" s="1"/>
  <c r="AZ145" i="7"/>
  <c r="AO51" i="8"/>
  <c r="AT51" i="8"/>
  <c r="AL52" i="8" s="1"/>
  <c r="AR51" i="8"/>
  <c r="Z145" i="8"/>
  <c r="CC52" i="8"/>
  <c r="AD52" i="8"/>
  <c r="AA52" i="8"/>
  <c r="AF52" i="8"/>
  <c r="BZ144" i="8"/>
  <c r="BO53" i="7"/>
  <c r="BT53" i="7"/>
  <c r="BL54" i="7" s="1"/>
  <c r="BR53" i="7"/>
  <c r="AO51" i="9"/>
  <c r="AT51" i="9"/>
  <c r="AL52" i="9" s="1"/>
  <c r="AR51" i="9"/>
  <c r="Q52" i="8"/>
  <c r="N52" i="8"/>
  <c r="S52" i="8"/>
  <c r="AD54" i="7"/>
  <c r="AA54" i="7"/>
  <c r="AF54" i="7"/>
  <c r="O52" i="9"/>
  <c r="R52" i="9"/>
  <c r="T52" i="9"/>
  <c r="L53" i="9" s="1"/>
  <c r="AB51" i="9"/>
  <c r="AE51" i="9"/>
  <c r="AG51" i="9"/>
  <c r="Y52" i="9" s="1"/>
  <c r="BM143" i="9"/>
  <c r="BM145" i="7"/>
  <c r="BC52" i="8"/>
  <c r="AM143" i="9"/>
  <c r="Z147" i="7"/>
  <c r="BZ145" i="7"/>
  <c r="BH51" i="8"/>
  <c r="BB51" i="9"/>
  <c r="BG51" i="9"/>
  <c r="AY52" i="9" s="1"/>
  <c r="BE51" i="9"/>
  <c r="BU51" i="8"/>
  <c r="AM143" i="8"/>
  <c r="BC54" i="7" l="1"/>
  <c r="BZ144" i="9"/>
  <c r="AB52" i="8"/>
  <c r="AE52" i="8"/>
  <c r="AG52" i="8"/>
  <c r="Y53" i="8" s="1"/>
  <c r="CH51" i="9"/>
  <c r="BZ146" i="7"/>
  <c r="BM144" i="9"/>
  <c r="O52" i="8"/>
  <c r="R52" i="8"/>
  <c r="T52" i="8"/>
  <c r="L53" i="8" s="1"/>
  <c r="U53" i="7"/>
  <c r="BP52" i="9"/>
  <c r="CC52" i="9"/>
  <c r="AU53" i="7"/>
  <c r="AB54" i="7"/>
  <c r="AG54" i="7"/>
  <c r="Y55" i="7" s="1"/>
  <c r="AE54" i="7"/>
  <c r="BM145" i="8"/>
  <c r="AU51" i="9"/>
  <c r="BQ52" i="8"/>
  <c r="BN52" i="8"/>
  <c r="BS52" i="8"/>
  <c r="AC52" i="9"/>
  <c r="AH51" i="9"/>
  <c r="P53" i="9"/>
  <c r="BU53" i="7"/>
  <c r="AU51" i="8"/>
  <c r="Z144" i="9"/>
  <c r="AZ144" i="9"/>
  <c r="AZ146" i="7"/>
  <c r="BU51" i="9"/>
  <c r="CD52" i="8"/>
  <c r="CA52" i="8"/>
  <c r="CF52" i="8"/>
  <c r="AM144" i="9"/>
  <c r="BD52" i="8"/>
  <c r="BA52" i="8"/>
  <c r="BF52" i="8"/>
  <c r="U52" i="9"/>
  <c r="BP54" i="7"/>
  <c r="AP52" i="8"/>
  <c r="CH53" i="7"/>
  <c r="BZ145" i="8"/>
  <c r="AM144" i="8"/>
  <c r="P54" i="7"/>
  <c r="AP54" i="7"/>
  <c r="Z148" i="7"/>
  <c r="AP52" i="9"/>
  <c r="Z146" i="8"/>
  <c r="AZ145" i="8"/>
  <c r="BC52" i="9"/>
  <c r="CC54" i="7"/>
  <c r="AM146" i="7"/>
  <c r="BH51" i="9"/>
  <c r="BM146" i="7"/>
  <c r="BH53" i="7"/>
  <c r="CD54" i="7" l="1"/>
  <c r="CA54" i="7"/>
  <c r="CF54" i="7"/>
  <c r="AQ52" i="8"/>
  <c r="AN52" i="8"/>
  <c r="AS52" i="8"/>
  <c r="AD52" i="9"/>
  <c r="AA52" i="9"/>
  <c r="AF52" i="9"/>
  <c r="CB52" i="8"/>
  <c r="CG52" i="8"/>
  <c r="BY53" i="8" s="1"/>
  <c r="CE52" i="8"/>
  <c r="AM147" i="7"/>
  <c r="Z149" i="7"/>
  <c r="BZ147" i="7"/>
  <c r="BQ52" i="9"/>
  <c r="BN52" i="9"/>
  <c r="BS52" i="9"/>
  <c r="BO52" i="8"/>
  <c r="BR52" i="8"/>
  <c r="BT52" i="8"/>
  <c r="BL53" i="8" s="1"/>
  <c r="Q54" i="7"/>
  <c r="N54" i="7"/>
  <c r="S54" i="7"/>
  <c r="Q53" i="9"/>
  <c r="N53" i="9"/>
  <c r="S53" i="9"/>
  <c r="AC53" i="8"/>
  <c r="AH52" i="8"/>
  <c r="AZ146" i="8"/>
  <c r="AM145" i="8"/>
  <c r="BB52" i="8"/>
  <c r="BE52" i="8"/>
  <c r="BG52" i="8"/>
  <c r="AY53" i="8" s="1"/>
  <c r="AH54" i="7"/>
  <c r="P53" i="8"/>
  <c r="AQ54" i="7"/>
  <c r="AN54" i="7"/>
  <c r="AS54" i="7"/>
  <c r="CD52" i="9"/>
  <c r="CA52" i="9"/>
  <c r="CF52" i="9"/>
  <c r="BQ54" i="7"/>
  <c r="BN54" i="7"/>
  <c r="BS54" i="7"/>
  <c r="BM147" i="7"/>
  <c r="BZ146" i="8"/>
  <c r="AM145" i="9"/>
  <c r="AZ145" i="9"/>
  <c r="AC55" i="7"/>
  <c r="U52" i="8"/>
  <c r="BZ145" i="9"/>
  <c r="BD52" i="9"/>
  <c r="BA52" i="9"/>
  <c r="BF52" i="9"/>
  <c r="BM146" i="8"/>
  <c r="Z147" i="8"/>
  <c r="BD54" i="7"/>
  <c r="BA54" i="7"/>
  <c r="BF54" i="7"/>
  <c r="AZ147" i="7"/>
  <c r="AQ52" i="9"/>
  <c r="AN52" i="9"/>
  <c r="AS52" i="9"/>
  <c r="Z145" i="9"/>
  <c r="BM145" i="9"/>
  <c r="BZ147" i="8" l="1"/>
  <c r="Q53" i="8"/>
  <c r="N53" i="8"/>
  <c r="S53" i="8"/>
  <c r="Z148" i="8"/>
  <c r="AZ146" i="9"/>
  <c r="AM146" i="8"/>
  <c r="Z150" i="7"/>
  <c r="BM147" i="8"/>
  <c r="AM146" i="9"/>
  <c r="AO52" i="9"/>
  <c r="AT52" i="9"/>
  <c r="AL53" i="9" s="1"/>
  <c r="AR52" i="9"/>
  <c r="BB52" i="9"/>
  <c r="BE52" i="9"/>
  <c r="BG52" i="9"/>
  <c r="AY53" i="9" s="1"/>
  <c r="AO54" i="7"/>
  <c r="AR54" i="7"/>
  <c r="AT54" i="7"/>
  <c r="AL55" i="7" s="1"/>
  <c r="AZ147" i="8"/>
  <c r="BP53" i="8"/>
  <c r="AO52" i="8"/>
  <c r="AR52" i="8"/>
  <c r="AT52" i="8"/>
  <c r="AL53" i="8" s="1"/>
  <c r="BU52" i="8"/>
  <c r="AM148" i="7"/>
  <c r="CH52" i="8"/>
  <c r="CC53" i="8"/>
  <c r="CB54" i="7"/>
  <c r="CE54" i="7"/>
  <c r="CG54" i="7"/>
  <c r="BY55" i="7" s="1"/>
  <c r="Z146" i="9"/>
  <c r="O54" i="7"/>
  <c r="R54" i="7"/>
  <c r="T54" i="7"/>
  <c r="L55" i="7" s="1"/>
  <c r="BZ146" i="9"/>
  <c r="BM148" i="7"/>
  <c r="BO52" i="9"/>
  <c r="BT52" i="9"/>
  <c r="BL53" i="9" s="1"/>
  <c r="BR52" i="9"/>
  <c r="AD53" i="8"/>
  <c r="AA53" i="8"/>
  <c r="AF53" i="8"/>
  <c r="CB52" i="9"/>
  <c r="CE52" i="9"/>
  <c r="CG52" i="9"/>
  <c r="BY53" i="9" s="1"/>
  <c r="BO54" i="7"/>
  <c r="BT54" i="7"/>
  <c r="BL55" i="7" s="1"/>
  <c r="BR54" i="7"/>
  <c r="BC53" i="8"/>
  <c r="B12" i="9"/>
  <c r="BZ148" i="7"/>
  <c r="AB52" i="9"/>
  <c r="AG52" i="9"/>
  <c r="Y53" i="9" s="1"/>
  <c r="AE52" i="9"/>
  <c r="AZ148" i="7"/>
  <c r="BB54" i="7"/>
  <c r="BG54" i="7"/>
  <c r="AY55" i="7" s="1"/>
  <c r="BE54" i="7"/>
  <c r="BM146" i="9"/>
  <c r="AD55" i="7"/>
  <c r="AA55" i="7"/>
  <c r="AF55" i="7"/>
  <c r="BH52" i="8"/>
  <c r="O53" i="9"/>
  <c r="T53" i="9"/>
  <c r="L54" i="9" s="1"/>
  <c r="R53" i="9"/>
  <c r="AU54" i="7" l="1"/>
  <c r="C14" i="7"/>
  <c r="U53" i="9"/>
  <c r="C12" i="8"/>
  <c r="P55" i="7"/>
  <c r="AZ148" i="8"/>
  <c r="P54" i="9"/>
  <c r="AZ149" i="7"/>
  <c r="BD53" i="8"/>
  <c r="BA53" i="8"/>
  <c r="BF53" i="8"/>
  <c r="AB53" i="8"/>
  <c r="AG53" i="8"/>
  <c r="Y54" i="8" s="1"/>
  <c r="AE53" i="8"/>
  <c r="U54" i="7"/>
  <c r="AP55" i="7"/>
  <c r="BC53" i="9"/>
  <c r="Z147" i="9"/>
  <c r="BP53" i="9"/>
  <c r="BH52" i="9"/>
  <c r="CH54" i="7"/>
  <c r="AP53" i="8"/>
  <c r="Z151" i="7"/>
  <c r="Z149" i="8"/>
  <c r="BU52" i="9"/>
  <c r="AU52" i="8"/>
  <c r="AU52" i="9"/>
  <c r="B12" i="8"/>
  <c r="CC55" i="7"/>
  <c r="CC53" i="9"/>
  <c r="BM147" i="9"/>
  <c r="BM149" i="7"/>
  <c r="AP53" i="9"/>
  <c r="O53" i="8"/>
  <c r="T53" i="8"/>
  <c r="L54" i="8" s="1"/>
  <c r="R53" i="8"/>
  <c r="BM148" i="8"/>
  <c r="BU54" i="7"/>
  <c r="CD53" i="8"/>
  <c r="CA53" i="8"/>
  <c r="CF53" i="8"/>
  <c r="BQ53" i="8"/>
  <c r="BN53" i="8"/>
  <c r="BS53" i="8"/>
  <c r="AM147" i="8"/>
  <c r="AM149" i="7"/>
  <c r="BP55" i="7"/>
  <c r="AB55" i="7"/>
  <c r="AE55" i="7"/>
  <c r="E46" i="10" s="1"/>
  <c r="AG55" i="7"/>
  <c r="Y56" i="7" s="1"/>
  <c r="AH52" i="9"/>
  <c r="AC53" i="9"/>
  <c r="CH52" i="9"/>
  <c r="BZ149" i="7"/>
  <c r="BH54" i="7"/>
  <c r="BZ147" i="9"/>
  <c r="AM147" i="9"/>
  <c r="AZ147" i="9"/>
  <c r="BZ148" i="8"/>
  <c r="BC55" i="7"/>
  <c r="BZ149" i="8" l="1"/>
  <c r="CD55" i="7"/>
  <c r="CA55" i="7"/>
  <c r="CF55" i="7"/>
  <c r="BO53" i="8"/>
  <c r="BT53" i="8"/>
  <c r="BL54" i="8" s="1"/>
  <c r="BR53" i="8"/>
  <c r="BM149" i="8"/>
  <c r="BQ53" i="9"/>
  <c r="BN53" i="9"/>
  <c r="BS53" i="9"/>
  <c r="AH53" i="8"/>
  <c r="AC54" i="8"/>
  <c r="AZ149" i="8"/>
  <c r="BD53" i="9"/>
  <c r="BA53" i="9"/>
  <c r="BF53" i="9"/>
  <c r="BB53" i="8"/>
  <c r="BG53" i="8"/>
  <c r="AY54" i="8" s="1"/>
  <c r="BE53" i="8"/>
  <c r="Z148" i="9"/>
  <c r="P54" i="8"/>
  <c r="E12" i="8"/>
  <c r="AD53" i="9"/>
  <c r="AA53" i="9"/>
  <c r="AF53" i="9"/>
  <c r="Z152" i="7"/>
  <c r="AZ150" i="7"/>
  <c r="Q55" i="7"/>
  <c r="N55" i="7"/>
  <c r="S55" i="7"/>
  <c r="AQ53" i="9"/>
  <c r="AN53" i="9"/>
  <c r="AS53" i="9"/>
  <c r="AC56" i="7"/>
  <c r="AQ53" i="8"/>
  <c r="AN53" i="8"/>
  <c r="AS53" i="8"/>
  <c r="AM148" i="8"/>
  <c r="F12" i="8"/>
  <c r="AM148" i="9"/>
  <c r="Q54" i="9"/>
  <c r="N54" i="9"/>
  <c r="S54" i="9"/>
  <c r="BM148" i="9"/>
  <c r="AM150" i="7"/>
  <c r="U53" i="8"/>
  <c r="AZ148" i="9"/>
  <c r="Z150" i="8"/>
  <c r="BZ148" i="9"/>
  <c r="CB53" i="8"/>
  <c r="CG53" i="8"/>
  <c r="BY54" i="8" s="1"/>
  <c r="CE53" i="8"/>
  <c r="AQ55" i="7"/>
  <c r="AN55" i="7"/>
  <c r="AS55" i="7"/>
  <c r="G12" i="8"/>
  <c r="AH55" i="7"/>
  <c r="BM150" i="7"/>
  <c r="BD55" i="7"/>
  <c r="BA55" i="7"/>
  <c r="BF55" i="7"/>
  <c r="BZ150" i="7"/>
  <c r="BQ55" i="7"/>
  <c r="BN55" i="7"/>
  <c r="BS55" i="7"/>
  <c r="CD53" i="9"/>
  <c r="CA53" i="9"/>
  <c r="CF53" i="9"/>
  <c r="BC54" i="8" l="1"/>
  <c r="BO53" i="9"/>
  <c r="BT53" i="9"/>
  <c r="BL54" i="9" s="1"/>
  <c r="BR53" i="9"/>
  <c r="O54" i="9"/>
  <c r="T54" i="9"/>
  <c r="L55" i="9" s="1"/>
  <c r="R54" i="9"/>
  <c r="BB53" i="9"/>
  <c r="BE53" i="9"/>
  <c r="BG53" i="9"/>
  <c r="AY54" i="9" s="1"/>
  <c r="D12" i="9"/>
  <c r="BU53" i="8"/>
  <c r="AO55" i="7"/>
  <c r="AR55" i="7"/>
  <c r="AT55" i="7"/>
  <c r="AL56" i="7" s="1"/>
  <c r="AZ149" i="9"/>
  <c r="CH53" i="8"/>
  <c r="AO53" i="9"/>
  <c r="AR53" i="9"/>
  <c r="AT53" i="9"/>
  <c r="AL54" i="9" s="1"/>
  <c r="AZ150" i="8"/>
  <c r="BP54" i="8"/>
  <c r="Z153" i="7"/>
  <c r="C12" i="9"/>
  <c r="BB55" i="7"/>
  <c r="BE55" i="7"/>
  <c r="BG55" i="7"/>
  <c r="AY56" i="7" s="1"/>
  <c r="CC54" i="8"/>
  <c r="AM149" i="8"/>
  <c r="AB53" i="9"/>
  <c r="AE53" i="9"/>
  <c r="AG53" i="9"/>
  <c r="Y54" i="9" s="1"/>
  <c r="B14" i="7"/>
  <c r="AD54" i="8"/>
  <c r="AA54" i="8"/>
  <c r="AF54" i="8"/>
  <c r="G14" i="7"/>
  <c r="O55" i="7"/>
  <c r="R55" i="7"/>
  <c r="T55" i="7"/>
  <c r="L56" i="7" s="1"/>
  <c r="Q54" i="8"/>
  <c r="N54" i="8"/>
  <c r="S54" i="8"/>
  <c r="CB55" i="7"/>
  <c r="CE55" i="7"/>
  <c r="CG55" i="7"/>
  <c r="BY56" i="7" s="1"/>
  <c r="D14" i="7"/>
  <c r="Z151" i="8"/>
  <c r="AM149" i="9"/>
  <c r="E12" i="9"/>
  <c r="CB53" i="9"/>
  <c r="CE53" i="9"/>
  <c r="CG53" i="9"/>
  <c r="BY54" i="9" s="1"/>
  <c r="BZ149" i="9"/>
  <c r="Z149" i="9"/>
  <c r="AO53" i="8"/>
  <c r="AR53" i="8"/>
  <c r="AT53" i="8"/>
  <c r="AL54" i="8" s="1"/>
  <c r="BZ151" i="7"/>
  <c r="AD56" i="7"/>
  <c r="AA56" i="7"/>
  <c r="AF56" i="7"/>
  <c r="BM150" i="8"/>
  <c r="E14" i="7"/>
  <c r="G12" i="9"/>
  <c r="BM151" i="7"/>
  <c r="AM151" i="7"/>
  <c r="E49" i="10"/>
  <c r="E50" i="10" s="1"/>
  <c r="E55" i="10"/>
  <c r="E53" i="10"/>
  <c r="AZ151" i="7"/>
  <c r="BM149" i="9"/>
  <c r="F14" i="7"/>
  <c r="BO55" i="7"/>
  <c r="BR55" i="7"/>
  <c r="BT55" i="7"/>
  <c r="BL56" i="7" s="1"/>
  <c r="D12" i="8"/>
  <c r="BH53" i="8"/>
  <c r="F12" i="9"/>
  <c r="BZ150" i="8"/>
  <c r="BZ150" i="9" l="1"/>
  <c r="CC56" i="7"/>
  <c r="BC56" i="7"/>
  <c r="AU53" i="9"/>
  <c r="AM152" i="7"/>
  <c r="CC54" i="9"/>
  <c r="CH55" i="7"/>
  <c r="AB54" i="8"/>
  <c r="AE54" i="8"/>
  <c r="AG54" i="8"/>
  <c r="Y55" i="8" s="1"/>
  <c r="BH55" i="7"/>
  <c r="BC54" i="9"/>
  <c r="BM150" i="9"/>
  <c r="BZ152" i="7"/>
  <c r="CH53" i="9"/>
  <c r="BH53" i="9"/>
  <c r="AP54" i="8"/>
  <c r="AZ152" i="7"/>
  <c r="AU53" i="8"/>
  <c r="O54" i="8"/>
  <c r="T54" i="8"/>
  <c r="L55" i="8" s="1"/>
  <c r="R54" i="8"/>
  <c r="AZ150" i="9"/>
  <c r="U54" i="9"/>
  <c r="Z154" i="7"/>
  <c r="P55" i="9"/>
  <c r="Z150" i="9"/>
  <c r="AM150" i="9"/>
  <c r="P56" i="7"/>
  <c r="AH53" i="9"/>
  <c r="AP56" i="7"/>
  <c r="BM152" i="7"/>
  <c r="U55" i="7"/>
  <c r="AU55" i="7"/>
  <c r="BU53" i="9"/>
  <c r="AC54" i="9"/>
  <c r="BM151" i="8"/>
  <c r="Z152" i="8"/>
  <c r="BQ54" i="8"/>
  <c r="BN54" i="8"/>
  <c r="BS54" i="8"/>
  <c r="BP54" i="9"/>
  <c r="AM150" i="8"/>
  <c r="AZ151" i="8"/>
  <c r="BP56" i="7"/>
  <c r="BD54" i="8"/>
  <c r="BA54" i="8"/>
  <c r="BF54" i="8"/>
  <c r="BU55" i="7"/>
  <c r="BZ151" i="8"/>
  <c r="AB56" i="7"/>
  <c r="AG56" i="7"/>
  <c r="Y57" i="7" s="1"/>
  <c r="AE56" i="7"/>
  <c r="CD54" i="8"/>
  <c r="CA54" i="8"/>
  <c r="CF54" i="8"/>
  <c r="AP54" i="9"/>
  <c r="Q55" i="9" l="1"/>
  <c r="N55" i="9"/>
  <c r="S55" i="9"/>
  <c r="BM151" i="9"/>
  <c r="AZ153" i="7"/>
  <c r="BO54" i="8"/>
  <c r="BR54" i="8"/>
  <c r="BT54" i="8"/>
  <c r="BL55" i="8" s="1"/>
  <c r="AQ54" i="8"/>
  <c r="AN54" i="8"/>
  <c r="AS54" i="8"/>
  <c r="AQ54" i="9"/>
  <c r="AN54" i="9"/>
  <c r="AS54" i="9"/>
  <c r="AH56" i="7"/>
  <c r="BD56" i="7"/>
  <c r="BA56" i="7"/>
  <c r="BF56" i="7"/>
  <c r="AC57" i="7"/>
  <c r="BQ56" i="7"/>
  <c r="BN56" i="7"/>
  <c r="BS56" i="7"/>
  <c r="AC55" i="8"/>
  <c r="Z153" i="8"/>
  <c r="AZ151" i="9"/>
  <c r="Q56" i="7"/>
  <c r="N56" i="7"/>
  <c r="S56" i="7"/>
  <c r="AH54" i="8"/>
  <c r="BQ54" i="9"/>
  <c r="BN54" i="9"/>
  <c r="BS54" i="9"/>
  <c r="Z155" i="7"/>
  <c r="P55" i="8"/>
  <c r="CD56" i="7"/>
  <c r="CA56" i="7"/>
  <c r="CF56" i="7"/>
  <c r="BB54" i="8"/>
  <c r="BG54" i="8"/>
  <c r="AY55" i="8" s="1"/>
  <c r="BE54" i="8"/>
  <c r="BM153" i="7"/>
  <c r="AD54" i="9"/>
  <c r="AA54" i="9"/>
  <c r="AF54" i="9"/>
  <c r="AQ56" i="7"/>
  <c r="AN56" i="7"/>
  <c r="AS56" i="7"/>
  <c r="AM153" i="7"/>
  <c r="AZ152" i="8"/>
  <c r="AM151" i="8"/>
  <c r="BM152" i="8"/>
  <c r="Z151" i="9"/>
  <c r="BD54" i="9"/>
  <c r="BA54" i="9"/>
  <c r="BF54" i="9"/>
  <c r="CB54" i="8"/>
  <c r="CG54" i="8"/>
  <c r="BY55" i="8" s="1"/>
  <c r="CE54" i="8"/>
  <c r="AM151" i="9"/>
  <c r="U54" i="8"/>
  <c r="BZ152" i="8"/>
  <c r="BZ153" i="7"/>
  <c r="CD54" i="9"/>
  <c r="CA54" i="9"/>
  <c r="CF54" i="9"/>
  <c r="BZ151" i="9"/>
  <c r="O56" i="7" l="1"/>
  <c r="R56" i="7"/>
  <c r="T56" i="7"/>
  <c r="L57" i="7" s="1"/>
  <c r="AD57" i="7"/>
  <c r="AA57" i="7"/>
  <c r="AF57" i="7"/>
  <c r="AM152" i="8"/>
  <c r="CH54" i="8"/>
  <c r="BU54" i="8"/>
  <c r="BM154" i="7"/>
  <c r="BZ154" i="7"/>
  <c r="CC55" i="8"/>
  <c r="AZ153" i="8"/>
  <c r="BC55" i="8"/>
  <c r="Z156" i="7"/>
  <c r="Z154" i="8"/>
  <c r="BB56" i="7"/>
  <c r="BG56" i="7"/>
  <c r="AY57" i="7" s="1"/>
  <c r="BE56" i="7"/>
  <c r="BZ152" i="9"/>
  <c r="BH54" i="8"/>
  <c r="AZ154" i="7"/>
  <c r="AO54" i="8"/>
  <c r="AR54" i="8"/>
  <c r="AT54" i="8"/>
  <c r="AL55" i="8" s="1"/>
  <c r="AM152" i="9"/>
  <c r="CB54" i="9"/>
  <c r="CE54" i="9"/>
  <c r="CG54" i="9"/>
  <c r="BY55" i="9" s="1"/>
  <c r="CB56" i="7"/>
  <c r="CE56" i="7"/>
  <c r="CG56" i="7"/>
  <c r="BY57" i="7" s="1"/>
  <c r="BM152" i="9"/>
  <c r="AZ152" i="9"/>
  <c r="BZ153" i="8"/>
  <c r="Z152" i="9"/>
  <c r="Q55" i="8"/>
  <c r="N55" i="8"/>
  <c r="S55" i="8"/>
  <c r="AO54" i="9"/>
  <c r="AR54" i="9"/>
  <c r="AT54" i="9"/>
  <c r="AL55" i="9" s="1"/>
  <c r="BP55" i="8"/>
  <c r="AM154" i="7"/>
  <c r="AD55" i="8"/>
  <c r="AA55" i="8"/>
  <c r="AF55" i="8"/>
  <c r="AO56" i="7"/>
  <c r="AR56" i="7"/>
  <c r="AT56" i="7"/>
  <c r="AL57" i="7" s="1"/>
  <c r="BO56" i="7"/>
  <c r="BR56" i="7"/>
  <c r="BT56" i="7"/>
  <c r="BL57" i="7" s="1"/>
  <c r="O55" i="9"/>
  <c r="T55" i="9"/>
  <c r="L56" i="9" s="1"/>
  <c r="R55" i="9"/>
  <c r="BB54" i="9"/>
  <c r="BG54" i="9"/>
  <c r="AY55" i="9" s="1"/>
  <c r="BE54" i="9"/>
  <c r="BO54" i="9"/>
  <c r="BR54" i="9"/>
  <c r="BT54" i="9"/>
  <c r="BL55" i="9" s="1"/>
  <c r="BM153" i="8"/>
  <c r="AB54" i="9"/>
  <c r="AE54" i="9"/>
  <c r="AG54" i="9"/>
  <c r="Y55" i="9" s="1"/>
  <c r="BC55" i="9" l="1"/>
  <c r="AU56" i="7"/>
  <c r="AP55" i="9"/>
  <c r="CC55" i="9"/>
  <c r="AZ154" i="8"/>
  <c r="CH54" i="9"/>
  <c r="BZ153" i="9"/>
  <c r="CD55" i="8"/>
  <c r="CA55" i="8"/>
  <c r="CF55" i="8"/>
  <c r="AM153" i="8"/>
  <c r="AU54" i="9"/>
  <c r="BM153" i="9"/>
  <c r="AM153" i="9"/>
  <c r="AB57" i="7"/>
  <c r="AE57" i="7"/>
  <c r="AG57" i="7"/>
  <c r="Y58" i="7" s="1"/>
  <c r="U55" i="9"/>
  <c r="Z155" i="8"/>
  <c r="BM155" i="7"/>
  <c r="BZ155" i="7"/>
  <c r="P56" i="9"/>
  <c r="BH56" i="7"/>
  <c r="AC55" i="9"/>
  <c r="AZ155" i="7"/>
  <c r="Z157" i="7"/>
  <c r="AB55" i="8"/>
  <c r="AE55" i="8"/>
  <c r="AG55" i="8"/>
  <c r="Y56" i="8" s="1"/>
  <c r="AH54" i="9"/>
  <c r="AP55" i="8"/>
  <c r="AM155" i="7"/>
  <c r="AU54" i="8"/>
  <c r="Z153" i="9"/>
  <c r="BP55" i="9"/>
  <c r="BZ154" i="8"/>
  <c r="P57" i="7"/>
  <c r="BC57" i="7"/>
  <c r="CC57" i="7"/>
  <c r="BU56" i="7"/>
  <c r="BU54" i="9"/>
  <c r="BD55" i="8"/>
  <c r="BA55" i="8"/>
  <c r="BF55" i="8"/>
  <c r="U56" i="7"/>
  <c r="O55" i="8"/>
  <c r="T55" i="8"/>
  <c r="L56" i="8" s="1"/>
  <c r="R55" i="8"/>
  <c r="BM154" i="8"/>
  <c r="CH56" i="7"/>
  <c r="BP57" i="7"/>
  <c r="BQ55" i="8"/>
  <c r="BN55" i="8"/>
  <c r="BS55" i="8"/>
  <c r="BH54" i="9"/>
  <c r="AP57" i="7"/>
  <c r="AZ153" i="9"/>
  <c r="AQ55" i="8" l="1"/>
  <c r="AN55" i="8"/>
  <c r="AS55" i="8"/>
  <c r="BM156" i="7"/>
  <c r="BB55" i="8"/>
  <c r="BE55" i="8"/>
  <c r="BG55" i="8"/>
  <c r="AY56" i="8" s="1"/>
  <c r="AD55" i="9"/>
  <c r="AA55" i="9"/>
  <c r="AF55" i="9"/>
  <c r="Z156" i="8"/>
  <c r="BQ55" i="9"/>
  <c r="BN55" i="9"/>
  <c r="BS55" i="9"/>
  <c r="CD55" i="9"/>
  <c r="CA55" i="9"/>
  <c r="CF55" i="9"/>
  <c r="BQ57" i="7"/>
  <c r="BN57" i="7"/>
  <c r="BS57" i="7"/>
  <c r="AM154" i="8"/>
  <c r="BO55" i="8"/>
  <c r="BT55" i="8"/>
  <c r="BL56" i="8" s="1"/>
  <c r="BR55" i="8"/>
  <c r="AQ55" i="9"/>
  <c r="AN55" i="9"/>
  <c r="AS55" i="9"/>
  <c r="Q57" i="7"/>
  <c r="N57" i="7"/>
  <c r="S57" i="7"/>
  <c r="AC58" i="7"/>
  <c r="CB55" i="8"/>
  <c r="CE55" i="8"/>
  <c r="CG55" i="8"/>
  <c r="BY56" i="8" s="1"/>
  <c r="BM154" i="9"/>
  <c r="BM155" i="8"/>
  <c r="AH55" i="8"/>
  <c r="U55" i="8"/>
  <c r="P56" i="8"/>
  <c r="CD57" i="7"/>
  <c r="CA57" i="7"/>
  <c r="CF57" i="7"/>
  <c r="Z158" i="7"/>
  <c r="AH57" i="7"/>
  <c r="AZ155" i="8"/>
  <c r="BZ155" i="8"/>
  <c r="AZ154" i="9"/>
  <c r="Z154" i="9"/>
  <c r="AQ57" i="7"/>
  <c r="AN57" i="7"/>
  <c r="AS57" i="7"/>
  <c r="BZ156" i="7"/>
  <c r="AM156" i="7"/>
  <c r="BD55" i="9"/>
  <c r="BA55" i="9"/>
  <c r="BF55" i="9"/>
  <c r="AC56" i="8"/>
  <c r="Q56" i="9"/>
  <c r="N56" i="9"/>
  <c r="S56" i="9"/>
  <c r="BD57" i="7"/>
  <c r="BA57" i="7"/>
  <c r="BF57" i="7"/>
  <c r="AZ156" i="7"/>
  <c r="AM154" i="9"/>
  <c r="BZ154" i="9"/>
  <c r="AD56" i="8" l="1"/>
  <c r="AA56" i="8"/>
  <c r="AF56" i="8"/>
  <c r="AZ155" i="9"/>
  <c r="AZ157" i="7"/>
  <c r="Q56" i="8"/>
  <c r="N56" i="8"/>
  <c r="S56" i="8"/>
  <c r="CC56" i="8"/>
  <c r="BU55" i="8"/>
  <c r="BO55" i="9"/>
  <c r="BT55" i="9"/>
  <c r="BL56" i="9" s="1"/>
  <c r="BR55" i="9"/>
  <c r="BH55" i="8"/>
  <c r="BZ155" i="9"/>
  <c r="CB57" i="7"/>
  <c r="CG57" i="7"/>
  <c r="BY58" i="7" s="1"/>
  <c r="CE57" i="7"/>
  <c r="AO55" i="9"/>
  <c r="AT55" i="9"/>
  <c r="AL56" i="9" s="1"/>
  <c r="AR55" i="9"/>
  <c r="BC56" i="8"/>
  <c r="AD58" i="7"/>
  <c r="AA58" i="7"/>
  <c r="AF58" i="7"/>
  <c r="AM155" i="8"/>
  <c r="Z157" i="8"/>
  <c r="BM157" i="7"/>
  <c r="Z155" i="9"/>
  <c r="BB55" i="9"/>
  <c r="BG55" i="9"/>
  <c r="AY56" i="9" s="1"/>
  <c r="BE55" i="9"/>
  <c r="BP56" i="8"/>
  <c r="BB57" i="7"/>
  <c r="BG57" i="7"/>
  <c r="AY58" i="7" s="1"/>
  <c r="BE57" i="7"/>
  <c r="BM156" i="8"/>
  <c r="AO55" i="8"/>
  <c r="AR55" i="8"/>
  <c r="AT55" i="8"/>
  <c r="AL56" i="8" s="1"/>
  <c r="CB55" i="9"/>
  <c r="CE55" i="9"/>
  <c r="CG55" i="9"/>
  <c r="BY56" i="9" s="1"/>
  <c r="BM155" i="9"/>
  <c r="BZ156" i="8"/>
  <c r="CH55" i="8"/>
  <c r="BZ157" i="7"/>
  <c r="O56" i="9"/>
  <c r="T56" i="9"/>
  <c r="L57" i="9" s="1"/>
  <c r="R56" i="9"/>
  <c r="Z159" i="7"/>
  <c r="O57" i="7"/>
  <c r="R57" i="7"/>
  <c r="T57" i="7"/>
  <c r="L58" i="7" s="1"/>
  <c r="BO57" i="7"/>
  <c r="BT57" i="7"/>
  <c r="BL58" i="7" s="1"/>
  <c r="BR57" i="7"/>
  <c r="AB55" i="9"/>
  <c r="AE55" i="9"/>
  <c r="AG55" i="9"/>
  <c r="Y56" i="9" s="1"/>
  <c r="AM155" i="9"/>
  <c r="AM157" i="7"/>
  <c r="AZ156" i="8"/>
  <c r="AO57" i="7"/>
  <c r="AT57" i="7"/>
  <c r="AL58" i="7" s="1"/>
  <c r="AR57" i="7"/>
  <c r="CH55" i="9" l="1"/>
  <c r="BH57" i="7"/>
  <c r="BD56" i="8"/>
  <c r="BA56" i="8"/>
  <c r="BF56" i="8"/>
  <c r="BU55" i="9"/>
  <c r="AZ156" i="9"/>
  <c r="AH55" i="9"/>
  <c r="AU57" i="7"/>
  <c r="AU55" i="9"/>
  <c r="BP58" i="7"/>
  <c r="BZ158" i="7"/>
  <c r="AP56" i="8"/>
  <c r="AP56" i="9"/>
  <c r="AB56" i="8"/>
  <c r="AE56" i="8"/>
  <c r="AG56" i="8"/>
  <c r="Y57" i="8" s="1"/>
  <c r="P57" i="9"/>
  <c r="BP56" i="9"/>
  <c r="BM158" i="7"/>
  <c r="CC56" i="9"/>
  <c r="BC58" i="7"/>
  <c r="BQ56" i="8"/>
  <c r="BN56" i="8"/>
  <c r="BS56" i="8"/>
  <c r="U57" i="7"/>
  <c r="CC58" i="7"/>
  <c r="CD56" i="8"/>
  <c r="CA56" i="8"/>
  <c r="CF56" i="8"/>
  <c r="AP58" i="7"/>
  <c r="AZ157" i="8"/>
  <c r="Z158" i="8"/>
  <c r="AM158" i="7"/>
  <c r="BC56" i="9"/>
  <c r="AU55" i="8"/>
  <c r="AM156" i="8"/>
  <c r="Z160" i="7"/>
  <c r="BM156" i="9"/>
  <c r="O56" i="8"/>
  <c r="T56" i="8"/>
  <c r="L57" i="8" s="1"/>
  <c r="R56" i="8"/>
  <c r="AC56" i="9"/>
  <c r="P58" i="7"/>
  <c r="BZ157" i="8"/>
  <c r="BH55" i="9"/>
  <c r="AM156" i="9"/>
  <c r="BZ156" i="9"/>
  <c r="BU57" i="7"/>
  <c r="CH57" i="7"/>
  <c r="BM157" i="8"/>
  <c r="Z156" i="9"/>
  <c r="U56" i="9"/>
  <c r="AB58" i="7"/>
  <c r="AG58" i="7"/>
  <c r="Y59" i="7" s="1"/>
  <c r="AE58" i="7"/>
  <c r="AZ158" i="7"/>
  <c r="BZ158" i="8" l="1"/>
  <c r="BM159" i="7"/>
  <c r="AH58" i="7"/>
  <c r="AM157" i="8"/>
  <c r="AZ158" i="8"/>
  <c r="BQ56" i="9"/>
  <c r="BN56" i="9"/>
  <c r="BS56" i="9"/>
  <c r="BZ159" i="7"/>
  <c r="BO56" i="8"/>
  <c r="BT56" i="8"/>
  <c r="BL57" i="8" s="1"/>
  <c r="BR56" i="8"/>
  <c r="AZ159" i="7"/>
  <c r="AQ58" i="7"/>
  <c r="AN58" i="7"/>
  <c r="AS58" i="7"/>
  <c r="Q58" i="7"/>
  <c r="N58" i="7"/>
  <c r="S58" i="7"/>
  <c r="Q57" i="9"/>
  <c r="N57" i="9"/>
  <c r="S57" i="9"/>
  <c r="BQ58" i="7"/>
  <c r="BN58" i="7"/>
  <c r="BS58" i="7"/>
  <c r="BD58" i="7"/>
  <c r="BA58" i="7"/>
  <c r="BF58" i="7"/>
  <c r="BB56" i="8"/>
  <c r="BG56" i="8"/>
  <c r="AY57" i="8" s="1"/>
  <c r="BE56" i="8"/>
  <c r="AC59" i="7"/>
  <c r="CD56" i="9"/>
  <c r="CA56" i="9"/>
  <c r="CF56" i="9"/>
  <c r="AH56" i="8"/>
  <c r="AC57" i="8"/>
  <c r="BD56" i="9"/>
  <c r="BA56" i="9"/>
  <c r="BF56" i="9"/>
  <c r="P57" i="8"/>
  <c r="CB56" i="8"/>
  <c r="CE56" i="8"/>
  <c r="CG56" i="8"/>
  <c r="BY57" i="8" s="1"/>
  <c r="AD56" i="9"/>
  <c r="AA56" i="9"/>
  <c r="AF56" i="9"/>
  <c r="AQ56" i="9"/>
  <c r="AN56" i="9"/>
  <c r="AS56" i="9"/>
  <c r="BZ157" i="9"/>
  <c r="U56" i="8"/>
  <c r="AM157" i="9"/>
  <c r="Z157" i="9"/>
  <c r="BM157" i="9"/>
  <c r="AM159" i="7"/>
  <c r="Z159" i="8"/>
  <c r="CD58" i="7"/>
  <c r="CA58" i="7"/>
  <c r="CF58" i="7"/>
  <c r="AQ56" i="8"/>
  <c r="AN56" i="8"/>
  <c r="AS56" i="8"/>
  <c r="BM158" i="8"/>
  <c r="Z161" i="7"/>
  <c r="AZ157" i="9"/>
  <c r="Z162" i="7" l="1"/>
  <c r="AZ159" i="8"/>
  <c r="Q57" i="8"/>
  <c r="N57" i="8"/>
  <c r="S57" i="8"/>
  <c r="CC57" i="8"/>
  <c r="BB58" i="7"/>
  <c r="BE58" i="7"/>
  <c r="BG58" i="7"/>
  <c r="AY59" i="7" s="1"/>
  <c r="BM159" i="8"/>
  <c r="CH56" i="8"/>
  <c r="AO58" i="7"/>
  <c r="AR58" i="7"/>
  <c r="AT58" i="7"/>
  <c r="AL59" i="7" s="1"/>
  <c r="CB56" i="9"/>
  <c r="CE56" i="9"/>
  <c r="CG56" i="9"/>
  <c r="BY57" i="9" s="1"/>
  <c r="BO58" i="7"/>
  <c r="BR58" i="7"/>
  <c r="BT58" i="7"/>
  <c r="BL59" i="7" s="1"/>
  <c r="AM158" i="8"/>
  <c r="BU56" i="8"/>
  <c r="AD59" i="7"/>
  <c r="AA59" i="7"/>
  <c r="AF59" i="7"/>
  <c r="BP57" i="8"/>
  <c r="BZ158" i="9"/>
  <c r="Z158" i="9"/>
  <c r="O57" i="9"/>
  <c r="R57" i="9"/>
  <c r="T57" i="9"/>
  <c r="L58" i="9" s="1"/>
  <c r="AM160" i="7"/>
  <c r="AZ160" i="7"/>
  <c r="AO56" i="9"/>
  <c r="AT56" i="9"/>
  <c r="AL57" i="9" s="1"/>
  <c r="AR56" i="9"/>
  <c r="BZ160" i="7"/>
  <c r="BC57" i="8"/>
  <c r="BM160" i="7"/>
  <c r="AO56" i="8"/>
  <c r="AT56" i="8"/>
  <c r="AL57" i="8" s="1"/>
  <c r="AR56" i="8"/>
  <c r="BB56" i="9"/>
  <c r="BE56" i="9"/>
  <c r="BG56" i="9"/>
  <c r="AY57" i="9" s="1"/>
  <c r="AM158" i="9"/>
  <c r="AD57" i="8"/>
  <c r="AA57" i="8"/>
  <c r="AF57" i="8"/>
  <c r="CB58" i="7"/>
  <c r="CG58" i="7"/>
  <c r="BY59" i="7" s="1"/>
  <c r="CE58" i="7"/>
  <c r="O58" i="7"/>
  <c r="T58" i="7"/>
  <c r="L59" i="7" s="1"/>
  <c r="R58" i="7"/>
  <c r="BM158" i="9"/>
  <c r="BH56" i="8"/>
  <c r="AB56" i="9"/>
  <c r="AE56" i="9"/>
  <c r="AG56" i="9"/>
  <c r="Y57" i="9" s="1"/>
  <c r="AZ158" i="9"/>
  <c r="Z160" i="8"/>
  <c r="BO56" i="9"/>
  <c r="BT56" i="9"/>
  <c r="BL57" i="9" s="1"/>
  <c r="BR56" i="9"/>
  <c r="BZ159" i="8"/>
  <c r="BC59" i="7" l="1"/>
  <c r="U57" i="9"/>
  <c r="BQ57" i="8"/>
  <c r="BN57" i="8"/>
  <c r="BS57" i="8"/>
  <c r="CC57" i="9"/>
  <c r="BH58" i="7"/>
  <c r="CH56" i="9"/>
  <c r="BU56" i="9"/>
  <c r="AB59" i="7"/>
  <c r="AG59" i="7"/>
  <c r="Y60" i="7" s="1"/>
  <c r="AE59" i="7"/>
  <c r="AP59" i="7"/>
  <c r="AC57" i="9"/>
  <c r="CD57" i="8"/>
  <c r="CA57" i="8"/>
  <c r="CF57" i="8"/>
  <c r="AU56" i="9"/>
  <c r="AU58" i="7"/>
  <c r="O57" i="8"/>
  <c r="T57" i="8"/>
  <c r="L58" i="8" s="1"/>
  <c r="R57" i="8"/>
  <c r="P59" i="7"/>
  <c r="Z159" i="9"/>
  <c r="AZ159" i="9"/>
  <c r="P58" i="9"/>
  <c r="BZ160" i="8"/>
  <c r="CH58" i="7"/>
  <c r="AH56" i="9"/>
  <c r="BM159" i="9"/>
  <c r="AM159" i="9"/>
  <c r="BM161" i="7"/>
  <c r="AZ161" i="7"/>
  <c r="AM159" i="8"/>
  <c r="AZ160" i="8"/>
  <c r="BP57" i="9"/>
  <c r="BM160" i="8"/>
  <c r="CC59" i="7"/>
  <c r="AU56" i="8"/>
  <c r="AP57" i="8"/>
  <c r="AB57" i="8"/>
  <c r="AG57" i="8"/>
  <c r="Y58" i="8" s="1"/>
  <c r="AE57" i="8"/>
  <c r="BC57" i="9"/>
  <c r="BZ159" i="9"/>
  <c r="BP59" i="7"/>
  <c r="BZ161" i="7"/>
  <c r="AP57" i="9"/>
  <c r="AM161" i="7"/>
  <c r="Z161" i="8"/>
  <c r="U58" i="7"/>
  <c r="BH56" i="9"/>
  <c r="BD57" i="8"/>
  <c r="BA57" i="8"/>
  <c r="BF57" i="8"/>
  <c r="BU58" i="7"/>
  <c r="Z163" i="7"/>
  <c r="BZ160" i="9" l="1"/>
  <c r="CD59" i="7"/>
  <c r="CA59" i="7"/>
  <c r="CF59" i="7"/>
  <c r="BM162" i="7"/>
  <c r="U57" i="8"/>
  <c r="AD57" i="9"/>
  <c r="AA57" i="9"/>
  <c r="AF57" i="9"/>
  <c r="BM160" i="9"/>
  <c r="AC58" i="8"/>
  <c r="Q58" i="9"/>
  <c r="N58" i="9"/>
  <c r="S58" i="9"/>
  <c r="Z162" i="8"/>
  <c r="BD57" i="9"/>
  <c r="BA57" i="9"/>
  <c r="BF57" i="9"/>
  <c r="BM161" i="8"/>
  <c r="AM160" i="9"/>
  <c r="P58" i="8"/>
  <c r="AQ59" i="7"/>
  <c r="AN59" i="7"/>
  <c r="AS59" i="7"/>
  <c r="AC60" i="7"/>
  <c r="AZ161" i="8"/>
  <c r="AH57" i="8"/>
  <c r="CD57" i="9"/>
  <c r="CA57" i="9"/>
  <c r="CF57" i="9"/>
  <c r="BO57" i="8"/>
  <c r="BR57" i="8"/>
  <c r="BT57" i="8"/>
  <c r="BL58" i="8" s="1"/>
  <c r="Z164" i="7"/>
  <c r="AH59" i="7"/>
  <c r="AM160" i="8"/>
  <c r="Z160" i="9"/>
  <c r="BZ161" i="8"/>
  <c r="AM162" i="7"/>
  <c r="AQ57" i="9"/>
  <c r="AN57" i="9"/>
  <c r="AS57" i="9"/>
  <c r="AQ57" i="8"/>
  <c r="AN57" i="8"/>
  <c r="AS57" i="8"/>
  <c r="AZ162" i="7"/>
  <c r="CB57" i="8"/>
  <c r="CE57" i="8"/>
  <c r="CG57" i="8"/>
  <c r="BY58" i="8" s="1"/>
  <c r="BQ57" i="9"/>
  <c r="BN57" i="9"/>
  <c r="BS57" i="9"/>
  <c r="AZ160" i="9"/>
  <c r="BD59" i="7"/>
  <c r="BA59" i="7"/>
  <c r="BF59" i="7"/>
  <c r="BB57" i="8"/>
  <c r="BG57" i="8"/>
  <c r="AY58" i="8" s="1"/>
  <c r="BE57" i="8"/>
  <c r="BZ162" i="7"/>
  <c r="BQ59" i="7"/>
  <c r="BN59" i="7"/>
  <c r="BS59" i="7"/>
  <c r="Q59" i="7"/>
  <c r="N59" i="7"/>
  <c r="S59" i="7"/>
  <c r="AM163" i="7" l="1"/>
  <c r="AZ162" i="8"/>
  <c r="BP58" i="8"/>
  <c r="AD60" i="7"/>
  <c r="AA60" i="7"/>
  <c r="AF60" i="7"/>
  <c r="BB57" i="9"/>
  <c r="BE57" i="9"/>
  <c r="BG57" i="9"/>
  <c r="AY58" i="9" s="1"/>
  <c r="AB57" i="9"/>
  <c r="AG57" i="9"/>
  <c r="Y58" i="9" s="1"/>
  <c r="AE57" i="9"/>
  <c r="BB59" i="7"/>
  <c r="BG59" i="7"/>
  <c r="AY60" i="7" s="1"/>
  <c r="BE59" i="7"/>
  <c r="AZ163" i="7"/>
  <c r="AO59" i="7"/>
  <c r="AR59" i="7"/>
  <c r="AT59" i="7"/>
  <c r="AL60" i="7" s="1"/>
  <c r="AZ161" i="9"/>
  <c r="Z161" i="9"/>
  <c r="CB57" i="9"/>
  <c r="CE57" i="9"/>
  <c r="CG57" i="9"/>
  <c r="BY58" i="9" s="1"/>
  <c r="Q58" i="8"/>
  <c r="N58" i="8"/>
  <c r="S58" i="8"/>
  <c r="O58" i="9"/>
  <c r="R58" i="9"/>
  <c r="T58" i="9"/>
  <c r="L59" i="9" s="1"/>
  <c r="BM163" i="7"/>
  <c r="AO57" i="8"/>
  <c r="AR57" i="8"/>
  <c r="AT57" i="8"/>
  <c r="AL58" i="8" s="1"/>
  <c r="CB59" i="7"/>
  <c r="CG59" i="7"/>
  <c r="BY60" i="7" s="1"/>
  <c r="CE59" i="7"/>
  <c r="CH57" i="8"/>
  <c r="BU57" i="8"/>
  <c r="BO59" i="7"/>
  <c r="BT59" i="7"/>
  <c r="BL60" i="7" s="1"/>
  <c r="BR59" i="7"/>
  <c r="BZ163" i="7"/>
  <c r="AD58" i="8"/>
  <c r="AA58" i="8"/>
  <c r="AF58" i="8"/>
  <c r="CC58" i="8"/>
  <c r="Z163" i="8"/>
  <c r="BH57" i="8"/>
  <c r="AO57" i="9"/>
  <c r="AR57" i="9"/>
  <c r="AT57" i="9"/>
  <c r="AL58" i="9" s="1"/>
  <c r="BM162" i="8"/>
  <c r="BZ162" i="8"/>
  <c r="O59" i="7"/>
  <c r="T59" i="7"/>
  <c r="L60" i="7" s="1"/>
  <c r="R59" i="7"/>
  <c r="AM161" i="8"/>
  <c r="AM161" i="9"/>
  <c r="BC58" i="8"/>
  <c r="BO57" i="9"/>
  <c r="BR57" i="9"/>
  <c r="BT57" i="9"/>
  <c r="BL58" i="9" s="1"/>
  <c r="Z165" i="7"/>
  <c r="BM161" i="9"/>
  <c r="BZ161" i="9"/>
  <c r="AU59" i="7" l="1"/>
  <c r="BU59" i="7"/>
  <c r="BZ162" i="9"/>
  <c r="BM163" i="8"/>
  <c r="BP60" i="7"/>
  <c r="AP58" i="8"/>
  <c r="CC58" i="9"/>
  <c r="CD58" i="8"/>
  <c r="CA58" i="8"/>
  <c r="CF58" i="8"/>
  <c r="CH57" i="9"/>
  <c r="AZ164" i="7"/>
  <c r="AB60" i="7"/>
  <c r="AE60" i="7"/>
  <c r="AG60" i="7"/>
  <c r="Y61" i="7" s="1"/>
  <c r="AM162" i="8"/>
  <c r="BH59" i="7"/>
  <c r="BQ58" i="8"/>
  <c r="BN58" i="8"/>
  <c r="BS58" i="8"/>
  <c r="Z166" i="7"/>
  <c r="AB58" i="8"/>
  <c r="AE58" i="8"/>
  <c r="AG58" i="8"/>
  <c r="Y59" i="8" s="1"/>
  <c r="Z162" i="9"/>
  <c r="U59" i="7"/>
  <c r="BP58" i="9"/>
  <c r="P59" i="9"/>
  <c r="AZ162" i="9"/>
  <c r="AH57" i="9"/>
  <c r="BC60" i="7"/>
  <c r="BU57" i="9"/>
  <c r="BZ164" i="7"/>
  <c r="U58" i="9"/>
  <c r="AC58" i="9"/>
  <c r="AZ163" i="8"/>
  <c r="AM162" i="9"/>
  <c r="AU57" i="8"/>
  <c r="AP58" i="9"/>
  <c r="BM162" i="9"/>
  <c r="BM164" i="7"/>
  <c r="P60" i="7"/>
  <c r="BZ163" i="8"/>
  <c r="CH59" i="7"/>
  <c r="BC58" i="9"/>
  <c r="AU57" i="9"/>
  <c r="BD58" i="8"/>
  <c r="BA58" i="8"/>
  <c r="BF58" i="8"/>
  <c r="Z164" i="8"/>
  <c r="CC60" i="7"/>
  <c r="O58" i="8"/>
  <c r="T58" i="8"/>
  <c r="L59" i="8" s="1"/>
  <c r="R58" i="8"/>
  <c r="AP60" i="7"/>
  <c r="BH57" i="9"/>
  <c r="AM164" i="7"/>
  <c r="Q59" i="9" l="1"/>
  <c r="N59" i="9"/>
  <c r="S59" i="9"/>
  <c r="BM164" i="8"/>
  <c r="BQ58" i="9"/>
  <c r="BN58" i="9"/>
  <c r="BS58" i="9"/>
  <c r="Z165" i="8"/>
  <c r="BO58" i="8"/>
  <c r="BR58" i="8"/>
  <c r="BT58" i="8"/>
  <c r="BL59" i="8" s="1"/>
  <c r="AM165" i="7"/>
  <c r="AQ58" i="9"/>
  <c r="AN58" i="9"/>
  <c r="AS58" i="9"/>
  <c r="BZ165" i="7"/>
  <c r="BB58" i="8"/>
  <c r="BG58" i="8"/>
  <c r="AY59" i="8" s="1"/>
  <c r="BE58" i="8"/>
  <c r="CB58" i="8"/>
  <c r="CE58" i="8"/>
  <c r="CG58" i="8"/>
  <c r="BY59" i="8" s="1"/>
  <c r="BZ164" i="8"/>
  <c r="Q60" i="7"/>
  <c r="N60" i="7"/>
  <c r="S60" i="7"/>
  <c r="AM163" i="8"/>
  <c r="BZ163" i="9"/>
  <c r="AM163" i="9"/>
  <c r="BD60" i="7"/>
  <c r="BA60" i="7"/>
  <c r="BF60" i="7"/>
  <c r="Z163" i="9"/>
  <c r="CD58" i="9"/>
  <c r="CA58" i="9"/>
  <c r="CF58" i="9"/>
  <c r="AZ164" i="8"/>
  <c r="AC59" i="8"/>
  <c r="AC61" i="7"/>
  <c r="BM163" i="9"/>
  <c r="P59" i="8"/>
  <c r="BD58" i="9"/>
  <c r="BA58" i="9"/>
  <c r="BF58" i="9"/>
  <c r="AH58" i="8"/>
  <c r="AH60" i="7"/>
  <c r="U58" i="8"/>
  <c r="AQ58" i="8"/>
  <c r="AN58" i="8"/>
  <c r="AS58" i="8"/>
  <c r="AQ60" i="7"/>
  <c r="AN60" i="7"/>
  <c r="AS60" i="7"/>
  <c r="AZ163" i="9"/>
  <c r="CD60" i="7"/>
  <c r="CA60" i="7"/>
  <c r="CF60" i="7"/>
  <c r="BM165" i="7"/>
  <c r="AD58" i="9"/>
  <c r="AA58" i="9"/>
  <c r="AF58" i="9"/>
  <c r="Z167" i="7"/>
  <c r="AZ165" i="7"/>
  <c r="BQ60" i="7"/>
  <c r="BN60" i="7"/>
  <c r="BS60" i="7"/>
  <c r="BZ165" i="8" l="1"/>
  <c r="Z166" i="8"/>
  <c r="BO60" i="7"/>
  <c r="BR60" i="7"/>
  <c r="BT60" i="7"/>
  <c r="BL61" i="7" s="1"/>
  <c r="AZ165" i="8"/>
  <c r="AM164" i="9"/>
  <c r="AZ164" i="9"/>
  <c r="BB60" i="7"/>
  <c r="BG60" i="7"/>
  <c r="AY61" i="7" s="1"/>
  <c r="BE60" i="7"/>
  <c r="BZ166" i="7"/>
  <c r="AO58" i="9"/>
  <c r="AT58" i="9"/>
  <c r="AL59" i="9" s="1"/>
  <c r="AR58" i="9"/>
  <c r="BO58" i="9"/>
  <c r="BT58" i="9"/>
  <c r="BL59" i="9" s="1"/>
  <c r="BR58" i="9"/>
  <c r="CC59" i="8"/>
  <c r="AO60" i="7"/>
  <c r="AR60" i="7"/>
  <c r="AT60" i="7"/>
  <c r="AL61" i="7" s="1"/>
  <c r="BB58" i="9"/>
  <c r="BE58" i="9"/>
  <c r="BG58" i="9"/>
  <c r="AY59" i="9" s="1"/>
  <c r="BZ164" i="9"/>
  <c r="CH58" i="8"/>
  <c r="BM165" i="8"/>
  <c r="AD59" i="8"/>
  <c r="AA59" i="8"/>
  <c r="AF59" i="8"/>
  <c r="Z168" i="7"/>
  <c r="AB58" i="9"/>
  <c r="AG58" i="9"/>
  <c r="Y59" i="9" s="1"/>
  <c r="AE58" i="9"/>
  <c r="Q59" i="8"/>
  <c r="N59" i="8"/>
  <c r="S59" i="8"/>
  <c r="AM164" i="8"/>
  <c r="AZ166" i="7"/>
  <c r="AO58" i="8"/>
  <c r="AR58" i="8"/>
  <c r="AT58" i="8"/>
  <c r="AL59" i="8" s="1"/>
  <c r="CB58" i="9"/>
  <c r="CG58" i="9"/>
  <c r="BY59" i="9" s="1"/>
  <c r="CE58" i="9"/>
  <c r="BH58" i="8"/>
  <c r="AM166" i="7"/>
  <c r="Z164" i="9"/>
  <c r="BM166" i="7"/>
  <c r="BM164" i="9"/>
  <c r="BC59" i="8"/>
  <c r="BP59" i="8"/>
  <c r="O59" i="9"/>
  <c r="T59" i="9"/>
  <c r="L60" i="9" s="1"/>
  <c r="R59" i="9"/>
  <c r="CB60" i="7"/>
  <c r="CE60" i="7"/>
  <c r="CG60" i="7"/>
  <c r="BY61" i="7" s="1"/>
  <c r="AD61" i="7"/>
  <c r="AA61" i="7"/>
  <c r="AF61" i="7"/>
  <c r="O60" i="7"/>
  <c r="T60" i="7"/>
  <c r="L61" i="7" s="1"/>
  <c r="R60" i="7"/>
  <c r="BU58" i="8"/>
  <c r="AZ166" i="8" l="1"/>
  <c r="CC61" i="7"/>
  <c r="BH60" i="7"/>
  <c r="AP59" i="8"/>
  <c r="AU58" i="8"/>
  <c r="AC59" i="9"/>
  <c r="BU60" i="7"/>
  <c r="P61" i="7"/>
  <c r="P60" i="9"/>
  <c r="Z165" i="9"/>
  <c r="BC59" i="9"/>
  <c r="BU58" i="9"/>
  <c r="U60" i="7"/>
  <c r="BH58" i="9"/>
  <c r="BP59" i="9"/>
  <c r="AZ165" i="9"/>
  <c r="BM165" i="9"/>
  <c r="CH60" i="7"/>
  <c r="AH58" i="9"/>
  <c r="AZ167" i="7"/>
  <c r="Z169" i="7"/>
  <c r="AP61" i="7"/>
  <c r="AU58" i="9"/>
  <c r="Z167" i="8"/>
  <c r="CC59" i="9"/>
  <c r="BZ165" i="9"/>
  <c r="AM165" i="8"/>
  <c r="AB59" i="8"/>
  <c r="AG59" i="8"/>
  <c r="Y60" i="8" s="1"/>
  <c r="AE59" i="8"/>
  <c r="AP59" i="9"/>
  <c r="BM167" i="7"/>
  <c r="BQ59" i="8"/>
  <c r="BN59" i="8"/>
  <c r="BS59" i="8"/>
  <c r="AM167" i="7"/>
  <c r="BZ166" i="8"/>
  <c r="BP61" i="7"/>
  <c r="AU60" i="7"/>
  <c r="AB61" i="7"/>
  <c r="AG61" i="7"/>
  <c r="Y62" i="7" s="1"/>
  <c r="AE61" i="7"/>
  <c r="BM166" i="8"/>
  <c r="CD59" i="8"/>
  <c r="CA59" i="8"/>
  <c r="CF59" i="8"/>
  <c r="BC61" i="7"/>
  <c r="U59" i="9"/>
  <c r="BD59" i="8"/>
  <c r="BA59" i="8"/>
  <c r="BF59" i="8"/>
  <c r="CH58" i="9"/>
  <c r="O59" i="8"/>
  <c r="R59" i="8"/>
  <c r="T59" i="8"/>
  <c r="L60" i="8" s="1"/>
  <c r="BZ167" i="7"/>
  <c r="AM165" i="9"/>
  <c r="BB59" i="8" l="1"/>
  <c r="BE59" i="8"/>
  <c r="BG59" i="8"/>
  <c r="AY60" i="8" s="1"/>
  <c r="Z170" i="7"/>
  <c r="AZ166" i="9"/>
  <c r="BD59" i="9"/>
  <c r="BA59" i="9"/>
  <c r="BF59" i="9"/>
  <c r="AH61" i="7"/>
  <c r="BO59" i="8"/>
  <c r="BT59" i="8"/>
  <c r="BL60" i="8" s="1"/>
  <c r="BR59" i="8"/>
  <c r="BZ166" i="9"/>
  <c r="AZ168" i="7"/>
  <c r="Z166" i="9"/>
  <c r="BM168" i="7"/>
  <c r="BQ59" i="9"/>
  <c r="BN59" i="9"/>
  <c r="BS59" i="9"/>
  <c r="Q60" i="9"/>
  <c r="N60" i="9"/>
  <c r="S60" i="9"/>
  <c r="BZ168" i="7"/>
  <c r="BD61" i="7"/>
  <c r="BA61" i="7"/>
  <c r="BF61" i="7"/>
  <c r="Z168" i="8"/>
  <c r="P60" i="8"/>
  <c r="BQ61" i="7"/>
  <c r="BN61" i="7"/>
  <c r="BS61" i="7"/>
  <c r="AQ59" i="9"/>
  <c r="AN59" i="9"/>
  <c r="AS59" i="9"/>
  <c r="Q61" i="7"/>
  <c r="N61" i="7"/>
  <c r="S61" i="7"/>
  <c r="U59" i="8"/>
  <c r="AH59" i="8"/>
  <c r="AC62" i="7"/>
  <c r="CD59" i="9"/>
  <c r="CA59" i="9"/>
  <c r="CF59" i="9"/>
  <c r="CB59" i="8"/>
  <c r="CG59" i="8"/>
  <c r="BY60" i="8" s="1"/>
  <c r="CE59" i="8"/>
  <c r="AC60" i="8"/>
  <c r="BZ167" i="8"/>
  <c r="AQ61" i="7"/>
  <c r="AN61" i="7"/>
  <c r="AS61" i="7"/>
  <c r="BM166" i="9"/>
  <c r="CD61" i="7"/>
  <c r="CA61" i="7"/>
  <c r="CF61" i="7"/>
  <c r="AM166" i="9"/>
  <c r="BM167" i="8"/>
  <c r="AM168" i="7"/>
  <c r="AM166" i="8"/>
  <c r="AZ167" i="8"/>
  <c r="AQ59" i="8"/>
  <c r="AN59" i="8"/>
  <c r="AS59" i="8"/>
  <c r="AD59" i="9"/>
  <c r="AA59" i="9"/>
  <c r="AF59" i="9"/>
  <c r="BM169" i="7" l="1"/>
  <c r="BB61" i="7"/>
  <c r="BG61" i="7"/>
  <c r="AY62" i="7" s="1"/>
  <c r="BE61" i="7"/>
  <c r="Z167" i="9"/>
  <c r="BB59" i="9"/>
  <c r="BE59" i="9"/>
  <c r="BG59" i="9"/>
  <c r="AY60" i="9" s="1"/>
  <c r="AM167" i="8"/>
  <c r="AM169" i="7"/>
  <c r="O61" i="7"/>
  <c r="T61" i="7"/>
  <c r="L62" i="7" s="1"/>
  <c r="R61" i="7"/>
  <c r="AD62" i="7"/>
  <c r="AA62" i="7"/>
  <c r="AF62" i="7"/>
  <c r="AO59" i="9"/>
  <c r="AR59" i="9"/>
  <c r="AT59" i="9"/>
  <c r="AL60" i="9" s="1"/>
  <c r="AZ169" i="7"/>
  <c r="AM167" i="9"/>
  <c r="AZ167" i="9"/>
  <c r="BZ169" i="7"/>
  <c r="AZ168" i="8"/>
  <c r="BZ167" i="9"/>
  <c r="AB59" i="9"/>
  <c r="AG59" i="9"/>
  <c r="Y60" i="9" s="1"/>
  <c r="AE59" i="9"/>
  <c r="BM167" i="9"/>
  <c r="CB59" i="9"/>
  <c r="CE59" i="9"/>
  <c r="CG59" i="9"/>
  <c r="BY60" i="9" s="1"/>
  <c r="AO61" i="7"/>
  <c r="AT61" i="7"/>
  <c r="AL62" i="7" s="1"/>
  <c r="AR61" i="7"/>
  <c r="BZ168" i="8"/>
  <c r="AD60" i="8"/>
  <c r="AA60" i="8"/>
  <c r="AF60" i="8"/>
  <c r="BO61" i="7"/>
  <c r="BR61" i="7"/>
  <c r="BT61" i="7"/>
  <c r="BL62" i="7" s="1"/>
  <c r="O60" i="9"/>
  <c r="R60" i="9"/>
  <c r="T60" i="9"/>
  <c r="L61" i="9" s="1"/>
  <c r="Z171" i="7"/>
  <c r="CB61" i="7"/>
  <c r="CG61" i="7"/>
  <c r="BY62" i="7" s="1"/>
  <c r="CE61" i="7"/>
  <c r="CH59" i="8"/>
  <c r="BU59" i="8"/>
  <c r="CC60" i="8"/>
  <c r="Q60" i="8"/>
  <c r="N60" i="8"/>
  <c r="S60" i="8"/>
  <c r="BP60" i="8"/>
  <c r="BC60" i="8"/>
  <c r="AO59" i="8"/>
  <c r="AT59" i="8"/>
  <c r="AL60" i="8" s="1"/>
  <c r="AR59" i="8"/>
  <c r="BO59" i="9"/>
  <c r="BR59" i="9"/>
  <c r="BT59" i="9"/>
  <c r="BL60" i="9" s="1"/>
  <c r="BH59" i="8"/>
  <c r="BM168" i="8"/>
  <c r="Z169" i="8"/>
  <c r="BQ60" i="8" l="1"/>
  <c r="BN60" i="8"/>
  <c r="BS60" i="8"/>
  <c r="BZ170" i="7"/>
  <c r="BC60" i="9"/>
  <c r="BP60" i="9"/>
  <c r="CH61" i="7"/>
  <c r="AB60" i="8"/>
  <c r="AE60" i="8"/>
  <c r="AG60" i="8"/>
  <c r="Y61" i="8" s="1"/>
  <c r="BU59" i="9"/>
  <c r="CC62" i="7"/>
  <c r="BM168" i="9"/>
  <c r="BH59" i="9"/>
  <c r="BD60" i="8"/>
  <c r="BA60" i="8"/>
  <c r="BF60" i="8"/>
  <c r="Z170" i="8"/>
  <c r="AH59" i="9"/>
  <c r="AZ168" i="9"/>
  <c r="AB62" i="7"/>
  <c r="AG62" i="7"/>
  <c r="Y63" i="7" s="1"/>
  <c r="AE62" i="7"/>
  <c r="BZ169" i="8"/>
  <c r="AC60" i="9"/>
  <c r="U61" i="7"/>
  <c r="Z168" i="9"/>
  <c r="AU61" i="7"/>
  <c r="AM168" i="9"/>
  <c r="P62" i="7"/>
  <c r="BH61" i="7"/>
  <c r="BZ168" i="9"/>
  <c r="AZ170" i="7"/>
  <c r="BC62" i="7"/>
  <c r="U60" i="9"/>
  <c r="O60" i="8"/>
  <c r="R60" i="8"/>
  <c r="T60" i="8"/>
  <c r="L61" i="8" s="1"/>
  <c r="AP60" i="8"/>
  <c r="BP62" i="7"/>
  <c r="AP60" i="9"/>
  <c r="AM168" i="8"/>
  <c r="BU61" i="7"/>
  <c r="CC60" i="9"/>
  <c r="AZ169" i="8"/>
  <c r="AU59" i="9"/>
  <c r="AM170" i="7"/>
  <c r="Z172" i="7"/>
  <c r="P61" i="9"/>
  <c r="CD60" i="8"/>
  <c r="CA60" i="8"/>
  <c r="CF60" i="8"/>
  <c r="AP62" i="7"/>
  <c r="BM169" i="8"/>
  <c r="AU59" i="8"/>
  <c r="CH59" i="9"/>
  <c r="BM170" i="7"/>
  <c r="AH62" i="7" l="1"/>
  <c r="CB60" i="8"/>
  <c r="CE60" i="8"/>
  <c r="CG60" i="8"/>
  <c r="BY61" i="8" s="1"/>
  <c r="AM169" i="8"/>
  <c r="AC63" i="7"/>
  <c r="AZ170" i="8"/>
  <c r="BD62" i="7"/>
  <c r="BA62" i="7"/>
  <c r="BF62" i="7"/>
  <c r="BQ60" i="9"/>
  <c r="BN60" i="9"/>
  <c r="BS60" i="9"/>
  <c r="CD60" i="9"/>
  <c r="CA60" i="9"/>
  <c r="CF60" i="9"/>
  <c r="AZ169" i="9"/>
  <c r="AZ171" i="7"/>
  <c r="Z169" i="9"/>
  <c r="BQ62" i="7"/>
  <c r="BN62" i="7"/>
  <c r="BS62" i="7"/>
  <c r="BM169" i="9"/>
  <c r="BD60" i="9"/>
  <c r="BA60" i="9"/>
  <c r="BF60" i="9"/>
  <c r="BM171" i="7"/>
  <c r="Q61" i="9"/>
  <c r="N61" i="9"/>
  <c r="S61" i="9"/>
  <c r="BZ169" i="9"/>
  <c r="CD62" i="7"/>
  <c r="CA62" i="7"/>
  <c r="CF62" i="7"/>
  <c r="AQ60" i="8"/>
  <c r="AN60" i="8"/>
  <c r="AS60" i="8"/>
  <c r="BZ171" i="7"/>
  <c r="Z173" i="7"/>
  <c r="P61" i="8"/>
  <c r="AD60" i="9"/>
  <c r="AA60" i="9"/>
  <c r="AF60" i="9"/>
  <c r="Z171" i="8"/>
  <c r="U60" i="8"/>
  <c r="BZ170" i="8"/>
  <c r="Q62" i="7"/>
  <c r="N62" i="7"/>
  <c r="S62" i="7"/>
  <c r="AC61" i="8"/>
  <c r="BO60" i="8"/>
  <c r="BR60" i="8"/>
  <c r="BT60" i="8"/>
  <c r="BL61" i="8" s="1"/>
  <c r="AQ60" i="9"/>
  <c r="AN60" i="9"/>
  <c r="AS60" i="9"/>
  <c r="BM170" i="8"/>
  <c r="AQ62" i="7"/>
  <c r="AN62" i="7"/>
  <c r="AS62" i="7"/>
  <c r="AM171" i="7"/>
  <c r="AM169" i="9"/>
  <c r="BB60" i="8"/>
  <c r="BG60" i="8"/>
  <c r="AY61" i="8" s="1"/>
  <c r="BE60" i="8"/>
  <c r="AH60" i="8"/>
  <c r="BM171" i="8" l="1"/>
  <c r="Q61" i="8"/>
  <c r="N61" i="8"/>
  <c r="S61" i="8"/>
  <c r="AO62" i="7"/>
  <c r="AT62" i="7"/>
  <c r="AL63" i="7" s="1"/>
  <c r="AR62" i="7"/>
  <c r="AB60" i="9"/>
  <c r="AG60" i="9"/>
  <c r="Y61" i="9" s="1"/>
  <c r="AE60" i="9"/>
  <c r="AZ171" i="8"/>
  <c r="CB62" i="7"/>
  <c r="CG62" i="7"/>
  <c r="BY63" i="7" s="1"/>
  <c r="CE62" i="7"/>
  <c r="CB60" i="9"/>
  <c r="CG60" i="9"/>
  <c r="BY61" i="9" s="1"/>
  <c r="CE60" i="9"/>
  <c r="O62" i="7"/>
  <c r="T62" i="7"/>
  <c r="L63" i="7" s="1"/>
  <c r="R62" i="7"/>
  <c r="BM170" i="9"/>
  <c r="AD63" i="7"/>
  <c r="AA63" i="7"/>
  <c r="AF63" i="7"/>
  <c r="AM170" i="9"/>
  <c r="AM170" i="8"/>
  <c r="BH60" i="8"/>
  <c r="BZ172" i="7"/>
  <c r="O61" i="9"/>
  <c r="R61" i="9"/>
  <c r="T61" i="9"/>
  <c r="L62" i="9" s="1"/>
  <c r="Z170" i="9"/>
  <c r="CC61" i="8"/>
  <c r="AM172" i="7"/>
  <c r="BP61" i="8"/>
  <c r="BO60" i="9"/>
  <c r="BR60" i="9"/>
  <c r="BT60" i="9"/>
  <c r="BL61" i="9" s="1"/>
  <c r="CH60" i="8"/>
  <c r="Z174" i="7"/>
  <c r="BO62" i="7"/>
  <c r="BR62" i="7"/>
  <c r="BT62" i="7"/>
  <c r="BL63" i="7" s="1"/>
  <c r="BU60" i="8"/>
  <c r="AZ172" i="7"/>
  <c r="AO60" i="8"/>
  <c r="AT60" i="8"/>
  <c r="AL61" i="8" s="1"/>
  <c r="AR60" i="8"/>
  <c r="BM172" i="7"/>
  <c r="Z172" i="8"/>
  <c r="BB62" i="7"/>
  <c r="BE62" i="7"/>
  <c r="BG62" i="7"/>
  <c r="AY63" i="7" s="1"/>
  <c r="BC61" i="8"/>
  <c r="BZ170" i="9"/>
  <c r="AO60" i="9"/>
  <c r="AT60" i="9"/>
  <c r="AL61" i="9" s="1"/>
  <c r="AR60" i="9"/>
  <c r="BZ171" i="8"/>
  <c r="AD61" i="8"/>
  <c r="AA61" i="8"/>
  <c r="AF61" i="8"/>
  <c r="BB60" i="9"/>
  <c r="BG60" i="9"/>
  <c r="AY61" i="9" s="1"/>
  <c r="BE60" i="9"/>
  <c r="AZ170" i="9"/>
  <c r="BZ172" i="8" l="1"/>
  <c r="AH60" i="9"/>
  <c r="P62" i="9"/>
  <c r="AC61" i="9"/>
  <c r="AZ173" i="7"/>
  <c r="BU60" i="9"/>
  <c r="AU60" i="9"/>
  <c r="Z173" i="8"/>
  <c r="U61" i="9"/>
  <c r="CH60" i="9"/>
  <c r="AB63" i="7"/>
  <c r="AE63" i="7"/>
  <c r="AG63" i="7"/>
  <c r="Y64" i="7" s="1"/>
  <c r="CC61" i="9"/>
  <c r="AU62" i="7"/>
  <c r="BQ61" i="8"/>
  <c r="BN61" i="8"/>
  <c r="BS61" i="8"/>
  <c r="AP63" i="7"/>
  <c r="AZ171" i="9"/>
  <c r="BP63" i="7"/>
  <c r="CH62" i="7"/>
  <c r="AM173" i="7"/>
  <c r="AU60" i="8"/>
  <c r="AP61" i="9"/>
  <c r="AZ172" i="8"/>
  <c r="O61" i="8"/>
  <c r="R61" i="8"/>
  <c r="T61" i="8"/>
  <c r="L62" i="8" s="1"/>
  <c r="BH60" i="9"/>
  <c r="BC61" i="9"/>
  <c r="BZ171" i="9"/>
  <c r="BM173" i="7"/>
  <c r="BU62" i="7"/>
  <c r="CC63" i="7"/>
  <c r="BD61" i="8"/>
  <c r="BA61" i="8"/>
  <c r="BF61" i="8"/>
  <c r="BC63" i="7"/>
  <c r="Z175" i="7"/>
  <c r="CD61" i="8"/>
  <c r="CA61" i="8"/>
  <c r="CF61" i="8"/>
  <c r="AM171" i="8"/>
  <c r="BM171" i="9"/>
  <c r="Z171" i="9"/>
  <c r="AB61" i="8"/>
  <c r="AG61" i="8"/>
  <c r="Y62" i="8" s="1"/>
  <c r="AE61" i="8"/>
  <c r="AP61" i="8"/>
  <c r="BH62" i="7"/>
  <c r="AM171" i="9"/>
  <c r="U62" i="7"/>
  <c r="BM172" i="8"/>
  <c r="BP61" i="9"/>
  <c r="BZ173" i="7"/>
  <c r="P63" i="7"/>
  <c r="AQ61" i="9" l="1"/>
  <c r="AN61" i="9"/>
  <c r="AS61" i="9"/>
  <c r="BD63" i="7"/>
  <c r="BA63" i="7"/>
  <c r="BF63" i="7"/>
  <c r="AQ63" i="7"/>
  <c r="AN63" i="7"/>
  <c r="AS63" i="7"/>
  <c r="BD61" i="9"/>
  <c r="BA61" i="9"/>
  <c r="BF61" i="9"/>
  <c r="AD61" i="9"/>
  <c r="AA61" i="9"/>
  <c r="AF61" i="9"/>
  <c r="Z172" i="9"/>
  <c r="AM172" i="9"/>
  <c r="BO61" i="8"/>
  <c r="BR61" i="8"/>
  <c r="BT61" i="8"/>
  <c r="BL62" i="8" s="1"/>
  <c r="Z176" i="7"/>
  <c r="AM174" i="7"/>
  <c r="Z174" i="8"/>
  <c r="Q62" i="9"/>
  <c r="N62" i="9"/>
  <c r="S62" i="9"/>
  <c r="BZ174" i="7"/>
  <c r="U61" i="8"/>
  <c r="CD61" i="9"/>
  <c r="CA61" i="9"/>
  <c r="CF61" i="9"/>
  <c r="P62" i="8"/>
  <c r="BQ63" i="7"/>
  <c r="BN63" i="7"/>
  <c r="BS63" i="7"/>
  <c r="BM172" i="9"/>
  <c r="CB61" i="8"/>
  <c r="CE61" i="8"/>
  <c r="CG61" i="8"/>
  <c r="BY62" i="8" s="1"/>
  <c r="AZ173" i="8"/>
  <c r="AC64" i="7"/>
  <c r="CD63" i="7"/>
  <c r="CA63" i="7"/>
  <c r="CF63" i="7"/>
  <c r="AM172" i="8"/>
  <c r="BQ61" i="9"/>
  <c r="BN61" i="9"/>
  <c r="BS61" i="9"/>
  <c r="AQ61" i="8"/>
  <c r="AN61" i="8"/>
  <c r="AS61" i="8"/>
  <c r="BM173" i="8"/>
  <c r="AH61" i="8"/>
  <c r="AH63" i="7"/>
  <c r="BZ173" i="8"/>
  <c r="BZ172" i="9"/>
  <c r="Q63" i="7"/>
  <c r="N63" i="7"/>
  <c r="S63" i="7"/>
  <c r="BB61" i="8"/>
  <c r="BG61" i="8"/>
  <c r="AY62" i="8" s="1"/>
  <c r="BE61" i="8"/>
  <c r="AC62" i="8"/>
  <c r="BM174" i="7"/>
  <c r="AZ172" i="9"/>
  <c r="AZ174" i="7"/>
  <c r="O62" i="9" l="1"/>
  <c r="T62" i="9"/>
  <c r="L63" i="9" s="1"/>
  <c r="R62" i="9"/>
  <c r="BP62" i="8"/>
  <c r="BU61" i="8"/>
  <c r="BB61" i="9"/>
  <c r="BE61" i="9"/>
  <c r="BG61" i="9"/>
  <c r="AY62" i="9" s="1"/>
  <c r="BZ173" i="9"/>
  <c r="Q62" i="8"/>
  <c r="N62" i="8"/>
  <c r="S62" i="8"/>
  <c r="BZ174" i="8"/>
  <c r="CC62" i="8"/>
  <c r="Z175" i="8"/>
  <c r="CH61" i="8"/>
  <c r="AO63" i="7"/>
  <c r="AR63" i="7"/>
  <c r="AT63" i="7"/>
  <c r="AL64" i="7" s="1"/>
  <c r="BM175" i="7"/>
  <c r="BO61" i="9"/>
  <c r="BR61" i="9"/>
  <c r="BT61" i="9"/>
  <c r="BL62" i="9" s="1"/>
  <c r="AM173" i="9"/>
  <c r="AD62" i="8"/>
  <c r="AA62" i="8"/>
  <c r="AF62" i="8"/>
  <c r="AM175" i="7"/>
  <c r="AM173" i="8"/>
  <c r="Z177" i="7"/>
  <c r="Z173" i="9"/>
  <c r="BB63" i="7"/>
  <c r="BE63" i="7"/>
  <c r="BG63" i="7"/>
  <c r="AY64" i="7" s="1"/>
  <c r="BO63" i="7"/>
  <c r="BT63" i="7"/>
  <c r="BL64" i="7" s="1"/>
  <c r="BR63" i="7"/>
  <c r="AZ174" i="8"/>
  <c r="CB61" i="9"/>
  <c r="CG61" i="9"/>
  <c r="BY62" i="9" s="1"/>
  <c r="CE61" i="9"/>
  <c r="BH61" i="8"/>
  <c r="BC62" i="8"/>
  <c r="BM174" i="8"/>
  <c r="CB63" i="7"/>
  <c r="CG63" i="7"/>
  <c r="BY64" i="7" s="1"/>
  <c r="CE63" i="7"/>
  <c r="AB61" i="9"/>
  <c r="AE61" i="9"/>
  <c r="AG61" i="9"/>
  <c r="Y62" i="9" s="1"/>
  <c r="AO61" i="9"/>
  <c r="AT61" i="9"/>
  <c r="AL62" i="9" s="1"/>
  <c r="AR61" i="9"/>
  <c r="AZ173" i="9"/>
  <c r="AO61" i="8"/>
  <c r="AT61" i="8"/>
  <c r="AL62" i="8" s="1"/>
  <c r="AR61" i="8"/>
  <c r="BM173" i="9"/>
  <c r="BZ175" i="7"/>
  <c r="AZ175" i="7"/>
  <c r="O63" i="7"/>
  <c r="R63" i="7"/>
  <c r="T63" i="7"/>
  <c r="L64" i="7" s="1"/>
  <c r="AD64" i="7"/>
  <c r="AA64" i="7"/>
  <c r="AF64" i="7"/>
  <c r="BU63" i="7" l="1"/>
  <c r="AM174" i="9"/>
  <c r="BC62" i="9"/>
  <c r="BP62" i="9"/>
  <c r="Z176" i="8"/>
  <c r="BH61" i="9"/>
  <c r="AU61" i="9"/>
  <c r="AP62" i="9"/>
  <c r="BU61" i="9"/>
  <c r="CD62" i="8"/>
  <c r="CA62" i="8"/>
  <c r="CF62" i="8"/>
  <c r="AM174" i="8"/>
  <c r="BZ176" i="7"/>
  <c r="BD62" i="8"/>
  <c r="BA62" i="8"/>
  <c r="BF62" i="8"/>
  <c r="AM176" i="7"/>
  <c r="BM176" i="7"/>
  <c r="BZ175" i="8"/>
  <c r="P64" i="7"/>
  <c r="BM174" i="9"/>
  <c r="AH61" i="9"/>
  <c r="CH61" i="9"/>
  <c r="AP64" i="7"/>
  <c r="BQ62" i="8"/>
  <c r="BN62" i="8"/>
  <c r="BS62" i="8"/>
  <c r="BP64" i="7"/>
  <c r="Z178" i="7"/>
  <c r="AB64" i="7"/>
  <c r="AG64" i="7"/>
  <c r="Y65" i="7" s="1"/>
  <c r="AE64" i="7"/>
  <c r="AP62" i="8"/>
  <c r="CC62" i="9"/>
  <c r="BC64" i="7"/>
  <c r="AU63" i="7"/>
  <c r="BM175" i="8"/>
  <c r="AC62" i="9"/>
  <c r="O62" i="8"/>
  <c r="R62" i="8"/>
  <c r="T62" i="8"/>
  <c r="L63" i="8" s="1"/>
  <c r="U62" i="9"/>
  <c r="U63" i="7"/>
  <c r="CH63" i="7"/>
  <c r="AZ175" i="8"/>
  <c r="AB62" i="8"/>
  <c r="AE62" i="8"/>
  <c r="AG62" i="8"/>
  <c r="Y63" i="8" s="1"/>
  <c r="P63" i="9"/>
  <c r="AU61" i="8"/>
  <c r="AZ176" i="7"/>
  <c r="BH63" i="7"/>
  <c r="AZ174" i="9"/>
  <c r="CC64" i="7"/>
  <c r="Z174" i="9"/>
  <c r="BZ174" i="9"/>
  <c r="BB62" i="8" l="1"/>
  <c r="BE62" i="8"/>
  <c r="BG62" i="8"/>
  <c r="AY63" i="8" s="1"/>
  <c r="CB62" i="8"/>
  <c r="CE62" i="8"/>
  <c r="CG62" i="8"/>
  <c r="BY63" i="8" s="1"/>
  <c r="BZ175" i="9"/>
  <c r="Z179" i="7"/>
  <c r="Z177" i="8"/>
  <c r="BD64" i="7"/>
  <c r="BA64" i="7"/>
  <c r="BF64" i="7"/>
  <c r="BM175" i="9"/>
  <c r="BQ62" i="9"/>
  <c r="BN62" i="9"/>
  <c r="BS62" i="9"/>
  <c r="AM177" i="7"/>
  <c r="Q63" i="9"/>
  <c r="N63" i="9"/>
  <c r="S63" i="9"/>
  <c r="BQ64" i="7"/>
  <c r="BN64" i="7"/>
  <c r="BS64" i="7"/>
  <c r="P63" i="8"/>
  <c r="CD62" i="9"/>
  <c r="CA62" i="9"/>
  <c r="CF62" i="9"/>
  <c r="Q64" i="7"/>
  <c r="N64" i="7"/>
  <c r="S64" i="7"/>
  <c r="BZ177" i="7"/>
  <c r="BD62" i="9"/>
  <c r="BA62" i="9"/>
  <c r="BF62" i="9"/>
  <c r="BZ176" i="8"/>
  <c r="BO62" i="8"/>
  <c r="BT62" i="8"/>
  <c r="BL63" i="8" s="1"/>
  <c r="BR62" i="8"/>
  <c r="AH62" i="8"/>
  <c r="AZ177" i="7"/>
  <c r="AQ62" i="8"/>
  <c r="AN62" i="8"/>
  <c r="AS62" i="8"/>
  <c r="AQ64" i="7"/>
  <c r="AN64" i="7"/>
  <c r="AS64" i="7"/>
  <c r="AM175" i="8"/>
  <c r="AQ62" i="9"/>
  <c r="AN62" i="9"/>
  <c r="AS62" i="9"/>
  <c r="AM175" i="9"/>
  <c r="Z175" i="9"/>
  <c r="CD64" i="7"/>
  <c r="CA64" i="7"/>
  <c r="CF64" i="7"/>
  <c r="AC63" i="8"/>
  <c r="U62" i="8"/>
  <c r="AZ176" i="8"/>
  <c r="BM177" i="7"/>
  <c r="AZ175" i="9"/>
  <c r="AD62" i="9"/>
  <c r="AA62" i="9"/>
  <c r="AF62" i="9"/>
  <c r="AH64" i="7"/>
  <c r="BM176" i="8"/>
  <c r="AC65" i="7"/>
  <c r="AZ176" i="9" l="1"/>
  <c r="BO62" i="9"/>
  <c r="BT62" i="9"/>
  <c r="BL63" i="9" s="1"/>
  <c r="BR62" i="9"/>
  <c r="Q63" i="8"/>
  <c r="N63" i="8"/>
  <c r="S63" i="8"/>
  <c r="Z180" i="7"/>
  <c r="BB62" i="9"/>
  <c r="BG62" i="9"/>
  <c r="AY63" i="9" s="1"/>
  <c r="BE62" i="9"/>
  <c r="BZ176" i="9"/>
  <c r="AM176" i="9"/>
  <c r="AZ178" i="7"/>
  <c r="BZ178" i="7"/>
  <c r="BO64" i="7"/>
  <c r="BR64" i="7"/>
  <c r="BT64" i="7"/>
  <c r="BL65" i="7" s="1"/>
  <c r="CC63" i="8"/>
  <c r="Z176" i="9"/>
  <c r="AO62" i="8"/>
  <c r="AT62" i="8"/>
  <c r="AL63" i="8" s="1"/>
  <c r="AR62" i="8"/>
  <c r="CH62" i="8"/>
  <c r="AD65" i="7"/>
  <c r="AA65" i="7"/>
  <c r="AF65" i="7"/>
  <c r="AO62" i="9"/>
  <c r="AR62" i="9"/>
  <c r="AT62" i="9"/>
  <c r="AL63" i="9" s="1"/>
  <c r="BM176" i="9"/>
  <c r="BC63" i="8"/>
  <c r="BB64" i="7"/>
  <c r="BE64" i="7"/>
  <c r="BG64" i="7"/>
  <c r="AY65" i="7" s="1"/>
  <c r="BH62" i="8"/>
  <c r="BM177" i="8"/>
  <c r="O64" i="7"/>
  <c r="T64" i="7"/>
  <c r="L65" i="7" s="1"/>
  <c r="R64" i="7"/>
  <c r="O63" i="9"/>
  <c r="T63" i="9"/>
  <c r="L64" i="9" s="1"/>
  <c r="R63" i="9"/>
  <c r="BU62" i="8"/>
  <c r="AB62" i="9"/>
  <c r="AG62" i="9"/>
  <c r="Y63" i="9" s="1"/>
  <c r="AE62" i="9"/>
  <c r="AD63" i="8"/>
  <c r="AA63" i="8"/>
  <c r="AF63" i="8"/>
  <c r="AM176" i="8"/>
  <c r="BP63" i="8"/>
  <c r="AM178" i="7"/>
  <c r="Z178" i="8"/>
  <c r="BM178" i="7"/>
  <c r="AZ177" i="8"/>
  <c r="CB64" i="7"/>
  <c r="CG64" i="7"/>
  <c r="BY65" i="7" s="1"/>
  <c r="CE64" i="7"/>
  <c r="AO64" i="7"/>
  <c r="AT64" i="7"/>
  <c r="AL65" i="7" s="1"/>
  <c r="AR64" i="7"/>
  <c r="BZ177" i="8"/>
  <c r="CB62" i="9"/>
  <c r="CE62" i="9"/>
  <c r="CG62" i="9"/>
  <c r="BY63" i="9" s="1"/>
  <c r="BM178" i="8" l="1"/>
  <c r="CH62" i="9"/>
  <c r="BZ177" i="9"/>
  <c r="O63" i="8"/>
  <c r="R63" i="8"/>
  <c r="T63" i="8"/>
  <c r="L64" i="8" s="1"/>
  <c r="AH62" i="9"/>
  <c r="AP63" i="9"/>
  <c r="CC63" i="9"/>
  <c r="Z177" i="9"/>
  <c r="BC65" i="7"/>
  <c r="CD63" i="8"/>
  <c r="CA63" i="8"/>
  <c r="CF63" i="8"/>
  <c r="CC65" i="7"/>
  <c r="AM179" i="7"/>
  <c r="BZ178" i="8"/>
  <c r="AZ178" i="8"/>
  <c r="BQ63" i="8"/>
  <c r="BN63" i="8"/>
  <c r="BS63" i="8"/>
  <c r="BH64" i="7"/>
  <c r="AB65" i="7"/>
  <c r="AE65" i="7"/>
  <c r="AG65" i="7"/>
  <c r="Y66" i="7" s="1"/>
  <c r="BP65" i="7"/>
  <c r="BU62" i="9"/>
  <c r="BU64" i="7"/>
  <c r="BP63" i="9"/>
  <c r="Z181" i="7"/>
  <c r="AU62" i="9"/>
  <c r="P64" i="9"/>
  <c r="BD63" i="8"/>
  <c r="BA63" i="8"/>
  <c r="BF63" i="8"/>
  <c r="AP65" i="7"/>
  <c r="BM179" i="7"/>
  <c r="AM177" i="8"/>
  <c r="BZ179" i="7"/>
  <c r="AM177" i="9"/>
  <c r="U64" i="7"/>
  <c r="BH62" i="9"/>
  <c r="AZ177" i="9"/>
  <c r="AC63" i="9"/>
  <c r="U63" i="9"/>
  <c r="AU64" i="7"/>
  <c r="CH64" i="7"/>
  <c r="Z179" i="8"/>
  <c r="AB63" i="8"/>
  <c r="AG63" i="8"/>
  <c r="Y64" i="8" s="1"/>
  <c r="AE63" i="8"/>
  <c r="P65" i="7"/>
  <c r="BM177" i="9"/>
  <c r="AU62" i="8"/>
  <c r="AZ179" i="7"/>
  <c r="BC63" i="9"/>
  <c r="AP63" i="8"/>
  <c r="Q65" i="7" l="1"/>
  <c r="N65" i="7"/>
  <c r="S65" i="7"/>
  <c r="BQ65" i="7"/>
  <c r="BN65" i="7"/>
  <c r="BS65" i="7"/>
  <c r="BZ179" i="8"/>
  <c r="AH63" i="8"/>
  <c r="AD63" i="9"/>
  <c r="AA63" i="9"/>
  <c r="AF63" i="9"/>
  <c r="BD65" i="7"/>
  <c r="BA65" i="7"/>
  <c r="BF65" i="7"/>
  <c r="P64" i="8"/>
  <c r="U63" i="8"/>
  <c r="BZ180" i="7"/>
  <c r="AC66" i="7"/>
  <c r="AZ178" i="9"/>
  <c r="Z182" i="7"/>
  <c r="AH65" i="7"/>
  <c r="AM180" i="7"/>
  <c r="Z178" i="9"/>
  <c r="AQ63" i="8"/>
  <c r="AN63" i="8"/>
  <c r="AS63" i="8"/>
  <c r="AC64" i="8"/>
  <c r="AM178" i="8"/>
  <c r="BD63" i="9"/>
  <c r="BA63" i="9"/>
  <c r="BF63" i="9"/>
  <c r="Z180" i="8"/>
  <c r="BM180" i="7"/>
  <c r="BQ63" i="9"/>
  <c r="BN63" i="9"/>
  <c r="BS63" i="9"/>
  <c r="CD65" i="7"/>
  <c r="CA65" i="7"/>
  <c r="CF65" i="7"/>
  <c r="CD63" i="9"/>
  <c r="CA63" i="9"/>
  <c r="CF63" i="9"/>
  <c r="BZ178" i="9"/>
  <c r="AQ65" i="7"/>
  <c r="AN65" i="7"/>
  <c r="AS65" i="7"/>
  <c r="AZ180" i="7"/>
  <c r="AQ63" i="9"/>
  <c r="AN63" i="9"/>
  <c r="AS63" i="9"/>
  <c r="BO63" i="8"/>
  <c r="BT63" i="8"/>
  <c r="BL64" i="8" s="1"/>
  <c r="BR63" i="8"/>
  <c r="BM179" i="8"/>
  <c r="CB63" i="8"/>
  <c r="CE63" i="8"/>
  <c r="CG63" i="8"/>
  <c r="BY64" i="8" s="1"/>
  <c r="BB63" i="8"/>
  <c r="BG63" i="8"/>
  <c r="AY64" i="8" s="1"/>
  <c r="BE63" i="8"/>
  <c r="BM178" i="9"/>
  <c r="AM178" i="9"/>
  <c r="Q64" i="9"/>
  <c r="N64" i="9"/>
  <c r="S64" i="9"/>
  <c r="AZ179" i="8"/>
  <c r="BM181" i="7" l="1"/>
  <c r="AD66" i="7"/>
  <c r="AA66" i="7"/>
  <c r="AF66" i="7"/>
  <c r="O64" i="9"/>
  <c r="R64" i="9"/>
  <c r="T64" i="9"/>
  <c r="L65" i="9" s="1"/>
  <c r="CC64" i="8"/>
  <c r="BZ179" i="9"/>
  <c r="BZ181" i="7"/>
  <c r="Z181" i="8"/>
  <c r="Z179" i="9"/>
  <c r="BZ180" i="8"/>
  <c r="CH63" i="8"/>
  <c r="AM179" i="9"/>
  <c r="AZ181" i="7"/>
  <c r="AM181" i="7"/>
  <c r="AO63" i="8"/>
  <c r="AR63" i="8"/>
  <c r="AT63" i="8"/>
  <c r="AL64" i="8" s="1"/>
  <c r="AB63" i="9"/>
  <c r="AE63" i="9"/>
  <c r="AG63" i="9"/>
  <c r="Y64" i="9" s="1"/>
  <c r="AO63" i="9"/>
  <c r="AT63" i="9"/>
  <c r="AL64" i="9" s="1"/>
  <c r="AR63" i="9"/>
  <c r="CB63" i="9"/>
  <c r="CE63" i="9"/>
  <c r="CG63" i="9"/>
  <c r="BY64" i="9" s="1"/>
  <c r="BM180" i="8"/>
  <c r="BB63" i="9"/>
  <c r="BE63" i="9"/>
  <c r="BG63" i="9"/>
  <c r="AY64" i="9" s="1"/>
  <c r="Q64" i="8"/>
  <c r="N64" i="8"/>
  <c r="S64" i="8"/>
  <c r="BO65" i="7"/>
  <c r="BR65" i="7"/>
  <c r="BT65" i="7"/>
  <c r="BL66" i="7" s="1"/>
  <c r="BM179" i="9"/>
  <c r="CB65" i="7"/>
  <c r="CE65" i="7"/>
  <c r="CG65" i="7"/>
  <c r="BY66" i="7" s="1"/>
  <c r="BH63" i="8"/>
  <c r="AM179" i="8"/>
  <c r="AD64" i="8"/>
  <c r="AA64" i="8"/>
  <c r="AF64" i="8"/>
  <c r="Z183" i="7"/>
  <c r="BB65" i="7"/>
  <c r="BE65" i="7"/>
  <c r="BG65" i="7"/>
  <c r="AY66" i="7" s="1"/>
  <c r="BU63" i="8"/>
  <c r="BP64" i="8"/>
  <c r="BO63" i="9"/>
  <c r="BR63" i="9"/>
  <c r="BT63" i="9"/>
  <c r="BL64" i="9" s="1"/>
  <c r="O65" i="7"/>
  <c r="R65" i="7"/>
  <c r="T65" i="7"/>
  <c r="L66" i="7" s="1"/>
  <c r="BC64" i="8"/>
  <c r="AZ180" i="8"/>
  <c r="AO65" i="7"/>
  <c r="AR65" i="7"/>
  <c r="AT65" i="7"/>
  <c r="AL66" i="7" s="1"/>
  <c r="AZ179" i="9"/>
  <c r="AP64" i="9" l="1"/>
  <c r="AU63" i="8"/>
  <c r="BZ181" i="8"/>
  <c r="CD64" i="8"/>
  <c r="CA64" i="8"/>
  <c r="CF64" i="8"/>
  <c r="BM180" i="9"/>
  <c r="CC64" i="9"/>
  <c r="BP66" i="7"/>
  <c r="CH63" i="9"/>
  <c r="P65" i="9"/>
  <c r="Z180" i="9"/>
  <c r="U64" i="9"/>
  <c r="Z182" i="8"/>
  <c r="P66" i="7"/>
  <c r="AU65" i="7"/>
  <c r="BP64" i="9"/>
  <c r="BH65" i="7"/>
  <c r="O64" i="8"/>
  <c r="R64" i="8"/>
  <c r="T64" i="8"/>
  <c r="L65" i="8" s="1"/>
  <c r="AZ182" i="7"/>
  <c r="AB66" i="7"/>
  <c r="AE66" i="7"/>
  <c r="AG66" i="7"/>
  <c r="Y67" i="7" s="1"/>
  <c r="AU63" i="9"/>
  <c r="BC66" i="7"/>
  <c r="BU65" i="7"/>
  <c r="AM180" i="9"/>
  <c r="BD64" i="8"/>
  <c r="BA64" i="8"/>
  <c r="BF64" i="8"/>
  <c r="AM180" i="8"/>
  <c r="AP66" i="7"/>
  <c r="AM182" i="7"/>
  <c r="BC64" i="9"/>
  <c r="Z184" i="7"/>
  <c r="BH63" i="9"/>
  <c r="BZ182" i="7"/>
  <c r="BM182" i="7"/>
  <c r="AZ180" i="9"/>
  <c r="U65" i="7"/>
  <c r="BU63" i="9"/>
  <c r="CC66" i="7"/>
  <c r="AC64" i="9"/>
  <c r="AH63" i="9"/>
  <c r="AZ181" i="8"/>
  <c r="CH65" i="7"/>
  <c r="BQ64" i="8"/>
  <c r="BN64" i="8"/>
  <c r="BS64" i="8"/>
  <c r="AB64" i="8"/>
  <c r="AG64" i="8"/>
  <c r="Y65" i="8" s="1"/>
  <c r="AE64" i="8"/>
  <c r="BM181" i="8"/>
  <c r="AP64" i="8"/>
  <c r="BZ180" i="9"/>
  <c r="BB64" i="8" l="1"/>
  <c r="BE64" i="8"/>
  <c r="BG64" i="8"/>
  <c r="AY65" i="8" s="1"/>
  <c r="Z181" i="9"/>
  <c r="CB64" i="8"/>
  <c r="CE64" i="8"/>
  <c r="CG64" i="8"/>
  <c r="BY65" i="8" s="1"/>
  <c r="AC67" i="7"/>
  <c r="Q65" i="9"/>
  <c r="N65" i="9"/>
  <c r="S65" i="9"/>
  <c r="BO64" i="8"/>
  <c r="BT64" i="8"/>
  <c r="BL65" i="8" s="1"/>
  <c r="BR64" i="8"/>
  <c r="Z185" i="7"/>
  <c r="AZ183" i="7"/>
  <c r="AH66" i="7"/>
  <c r="AM181" i="9"/>
  <c r="AZ182" i="8"/>
  <c r="Q66" i="7"/>
  <c r="N66" i="7"/>
  <c r="S66" i="7"/>
  <c r="BQ66" i="7"/>
  <c r="BN66" i="7"/>
  <c r="BS66" i="7"/>
  <c r="AM183" i="7"/>
  <c r="P65" i="8"/>
  <c r="CD66" i="7"/>
  <c r="CA66" i="7"/>
  <c r="CF66" i="7"/>
  <c r="BZ182" i="8"/>
  <c r="BZ181" i="9"/>
  <c r="BM182" i="8"/>
  <c r="AZ181" i="9"/>
  <c r="AQ66" i="7"/>
  <c r="AN66" i="7"/>
  <c r="AS66" i="7"/>
  <c r="U64" i="8"/>
  <c r="Z183" i="8"/>
  <c r="CD64" i="9"/>
  <c r="CA64" i="9"/>
  <c r="CF64" i="9"/>
  <c r="AQ64" i="9"/>
  <c r="AN64" i="9"/>
  <c r="AS64" i="9"/>
  <c r="AQ64" i="8"/>
  <c r="AN64" i="8"/>
  <c r="AS64" i="8"/>
  <c r="AH64" i="8"/>
  <c r="BM183" i="7"/>
  <c r="BD64" i="9"/>
  <c r="BA64" i="9"/>
  <c r="BF64" i="9"/>
  <c r="AC65" i="8"/>
  <c r="AD64" i="9"/>
  <c r="AA64" i="9"/>
  <c r="AF64" i="9"/>
  <c r="BD66" i="7"/>
  <c r="BA66" i="7"/>
  <c r="BF66" i="7"/>
  <c r="AM181" i="8"/>
  <c r="BM181" i="9"/>
  <c r="BZ183" i="7"/>
  <c r="BQ64" i="9"/>
  <c r="BN64" i="9"/>
  <c r="BS64" i="9"/>
  <c r="AM182" i="9" l="1"/>
  <c r="O65" i="9"/>
  <c r="R65" i="9"/>
  <c r="T65" i="9"/>
  <c r="L66" i="9" s="1"/>
  <c r="CB64" i="9"/>
  <c r="CG64" i="9"/>
  <c r="BY65" i="9" s="1"/>
  <c r="CE64" i="9"/>
  <c r="BO64" i="9"/>
  <c r="BR64" i="9"/>
  <c r="BT64" i="9"/>
  <c r="BL65" i="9" s="1"/>
  <c r="BZ182" i="9"/>
  <c r="BO66" i="7"/>
  <c r="BR66" i="7"/>
  <c r="BT66" i="7"/>
  <c r="BL67" i="7" s="1"/>
  <c r="BB66" i="7"/>
  <c r="BE66" i="7"/>
  <c r="BG66" i="7"/>
  <c r="AY67" i="7" s="1"/>
  <c r="CC65" i="8"/>
  <c r="BZ183" i="8"/>
  <c r="AZ184" i="7"/>
  <c r="CH64" i="8"/>
  <c r="Z184" i="8"/>
  <c r="AD67" i="7"/>
  <c r="AA67" i="7"/>
  <c r="AF67" i="7"/>
  <c r="BZ184" i="7"/>
  <c r="AB64" i="9"/>
  <c r="AG64" i="9"/>
  <c r="Y65" i="9" s="1"/>
  <c r="AE64" i="9"/>
  <c r="AO64" i="8"/>
  <c r="AT64" i="8"/>
  <c r="AL65" i="8" s="1"/>
  <c r="AR64" i="8"/>
  <c r="CB66" i="7"/>
  <c r="CG66" i="7"/>
  <c r="BY67" i="7" s="1"/>
  <c r="CE66" i="7"/>
  <c r="O66" i="7"/>
  <c r="T66" i="7"/>
  <c r="L67" i="7" s="1"/>
  <c r="R66" i="7"/>
  <c r="Z182" i="9"/>
  <c r="Q65" i="8"/>
  <c r="N65" i="8"/>
  <c r="S65" i="8"/>
  <c r="BU64" i="8"/>
  <c r="AD65" i="8"/>
  <c r="AA65" i="8"/>
  <c r="AF65" i="8"/>
  <c r="AO64" i="9"/>
  <c r="AT64" i="9"/>
  <c r="AL65" i="9" s="1"/>
  <c r="AR64" i="9"/>
  <c r="AZ183" i="8"/>
  <c r="BP65" i="8"/>
  <c r="BC65" i="8"/>
  <c r="BM184" i="7"/>
  <c r="AO66" i="7"/>
  <c r="AT66" i="7"/>
  <c r="AL67" i="7" s="1"/>
  <c r="AR66" i="7"/>
  <c r="BM182" i="9"/>
  <c r="AZ182" i="9"/>
  <c r="BH64" i="8"/>
  <c r="Z186" i="7"/>
  <c r="AM182" i="8"/>
  <c r="BB64" i="9"/>
  <c r="BE64" i="9"/>
  <c r="BG64" i="9"/>
  <c r="AY65" i="9" s="1"/>
  <c r="BM183" i="8"/>
  <c r="AM184" i="7"/>
  <c r="B13" i="9"/>
  <c r="AP67" i="7" l="1"/>
  <c r="AC65" i="9"/>
  <c r="BM184" i="8"/>
  <c r="AM183" i="8"/>
  <c r="AP65" i="8"/>
  <c r="BH66" i="7"/>
  <c r="CC65" i="9"/>
  <c r="Z183" i="9"/>
  <c r="AU66" i="7"/>
  <c r="AU64" i="9"/>
  <c r="Z185" i="8"/>
  <c r="AM185" i="7"/>
  <c r="P66" i="9"/>
  <c r="AH64" i="9"/>
  <c r="BZ185" i="7"/>
  <c r="CH66" i="7"/>
  <c r="BZ184" i="8"/>
  <c r="BZ183" i="9"/>
  <c r="U65" i="9"/>
  <c r="BH64" i="9"/>
  <c r="CC67" i="7"/>
  <c r="BP65" i="9"/>
  <c r="Z187" i="7"/>
  <c r="BU66" i="7"/>
  <c r="AZ185" i="7"/>
  <c r="BD65" i="8"/>
  <c r="BA65" i="8"/>
  <c r="BF65" i="8"/>
  <c r="BM183" i="9"/>
  <c r="BQ65" i="8"/>
  <c r="BN65" i="8"/>
  <c r="BS65" i="8"/>
  <c r="B13" i="8"/>
  <c r="C15" i="7"/>
  <c r="BU64" i="9"/>
  <c r="C13" i="8"/>
  <c r="BC65" i="9"/>
  <c r="AZ183" i="9"/>
  <c r="O65" i="8"/>
  <c r="T65" i="8"/>
  <c r="L66" i="8" s="1"/>
  <c r="R65" i="8"/>
  <c r="AB67" i="7"/>
  <c r="AG67" i="7"/>
  <c r="Y68" i="7" s="1"/>
  <c r="AE67" i="7"/>
  <c r="F46" i="10" s="1"/>
  <c r="CD65" i="8"/>
  <c r="CA65" i="8"/>
  <c r="CF65" i="8"/>
  <c r="AM183" i="9"/>
  <c r="AP65" i="9"/>
  <c r="U66" i="7"/>
  <c r="P67" i="7"/>
  <c r="BP67" i="7"/>
  <c r="AB65" i="8"/>
  <c r="AG65" i="8"/>
  <c r="Y66" i="8" s="1"/>
  <c r="AE65" i="8"/>
  <c r="BM185" i="7"/>
  <c r="AZ184" i="8"/>
  <c r="AU64" i="8"/>
  <c r="BC67" i="7"/>
  <c r="CH64" i="9"/>
  <c r="BZ185" i="8" l="1"/>
  <c r="AM186" i="7"/>
  <c r="AH67" i="7"/>
  <c r="BM184" i="9"/>
  <c r="AC68" i="7"/>
  <c r="Z186" i="8"/>
  <c r="AQ65" i="8"/>
  <c r="AN65" i="8"/>
  <c r="AS65" i="8"/>
  <c r="BD67" i="7"/>
  <c r="BA67" i="7"/>
  <c r="BF67" i="7"/>
  <c r="BZ186" i="7"/>
  <c r="BQ65" i="9"/>
  <c r="BN65" i="9"/>
  <c r="BS65" i="9"/>
  <c r="P66" i="8"/>
  <c r="AM184" i="8"/>
  <c r="BQ67" i="7"/>
  <c r="BN67" i="7"/>
  <c r="BS67" i="7"/>
  <c r="Q67" i="7"/>
  <c r="N67" i="7"/>
  <c r="S67" i="7"/>
  <c r="U65" i="8"/>
  <c r="AZ186" i="7"/>
  <c r="BM185" i="8"/>
  <c r="AZ185" i="8"/>
  <c r="AQ65" i="9"/>
  <c r="AN65" i="9"/>
  <c r="AS65" i="9"/>
  <c r="AZ184" i="9"/>
  <c r="AM184" i="9"/>
  <c r="Z184" i="9"/>
  <c r="AD65" i="9"/>
  <c r="AA65" i="9"/>
  <c r="AF65" i="9"/>
  <c r="E13" i="8"/>
  <c r="BB65" i="8"/>
  <c r="BE65" i="8"/>
  <c r="BG65" i="8"/>
  <c r="AY66" i="8" s="1"/>
  <c r="CD67" i="7"/>
  <c r="CA67" i="7"/>
  <c r="CF67" i="7"/>
  <c r="BM186" i="7"/>
  <c r="BZ184" i="9"/>
  <c r="Q66" i="9"/>
  <c r="N66" i="9"/>
  <c r="S66" i="9"/>
  <c r="CD65" i="9"/>
  <c r="CA65" i="9"/>
  <c r="CF65" i="9"/>
  <c r="AQ67" i="7"/>
  <c r="AN67" i="7"/>
  <c r="AS67" i="7"/>
  <c r="AH65" i="8"/>
  <c r="BD65" i="9"/>
  <c r="BA65" i="9"/>
  <c r="BF65" i="9"/>
  <c r="AC66" i="8"/>
  <c r="G13" i="8"/>
  <c r="F13" i="8"/>
  <c r="CB65" i="8"/>
  <c r="CG65" i="8"/>
  <c r="BY66" i="8" s="1"/>
  <c r="CE65" i="8"/>
  <c r="BO65" i="8"/>
  <c r="BT65" i="8"/>
  <c r="BL66" i="8" s="1"/>
  <c r="BR65" i="8"/>
  <c r="Z188" i="7"/>
  <c r="AZ186" i="8" l="1"/>
  <c r="BO67" i="7"/>
  <c r="BR67" i="7"/>
  <c r="BT67" i="7"/>
  <c r="BL68" i="7" s="1"/>
  <c r="BZ187" i="7"/>
  <c r="BM185" i="9"/>
  <c r="C13" i="9"/>
  <c r="CH65" i="8"/>
  <c r="BZ185" i="9"/>
  <c r="AB65" i="9"/>
  <c r="AE65" i="9"/>
  <c r="AG65" i="9"/>
  <c r="Y66" i="9" s="1"/>
  <c r="E15" i="7"/>
  <c r="D15" i="7"/>
  <c r="F49" i="10"/>
  <c r="F50" i="10" s="1"/>
  <c r="F55" i="10"/>
  <c r="F53" i="10"/>
  <c r="BB65" i="9"/>
  <c r="BG65" i="9"/>
  <c r="AY66" i="9" s="1"/>
  <c r="BE65" i="9"/>
  <c r="BM187" i="7"/>
  <c r="Z185" i="9"/>
  <c r="CB67" i="7"/>
  <c r="CG67" i="7"/>
  <c r="BY68" i="7" s="1"/>
  <c r="CE67" i="7"/>
  <c r="D13" i="8"/>
  <c r="AM187" i="7"/>
  <c r="CC66" i="8"/>
  <c r="BM186" i="8"/>
  <c r="BB67" i="7"/>
  <c r="BG67" i="7"/>
  <c r="AY68" i="7" s="1"/>
  <c r="BE67" i="7"/>
  <c r="AO67" i="7"/>
  <c r="AT67" i="7"/>
  <c r="AL68" i="7" s="1"/>
  <c r="AR67" i="7"/>
  <c r="G15" i="7"/>
  <c r="AZ187" i="7"/>
  <c r="G13" i="9"/>
  <c r="AM185" i="9"/>
  <c r="AM185" i="8"/>
  <c r="AO65" i="8"/>
  <c r="AR65" i="8"/>
  <c r="AT65" i="8"/>
  <c r="AL66" i="8" s="1"/>
  <c r="CB65" i="9"/>
  <c r="CG65" i="9"/>
  <c r="BY66" i="9" s="1"/>
  <c r="CE65" i="9"/>
  <c r="BC66" i="8"/>
  <c r="BZ186" i="8"/>
  <c r="Z189" i="7"/>
  <c r="BH65" i="8"/>
  <c r="B15" i="7"/>
  <c r="BU65" i="8"/>
  <c r="D13" i="9"/>
  <c r="O67" i="7"/>
  <c r="T67" i="7"/>
  <c r="L68" i="7" s="1"/>
  <c r="R67" i="7"/>
  <c r="F13" i="9"/>
  <c r="Z187" i="8"/>
  <c r="AD66" i="8"/>
  <c r="AA66" i="8"/>
  <c r="AF66" i="8"/>
  <c r="AZ185" i="9"/>
  <c r="Q66" i="8"/>
  <c r="N66" i="8"/>
  <c r="S66" i="8"/>
  <c r="BP66" i="8"/>
  <c r="E13" i="9"/>
  <c r="O66" i="9"/>
  <c r="T66" i="9"/>
  <c r="L67" i="9" s="1"/>
  <c r="R66" i="9"/>
  <c r="AO65" i="9"/>
  <c r="AT65" i="9"/>
  <c r="AL66" i="9" s="1"/>
  <c r="AR65" i="9"/>
  <c r="BO65" i="9"/>
  <c r="BR65" i="9"/>
  <c r="BT65" i="9"/>
  <c r="BL66" i="9" s="1"/>
  <c r="F15" i="7"/>
  <c r="AD68" i="7"/>
  <c r="AA68" i="7"/>
  <c r="AF68" i="7"/>
  <c r="U66" i="9" l="1"/>
  <c r="AP66" i="9"/>
  <c r="AB68" i="7"/>
  <c r="AG68" i="7"/>
  <c r="Y69" i="7" s="1"/>
  <c r="AE68" i="7"/>
  <c r="AZ186" i="9"/>
  <c r="AM186" i="9"/>
  <c r="CC68" i="7"/>
  <c r="BD66" i="8"/>
  <c r="BA66" i="8"/>
  <c r="BF66" i="8"/>
  <c r="P67" i="9"/>
  <c r="Z186" i="9"/>
  <c r="BM187" i="8"/>
  <c r="BZ188" i="7"/>
  <c r="BM186" i="9"/>
  <c r="AP66" i="8"/>
  <c r="CD66" i="8"/>
  <c r="CA66" i="8"/>
  <c r="CF66" i="8"/>
  <c r="BH65" i="9"/>
  <c r="AC66" i="9"/>
  <c r="BP66" i="9"/>
  <c r="BQ66" i="8"/>
  <c r="BN66" i="8"/>
  <c r="BS66" i="8"/>
  <c r="Z188" i="8"/>
  <c r="AU65" i="8"/>
  <c r="AU67" i="7"/>
  <c r="BC66" i="9"/>
  <c r="AH65" i="9"/>
  <c r="BP68" i="7"/>
  <c r="BM188" i="7"/>
  <c r="BU65" i="9"/>
  <c r="AP68" i="7"/>
  <c r="AM188" i="7"/>
  <c r="BU67" i="7"/>
  <c r="AB66" i="8"/>
  <c r="AG66" i="8"/>
  <c r="Y67" i="8" s="1"/>
  <c r="AE66" i="8"/>
  <c r="CH65" i="9"/>
  <c r="AZ188" i="7"/>
  <c r="CC66" i="9"/>
  <c r="AU65" i="9"/>
  <c r="O66" i="8"/>
  <c r="T66" i="8"/>
  <c r="L67" i="8" s="1"/>
  <c r="R66" i="8"/>
  <c r="U67" i="7"/>
  <c r="Z190" i="7"/>
  <c r="AM186" i="8"/>
  <c r="BH67" i="7"/>
  <c r="BZ186" i="9"/>
  <c r="AZ187" i="8"/>
  <c r="P68" i="7"/>
  <c r="BZ187" i="8"/>
  <c r="BC68" i="7"/>
  <c r="CH67" i="7"/>
  <c r="CB66" i="8" l="1"/>
  <c r="CG66" i="8"/>
  <c r="BY67" i="8" s="1"/>
  <c r="CE66" i="8"/>
  <c r="AM187" i="9"/>
  <c r="Z189" i="8"/>
  <c r="Z187" i="9"/>
  <c r="AQ66" i="8"/>
  <c r="AN66" i="8"/>
  <c r="AS66" i="8"/>
  <c r="CD66" i="9"/>
  <c r="CA66" i="9"/>
  <c r="CF66" i="9"/>
  <c r="BZ188" i="8"/>
  <c r="BM187" i="9"/>
  <c r="AH68" i="7"/>
  <c r="BQ68" i="7"/>
  <c r="BN68" i="7"/>
  <c r="BS68" i="7"/>
  <c r="BO66" i="8"/>
  <c r="BT66" i="8"/>
  <c r="BL67" i="8" s="1"/>
  <c r="BR66" i="8"/>
  <c r="AZ187" i="9"/>
  <c r="AM187" i="8"/>
  <c r="AZ189" i="7"/>
  <c r="AM189" i="7"/>
  <c r="BQ66" i="9"/>
  <c r="BN66" i="9"/>
  <c r="BS66" i="9"/>
  <c r="Q67" i="9"/>
  <c r="N67" i="9"/>
  <c r="S67" i="9"/>
  <c r="AC69" i="7"/>
  <c r="Q68" i="7"/>
  <c r="N68" i="7"/>
  <c r="S68" i="7"/>
  <c r="Z191" i="7"/>
  <c r="BD66" i="9"/>
  <c r="BA66" i="9"/>
  <c r="BF66" i="9"/>
  <c r="BD68" i="7"/>
  <c r="BA68" i="7"/>
  <c r="BF68" i="7"/>
  <c r="BZ189" i="7"/>
  <c r="AD66" i="9"/>
  <c r="AA66" i="9"/>
  <c r="AF66" i="9"/>
  <c r="BB66" i="8"/>
  <c r="BG66" i="8"/>
  <c r="AY67" i="8" s="1"/>
  <c r="BE66" i="8"/>
  <c r="AQ66" i="9"/>
  <c r="AN66" i="9"/>
  <c r="AS66" i="9"/>
  <c r="AQ68" i="7"/>
  <c r="AN68" i="7"/>
  <c r="AS68" i="7"/>
  <c r="U66" i="8"/>
  <c r="BM188" i="8"/>
  <c r="AZ188" i="8"/>
  <c r="BZ187" i="9"/>
  <c r="P67" i="8"/>
  <c r="AH66" i="8"/>
  <c r="AC67" i="8"/>
  <c r="BM189" i="7"/>
  <c r="CD68" i="7"/>
  <c r="CA68" i="7"/>
  <c r="CF68" i="7"/>
  <c r="AD69" i="7" l="1"/>
  <c r="AA69" i="7"/>
  <c r="AF69" i="7"/>
  <c r="AO66" i="8"/>
  <c r="AR66" i="8"/>
  <c r="AT66" i="8"/>
  <c r="AL67" i="8" s="1"/>
  <c r="AD67" i="8"/>
  <c r="AA67" i="8"/>
  <c r="AF67" i="8"/>
  <c r="BC67" i="8"/>
  <c r="BB66" i="9"/>
  <c r="BE66" i="9"/>
  <c r="BG66" i="9"/>
  <c r="AY67" i="9" s="1"/>
  <c r="BP67" i="8"/>
  <c r="BZ189" i="8"/>
  <c r="BO66" i="9"/>
  <c r="BR66" i="9"/>
  <c r="BT66" i="9"/>
  <c r="BL67" i="9" s="1"/>
  <c r="Z190" i="8"/>
  <c r="AM188" i="9"/>
  <c r="CB68" i="7"/>
  <c r="CG68" i="7"/>
  <c r="BY69" i="7" s="1"/>
  <c r="CE68" i="7"/>
  <c r="AZ189" i="8"/>
  <c r="BM188" i="9"/>
  <c r="BM190" i="7"/>
  <c r="Z192" i="7"/>
  <c r="BM189" i="8"/>
  <c r="BH66" i="8"/>
  <c r="BU66" i="8"/>
  <c r="Q67" i="8"/>
  <c r="N67" i="8"/>
  <c r="S67" i="8"/>
  <c r="CH66" i="8"/>
  <c r="BZ188" i="9"/>
  <c r="BZ190" i="7"/>
  <c r="AM188" i="8"/>
  <c r="BB68" i="7"/>
  <c r="BG68" i="7"/>
  <c r="AY69" i="7" s="1"/>
  <c r="BE68" i="7"/>
  <c r="AZ188" i="9"/>
  <c r="O67" i="9"/>
  <c r="R67" i="9"/>
  <c r="T67" i="9"/>
  <c r="L68" i="9" s="1"/>
  <c r="Z188" i="9"/>
  <c r="AM190" i="7"/>
  <c r="BO68" i="7"/>
  <c r="BT68" i="7"/>
  <c r="BL69" i="7" s="1"/>
  <c r="BR68" i="7"/>
  <c r="CB66" i="9"/>
  <c r="CE66" i="9"/>
  <c r="CG66" i="9"/>
  <c r="BY67" i="9" s="1"/>
  <c r="CC67" i="8"/>
  <c r="AO66" i="9"/>
  <c r="AT66" i="9"/>
  <c r="AL67" i="9" s="1"/>
  <c r="AR66" i="9"/>
  <c r="AB66" i="9"/>
  <c r="AG66" i="9"/>
  <c r="Y67" i="9" s="1"/>
  <c r="AE66" i="9"/>
  <c r="O68" i="7"/>
  <c r="T68" i="7"/>
  <c r="L69" i="7" s="1"/>
  <c r="R68" i="7"/>
  <c r="AZ190" i="7"/>
  <c r="AO68" i="7"/>
  <c r="AR68" i="7"/>
  <c r="AT68" i="7"/>
  <c r="AL69" i="7" s="1"/>
  <c r="Z193" i="7" l="1"/>
  <c r="BD67" i="8"/>
  <c r="BA67" i="8"/>
  <c r="BF67" i="8"/>
  <c r="BZ190" i="8"/>
  <c r="AP69" i="7"/>
  <c r="AM189" i="8"/>
  <c r="BM191" i="7"/>
  <c r="AB67" i="8"/>
  <c r="AE67" i="8"/>
  <c r="AG67" i="8"/>
  <c r="Y68" i="8" s="1"/>
  <c r="Z191" i="8"/>
  <c r="BQ67" i="8"/>
  <c r="BN67" i="8"/>
  <c r="BS67" i="8"/>
  <c r="AP67" i="8"/>
  <c r="P68" i="9"/>
  <c r="AU66" i="8"/>
  <c r="AC67" i="9"/>
  <c r="AP67" i="9"/>
  <c r="CC67" i="9"/>
  <c r="BZ189" i="9"/>
  <c r="CH68" i="7"/>
  <c r="BP67" i="9"/>
  <c r="O67" i="8"/>
  <c r="T67" i="8"/>
  <c r="L68" i="8" s="1"/>
  <c r="R67" i="8"/>
  <c r="BM189" i="9"/>
  <c r="AZ191" i="7"/>
  <c r="BZ191" i="7"/>
  <c r="U68" i="7"/>
  <c r="P69" i="7"/>
  <c r="CH66" i="9"/>
  <c r="AZ189" i="9"/>
  <c r="BM190" i="8"/>
  <c r="CC69" i="7"/>
  <c r="BU66" i="9"/>
  <c r="BC67" i="9"/>
  <c r="AZ190" i="8"/>
  <c r="BH66" i="9"/>
  <c r="AM191" i="7"/>
  <c r="AU68" i="7"/>
  <c r="AU66" i="9"/>
  <c r="CD67" i="8"/>
  <c r="CA67" i="8"/>
  <c r="CF67" i="8"/>
  <c r="BU68" i="7"/>
  <c r="BH68" i="7"/>
  <c r="AB69" i="7"/>
  <c r="AE69" i="7"/>
  <c r="AG69" i="7"/>
  <c r="Y70" i="7" s="1"/>
  <c r="Z189" i="9"/>
  <c r="U67" i="9"/>
  <c r="AH66" i="9"/>
  <c r="BP69" i="7"/>
  <c r="BC69" i="7"/>
  <c r="AM189" i="9"/>
  <c r="AZ190" i="9" l="1"/>
  <c r="BM190" i="9"/>
  <c r="CD67" i="9"/>
  <c r="CA67" i="9"/>
  <c r="CF67" i="9"/>
  <c r="AQ67" i="9"/>
  <c r="AN67" i="9"/>
  <c r="AS67" i="9"/>
  <c r="AQ67" i="8"/>
  <c r="AN67" i="8"/>
  <c r="AS67" i="8"/>
  <c r="AM190" i="8"/>
  <c r="Z190" i="9"/>
  <c r="P68" i="8"/>
  <c r="BO67" i="8"/>
  <c r="BR67" i="8"/>
  <c r="BT67" i="8"/>
  <c r="BL68" i="8" s="1"/>
  <c r="AQ69" i="7"/>
  <c r="AN69" i="7"/>
  <c r="AS69" i="7"/>
  <c r="AD67" i="9"/>
  <c r="AA67" i="9"/>
  <c r="AF67" i="9"/>
  <c r="AC70" i="7"/>
  <c r="BD67" i="9"/>
  <c r="BA67" i="9"/>
  <c r="BF67" i="9"/>
  <c r="Q69" i="7"/>
  <c r="N69" i="7"/>
  <c r="S69" i="7"/>
  <c r="BZ191" i="8"/>
  <c r="AM190" i="9"/>
  <c r="AH69" i="7"/>
  <c r="BQ67" i="9"/>
  <c r="BN67" i="9"/>
  <c r="BS67" i="9"/>
  <c r="Z192" i="8"/>
  <c r="AC68" i="8"/>
  <c r="AZ191" i="8"/>
  <c r="U67" i="8"/>
  <c r="AH67" i="8"/>
  <c r="BB67" i="8"/>
  <c r="BG67" i="8"/>
  <c r="AY68" i="8" s="1"/>
  <c r="BE67" i="8"/>
  <c r="CB67" i="8"/>
  <c r="CE67" i="8"/>
  <c r="CG67" i="8"/>
  <c r="BY68" i="8" s="1"/>
  <c r="BD69" i="7"/>
  <c r="BA69" i="7"/>
  <c r="BF69" i="7"/>
  <c r="CD69" i="7"/>
  <c r="CA69" i="7"/>
  <c r="CF69" i="7"/>
  <c r="BQ69" i="7"/>
  <c r="BN69" i="7"/>
  <c r="BS69" i="7"/>
  <c r="AM192" i="7"/>
  <c r="BZ192" i="7"/>
  <c r="AZ192" i="7"/>
  <c r="BZ190" i="9"/>
  <c r="Q68" i="9"/>
  <c r="N68" i="9"/>
  <c r="S68" i="9"/>
  <c r="BM191" i="8"/>
  <c r="BM192" i="7"/>
  <c r="Z194" i="7"/>
  <c r="AO67" i="9" l="1"/>
  <c r="AT67" i="9"/>
  <c r="AL68" i="9" s="1"/>
  <c r="AR67" i="9"/>
  <c r="CH67" i="8"/>
  <c r="BO67" i="9"/>
  <c r="BR67" i="9"/>
  <c r="BT67" i="9"/>
  <c r="BL68" i="9" s="1"/>
  <c r="BB67" i="9"/>
  <c r="BG67" i="9"/>
  <c r="AY68" i="9" s="1"/>
  <c r="BE67" i="9"/>
  <c r="BM193" i="7"/>
  <c r="AD68" i="8"/>
  <c r="AA68" i="8"/>
  <c r="AF68" i="8"/>
  <c r="Z195" i="7"/>
  <c r="BZ193" i="7"/>
  <c r="BP68" i="8"/>
  <c r="BM192" i="8"/>
  <c r="AM193" i="7"/>
  <c r="AD70" i="7"/>
  <c r="AA70" i="7"/>
  <c r="AF70" i="7"/>
  <c r="BO69" i="7"/>
  <c r="BR69" i="7"/>
  <c r="BT69" i="7"/>
  <c r="BL70" i="7" s="1"/>
  <c r="BH67" i="8"/>
  <c r="AM191" i="9"/>
  <c r="AB67" i="9"/>
  <c r="AE67" i="9"/>
  <c r="AG67" i="9"/>
  <c r="Y68" i="9" s="1"/>
  <c r="Q68" i="8"/>
  <c r="N68" i="8"/>
  <c r="S68" i="8"/>
  <c r="O68" i="9"/>
  <c r="T68" i="9"/>
  <c r="L69" i="9" s="1"/>
  <c r="R68" i="9"/>
  <c r="BC68" i="8"/>
  <c r="BZ192" i="8"/>
  <c r="CB67" i="9"/>
  <c r="CG67" i="9"/>
  <c r="BY68" i="9" s="1"/>
  <c r="CE67" i="9"/>
  <c r="CB69" i="7"/>
  <c r="CG69" i="7"/>
  <c r="BY70" i="7" s="1"/>
  <c r="CE69" i="7"/>
  <c r="BM191" i="9"/>
  <c r="O69" i="7"/>
  <c r="R69" i="7"/>
  <c r="T69" i="7"/>
  <c r="L70" i="7" s="1"/>
  <c r="AM191" i="8"/>
  <c r="BZ191" i="9"/>
  <c r="Z193" i="8"/>
  <c r="AZ191" i="9"/>
  <c r="CC68" i="8"/>
  <c r="BU67" i="8"/>
  <c r="AZ192" i="8"/>
  <c r="Z191" i="9"/>
  <c r="AZ193" i="7"/>
  <c r="BB69" i="7"/>
  <c r="BE69" i="7"/>
  <c r="BG69" i="7"/>
  <c r="AY70" i="7" s="1"/>
  <c r="AO69" i="7"/>
  <c r="AR69" i="7"/>
  <c r="AT69" i="7"/>
  <c r="AL70" i="7" s="1"/>
  <c r="AO67" i="8"/>
  <c r="AR67" i="8"/>
  <c r="AT67" i="8"/>
  <c r="AL68" i="8" s="1"/>
  <c r="BP70" i="7" l="1"/>
  <c r="BM194" i="7"/>
  <c r="P69" i="9"/>
  <c r="BH69" i="7"/>
  <c r="CC70" i="7"/>
  <c r="AP68" i="8"/>
  <c r="AZ192" i="9"/>
  <c r="AM192" i="8"/>
  <c r="BU69" i="7"/>
  <c r="BQ68" i="8"/>
  <c r="BN68" i="8"/>
  <c r="BS68" i="8"/>
  <c r="BH67" i="9"/>
  <c r="AU67" i="8"/>
  <c r="P70" i="7"/>
  <c r="U69" i="7"/>
  <c r="CH67" i="9"/>
  <c r="Z192" i="9"/>
  <c r="CC68" i="9"/>
  <c r="AB70" i="7"/>
  <c r="AG70" i="7"/>
  <c r="Y71" i="7" s="1"/>
  <c r="AE70" i="7"/>
  <c r="BP68" i="9"/>
  <c r="BZ192" i="9"/>
  <c r="CH69" i="7"/>
  <c r="O68" i="8"/>
  <c r="T68" i="8"/>
  <c r="L69" i="8" s="1"/>
  <c r="R68" i="8"/>
  <c r="BZ194" i="7"/>
  <c r="AP70" i="7"/>
  <c r="AU69" i="7"/>
  <c r="BM192" i="9"/>
  <c r="AC68" i="9"/>
  <c r="Z196" i="7"/>
  <c r="BU67" i="9"/>
  <c r="Z194" i="8"/>
  <c r="BZ193" i="8"/>
  <c r="AH67" i="9"/>
  <c r="AM194" i="7"/>
  <c r="AB68" i="8"/>
  <c r="AE68" i="8"/>
  <c r="AG68" i="8"/>
  <c r="Y69" i="8" s="1"/>
  <c r="BC70" i="7"/>
  <c r="CD68" i="8"/>
  <c r="CA68" i="8"/>
  <c r="CF68" i="8"/>
  <c r="AZ193" i="8"/>
  <c r="BD68" i="8"/>
  <c r="BA68" i="8"/>
  <c r="BF68" i="8"/>
  <c r="AM192" i="9"/>
  <c r="BM193" i="8"/>
  <c r="AU67" i="9"/>
  <c r="AZ194" i="7"/>
  <c r="BC68" i="9"/>
  <c r="U68" i="9"/>
  <c r="AP68" i="9"/>
  <c r="AQ68" i="8" l="1"/>
  <c r="AN68" i="8"/>
  <c r="AS68" i="8"/>
  <c r="Z197" i="7"/>
  <c r="U68" i="8"/>
  <c r="CD68" i="9"/>
  <c r="CA68" i="9"/>
  <c r="CF68" i="9"/>
  <c r="CD70" i="7"/>
  <c r="CA70" i="7"/>
  <c r="CF70" i="7"/>
  <c r="BM194" i="8"/>
  <c r="BM193" i="9"/>
  <c r="BO68" i="8"/>
  <c r="BR68" i="8"/>
  <c r="BT68" i="8"/>
  <c r="BL69" i="8" s="1"/>
  <c r="P69" i="8"/>
  <c r="CB68" i="8"/>
  <c r="CE68" i="8"/>
  <c r="CG68" i="8"/>
  <c r="BY69" i="8" s="1"/>
  <c r="BD70" i="7"/>
  <c r="BA70" i="7"/>
  <c r="BF70" i="7"/>
  <c r="BZ194" i="8"/>
  <c r="Q69" i="9"/>
  <c r="N69" i="9"/>
  <c r="S69" i="9"/>
  <c r="AM193" i="9"/>
  <c r="AC69" i="8"/>
  <c r="BZ193" i="9"/>
  <c r="Z193" i="9"/>
  <c r="BB68" i="8"/>
  <c r="BG68" i="8"/>
  <c r="AY69" i="8" s="1"/>
  <c r="BE68" i="8"/>
  <c r="AH68" i="8"/>
  <c r="AQ68" i="9"/>
  <c r="AN68" i="9"/>
  <c r="AS68" i="9"/>
  <c r="AM195" i="7"/>
  <c r="Z195" i="8"/>
  <c r="AQ70" i="7"/>
  <c r="AN70" i="7"/>
  <c r="AS70" i="7"/>
  <c r="BQ68" i="9"/>
  <c r="BN68" i="9"/>
  <c r="BS68" i="9"/>
  <c r="Q70" i="7"/>
  <c r="N70" i="7"/>
  <c r="S70" i="7"/>
  <c r="AM193" i="8"/>
  <c r="BM195" i="7"/>
  <c r="AZ194" i="8"/>
  <c r="BD68" i="9"/>
  <c r="BA68" i="9"/>
  <c r="BF68" i="9"/>
  <c r="AH70" i="7"/>
  <c r="AZ193" i="9"/>
  <c r="BQ70" i="7"/>
  <c r="BN70" i="7"/>
  <c r="BS70" i="7"/>
  <c r="AD68" i="9"/>
  <c r="AA68" i="9"/>
  <c r="AF68" i="9"/>
  <c r="AZ195" i="7"/>
  <c r="BZ195" i="7"/>
  <c r="AC71" i="7"/>
  <c r="BC69" i="8" l="1"/>
  <c r="AM194" i="9"/>
  <c r="CH68" i="8"/>
  <c r="CB70" i="7"/>
  <c r="CG70" i="7"/>
  <c r="BY71" i="7" s="1"/>
  <c r="CE70" i="7"/>
  <c r="BM196" i="7"/>
  <c r="Q69" i="8"/>
  <c r="N69" i="8"/>
  <c r="S69" i="8"/>
  <c r="AM196" i="7"/>
  <c r="BZ194" i="9"/>
  <c r="BP69" i="8"/>
  <c r="AM194" i="8"/>
  <c r="O69" i="9"/>
  <c r="T69" i="9"/>
  <c r="L70" i="9" s="1"/>
  <c r="R69" i="9"/>
  <c r="CB68" i="9"/>
  <c r="CG68" i="9"/>
  <c r="BY69" i="9" s="1"/>
  <c r="CE68" i="9"/>
  <c r="BZ195" i="8"/>
  <c r="BU68" i="8"/>
  <c r="O70" i="7"/>
  <c r="T70" i="7"/>
  <c r="L71" i="7" s="1"/>
  <c r="R70" i="7"/>
  <c r="AB68" i="9"/>
  <c r="AE68" i="9"/>
  <c r="AG68" i="9"/>
  <c r="Y69" i="9" s="1"/>
  <c r="AO68" i="9"/>
  <c r="AR68" i="9"/>
  <c r="AT68" i="9"/>
  <c r="AL69" i="9" s="1"/>
  <c r="AD69" i="8"/>
  <c r="AA69" i="8"/>
  <c r="AF69" i="8"/>
  <c r="BM194" i="9"/>
  <c r="Z196" i="8"/>
  <c r="BO68" i="9"/>
  <c r="BR68" i="9"/>
  <c r="BT68" i="9"/>
  <c r="BL69" i="9" s="1"/>
  <c r="Z198" i="7"/>
  <c r="AD71" i="7"/>
  <c r="AA71" i="7"/>
  <c r="AF71" i="7"/>
  <c r="BZ196" i="7"/>
  <c r="AZ196" i="7"/>
  <c r="BB68" i="9"/>
  <c r="BG68" i="9"/>
  <c r="AY69" i="9" s="1"/>
  <c r="BE68" i="9"/>
  <c r="BB70" i="7"/>
  <c r="BG70" i="7"/>
  <c r="AY71" i="7" s="1"/>
  <c r="BE70" i="7"/>
  <c r="BM195" i="8"/>
  <c r="AZ195" i="8"/>
  <c r="AO68" i="8"/>
  <c r="AR68" i="8"/>
  <c r="AT68" i="8"/>
  <c r="AL69" i="8" s="1"/>
  <c r="Z194" i="9"/>
  <c r="BO70" i="7"/>
  <c r="BT70" i="7"/>
  <c r="BL71" i="7" s="1"/>
  <c r="BR70" i="7"/>
  <c r="AZ194" i="9"/>
  <c r="AO70" i="7"/>
  <c r="AT70" i="7"/>
  <c r="AL71" i="7" s="1"/>
  <c r="AR70" i="7"/>
  <c r="BH68" i="8"/>
  <c r="CC69" i="8"/>
  <c r="BP71" i="7" l="1"/>
  <c r="AZ197" i="7"/>
  <c r="BQ69" i="8"/>
  <c r="BN69" i="8"/>
  <c r="BS69" i="8"/>
  <c r="BM196" i="8"/>
  <c r="BM197" i="7"/>
  <c r="CC69" i="9"/>
  <c r="Z197" i="8"/>
  <c r="AH68" i="9"/>
  <c r="CC71" i="7"/>
  <c r="AM197" i="7"/>
  <c r="BH70" i="7"/>
  <c r="AP69" i="8"/>
  <c r="BC71" i="7"/>
  <c r="AB71" i="7"/>
  <c r="AG71" i="7"/>
  <c r="Y72" i="7" s="1"/>
  <c r="AE71" i="7"/>
  <c r="BM195" i="9"/>
  <c r="U69" i="9"/>
  <c r="U70" i="7"/>
  <c r="P70" i="9"/>
  <c r="CH70" i="7"/>
  <c r="AU68" i="8"/>
  <c r="AM195" i="9"/>
  <c r="BZ195" i="9"/>
  <c r="Z195" i="9"/>
  <c r="AU70" i="7"/>
  <c r="P71" i="7"/>
  <c r="BH68" i="9"/>
  <c r="AM195" i="8"/>
  <c r="CD69" i="8"/>
  <c r="CA69" i="8"/>
  <c r="CF69" i="8"/>
  <c r="BZ197" i="7"/>
  <c r="AB69" i="8"/>
  <c r="AE69" i="8"/>
  <c r="AG69" i="8"/>
  <c r="Y70" i="8" s="1"/>
  <c r="BC69" i="9"/>
  <c r="BP69" i="9"/>
  <c r="AP69" i="9"/>
  <c r="O69" i="8"/>
  <c r="R69" i="8"/>
  <c r="T69" i="8"/>
  <c r="L70" i="8" s="1"/>
  <c r="BD69" i="8"/>
  <c r="BA69" i="8"/>
  <c r="BF69" i="8"/>
  <c r="CH68" i="9"/>
  <c r="AC69" i="9"/>
  <c r="AP71" i="7"/>
  <c r="Z199" i="7"/>
  <c r="AZ195" i="9"/>
  <c r="BU70" i="7"/>
  <c r="AZ196" i="8"/>
  <c r="BU68" i="9"/>
  <c r="AU68" i="9"/>
  <c r="BZ196" i="8"/>
  <c r="P70" i="8" l="1"/>
  <c r="U69" i="8"/>
  <c r="AM198" i="7"/>
  <c r="BM198" i="7"/>
  <c r="BM197" i="8"/>
  <c r="BZ197" i="8"/>
  <c r="BZ198" i="7"/>
  <c r="Z196" i="9"/>
  <c r="AH71" i="7"/>
  <c r="CD71" i="7"/>
  <c r="CA71" i="7"/>
  <c r="CF71" i="7"/>
  <c r="AZ196" i="9"/>
  <c r="BM196" i="9"/>
  <c r="CB69" i="8"/>
  <c r="CG69" i="8"/>
  <c r="BY70" i="8" s="1"/>
  <c r="CE69" i="8"/>
  <c r="AC72" i="7"/>
  <c r="BO69" i="8"/>
  <c r="BT69" i="8"/>
  <c r="BL70" i="8" s="1"/>
  <c r="BR69" i="8"/>
  <c r="Q71" i="7"/>
  <c r="N71" i="7"/>
  <c r="S71" i="7"/>
  <c r="BZ196" i="9"/>
  <c r="Z200" i="7"/>
  <c r="AQ71" i="7"/>
  <c r="AN71" i="7"/>
  <c r="AS71" i="7"/>
  <c r="AQ69" i="9"/>
  <c r="AN69" i="9"/>
  <c r="AS69" i="9"/>
  <c r="BQ69" i="9"/>
  <c r="BN69" i="9"/>
  <c r="BS69" i="9"/>
  <c r="BD71" i="7"/>
  <c r="BA71" i="7"/>
  <c r="BF71" i="7"/>
  <c r="AZ198" i="7"/>
  <c r="AM196" i="8"/>
  <c r="Q70" i="9"/>
  <c r="N70" i="9"/>
  <c r="S70" i="9"/>
  <c r="AD69" i="9"/>
  <c r="AA69" i="9"/>
  <c r="AF69" i="9"/>
  <c r="BD69" i="9"/>
  <c r="BA69" i="9"/>
  <c r="BF69" i="9"/>
  <c r="AM196" i="9"/>
  <c r="Z198" i="8"/>
  <c r="AC70" i="8"/>
  <c r="AZ197" i="8"/>
  <c r="BB69" i="8"/>
  <c r="BG69" i="8"/>
  <c r="AY70" i="8" s="1"/>
  <c r="BE69" i="8"/>
  <c r="AH69" i="8"/>
  <c r="AQ69" i="8"/>
  <c r="AN69" i="8"/>
  <c r="AS69" i="8"/>
  <c r="CD69" i="9"/>
  <c r="CA69" i="9"/>
  <c r="CF69" i="9"/>
  <c r="BQ71" i="7"/>
  <c r="BN71" i="7"/>
  <c r="BS71" i="7"/>
  <c r="BO71" i="7" l="1"/>
  <c r="BT71" i="7"/>
  <c r="BL72" i="7" s="1"/>
  <c r="BR71" i="7"/>
  <c r="AM197" i="8"/>
  <c r="O71" i="7"/>
  <c r="R71" i="7"/>
  <c r="T71" i="7"/>
  <c r="L72" i="7" s="1"/>
  <c r="AZ197" i="9"/>
  <c r="BZ198" i="8"/>
  <c r="BH69" i="8"/>
  <c r="AM197" i="9"/>
  <c r="AZ199" i="7"/>
  <c r="AO71" i="7"/>
  <c r="AT71" i="7"/>
  <c r="AL72" i="7" s="1"/>
  <c r="AR71" i="7"/>
  <c r="BU69" i="8"/>
  <c r="BM198" i="8"/>
  <c r="CB71" i="7"/>
  <c r="CE71" i="7"/>
  <c r="CG71" i="7"/>
  <c r="BY72" i="7" s="1"/>
  <c r="AZ198" i="8"/>
  <c r="Z201" i="7"/>
  <c r="AD72" i="7"/>
  <c r="AA72" i="7"/>
  <c r="AF72" i="7"/>
  <c r="BM199" i="7"/>
  <c r="BB71" i="7"/>
  <c r="BG71" i="7"/>
  <c r="AY72" i="7" s="1"/>
  <c r="BE71" i="7"/>
  <c r="AO69" i="8"/>
  <c r="AT69" i="8"/>
  <c r="AL70" i="8" s="1"/>
  <c r="AR69" i="8"/>
  <c r="AB69" i="9"/>
  <c r="AG69" i="9"/>
  <c r="Y70" i="9" s="1"/>
  <c r="AE69" i="9"/>
  <c r="AM199" i="7"/>
  <c r="BB69" i="9"/>
  <c r="BE69" i="9"/>
  <c r="BG69" i="9"/>
  <c r="AY70" i="9" s="1"/>
  <c r="BO69" i="9"/>
  <c r="BT69" i="9"/>
  <c r="BL70" i="9" s="1"/>
  <c r="BR69" i="9"/>
  <c r="BZ197" i="9"/>
  <c r="CH69" i="8"/>
  <c r="CC70" i="8"/>
  <c r="BP70" i="8"/>
  <c r="AD70" i="8"/>
  <c r="AA70" i="8"/>
  <c r="AF70" i="8"/>
  <c r="Z197" i="9"/>
  <c r="BC70" i="8"/>
  <c r="O70" i="9"/>
  <c r="T70" i="9"/>
  <c r="L71" i="9" s="1"/>
  <c r="R70" i="9"/>
  <c r="AO69" i="9"/>
  <c r="AR69" i="9"/>
  <c r="AT69" i="9"/>
  <c r="AL70" i="9" s="1"/>
  <c r="BM197" i="9"/>
  <c r="Q70" i="8"/>
  <c r="N70" i="8"/>
  <c r="S70" i="8"/>
  <c r="CB69" i="9"/>
  <c r="CE69" i="9"/>
  <c r="CG69" i="9"/>
  <c r="BY70" i="9" s="1"/>
  <c r="Z199" i="8"/>
  <c r="BZ199" i="7"/>
  <c r="AU69" i="8" l="1"/>
  <c r="Z202" i="7"/>
  <c r="AZ198" i="9"/>
  <c r="AP72" i="7"/>
  <c r="BH71" i="7"/>
  <c r="AZ199" i="8"/>
  <c r="U71" i="7"/>
  <c r="P71" i="9"/>
  <c r="CH69" i="9"/>
  <c r="BZ200" i="7"/>
  <c r="BU69" i="9"/>
  <c r="BP70" i="9"/>
  <c r="Z198" i="9"/>
  <c r="CC72" i="7"/>
  <c r="AB70" i="8"/>
  <c r="AE70" i="8"/>
  <c r="AG70" i="8"/>
  <c r="Y71" i="8" s="1"/>
  <c r="AU71" i="7"/>
  <c r="BC70" i="9"/>
  <c r="BC72" i="7"/>
  <c r="CD70" i="8"/>
  <c r="CA70" i="8"/>
  <c r="CF70" i="8"/>
  <c r="AM200" i="7"/>
  <c r="AM198" i="9"/>
  <c r="AM198" i="8"/>
  <c r="CC70" i="9"/>
  <c r="BZ198" i="9"/>
  <c r="BD70" i="8"/>
  <c r="BA70" i="8"/>
  <c r="BF70" i="8"/>
  <c r="P72" i="7"/>
  <c r="O70" i="8"/>
  <c r="T70" i="8"/>
  <c r="L71" i="8" s="1"/>
  <c r="R70" i="8"/>
  <c r="BQ70" i="8"/>
  <c r="BN70" i="8"/>
  <c r="BS70" i="8"/>
  <c r="Z200" i="8"/>
  <c r="CH71" i="7"/>
  <c r="BM199" i="8"/>
  <c r="BU71" i="7"/>
  <c r="BH69" i="9"/>
  <c r="BM198" i="9"/>
  <c r="AP70" i="9"/>
  <c r="BM200" i="7"/>
  <c r="AH69" i="9"/>
  <c r="AB72" i="7"/>
  <c r="AE72" i="7"/>
  <c r="AG72" i="7"/>
  <c r="Y73" i="7" s="1"/>
  <c r="BP72" i="7"/>
  <c r="AP70" i="8"/>
  <c r="AZ200" i="7"/>
  <c r="AU69" i="9"/>
  <c r="U70" i="9"/>
  <c r="AC70" i="9"/>
  <c r="BZ199" i="8"/>
  <c r="BQ70" i="9" l="1"/>
  <c r="BN70" i="9"/>
  <c r="BS70" i="9"/>
  <c r="AZ200" i="8"/>
  <c r="Q72" i="7"/>
  <c r="N72" i="7"/>
  <c r="S72" i="7"/>
  <c r="AM199" i="8"/>
  <c r="AM201" i="7"/>
  <c r="AC71" i="8"/>
  <c r="BZ200" i="8"/>
  <c r="AZ201" i="7"/>
  <c r="BM201" i="7"/>
  <c r="BB70" i="8"/>
  <c r="BE70" i="8"/>
  <c r="BG70" i="8"/>
  <c r="AY71" i="8" s="1"/>
  <c r="AM199" i="9"/>
  <c r="BZ199" i="9"/>
  <c r="AH70" i="8"/>
  <c r="BZ201" i="7"/>
  <c r="AQ72" i="7"/>
  <c r="AN72" i="7"/>
  <c r="AS72" i="7"/>
  <c r="BQ72" i="7"/>
  <c r="BN72" i="7"/>
  <c r="BS72" i="7"/>
  <c r="AZ199" i="9"/>
  <c r="CB70" i="8"/>
  <c r="CE70" i="8"/>
  <c r="CG70" i="8"/>
  <c r="BY71" i="8" s="1"/>
  <c r="CD72" i="7"/>
  <c r="CA72" i="7"/>
  <c r="CF72" i="7"/>
  <c r="AD70" i="9"/>
  <c r="AA70" i="9"/>
  <c r="AF70" i="9"/>
  <c r="Z201" i="8"/>
  <c r="BO70" i="8"/>
  <c r="BT70" i="8"/>
  <c r="BL71" i="8" s="1"/>
  <c r="BR70" i="8"/>
  <c r="Q71" i="9"/>
  <c r="N71" i="9"/>
  <c r="S71" i="9"/>
  <c r="AQ70" i="9"/>
  <c r="AN70" i="9"/>
  <c r="AS70" i="9"/>
  <c r="AC73" i="7"/>
  <c r="U70" i="8"/>
  <c r="Z199" i="9"/>
  <c r="Z203" i="7"/>
  <c r="AQ70" i="8"/>
  <c r="AN70" i="8"/>
  <c r="AS70" i="8"/>
  <c r="BM199" i="9"/>
  <c r="AH72" i="7"/>
  <c r="P71" i="8"/>
  <c r="CD70" i="9"/>
  <c r="CA70" i="9"/>
  <c r="CF70" i="9"/>
  <c r="BD72" i="7"/>
  <c r="BA72" i="7"/>
  <c r="BF72" i="7"/>
  <c r="BM200" i="8"/>
  <c r="BD70" i="9"/>
  <c r="BA70" i="9"/>
  <c r="BF70" i="9"/>
  <c r="CC71" i="8" l="1"/>
  <c r="BM202" i="7"/>
  <c r="BB70" i="9"/>
  <c r="BE70" i="9"/>
  <c r="BG70" i="9"/>
  <c r="AY71" i="9" s="1"/>
  <c r="BU70" i="8"/>
  <c r="CH70" i="8"/>
  <c r="BM201" i="8"/>
  <c r="AZ202" i="7"/>
  <c r="AZ200" i="9"/>
  <c r="BZ201" i="8"/>
  <c r="O72" i="7"/>
  <c r="R72" i="7"/>
  <c r="T72" i="7"/>
  <c r="L73" i="7" s="1"/>
  <c r="BB72" i="7"/>
  <c r="BG72" i="7"/>
  <c r="AY73" i="7" s="1"/>
  <c r="BE72" i="7"/>
  <c r="BZ200" i="9"/>
  <c r="AD71" i="8"/>
  <c r="AA71" i="8"/>
  <c r="AF71" i="8"/>
  <c r="AZ201" i="8"/>
  <c r="BZ202" i="7"/>
  <c r="Z202" i="8"/>
  <c r="AB70" i="9"/>
  <c r="AE70" i="9"/>
  <c r="AG70" i="9"/>
  <c r="Y71" i="9" s="1"/>
  <c r="AD73" i="7"/>
  <c r="AA73" i="7"/>
  <c r="AF73" i="7"/>
  <c r="AO70" i="9"/>
  <c r="AR70" i="9"/>
  <c r="AT70" i="9"/>
  <c r="AL71" i="9" s="1"/>
  <c r="Z204" i="7"/>
  <c r="O71" i="9"/>
  <c r="T71" i="9"/>
  <c r="L72" i="9" s="1"/>
  <c r="R71" i="9"/>
  <c r="BO72" i="7"/>
  <c r="BR72" i="7"/>
  <c r="BT72" i="7"/>
  <c r="BL73" i="7" s="1"/>
  <c r="AM200" i="9"/>
  <c r="AM202" i="7"/>
  <c r="BC71" i="8"/>
  <c r="BO70" i="9"/>
  <c r="BT70" i="9"/>
  <c r="BL71" i="9" s="1"/>
  <c r="BR70" i="9"/>
  <c r="BM200" i="9"/>
  <c r="AO70" i="8"/>
  <c r="AR70" i="8"/>
  <c r="AT70" i="8"/>
  <c r="AL71" i="8" s="1"/>
  <c r="Q71" i="8"/>
  <c r="N71" i="8"/>
  <c r="S71" i="8"/>
  <c r="Z200" i="9"/>
  <c r="CB72" i="7"/>
  <c r="CG72" i="7"/>
  <c r="BY73" i="7" s="1"/>
  <c r="CE72" i="7"/>
  <c r="BH70" i="8"/>
  <c r="BP71" i="8"/>
  <c r="CB70" i="9"/>
  <c r="CG70" i="9"/>
  <c r="BY71" i="9" s="1"/>
  <c r="CE70" i="9"/>
  <c r="AO72" i="7"/>
  <c r="AT72" i="7"/>
  <c r="AL73" i="7" s="1"/>
  <c r="AR72" i="7"/>
  <c r="AM200" i="8"/>
  <c r="P72" i="9" l="1"/>
  <c r="AB71" i="8"/>
  <c r="AG71" i="8"/>
  <c r="Y72" i="8" s="1"/>
  <c r="AE71" i="8"/>
  <c r="AC71" i="9"/>
  <c r="BZ202" i="8"/>
  <c r="O71" i="8"/>
  <c r="T71" i="8"/>
  <c r="L72" i="8" s="1"/>
  <c r="R71" i="8"/>
  <c r="AH70" i="9"/>
  <c r="Z205" i="7"/>
  <c r="BZ201" i="9"/>
  <c r="AM203" i="7"/>
  <c r="AP71" i="9"/>
  <c r="BH72" i="7"/>
  <c r="BC71" i="9"/>
  <c r="AU70" i="9"/>
  <c r="BC73" i="7"/>
  <c r="AZ203" i="7"/>
  <c r="BH70" i="9"/>
  <c r="BQ71" i="8"/>
  <c r="BN71" i="8"/>
  <c r="BS71" i="8"/>
  <c r="AM201" i="8"/>
  <c r="BD71" i="8"/>
  <c r="BA71" i="8"/>
  <c r="BF71" i="8"/>
  <c r="AU70" i="8"/>
  <c r="AM201" i="9"/>
  <c r="Z203" i="8"/>
  <c r="CC73" i="7"/>
  <c r="BM202" i="8"/>
  <c r="AP73" i="7"/>
  <c r="CH72" i="7"/>
  <c r="BM201" i="9"/>
  <c r="BP73" i="7"/>
  <c r="BZ203" i="7"/>
  <c r="BM203" i="7"/>
  <c r="AP71" i="8"/>
  <c r="CH70" i="9"/>
  <c r="BU72" i="7"/>
  <c r="AB73" i="7"/>
  <c r="AG73" i="7"/>
  <c r="Y74" i="7" s="1"/>
  <c r="AE73" i="7"/>
  <c r="AZ202" i="8"/>
  <c r="P73" i="7"/>
  <c r="AZ201" i="9"/>
  <c r="U72" i="7"/>
  <c r="AU72" i="7"/>
  <c r="CC71" i="9"/>
  <c r="BU70" i="9"/>
  <c r="Z201" i="9"/>
  <c r="BP71" i="9"/>
  <c r="U71" i="9"/>
  <c r="CD71" i="8"/>
  <c r="CA71" i="8"/>
  <c r="CF71" i="8"/>
  <c r="Q73" i="7" l="1"/>
  <c r="N73" i="7"/>
  <c r="S73" i="7"/>
  <c r="Z204" i="8"/>
  <c r="P72" i="8"/>
  <c r="AZ204" i="7"/>
  <c r="AM204" i="7"/>
  <c r="AZ203" i="8"/>
  <c r="AD71" i="9"/>
  <c r="AA71" i="9"/>
  <c r="AF71" i="9"/>
  <c r="AQ73" i="7"/>
  <c r="AN73" i="7"/>
  <c r="AS73" i="7"/>
  <c r="BD73" i="7"/>
  <c r="BA73" i="7"/>
  <c r="BF73" i="7"/>
  <c r="BZ202" i="9"/>
  <c r="AQ71" i="8"/>
  <c r="AN71" i="8"/>
  <c r="AS71" i="8"/>
  <c r="BB71" i="8"/>
  <c r="BE71" i="8"/>
  <c r="BG71" i="8"/>
  <c r="AY72" i="8" s="1"/>
  <c r="AH71" i="8"/>
  <c r="AC72" i="8"/>
  <c r="BZ203" i="8"/>
  <c r="BM204" i="7"/>
  <c r="BZ204" i="7"/>
  <c r="BM203" i="8"/>
  <c r="BQ73" i="7"/>
  <c r="BN73" i="7"/>
  <c r="BS73" i="7"/>
  <c r="Z206" i="7"/>
  <c r="CD71" i="9"/>
  <c r="CA71" i="9"/>
  <c r="CF71" i="9"/>
  <c r="AM202" i="9"/>
  <c r="CB71" i="8"/>
  <c r="CG71" i="8"/>
  <c r="BY72" i="8" s="1"/>
  <c r="CE71" i="8"/>
  <c r="AM202" i="8"/>
  <c r="Q72" i="9"/>
  <c r="N72" i="9"/>
  <c r="S72" i="9"/>
  <c r="AQ71" i="9"/>
  <c r="AN71" i="9"/>
  <c r="AS71" i="9"/>
  <c r="AH73" i="7"/>
  <c r="BQ71" i="9"/>
  <c r="BN71" i="9"/>
  <c r="BS71" i="9"/>
  <c r="BM202" i="9"/>
  <c r="CD73" i="7"/>
  <c r="CA73" i="7"/>
  <c r="CF73" i="7"/>
  <c r="BD71" i="9"/>
  <c r="BA71" i="9"/>
  <c r="BF71" i="9"/>
  <c r="AC74" i="7"/>
  <c r="AZ202" i="9"/>
  <c r="Z202" i="9"/>
  <c r="BO71" i="8"/>
  <c r="BR71" i="8"/>
  <c r="BT71" i="8"/>
  <c r="BL72" i="8" s="1"/>
  <c r="U71" i="8"/>
  <c r="BH71" i="8" l="1"/>
  <c r="AO73" i="7"/>
  <c r="AT73" i="7"/>
  <c r="AL74" i="7" s="1"/>
  <c r="AR73" i="7"/>
  <c r="Q72" i="8"/>
  <c r="N72" i="8"/>
  <c r="S72" i="8"/>
  <c r="BM204" i="8"/>
  <c r="Z205" i="8"/>
  <c r="BM205" i="7"/>
  <c r="AO71" i="8"/>
  <c r="AT71" i="8"/>
  <c r="AL72" i="8" s="1"/>
  <c r="AR71" i="8"/>
  <c r="AB71" i="9"/>
  <c r="AE71" i="9"/>
  <c r="AG71" i="9"/>
  <c r="Y72" i="9" s="1"/>
  <c r="BU71" i="8"/>
  <c r="CB71" i="9"/>
  <c r="CG71" i="9"/>
  <c r="BY72" i="9" s="1"/>
  <c r="CE71" i="9"/>
  <c r="CB73" i="7"/>
  <c r="CG73" i="7"/>
  <c r="BY74" i="7" s="1"/>
  <c r="CE73" i="7"/>
  <c r="BZ203" i="9"/>
  <c r="AZ204" i="8"/>
  <c r="BZ205" i="7"/>
  <c r="AZ203" i="9"/>
  <c r="AM203" i="8"/>
  <c r="AD74" i="7"/>
  <c r="AA74" i="7"/>
  <c r="AF74" i="7"/>
  <c r="BO71" i="9"/>
  <c r="BT71" i="9"/>
  <c r="BL72" i="9" s="1"/>
  <c r="BR71" i="9"/>
  <c r="CH71" i="8"/>
  <c r="Z207" i="7"/>
  <c r="AD72" i="8"/>
  <c r="AA72" i="8"/>
  <c r="AF72" i="8"/>
  <c r="AM205" i="7"/>
  <c r="BC72" i="8"/>
  <c r="BP72" i="8"/>
  <c r="O72" i="9"/>
  <c r="T72" i="9"/>
  <c r="L73" i="9" s="1"/>
  <c r="R72" i="9"/>
  <c r="Z203" i="9"/>
  <c r="BM203" i="9"/>
  <c r="CC72" i="8"/>
  <c r="BB73" i="7"/>
  <c r="BG73" i="7"/>
  <c r="AY74" i="7" s="1"/>
  <c r="BE73" i="7"/>
  <c r="O73" i="7"/>
  <c r="T73" i="7"/>
  <c r="L74" i="7" s="1"/>
  <c r="R73" i="7"/>
  <c r="BZ204" i="8"/>
  <c r="BO73" i="7"/>
  <c r="BT73" i="7"/>
  <c r="BL74" i="7" s="1"/>
  <c r="BR73" i="7"/>
  <c r="AZ205" i="7"/>
  <c r="AO71" i="9"/>
  <c r="AR71" i="9"/>
  <c r="AT71" i="9"/>
  <c r="AL72" i="9" s="1"/>
  <c r="BB71" i="9"/>
  <c r="BG71" i="9"/>
  <c r="AY72" i="9" s="1"/>
  <c r="BE71" i="9"/>
  <c r="AM203" i="9"/>
  <c r="AM204" i="8" l="1"/>
  <c r="BM204" i="9"/>
  <c r="AZ204" i="9"/>
  <c r="AZ205" i="8"/>
  <c r="BM205" i="8"/>
  <c r="P73" i="9"/>
  <c r="AM204" i="9"/>
  <c r="BU73" i="7"/>
  <c r="CD72" i="8"/>
  <c r="CA72" i="8"/>
  <c r="CF72" i="8"/>
  <c r="BQ72" i="8"/>
  <c r="BN72" i="8"/>
  <c r="BS72" i="8"/>
  <c r="Z208" i="7"/>
  <c r="AC72" i="9"/>
  <c r="AZ206" i="7"/>
  <c r="BH71" i="9"/>
  <c r="BP74" i="7"/>
  <c r="AH71" i="9"/>
  <c r="BZ204" i="9"/>
  <c r="O72" i="8"/>
  <c r="T72" i="8"/>
  <c r="L73" i="8" s="1"/>
  <c r="R72" i="8"/>
  <c r="BC72" i="9"/>
  <c r="BZ205" i="8"/>
  <c r="BD72" i="8"/>
  <c r="BA72" i="8"/>
  <c r="BF72" i="8"/>
  <c r="BU71" i="9"/>
  <c r="BP72" i="9"/>
  <c r="CC74" i="7"/>
  <c r="AP72" i="8"/>
  <c r="AU73" i="7"/>
  <c r="CH73" i="7"/>
  <c r="AP74" i="7"/>
  <c r="AU71" i="8"/>
  <c r="AP72" i="9"/>
  <c r="U73" i="7"/>
  <c r="AM206" i="7"/>
  <c r="P74" i="7"/>
  <c r="CH71" i="9"/>
  <c r="BM206" i="7"/>
  <c r="AB74" i="7"/>
  <c r="AE74" i="7"/>
  <c r="AG74" i="7"/>
  <c r="Y75" i="7" s="1"/>
  <c r="CC72" i="9"/>
  <c r="Z204" i="9"/>
  <c r="BZ206" i="7"/>
  <c r="AU71" i="9"/>
  <c r="BH73" i="7"/>
  <c r="BC74" i="7"/>
  <c r="U72" i="9"/>
  <c r="AB72" i="8"/>
  <c r="AE72" i="8"/>
  <c r="AG72" i="8"/>
  <c r="Y73" i="8" s="1"/>
  <c r="Z206" i="8"/>
  <c r="BZ207" i="7" l="1"/>
  <c r="Q73" i="9"/>
  <c r="N73" i="9"/>
  <c r="S73" i="9"/>
  <c r="Z205" i="9"/>
  <c r="Z209" i="7"/>
  <c r="BB72" i="8"/>
  <c r="BE72" i="8"/>
  <c r="BG72" i="8"/>
  <c r="AY73" i="8" s="1"/>
  <c r="BM206" i="8"/>
  <c r="BO72" i="8"/>
  <c r="BR72" i="8"/>
  <c r="BT72" i="8"/>
  <c r="BL73" i="8" s="1"/>
  <c r="BZ205" i="9"/>
  <c r="AZ206" i="8"/>
  <c r="Q74" i="7"/>
  <c r="N74" i="7"/>
  <c r="S74" i="7"/>
  <c r="AQ72" i="8"/>
  <c r="AN72" i="8"/>
  <c r="AS72" i="8"/>
  <c r="BQ74" i="7"/>
  <c r="BN74" i="7"/>
  <c r="BS74" i="7"/>
  <c r="CB72" i="8"/>
  <c r="CE72" i="8"/>
  <c r="CG72" i="8"/>
  <c r="BY73" i="8" s="1"/>
  <c r="AZ205" i="9"/>
  <c r="AH72" i="8"/>
  <c r="CD74" i="7"/>
  <c r="CA74" i="7"/>
  <c r="CF74" i="7"/>
  <c r="BD72" i="9"/>
  <c r="BA72" i="9"/>
  <c r="BF72" i="9"/>
  <c r="AM207" i="7"/>
  <c r="BM207" i="7"/>
  <c r="AQ72" i="9"/>
  <c r="AN72" i="9"/>
  <c r="AS72" i="9"/>
  <c r="U72" i="8"/>
  <c r="AZ207" i="7"/>
  <c r="BM205" i="9"/>
  <c r="BD74" i="7"/>
  <c r="BA74" i="7"/>
  <c r="BF74" i="7"/>
  <c r="Z207" i="8"/>
  <c r="CD72" i="9"/>
  <c r="CA72" i="9"/>
  <c r="CF72" i="9"/>
  <c r="AC75" i="7"/>
  <c r="AH74" i="7"/>
  <c r="BQ72" i="9"/>
  <c r="BN72" i="9"/>
  <c r="BS72" i="9"/>
  <c r="P73" i="8"/>
  <c r="AD72" i="9"/>
  <c r="AA72" i="9"/>
  <c r="AF72" i="9"/>
  <c r="BZ206" i="8"/>
  <c r="AC73" i="8"/>
  <c r="AQ74" i="7"/>
  <c r="AN74" i="7"/>
  <c r="AS74" i="7"/>
  <c r="AM205" i="9"/>
  <c r="AM205" i="8"/>
  <c r="BB74" i="7" l="1"/>
  <c r="BG74" i="7"/>
  <c r="AY75" i="7" s="1"/>
  <c r="BE74" i="7"/>
  <c r="AM206" i="8"/>
  <c r="AZ207" i="8"/>
  <c r="Z208" i="8"/>
  <c r="CB74" i="7"/>
  <c r="CG74" i="7"/>
  <c r="BY75" i="7" s="1"/>
  <c r="CE74" i="7"/>
  <c r="BO74" i="7"/>
  <c r="BR74" i="7"/>
  <c r="BT74" i="7"/>
  <c r="BL75" i="7" s="1"/>
  <c r="BP73" i="8"/>
  <c r="BM208" i="7"/>
  <c r="AM208" i="7"/>
  <c r="BU72" i="8"/>
  <c r="Z206" i="9"/>
  <c r="AZ206" i="9"/>
  <c r="BM207" i="8"/>
  <c r="BZ207" i="8"/>
  <c r="AZ208" i="7"/>
  <c r="O73" i="9"/>
  <c r="R73" i="9"/>
  <c r="T73" i="9"/>
  <c r="L74" i="9" s="1"/>
  <c r="AM206" i="9"/>
  <c r="Q73" i="8"/>
  <c r="N73" i="8"/>
  <c r="S73" i="8"/>
  <c r="BO72" i="9"/>
  <c r="BT72" i="9"/>
  <c r="BL73" i="9" s="1"/>
  <c r="BR72" i="9"/>
  <c r="CC73" i="8"/>
  <c r="CH72" i="8"/>
  <c r="BC73" i="8"/>
  <c r="AO72" i="9"/>
  <c r="AR72" i="9"/>
  <c r="AT72" i="9"/>
  <c r="AL73" i="9" s="1"/>
  <c r="BZ206" i="9"/>
  <c r="Z210" i="7"/>
  <c r="AO74" i="7"/>
  <c r="AR74" i="7"/>
  <c r="AT74" i="7"/>
  <c r="AL75" i="7" s="1"/>
  <c r="AD73" i="8"/>
  <c r="AA73" i="8"/>
  <c r="AF73" i="8"/>
  <c r="BM206" i="9"/>
  <c r="AO72" i="8"/>
  <c r="AR72" i="8"/>
  <c r="AT72" i="8"/>
  <c r="AL73" i="8" s="1"/>
  <c r="AD75" i="7"/>
  <c r="AA75" i="7"/>
  <c r="AF75" i="7"/>
  <c r="O74" i="7"/>
  <c r="R74" i="7"/>
  <c r="T74" i="7"/>
  <c r="L75" i="7" s="1"/>
  <c r="AB72" i="9"/>
  <c r="AG72" i="9"/>
  <c r="Y73" i="9" s="1"/>
  <c r="AE72" i="9"/>
  <c r="CB72" i="9"/>
  <c r="CE72" i="9"/>
  <c r="CG72" i="9"/>
  <c r="BY73" i="9" s="1"/>
  <c r="BB72" i="9"/>
  <c r="BG72" i="9"/>
  <c r="AY73" i="9" s="1"/>
  <c r="BE72" i="9"/>
  <c r="BH72" i="8"/>
  <c r="BZ208" i="7"/>
  <c r="BM208" i="8" l="1"/>
  <c r="AC73" i="9"/>
  <c r="AM207" i="9"/>
  <c r="AZ208" i="8"/>
  <c r="BZ207" i="9"/>
  <c r="CD73" i="8"/>
  <c r="CA73" i="8"/>
  <c r="CF73" i="8"/>
  <c r="BQ73" i="8"/>
  <c r="BN73" i="8"/>
  <c r="BS73" i="8"/>
  <c r="AH72" i="9"/>
  <c r="Z211" i="7"/>
  <c r="BZ209" i="7"/>
  <c r="P75" i="7"/>
  <c r="BM207" i="9"/>
  <c r="P74" i="9"/>
  <c r="AZ207" i="9"/>
  <c r="BP75" i="7"/>
  <c r="BU74" i="7"/>
  <c r="AU72" i="9"/>
  <c r="BU72" i="9"/>
  <c r="AZ209" i="7"/>
  <c r="Z207" i="9"/>
  <c r="U74" i="7"/>
  <c r="AP73" i="9"/>
  <c r="U73" i="9"/>
  <c r="BH72" i="9"/>
  <c r="AB73" i="8"/>
  <c r="AG73" i="8"/>
  <c r="Y74" i="8" s="1"/>
  <c r="AE73" i="8"/>
  <c r="BC73" i="9"/>
  <c r="BP73" i="9"/>
  <c r="CH74" i="7"/>
  <c r="AB75" i="7"/>
  <c r="AG75" i="7"/>
  <c r="Y76" i="7" s="1"/>
  <c r="AE75" i="7"/>
  <c r="AP75" i="7"/>
  <c r="BD73" i="8"/>
  <c r="BA73" i="8"/>
  <c r="BF73" i="8"/>
  <c r="BZ208" i="8"/>
  <c r="CC75" i="7"/>
  <c r="AM207" i="8"/>
  <c r="CC73" i="9"/>
  <c r="AU74" i="7"/>
  <c r="AM209" i="7"/>
  <c r="BH74" i="7"/>
  <c r="CH72" i="9"/>
  <c r="AP73" i="8"/>
  <c r="BC75" i="7"/>
  <c r="AU72" i="8"/>
  <c r="O73" i="8"/>
  <c r="R73" i="8"/>
  <c r="T73" i="8"/>
  <c r="L74" i="8" s="1"/>
  <c r="BM209" i="7"/>
  <c r="Z209" i="8"/>
  <c r="AH75" i="7" l="1"/>
  <c r="BZ210" i="7"/>
  <c r="Q75" i="7"/>
  <c r="N75" i="7"/>
  <c r="S75" i="7"/>
  <c r="BZ208" i="9"/>
  <c r="AM208" i="8"/>
  <c r="CD75" i="7"/>
  <c r="CA75" i="7"/>
  <c r="CF75" i="7"/>
  <c r="BQ75" i="7"/>
  <c r="BN75" i="7"/>
  <c r="BS75" i="7"/>
  <c r="AZ209" i="8"/>
  <c r="BM210" i="7"/>
  <c r="Z212" i="7"/>
  <c r="AQ75" i="7"/>
  <c r="AN75" i="7"/>
  <c r="AS75" i="7"/>
  <c r="AQ73" i="8"/>
  <c r="AN73" i="8"/>
  <c r="AS73" i="8"/>
  <c r="Z210" i="8"/>
  <c r="BZ209" i="8"/>
  <c r="BQ73" i="9"/>
  <c r="BN73" i="9"/>
  <c r="BS73" i="9"/>
  <c r="AZ208" i="9"/>
  <c r="AQ73" i="9"/>
  <c r="AN73" i="9"/>
  <c r="AS73" i="9"/>
  <c r="AM208" i="9"/>
  <c r="AC76" i="7"/>
  <c r="AM210" i="7"/>
  <c r="Q74" i="9"/>
  <c r="N74" i="9"/>
  <c r="S74" i="9"/>
  <c r="BO73" i="8"/>
  <c r="BR73" i="8"/>
  <c r="BT73" i="8"/>
  <c r="BL74" i="8" s="1"/>
  <c r="AD73" i="9"/>
  <c r="AA73" i="9"/>
  <c r="AF73" i="9"/>
  <c r="AZ210" i="7"/>
  <c r="CB73" i="8"/>
  <c r="CG73" i="8"/>
  <c r="BY74" i="8" s="1"/>
  <c r="CE73" i="8"/>
  <c r="P74" i="8"/>
  <c r="BD73" i="9"/>
  <c r="BA73" i="9"/>
  <c r="BF73" i="9"/>
  <c r="Z208" i="9"/>
  <c r="BM208" i="9"/>
  <c r="BM209" i="8"/>
  <c r="CD73" i="9"/>
  <c r="CA73" i="9"/>
  <c r="CF73" i="9"/>
  <c r="AC74" i="8"/>
  <c r="U73" i="8"/>
  <c r="BB73" i="8"/>
  <c r="BG73" i="8"/>
  <c r="AY74" i="8" s="1"/>
  <c r="BE73" i="8"/>
  <c r="BD75" i="7"/>
  <c r="BA75" i="7"/>
  <c r="BF75" i="7"/>
  <c r="AH73" i="8"/>
  <c r="AD74" i="8" l="1"/>
  <c r="AA74" i="8"/>
  <c r="AF74" i="8"/>
  <c r="AB73" i="9"/>
  <c r="AG73" i="9"/>
  <c r="Y74" i="9" s="1"/>
  <c r="AE73" i="9"/>
  <c r="AD76" i="7"/>
  <c r="AA76" i="7"/>
  <c r="AF76" i="7"/>
  <c r="BZ210" i="8"/>
  <c r="BM211" i="7"/>
  <c r="BZ209" i="9"/>
  <c r="BB73" i="9"/>
  <c r="BG73" i="9"/>
  <c r="AY74" i="9" s="1"/>
  <c r="BE73" i="9"/>
  <c r="BB75" i="7"/>
  <c r="BG75" i="7"/>
  <c r="AY76" i="7" s="1"/>
  <c r="BE75" i="7"/>
  <c r="BU73" i="8"/>
  <c r="AM209" i="9"/>
  <c r="Z211" i="8"/>
  <c r="O75" i="7"/>
  <c r="R75" i="7"/>
  <c r="T75" i="7"/>
  <c r="L76" i="7" s="1"/>
  <c r="AO73" i="8"/>
  <c r="AR73" i="8"/>
  <c r="AT73" i="8"/>
  <c r="AL74" i="8" s="1"/>
  <c r="BO75" i="7"/>
  <c r="BR75" i="7"/>
  <c r="BT75" i="7"/>
  <c r="BL76" i="7" s="1"/>
  <c r="BZ211" i="7"/>
  <c r="AO73" i="9"/>
  <c r="AT73" i="9"/>
  <c r="AL74" i="9" s="1"/>
  <c r="AR73" i="9"/>
  <c r="BC74" i="8"/>
  <c r="O74" i="9"/>
  <c r="T74" i="9"/>
  <c r="L75" i="9" s="1"/>
  <c r="R74" i="9"/>
  <c r="AO75" i="7"/>
  <c r="AT75" i="7"/>
  <c r="AL76" i="7" s="1"/>
  <c r="AR75" i="7"/>
  <c r="CB75" i="7"/>
  <c r="CG75" i="7"/>
  <c r="BY76" i="7" s="1"/>
  <c r="CE75" i="7"/>
  <c r="AZ210" i="8"/>
  <c r="BM210" i="8"/>
  <c r="BM209" i="9"/>
  <c r="CH73" i="8"/>
  <c r="AZ211" i="7"/>
  <c r="CB73" i="9"/>
  <c r="CG73" i="9"/>
  <c r="BY74" i="9" s="1"/>
  <c r="CE73" i="9"/>
  <c r="Q74" i="8"/>
  <c r="N74" i="8"/>
  <c r="S74" i="8"/>
  <c r="BH73" i="8"/>
  <c r="CC74" i="8"/>
  <c r="AM211" i="7"/>
  <c r="BO73" i="9"/>
  <c r="BT73" i="9"/>
  <c r="BL74" i="9" s="1"/>
  <c r="BR73" i="9"/>
  <c r="BP74" i="8"/>
  <c r="AZ209" i="9"/>
  <c r="Z209" i="9"/>
  <c r="Z213" i="7"/>
  <c r="AM209" i="8"/>
  <c r="CC76" i="7" l="1"/>
  <c r="AP74" i="8"/>
  <c r="BH75" i="7"/>
  <c r="BZ211" i="8"/>
  <c r="AU73" i="9"/>
  <c r="AU73" i="8"/>
  <c r="BC76" i="7"/>
  <c r="BP74" i="9"/>
  <c r="AP76" i="7"/>
  <c r="P76" i="7"/>
  <c r="AB76" i="7"/>
  <c r="AE76" i="7"/>
  <c r="AG76" i="7"/>
  <c r="Y77" i="7" s="1"/>
  <c r="AM210" i="8"/>
  <c r="U75" i="7"/>
  <c r="BH73" i="9"/>
  <c r="AH73" i="9"/>
  <c r="AC74" i="9"/>
  <c r="AP74" i="9"/>
  <c r="BM211" i="8"/>
  <c r="Z212" i="8"/>
  <c r="BU73" i="9"/>
  <c r="AU75" i="7"/>
  <c r="AM212" i="7"/>
  <c r="U74" i="9"/>
  <c r="AZ211" i="8"/>
  <c r="AZ212" i="7"/>
  <c r="AM210" i="9"/>
  <c r="BZ210" i="9"/>
  <c r="BM210" i="9"/>
  <c r="BC74" i="9"/>
  <c r="P75" i="9"/>
  <c r="BZ212" i="7"/>
  <c r="AZ210" i="9"/>
  <c r="CD74" i="8"/>
  <c r="CA74" i="8"/>
  <c r="CF74" i="8"/>
  <c r="BP76" i="7"/>
  <c r="AB74" i="8"/>
  <c r="AG74" i="8"/>
  <c r="Y75" i="8" s="1"/>
  <c r="AE74" i="8"/>
  <c r="BU75" i="7"/>
  <c r="BM212" i="7"/>
  <c r="BQ74" i="8"/>
  <c r="BN74" i="8"/>
  <c r="BS74" i="8"/>
  <c r="O74" i="8"/>
  <c r="T74" i="8"/>
  <c r="L75" i="8" s="1"/>
  <c r="R74" i="8"/>
  <c r="Z214" i="7"/>
  <c r="CH73" i="9"/>
  <c r="CC74" i="9"/>
  <c r="Z210" i="9"/>
  <c r="CH75" i="7"/>
  <c r="BD74" i="8"/>
  <c r="BA74" i="8"/>
  <c r="BF74" i="8"/>
  <c r="AM211" i="8" l="1"/>
  <c r="CB74" i="8"/>
  <c r="CG74" i="8"/>
  <c r="BY75" i="8" s="1"/>
  <c r="CE74" i="8"/>
  <c r="AQ74" i="9"/>
  <c r="AN74" i="9"/>
  <c r="AS74" i="9"/>
  <c r="AC77" i="7"/>
  <c r="AZ211" i="9"/>
  <c r="AM213" i="7"/>
  <c r="AH76" i="7"/>
  <c r="BB74" i="8"/>
  <c r="BE74" i="8"/>
  <c r="BG74" i="8"/>
  <c r="AY75" i="8" s="1"/>
  <c r="BZ211" i="9"/>
  <c r="AD74" i="9"/>
  <c r="AA74" i="9"/>
  <c r="AF74" i="9"/>
  <c r="BZ213" i="7"/>
  <c r="BZ212" i="8"/>
  <c r="Q76" i="7"/>
  <c r="N76" i="7"/>
  <c r="S76" i="7"/>
  <c r="Q75" i="9"/>
  <c r="N75" i="9"/>
  <c r="S75" i="9"/>
  <c r="AQ76" i="7"/>
  <c r="AN76" i="7"/>
  <c r="AS76" i="7"/>
  <c r="CD74" i="9"/>
  <c r="CA74" i="9"/>
  <c r="CF74" i="9"/>
  <c r="BM213" i="7"/>
  <c r="Z215" i="7"/>
  <c r="AC75" i="8"/>
  <c r="U74" i="8"/>
  <c r="P75" i="8"/>
  <c r="AM211" i="9"/>
  <c r="AZ213" i="7"/>
  <c r="BQ74" i="9"/>
  <c r="BN74" i="9"/>
  <c r="BS74" i="9"/>
  <c r="AQ74" i="8"/>
  <c r="AN74" i="8"/>
  <c r="AS74" i="8"/>
  <c r="BQ76" i="7"/>
  <c r="BN76" i="7"/>
  <c r="BS76" i="7"/>
  <c r="Z213" i="8"/>
  <c r="Z211" i="9"/>
  <c r="BO74" i="8"/>
  <c r="BT74" i="8"/>
  <c r="BL75" i="8" s="1"/>
  <c r="BR74" i="8"/>
  <c r="AZ212" i="8"/>
  <c r="BM212" i="8"/>
  <c r="BD76" i="7"/>
  <c r="BA76" i="7"/>
  <c r="BF76" i="7"/>
  <c r="AH74" i="8"/>
  <c r="BD74" i="9"/>
  <c r="BA74" i="9"/>
  <c r="BF74" i="9"/>
  <c r="BM211" i="9"/>
  <c r="CD76" i="7"/>
  <c r="CA76" i="7"/>
  <c r="CF76" i="7"/>
  <c r="CB76" i="7" l="1"/>
  <c r="CG76" i="7"/>
  <c r="BY77" i="7" s="1"/>
  <c r="CE76" i="7"/>
  <c r="Z212" i="9"/>
  <c r="AO74" i="8"/>
  <c r="AT74" i="8"/>
  <c r="AL75" i="8" s="1"/>
  <c r="AR74" i="8"/>
  <c r="AZ212" i="9"/>
  <c r="AB74" i="9"/>
  <c r="AE74" i="9"/>
  <c r="AG74" i="9"/>
  <c r="Y75" i="9" s="1"/>
  <c r="O75" i="9"/>
  <c r="T75" i="9"/>
  <c r="L76" i="9" s="1"/>
  <c r="R75" i="9"/>
  <c r="Z214" i="8"/>
  <c r="BZ212" i="9"/>
  <c r="Z216" i="7"/>
  <c r="BB76" i="7"/>
  <c r="BG76" i="7"/>
  <c r="AY77" i="7" s="1"/>
  <c r="BE76" i="7"/>
  <c r="BC75" i="8"/>
  <c r="AO74" i="9"/>
  <c r="AR74" i="9"/>
  <c r="AT74" i="9"/>
  <c r="AL75" i="9" s="1"/>
  <c r="AD77" i="7"/>
  <c r="AA77" i="7"/>
  <c r="AF77" i="7"/>
  <c r="BO74" i="9"/>
  <c r="BT74" i="9"/>
  <c r="BL75" i="9" s="1"/>
  <c r="BR74" i="9"/>
  <c r="BM213" i="8"/>
  <c r="AZ214" i="7"/>
  <c r="O76" i="7"/>
  <c r="R76" i="7"/>
  <c r="T76" i="7"/>
  <c r="L77" i="7" s="1"/>
  <c r="BB74" i="9"/>
  <c r="BG74" i="9"/>
  <c r="AY75" i="9" s="1"/>
  <c r="BE74" i="9"/>
  <c r="BO76" i="7"/>
  <c r="BT76" i="7"/>
  <c r="BL77" i="7" s="1"/>
  <c r="BR76" i="7"/>
  <c r="BM214" i="7"/>
  <c r="BH74" i="8"/>
  <c r="CH74" i="8"/>
  <c r="BM212" i="9"/>
  <c r="CB74" i="9"/>
  <c r="CE74" i="9"/>
  <c r="CG74" i="9"/>
  <c r="BY75" i="9" s="1"/>
  <c r="BZ213" i="8"/>
  <c r="CC75" i="8"/>
  <c r="BU74" i="8"/>
  <c r="AM212" i="9"/>
  <c r="BP75" i="8"/>
  <c r="AM214" i="7"/>
  <c r="AD75" i="8"/>
  <c r="AA75" i="8"/>
  <c r="AF75" i="8"/>
  <c r="AZ213" i="8"/>
  <c r="Q75" i="8"/>
  <c r="N75" i="8"/>
  <c r="S75" i="8"/>
  <c r="AO76" i="7"/>
  <c r="AR76" i="7"/>
  <c r="AT76" i="7"/>
  <c r="AL77" i="7" s="1"/>
  <c r="BZ214" i="7"/>
  <c r="AM212" i="8"/>
  <c r="AZ215" i="7" l="1"/>
  <c r="AZ213" i="9"/>
  <c r="CC75" i="9"/>
  <c r="BM215" i="7"/>
  <c r="AM213" i="8"/>
  <c r="BQ75" i="8"/>
  <c r="BN75" i="8"/>
  <c r="BS75" i="8"/>
  <c r="CH74" i="9"/>
  <c r="BZ213" i="9"/>
  <c r="AU74" i="9"/>
  <c r="BZ215" i="7"/>
  <c r="AM213" i="9"/>
  <c r="BU76" i="7"/>
  <c r="BM214" i="8"/>
  <c r="BD75" i="8"/>
  <c r="BA75" i="8"/>
  <c r="BF75" i="8"/>
  <c r="AU74" i="8"/>
  <c r="Z215" i="8"/>
  <c r="AP75" i="8"/>
  <c r="BH76" i="7"/>
  <c r="U75" i="9"/>
  <c r="BC77" i="7"/>
  <c r="P76" i="9"/>
  <c r="Z213" i="9"/>
  <c r="BM213" i="9"/>
  <c r="BC75" i="9"/>
  <c r="AP77" i="7"/>
  <c r="AU76" i="7"/>
  <c r="AC75" i="9"/>
  <c r="CH76" i="7"/>
  <c r="AZ214" i="8"/>
  <c r="BU74" i="9"/>
  <c r="BP75" i="9"/>
  <c r="AB75" i="8"/>
  <c r="AG75" i="8"/>
  <c r="Y76" i="8" s="1"/>
  <c r="AE75" i="8"/>
  <c r="P77" i="7"/>
  <c r="AB77" i="7"/>
  <c r="AE77" i="7"/>
  <c r="AG77" i="7"/>
  <c r="Y78" i="7" s="1"/>
  <c r="AH74" i="9"/>
  <c r="CC77" i="7"/>
  <c r="BP77" i="7"/>
  <c r="BH74" i="9"/>
  <c r="CD75" i="8"/>
  <c r="CA75" i="8"/>
  <c r="CF75" i="8"/>
  <c r="U76" i="7"/>
  <c r="O75" i="8"/>
  <c r="T75" i="8"/>
  <c r="L76" i="8" s="1"/>
  <c r="R75" i="8"/>
  <c r="AM215" i="7"/>
  <c r="BZ214" i="8"/>
  <c r="AP75" i="9"/>
  <c r="Z217" i="7"/>
  <c r="CD77" i="7" l="1"/>
  <c r="CA77" i="7"/>
  <c r="CF77" i="7"/>
  <c r="AM214" i="8"/>
  <c r="BB75" i="8"/>
  <c r="BE75" i="8"/>
  <c r="BG75" i="8"/>
  <c r="AY76" i="8" s="1"/>
  <c r="BZ214" i="9"/>
  <c r="Z218" i="7"/>
  <c r="AC78" i="7"/>
  <c r="AQ77" i="7"/>
  <c r="AN77" i="7"/>
  <c r="AS77" i="7"/>
  <c r="BM216" i="7"/>
  <c r="BQ75" i="9"/>
  <c r="BN75" i="9"/>
  <c r="BS75" i="9"/>
  <c r="BD77" i="7"/>
  <c r="BA77" i="7"/>
  <c r="BF77" i="7"/>
  <c r="AZ215" i="8"/>
  <c r="AQ75" i="9"/>
  <c r="AN75" i="9"/>
  <c r="AS75" i="9"/>
  <c r="CB75" i="8"/>
  <c r="CG75" i="8"/>
  <c r="BY76" i="8" s="1"/>
  <c r="CE75" i="8"/>
  <c r="AH77" i="7"/>
  <c r="BM215" i="8"/>
  <c r="Q76" i="9"/>
  <c r="N76" i="9"/>
  <c r="S76" i="9"/>
  <c r="BD75" i="9"/>
  <c r="BA75" i="9"/>
  <c r="BF75" i="9"/>
  <c r="CD75" i="9"/>
  <c r="CA75" i="9"/>
  <c r="CF75" i="9"/>
  <c r="BZ215" i="8"/>
  <c r="BM214" i="9"/>
  <c r="AQ75" i="8"/>
  <c r="AN75" i="8"/>
  <c r="AS75" i="8"/>
  <c r="BO75" i="8"/>
  <c r="BR75" i="8"/>
  <c r="BT75" i="8"/>
  <c r="BL76" i="8" s="1"/>
  <c r="AZ214" i="9"/>
  <c r="AM216" i="7"/>
  <c r="AH75" i="8"/>
  <c r="AM214" i="9"/>
  <c r="P76" i="8"/>
  <c r="BZ216" i="7"/>
  <c r="Q77" i="7"/>
  <c r="N77" i="7"/>
  <c r="S77" i="7"/>
  <c r="AD75" i="9"/>
  <c r="AA75" i="9"/>
  <c r="AF75" i="9"/>
  <c r="U75" i="8"/>
  <c r="BQ77" i="7"/>
  <c r="BN77" i="7"/>
  <c r="BS77" i="7"/>
  <c r="AC76" i="8"/>
  <c r="Z214" i="9"/>
  <c r="AZ216" i="7"/>
  <c r="Z216" i="8"/>
  <c r="BU75" i="8" l="1"/>
  <c r="Q76" i="8"/>
  <c r="N76" i="8"/>
  <c r="S76" i="8"/>
  <c r="AO75" i="9"/>
  <c r="AT75" i="9"/>
  <c r="AL76" i="9" s="1"/>
  <c r="AR75" i="9"/>
  <c r="BO75" i="9"/>
  <c r="BT75" i="9"/>
  <c r="BL76" i="9" s="1"/>
  <c r="BR75" i="9"/>
  <c r="BZ215" i="9"/>
  <c r="BO77" i="7"/>
  <c r="BR77" i="7"/>
  <c r="BT77" i="7"/>
  <c r="BL78" i="7" s="1"/>
  <c r="Z217" i="8"/>
  <c r="AM215" i="9"/>
  <c r="AO75" i="8"/>
  <c r="AT75" i="8"/>
  <c r="AL76" i="8" s="1"/>
  <c r="AR75" i="8"/>
  <c r="BC76" i="8"/>
  <c r="BB75" i="9"/>
  <c r="BE75" i="9"/>
  <c r="BG75" i="9"/>
  <c r="AY76" i="9" s="1"/>
  <c r="BH75" i="8"/>
  <c r="BM215" i="9"/>
  <c r="BM217" i="7"/>
  <c r="Z215" i="9"/>
  <c r="BM216" i="8"/>
  <c r="O76" i="9"/>
  <c r="T76" i="9"/>
  <c r="L77" i="9" s="1"/>
  <c r="R76" i="9"/>
  <c r="AZ216" i="8"/>
  <c r="AM217" i="7"/>
  <c r="BZ216" i="8"/>
  <c r="AO77" i="7"/>
  <c r="AR77" i="7"/>
  <c r="AT77" i="7"/>
  <c r="AL78" i="7" s="1"/>
  <c r="BB77" i="7"/>
  <c r="BE77" i="7"/>
  <c r="BG77" i="7"/>
  <c r="AY78" i="7" s="1"/>
  <c r="AM215" i="8"/>
  <c r="AZ217" i="7"/>
  <c r="AD76" i="8"/>
  <c r="AA76" i="8"/>
  <c r="AF76" i="8"/>
  <c r="O77" i="7"/>
  <c r="T77" i="7"/>
  <c r="L78" i="7" s="1"/>
  <c r="R77" i="7"/>
  <c r="AZ215" i="9"/>
  <c r="AB75" i="9"/>
  <c r="AG75" i="9"/>
  <c r="Y76" i="9" s="1"/>
  <c r="AE75" i="9"/>
  <c r="BZ217" i="7"/>
  <c r="CB75" i="9"/>
  <c r="CG75" i="9"/>
  <c r="BY76" i="9" s="1"/>
  <c r="CE75" i="9"/>
  <c r="CH75" i="8"/>
  <c r="AD78" i="7"/>
  <c r="AA78" i="7"/>
  <c r="AF78" i="7"/>
  <c r="CB77" i="7"/>
  <c r="CE77" i="7"/>
  <c r="CG77" i="7"/>
  <c r="BY78" i="7" s="1"/>
  <c r="BP76" i="8"/>
  <c r="CC76" i="8"/>
  <c r="Z219" i="7"/>
  <c r="AP76" i="8" l="1"/>
  <c r="Z220" i="7"/>
  <c r="AH75" i="9"/>
  <c r="BP76" i="9"/>
  <c r="AC76" i="9"/>
  <c r="P77" i="9"/>
  <c r="AM216" i="9"/>
  <c r="BH77" i="7"/>
  <c r="BU75" i="9"/>
  <c r="AB78" i="7"/>
  <c r="AG78" i="7"/>
  <c r="Y79" i="7" s="1"/>
  <c r="AE78" i="7"/>
  <c r="AB76" i="8"/>
  <c r="AG76" i="8"/>
  <c r="Y77" i="8" s="1"/>
  <c r="AE76" i="8"/>
  <c r="U76" i="9"/>
  <c r="AP78" i="7"/>
  <c r="AZ218" i="7"/>
  <c r="AU77" i="7"/>
  <c r="AU75" i="9"/>
  <c r="BC76" i="9"/>
  <c r="AP76" i="9"/>
  <c r="BM217" i="8"/>
  <c r="BH75" i="9"/>
  <c r="BZ217" i="8"/>
  <c r="Z218" i="8"/>
  <c r="Z216" i="9"/>
  <c r="BP78" i="7"/>
  <c r="CD76" i="8"/>
  <c r="CA76" i="8"/>
  <c r="CF76" i="8"/>
  <c r="BU77" i="7"/>
  <c r="O76" i="8"/>
  <c r="T76" i="8"/>
  <c r="L77" i="8" s="1"/>
  <c r="R76" i="8"/>
  <c r="AZ216" i="9"/>
  <c r="CC78" i="7"/>
  <c r="U77" i="7"/>
  <c r="BM218" i="7"/>
  <c r="AM216" i="8"/>
  <c r="BZ216" i="9"/>
  <c r="BQ76" i="8"/>
  <c r="BN76" i="8"/>
  <c r="BS76" i="8"/>
  <c r="CH75" i="9"/>
  <c r="CC76" i="9"/>
  <c r="AM218" i="7"/>
  <c r="BD76" i="8"/>
  <c r="BA76" i="8"/>
  <c r="BF76" i="8"/>
  <c r="CH77" i="7"/>
  <c r="P78" i="7"/>
  <c r="BZ218" i="7"/>
  <c r="BC78" i="7"/>
  <c r="AZ217" i="8"/>
  <c r="BM216" i="9"/>
  <c r="AU75" i="8"/>
  <c r="CB76" i="8" l="1"/>
  <c r="CE76" i="8"/>
  <c r="CG76" i="8"/>
  <c r="BY77" i="8" s="1"/>
  <c r="BZ218" i="8"/>
  <c r="AH76" i="8"/>
  <c r="Q77" i="9"/>
  <c r="N77" i="9"/>
  <c r="S77" i="9"/>
  <c r="Q78" i="7"/>
  <c r="N78" i="7"/>
  <c r="S78" i="7"/>
  <c r="AC77" i="8"/>
  <c r="BZ219" i="7"/>
  <c r="BO76" i="8"/>
  <c r="BR76" i="8"/>
  <c r="BT76" i="8"/>
  <c r="BL77" i="8" s="1"/>
  <c r="AD76" i="9"/>
  <c r="AA76" i="9"/>
  <c r="AF76" i="9"/>
  <c r="CD78" i="7"/>
  <c r="CA78" i="7"/>
  <c r="CF78" i="7"/>
  <c r="BQ78" i="7"/>
  <c r="BN78" i="7"/>
  <c r="BS78" i="7"/>
  <c r="AZ219" i="7"/>
  <c r="AH78" i="7"/>
  <c r="AC79" i="7"/>
  <c r="BQ76" i="9"/>
  <c r="BN76" i="9"/>
  <c r="BS76" i="9"/>
  <c r="BZ217" i="9"/>
  <c r="BB76" i="8"/>
  <c r="BG76" i="8"/>
  <c r="AY77" i="8" s="1"/>
  <c r="BE76" i="8"/>
  <c r="Z217" i="9"/>
  <c r="BM217" i="9"/>
  <c r="AZ217" i="9"/>
  <c r="BM218" i="8"/>
  <c r="AZ218" i="8"/>
  <c r="U76" i="8"/>
  <c r="AQ76" i="9"/>
  <c r="AN76" i="9"/>
  <c r="AS76" i="9"/>
  <c r="AQ78" i="7"/>
  <c r="AN78" i="7"/>
  <c r="AS78" i="7"/>
  <c r="AM219" i="7"/>
  <c r="AM217" i="8"/>
  <c r="P77" i="8"/>
  <c r="BD78" i="7"/>
  <c r="BA78" i="7"/>
  <c r="BF78" i="7"/>
  <c r="CD76" i="9"/>
  <c r="CA76" i="9"/>
  <c r="CF76" i="9"/>
  <c r="BM219" i="7"/>
  <c r="Z221" i="7"/>
  <c r="BD76" i="9"/>
  <c r="BA76" i="9"/>
  <c r="BF76" i="9"/>
  <c r="AM217" i="9"/>
  <c r="AQ76" i="8"/>
  <c r="AN76" i="8"/>
  <c r="AS76" i="8"/>
  <c r="Z219" i="8"/>
  <c r="AB76" i="9" l="1"/>
  <c r="AE76" i="9"/>
  <c r="AG76" i="9"/>
  <c r="Y77" i="9" s="1"/>
  <c r="Z218" i="9"/>
  <c r="B14" i="9"/>
  <c r="Z220" i="8"/>
  <c r="AD79" i="7"/>
  <c r="AA79" i="7"/>
  <c r="AF79" i="7"/>
  <c r="O78" i="7"/>
  <c r="R78" i="7"/>
  <c r="T78" i="7"/>
  <c r="L79" i="7" s="1"/>
  <c r="AO76" i="8"/>
  <c r="AT76" i="8"/>
  <c r="AL77" i="8" s="1"/>
  <c r="AR76" i="8"/>
  <c r="CB76" i="9"/>
  <c r="CE76" i="9"/>
  <c r="CG76" i="9"/>
  <c r="BY77" i="9" s="1"/>
  <c r="AO78" i="7"/>
  <c r="AT78" i="7"/>
  <c r="AL79" i="7" s="1"/>
  <c r="AR78" i="7"/>
  <c r="BP77" i="8"/>
  <c r="O77" i="9"/>
  <c r="R77" i="9"/>
  <c r="T77" i="9"/>
  <c r="L78" i="9" s="1"/>
  <c r="AZ219" i="8"/>
  <c r="BH76" i="8"/>
  <c r="AZ220" i="7"/>
  <c r="BU76" i="8"/>
  <c r="AM218" i="9"/>
  <c r="BC77" i="8"/>
  <c r="BM220" i="7"/>
  <c r="AM220" i="7"/>
  <c r="BB78" i="7"/>
  <c r="BE78" i="7"/>
  <c r="BG78" i="7"/>
  <c r="AY79" i="7" s="1"/>
  <c r="AO76" i="9"/>
  <c r="AR76" i="9"/>
  <c r="AT76" i="9"/>
  <c r="AL77" i="9" s="1"/>
  <c r="BM219" i="8"/>
  <c r="BZ220" i="7"/>
  <c r="BO78" i="7"/>
  <c r="BR78" i="7"/>
  <c r="BT78" i="7"/>
  <c r="BL79" i="7" s="1"/>
  <c r="BZ219" i="8"/>
  <c r="AZ218" i="9"/>
  <c r="BZ218" i="9"/>
  <c r="AD77" i="8"/>
  <c r="AA77" i="8"/>
  <c r="AF77" i="8"/>
  <c r="BB76" i="9"/>
  <c r="BG76" i="9"/>
  <c r="AY77" i="9" s="1"/>
  <c r="BE76" i="9"/>
  <c r="CC77" i="8"/>
  <c r="Q77" i="8"/>
  <c r="N77" i="8"/>
  <c r="S77" i="8"/>
  <c r="BO76" i="9"/>
  <c r="BR76" i="9"/>
  <c r="BT76" i="9"/>
  <c r="BL77" i="9" s="1"/>
  <c r="CB78" i="7"/>
  <c r="CG78" i="7"/>
  <c r="BY79" i="7" s="1"/>
  <c r="CE78" i="7"/>
  <c r="CH76" i="8"/>
  <c r="Z222" i="7"/>
  <c r="AM218" i="8"/>
  <c r="BM218" i="9"/>
  <c r="AZ220" i="8" l="1"/>
  <c r="AU76" i="8"/>
  <c r="BH76" i="9"/>
  <c r="BC77" i="9"/>
  <c r="BC79" i="7"/>
  <c r="AM219" i="9"/>
  <c r="P78" i="9"/>
  <c r="AP77" i="8"/>
  <c r="Z219" i="9"/>
  <c r="AU76" i="9"/>
  <c r="BH78" i="7"/>
  <c r="P79" i="7"/>
  <c r="BD77" i="8"/>
  <c r="BA77" i="8"/>
  <c r="BF77" i="8"/>
  <c r="BM219" i="9"/>
  <c r="U78" i="7"/>
  <c r="AZ219" i="9"/>
  <c r="U77" i="9"/>
  <c r="AM219" i="8"/>
  <c r="O77" i="8"/>
  <c r="T77" i="8"/>
  <c r="L78" i="8" s="1"/>
  <c r="R77" i="8"/>
  <c r="C14" i="8"/>
  <c r="AM221" i="7"/>
  <c r="Z223" i="7"/>
  <c r="AB77" i="8"/>
  <c r="AG77" i="8"/>
  <c r="Y78" i="8" s="1"/>
  <c r="AE77" i="8"/>
  <c r="CC79" i="7"/>
  <c r="BP77" i="9"/>
  <c r="B14" i="8"/>
  <c r="BP79" i="7"/>
  <c r="BU78" i="7"/>
  <c r="BQ77" i="8"/>
  <c r="BN77" i="8"/>
  <c r="BS77" i="8"/>
  <c r="CD77" i="8"/>
  <c r="CA77" i="8"/>
  <c r="CF77" i="8"/>
  <c r="BZ221" i="7"/>
  <c r="AU78" i="7"/>
  <c r="C16" i="7"/>
  <c r="AC77" i="9"/>
  <c r="CC77" i="9"/>
  <c r="AP77" i="9"/>
  <c r="Z221" i="8"/>
  <c r="BU76" i="9"/>
  <c r="BZ220" i="8"/>
  <c r="BZ219" i="9"/>
  <c r="AZ221" i="7"/>
  <c r="AP79" i="7"/>
  <c r="AB79" i="7"/>
  <c r="AE79" i="7"/>
  <c r="G46" i="10" s="1"/>
  <c r="AG79" i="7"/>
  <c r="Y80" i="7" s="1"/>
  <c r="AH76" i="9"/>
  <c r="CH76" i="9"/>
  <c r="CH78" i="7"/>
  <c r="BM220" i="8"/>
  <c r="BM221" i="7"/>
  <c r="AZ220" i="9" l="1"/>
  <c r="BZ222" i="7"/>
  <c r="AZ222" i="7"/>
  <c r="Z222" i="8"/>
  <c r="BQ77" i="9"/>
  <c r="BN77" i="9"/>
  <c r="BS77" i="9"/>
  <c r="BD79" i="7"/>
  <c r="BA79" i="7"/>
  <c r="BF79" i="7"/>
  <c r="G14" i="8"/>
  <c r="BZ220" i="9"/>
  <c r="AQ77" i="9"/>
  <c r="AN77" i="9"/>
  <c r="AS77" i="9"/>
  <c r="CB77" i="8"/>
  <c r="CE77" i="8"/>
  <c r="CG77" i="8"/>
  <c r="BY78" i="8" s="1"/>
  <c r="U77" i="8"/>
  <c r="AM222" i="7"/>
  <c r="P78" i="8"/>
  <c r="BM220" i="9"/>
  <c r="BD77" i="9"/>
  <c r="BA77" i="9"/>
  <c r="BF77" i="9"/>
  <c r="AM220" i="9"/>
  <c r="CD77" i="9"/>
  <c r="CA77" i="9"/>
  <c r="CF77" i="9"/>
  <c r="F14" i="8"/>
  <c r="Z220" i="9"/>
  <c r="AD77" i="9"/>
  <c r="AA77" i="9"/>
  <c r="AF77" i="9"/>
  <c r="BO77" i="8"/>
  <c r="BT77" i="8"/>
  <c r="BL78" i="8" s="1"/>
  <c r="BR77" i="8"/>
  <c r="AH77" i="8"/>
  <c r="E14" i="8"/>
  <c r="AC78" i="8"/>
  <c r="AM220" i="8"/>
  <c r="BB77" i="8"/>
  <c r="BE77" i="8"/>
  <c r="BG77" i="8"/>
  <c r="AY78" i="8" s="1"/>
  <c r="AC80" i="7"/>
  <c r="BZ221" i="8"/>
  <c r="AQ77" i="8"/>
  <c r="AN77" i="8"/>
  <c r="AS77" i="8"/>
  <c r="Q78" i="9"/>
  <c r="N78" i="9"/>
  <c r="S78" i="9"/>
  <c r="AZ221" i="8"/>
  <c r="BM222" i="7"/>
  <c r="AQ79" i="7"/>
  <c r="AN79" i="7"/>
  <c r="AS79" i="7"/>
  <c r="BQ79" i="7"/>
  <c r="BN79" i="7"/>
  <c r="BS79" i="7"/>
  <c r="Q79" i="7"/>
  <c r="N79" i="7"/>
  <c r="S79" i="7"/>
  <c r="BM221" i="8"/>
  <c r="CD79" i="7"/>
  <c r="CA79" i="7"/>
  <c r="CF79" i="7"/>
  <c r="AH79" i="7"/>
  <c r="Z224" i="7"/>
  <c r="CC78" i="8" l="1"/>
  <c r="E14" i="9"/>
  <c r="CH77" i="8"/>
  <c r="F14" i="9"/>
  <c r="BO77" i="9"/>
  <c r="BR77" i="9"/>
  <c r="BT77" i="9"/>
  <c r="BL78" i="9" s="1"/>
  <c r="BZ222" i="8"/>
  <c r="CB79" i="7"/>
  <c r="CG79" i="7"/>
  <c r="BY80" i="7" s="1"/>
  <c r="CE79" i="7"/>
  <c r="D14" i="9"/>
  <c r="AZ222" i="8"/>
  <c r="Z221" i="9"/>
  <c r="BM221" i="9"/>
  <c r="AO77" i="9"/>
  <c r="AT77" i="9"/>
  <c r="AL78" i="9" s="1"/>
  <c r="AR77" i="9"/>
  <c r="Z223" i="8"/>
  <c r="AZ223" i="7"/>
  <c r="BM223" i="7"/>
  <c r="BM222" i="8"/>
  <c r="B16" i="7"/>
  <c r="O79" i="7"/>
  <c r="R79" i="7"/>
  <c r="T79" i="7"/>
  <c r="L80" i="7" s="1"/>
  <c r="O78" i="9"/>
  <c r="T78" i="9"/>
  <c r="L79" i="9" s="1"/>
  <c r="R78" i="9"/>
  <c r="BC78" i="8"/>
  <c r="BP78" i="8"/>
  <c r="BZ221" i="9"/>
  <c r="AO79" i="7"/>
  <c r="AR79" i="7"/>
  <c r="AT79" i="7"/>
  <c r="AL80" i="7" s="1"/>
  <c r="D14" i="8"/>
  <c r="AD78" i="8"/>
  <c r="AA78" i="8"/>
  <c r="AF78" i="8"/>
  <c r="AO77" i="8"/>
  <c r="AR77" i="8"/>
  <c r="AT77" i="8"/>
  <c r="AL78" i="8" s="1"/>
  <c r="BB77" i="9"/>
  <c r="BE77" i="9"/>
  <c r="BG77" i="9"/>
  <c r="AY78" i="9" s="1"/>
  <c r="Z225" i="7"/>
  <c r="BH77" i="8"/>
  <c r="G14" i="9"/>
  <c r="AD80" i="7"/>
  <c r="AA80" i="7"/>
  <c r="AF80" i="7"/>
  <c r="BU77" i="8"/>
  <c r="Q78" i="8"/>
  <c r="N78" i="8"/>
  <c r="S78" i="8"/>
  <c r="F16" i="7"/>
  <c r="BO79" i="7"/>
  <c r="BT79" i="7"/>
  <c r="BL80" i="7" s="1"/>
  <c r="BR79" i="7"/>
  <c r="C14" i="9"/>
  <c r="CB77" i="9"/>
  <c r="CE77" i="9"/>
  <c r="CG77" i="9"/>
  <c r="BY78" i="9" s="1"/>
  <c r="AM223" i="7"/>
  <c r="BZ223" i="7"/>
  <c r="AB77" i="9"/>
  <c r="AG77" i="9"/>
  <c r="Y78" i="9" s="1"/>
  <c r="AE77" i="9"/>
  <c r="E16" i="7"/>
  <c r="AZ221" i="9"/>
  <c r="G16" i="7"/>
  <c r="G49" i="10"/>
  <c r="G50" i="10" s="1"/>
  <c r="G53" i="10"/>
  <c r="G55" i="10"/>
  <c r="D16" i="7"/>
  <c r="AM221" i="8"/>
  <c r="AM221" i="9"/>
  <c r="BB79" i="7"/>
  <c r="BG79" i="7"/>
  <c r="AY80" i="7" s="1"/>
  <c r="BE79" i="7"/>
  <c r="BQ78" i="8" l="1"/>
  <c r="BN78" i="8"/>
  <c r="BS78" i="8"/>
  <c r="Z222" i="9"/>
  <c r="BU77" i="9"/>
  <c r="BD78" i="8"/>
  <c r="BA78" i="8"/>
  <c r="BF78" i="8"/>
  <c r="BM224" i="7"/>
  <c r="AZ223" i="8"/>
  <c r="U78" i="9"/>
  <c r="AZ224" i="7"/>
  <c r="Z226" i="7"/>
  <c r="P79" i="9"/>
  <c r="AZ222" i="9"/>
  <c r="AM222" i="9"/>
  <c r="AM224" i="7"/>
  <c r="O78" i="8"/>
  <c r="R78" i="8"/>
  <c r="T78" i="8"/>
  <c r="L79" i="8" s="1"/>
  <c r="CH77" i="9"/>
  <c r="AM222" i="8"/>
  <c r="AH77" i="9"/>
  <c r="BC78" i="9"/>
  <c r="BH77" i="9"/>
  <c r="AP80" i="7"/>
  <c r="P80" i="7"/>
  <c r="Z224" i="8"/>
  <c r="CH79" i="7"/>
  <c r="AC78" i="9"/>
  <c r="AU79" i="7"/>
  <c r="U79" i="7"/>
  <c r="AU77" i="9"/>
  <c r="CC80" i="7"/>
  <c r="AB80" i="7"/>
  <c r="AE80" i="7"/>
  <c r="AG80" i="7"/>
  <c r="Y81" i="7" s="1"/>
  <c r="AP78" i="9"/>
  <c r="CD78" i="8"/>
  <c r="CA78" i="8"/>
  <c r="CF78" i="8"/>
  <c r="BC80" i="7"/>
  <c r="AB78" i="8"/>
  <c r="AG78" i="8"/>
  <c r="Y79" i="8" s="1"/>
  <c r="AE78" i="8"/>
  <c r="CC78" i="9"/>
  <c r="BU79" i="7"/>
  <c r="BZ222" i="9"/>
  <c r="BP80" i="7"/>
  <c r="AP78" i="8"/>
  <c r="BM222" i="9"/>
  <c r="BZ223" i="8"/>
  <c r="BH79" i="7"/>
  <c r="BZ224" i="7"/>
  <c r="AU77" i="8"/>
  <c r="BM223" i="8"/>
  <c r="BP78" i="9"/>
  <c r="BB78" i="8" l="1"/>
  <c r="BE78" i="8"/>
  <c r="BG78" i="8"/>
  <c r="AY79" i="8" s="1"/>
  <c r="Q80" i="7"/>
  <c r="N80" i="7"/>
  <c r="S80" i="7"/>
  <c r="BM224" i="8"/>
  <c r="AQ78" i="8"/>
  <c r="AN78" i="8"/>
  <c r="AS78" i="8"/>
  <c r="AQ78" i="9"/>
  <c r="AN78" i="9"/>
  <c r="AS78" i="9"/>
  <c r="P79" i="8"/>
  <c r="Z227" i="7"/>
  <c r="AQ80" i="7"/>
  <c r="AN80" i="7"/>
  <c r="AS80" i="7"/>
  <c r="U78" i="8"/>
  <c r="BQ78" i="9"/>
  <c r="BN78" i="9"/>
  <c r="BS78" i="9"/>
  <c r="CB78" i="8"/>
  <c r="CG78" i="8"/>
  <c r="BY79" i="8" s="1"/>
  <c r="CE78" i="8"/>
  <c r="AZ225" i="7"/>
  <c r="Q79" i="9"/>
  <c r="N79" i="9"/>
  <c r="S79" i="9"/>
  <c r="BZ225" i="7"/>
  <c r="BZ223" i="9"/>
  <c r="AH78" i="8"/>
  <c r="AC79" i="8"/>
  <c r="AD78" i="9"/>
  <c r="AA78" i="9"/>
  <c r="AF78" i="9"/>
  <c r="AM225" i="7"/>
  <c r="Z223" i="9"/>
  <c r="BD78" i="9"/>
  <c r="BA78" i="9"/>
  <c r="BF78" i="9"/>
  <c r="Z225" i="8"/>
  <c r="AM223" i="8"/>
  <c r="CD78" i="9"/>
  <c r="CA78" i="9"/>
  <c r="CF78" i="9"/>
  <c r="AH80" i="7"/>
  <c r="BD80" i="7"/>
  <c r="BA80" i="7"/>
  <c r="BF80" i="7"/>
  <c r="AM223" i="9"/>
  <c r="AZ224" i="8"/>
  <c r="BO78" i="8"/>
  <c r="BT78" i="8"/>
  <c r="BL79" i="8" s="1"/>
  <c r="BR78" i="8"/>
  <c r="BM223" i="9"/>
  <c r="BQ80" i="7"/>
  <c r="BN80" i="7"/>
  <c r="BS80" i="7"/>
  <c r="AC81" i="7"/>
  <c r="BZ224" i="8"/>
  <c r="CD80" i="7"/>
  <c r="CA80" i="7"/>
  <c r="CF80" i="7"/>
  <c r="AZ223" i="9"/>
  <c r="BM225" i="7"/>
  <c r="AB78" i="9" l="1"/>
  <c r="AE78" i="9"/>
  <c r="AG78" i="9"/>
  <c r="Y79" i="9" s="1"/>
  <c r="BB80" i="7"/>
  <c r="BG80" i="7"/>
  <c r="AY81" i="7" s="1"/>
  <c r="BE80" i="7"/>
  <c r="BM226" i="7"/>
  <c r="AZ226" i="7"/>
  <c r="AD79" i="8"/>
  <c r="AA79" i="8"/>
  <c r="AF79" i="8"/>
  <c r="AO80" i="7"/>
  <c r="AR80" i="7"/>
  <c r="AT80" i="7"/>
  <c r="AL81" i="7" s="1"/>
  <c r="BM225" i="8"/>
  <c r="BO80" i="7"/>
  <c r="BR80" i="7"/>
  <c r="BT80" i="7"/>
  <c r="BL81" i="7" s="1"/>
  <c r="BB78" i="9"/>
  <c r="BG78" i="9"/>
  <c r="AY79" i="9" s="1"/>
  <c r="BE78" i="9"/>
  <c r="CH78" i="8"/>
  <c r="Z228" i="7"/>
  <c r="O80" i="7"/>
  <c r="T80" i="7"/>
  <c r="L81" i="7" s="1"/>
  <c r="R80" i="7"/>
  <c r="BM224" i="9"/>
  <c r="Z226" i="8"/>
  <c r="BZ224" i="9"/>
  <c r="CC79" i="8"/>
  <c r="Q79" i="8"/>
  <c r="N79" i="8"/>
  <c r="S79" i="8"/>
  <c r="AZ224" i="9"/>
  <c r="CB80" i="7"/>
  <c r="CG80" i="7"/>
  <c r="BY81" i="7" s="1"/>
  <c r="CE80" i="7"/>
  <c r="BU78" i="8"/>
  <c r="BP79" i="8"/>
  <c r="Z224" i="9"/>
  <c r="AZ225" i="8"/>
  <c r="BC79" i="8"/>
  <c r="BZ225" i="8"/>
  <c r="AM226" i="7"/>
  <c r="BZ226" i="7"/>
  <c r="BH78" i="8"/>
  <c r="AM224" i="8"/>
  <c r="AO78" i="8"/>
  <c r="AR78" i="8"/>
  <c r="AT78" i="8"/>
  <c r="AL79" i="8" s="1"/>
  <c r="CB78" i="9"/>
  <c r="CE78" i="9"/>
  <c r="CG78" i="9"/>
  <c r="BY79" i="9" s="1"/>
  <c r="BO78" i="9"/>
  <c r="BR78" i="9"/>
  <c r="BT78" i="9"/>
  <c r="BL79" i="9" s="1"/>
  <c r="AO78" i="9"/>
  <c r="AR78" i="9"/>
  <c r="AT78" i="9"/>
  <c r="AL79" i="9" s="1"/>
  <c r="AD81" i="7"/>
  <c r="AA81" i="7"/>
  <c r="AF81" i="7"/>
  <c r="AM224" i="9"/>
  <c r="O79" i="9"/>
  <c r="R79" i="9"/>
  <c r="T79" i="9"/>
  <c r="L80" i="9" s="1"/>
  <c r="CH80" i="7" l="1"/>
  <c r="AU78" i="9"/>
  <c r="AM225" i="8"/>
  <c r="BZ226" i="8"/>
  <c r="CD79" i="8"/>
  <c r="CA79" i="8"/>
  <c r="CF79" i="8"/>
  <c r="BP81" i="7"/>
  <c r="AZ227" i="7"/>
  <c r="P80" i="9"/>
  <c r="U80" i="7"/>
  <c r="BU80" i="7"/>
  <c r="BZ225" i="9"/>
  <c r="P81" i="7"/>
  <c r="BM226" i="8"/>
  <c r="BM227" i="7"/>
  <c r="CC81" i="7"/>
  <c r="Z229" i="7"/>
  <c r="AP81" i="7"/>
  <c r="BU78" i="9"/>
  <c r="AU80" i="7"/>
  <c r="BH80" i="7"/>
  <c r="BP79" i="9"/>
  <c r="BZ227" i="7"/>
  <c r="AZ226" i="8"/>
  <c r="AZ225" i="9"/>
  <c r="BC81" i="7"/>
  <c r="CC79" i="9"/>
  <c r="AB81" i="7"/>
  <c r="AG81" i="7"/>
  <c r="Y82" i="7" s="1"/>
  <c r="AE81" i="7"/>
  <c r="Z225" i="9"/>
  <c r="BD79" i="8"/>
  <c r="BA79" i="8"/>
  <c r="BF79" i="8"/>
  <c r="AM227" i="7"/>
  <c r="BH78" i="9"/>
  <c r="AC79" i="9"/>
  <c r="O79" i="8"/>
  <c r="T79" i="8"/>
  <c r="L80" i="8" s="1"/>
  <c r="R79" i="8"/>
  <c r="Z227" i="8"/>
  <c r="BC79" i="9"/>
  <c r="AB79" i="8"/>
  <c r="AE79" i="8"/>
  <c r="AG79" i="8"/>
  <c r="Y80" i="8" s="1"/>
  <c r="AH78" i="9"/>
  <c r="U79" i="9"/>
  <c r="AM225" i="9"/>
  <c r="CH78" i="9"/>
  <c r="AP79" i="8"/>
  <c r="AU78" i="8"/>
  <c r="AP79" i="9"/>
  <c r="BQ79" i="8"/>
  <c r="BN79" i="8"/>
  <c r="BS79" i="8"/>
  <c r="BM225" i="9"/>
  <c r="BD79" i="9" l="1"/>
  <c r="BA79" i="9"/>
  <c r="BF79" i="9"/>
  <c r="AM228" i="7"/>
  <c r="BQ79" i="9"/>
  <c r="BN79" i="9"/>
  <c r="BS79" i="9"/>
  <c r="Z230" i="7"/>
  <c r="BZ226" i="9"/>
  <c r="CB79" i="8"/>
  <c r="CE79" i="8"/>
  <c r="CG79" i="8"/>
  <c r="BY80" i="8" s="1"/>
  <c r="AC82" i="7"/>
  <c r="Q81" i="7"/>
  <c r="N81" i="7"/>
  <c r="S81" i="7"/>
  <c r="BZ227" i="8"/>
  <c r="BM226" i="9"/>
  <c r="AM226" i="8"/>
  <c r="BZ228" i="7"/>
  <c r="BQ81" i="7"/>
  <c r="BN81" i="7"/>
  <c r="BS81" i="7"/>
  <c r="P80" i="8"/>
  <c r="BM228" i="7"/>
  <c r="AM226" i="9"/>
  <c r="CD79" i="9"/>
  <c r="CA79" i="9"/>
  <c r="CF79" i="9"/>
  <c r="BB79" i="8"/>
  <c r="BG79" i="8"/>
  <c r="AY80" i="8" s="1"/>
  <c r="BE79" i="8"/>
  <c r="BO79" i="8"/>
  <c r="BT79" i="8"/>
  <c r="BL80" i="8" s="1"/>
  <c r="BR79" i="8"/>
  <c r="BD81" i="7"/>
  <c r="BA81" i="7"/>
  <c r="BF81" i="7"/>
  <c r="Q80" i="9"/>
  <c r="N80" i="9"/>
  <c r="S80" i="9"/>
  <c r="AC80" i="8"/>
  <c r="Z226" i="9"/>
  <c r="AQ81" i="7"/>
  <c r="AN81" i="7"/>
  <c r="AS81" i="7"/>
  <c r="AZ228" i="7"/>
  <c r="Z228" i="8"/>
  <c r="U79" i="8"/>
  <c r="CD81" i="7"/>
  <c r="CA81" i="7"/>
  <c r="CF81" i="7"/>
  <c r="AH79" i="8"/>
  <c r="AZ227" i="8"/>
  <c r="BM227" i="8"/>
  <c r="AD79" i="9"/>
  <c r="AA79" i="9"/>
  <c r="AF79" i="9"/>
  <c r="AZ226" i="9"/>
  <c r="AQ79" i="9"/>
  <c r="AN79" i="9"/>
  <c r="AS79" i="9"/>
  <c r="AQ79" i="8"/>
  <c r="AN79" i="8"/>
  <c r="AS79" i="8"/>
  <c r="AH81" i="7"/>
  <c r="O80" i="9" l="1"/>
  <c r="R80" i="9"/>
  <c r="T80" i="9"/>
  <c r="L81" i="9" s="1"/>
  <c r="Z229" i="8"/>
  <c r="AZ229" i="7"/>
  <c r="BZ229" i="7"/>
  <c r="Z231" i="7"/>
  <c r="BH79" i="8"/>
  <c r="CB79" i="9"/>
  <c r="CG79" i="9"/>
  <c r="BY80" i="9" s="1"/>
  <c r="CE79" i="9"/>
  <c r="O81" i="7"/>
  <c r="T81" i="7"/>
  <c r="L82" i="7" s="1"/>
  <c r="R81" i="7"/>
  <c r="AM227" i="8"/>
  <c r="BO79" i="9"/>
  <c r="BR79" i="9"/>
  <c r="BT79" i="9"/>
  <c r="BL80" i="9" s="1"/>
  <c r="BM228" i="8"/>
  <c r="AM227" i="9"/>
  <c r="AD82" i="7"/>
  <c r="AA82" i="7"/>
  <c r="AF82" i="7"/>
  <c r="BO81" i="7"/>
  <c r="BT81" i="7"/>
  <c r="BL82" i="7" s="1"/>
  <c r="BR81" i="7"/>
  <c r="AO79" i="8"/>
  <c r="AR79" i="8"/>
  <c r="AT79" i="8"/>
  <c r="AL80" i="8" s="1"/>
  <c r="AO81" i="7"/>
  <c r="AT81" i="7"/>
  <c r="AL82" i="7" s="1"/>
  <c r="AR81" i="7"/>
  <c r="AZ227" i="9"/>
  <c r="BB81" i="7"/>
  <c r="BG81" i="7"/>
  <c r="AY82" i="7" s="1"/>
  <c r="BE81" i="7"/>
  <c r="BM227" i="9"/>
  <c r="CC80" i="8"/>
  <c r="AM229" i="7"/>
  <c r="BZ228" i="8"/>
  <c r="CH79" i="8"/>
  <c r="BC80" i="8"/>
  <c r="BZ227" i="9"/>
  <c r="AZ228" i="8"/>
  <c r="AO79" i="9"/>
  <c r="AT79" i="9"/>
  <c r="AL80" i="9" s="1"/>
  <c r="AR79" i="9"/>
  <c r="CB81" i="7"/>
  <c r="CE81" i="7"/>
  <c r="CG81" i="7"/>
  <c r="BY82" i="7" s="1"/>
  <c r="Z227" i="9"/>
  <c r="BM229" i="7"/>
  <c r="BU79" i="8"/>
  <c r="AB79" i="9"/>
  <c r="AE79" i="9"/>
  <c r="AG79" i="9"/>
  <c r="Y80" i="9" s="1"/>
  <c r="AD80" i="8"/>
  <c r="AA80" i="8"/>
  <c r="AF80" i="8"/>
  <c r="BP80" i="8"/>
  <c r="BB79" i="9"/>
  <c r="BE79" i="9"/>
  <c r="BG79" i="9"/>
  <c r="AY80" i="9" s="1"/>
  <c r="Q80" i="8"/>
  <c r="N80" i="8"/>
  <c r="S80" i="8"/>
  <c r="AU79" i="8" l="1"/>
  <c r="CC80" i="9"/>
  <c r="AC80" i="9"/>
  <c r="BP80" i="9"/>
  <c r="BP82" i="7"/>
  <c r="BU81" i="7"/>
  <c r="O80" i="8"/>
  <c r="T80" i="8"/>
  <c r="L81" i="8" s="1"/>
  <c r="R80" i="8"/>
  <c r="AM228" i="8"/>
  <c r="AZ230" i="7"/>
  <c r="AB80" i="8"/>
  <c r="AG80" i="8"/>
  <c r="Y81" i="8" s="1"/>
  <c r="AE80" i="8"/>
  <c r="BC82" i="7"/>
  <c r="BU79" i="9"/>
  <c r="AZ228" i="9"/>
  <c r="CH81" i="7"/>
  <c r="BH79" i="9"/>
  <c r="AZ229" i="8"/>
  <c r="BZ229" i="8"/>
  <c r="AB82" i="7"/>
  <c r="AE82" i="7"/>
  <c r="AG82" i="7"/>
  <c r="Y83" i="7" s="1"/>
  <c r="BZ228" i="9"/>
  <c r="AM230" i="7"/>
  <c r="AU81" i="7"/>
  <c r="Z230" i="8"/>
  <c r="BM230" i="7"/>
  <c r="AP82" i="7"/>
  <c r="AM228" i="9"/>
  <c r="U81" i="7"/>
  <c r="P81" i="9"/>
  <c r="BC80" i="9"/>
  <c r="BQ80" i="8"/>
  <c r="BN80" i="8"/>
  <c r="BS80" i="8"/>
  <c r="Z228" i="9"/>
  <c r="P82" i="7"/>
  <c r="Z232" i="7"/>
  <c r="U80" i="9"/>
  <c r="BH81" i="7"/>
  <c r="AH79" i="9"/>
  <c r="AU79" i="9"/>
  <c r="AP80" i="9"/>
  <c r="BD80" i="8"/>
  <c r="BA80" i="8"/>
  <c r="BF80" i="8"/>
  <c r="CD80" i="8"/>
  <c r="CA80" i="8"/>
  <c r="CF80" i="8"/>
  <c r="CC82" i="7"/>
  <c r="BM228" i="9"/>
  <c r="AP80" i="8"/>
  <c r="BM229" i="8"/>
  <c r="CH79" i="9"/>
  <c r="BZ230" i="7"/>
  <c r="BQ82" i="7" l="1"/>
  <c r="BN82" i="7"/>
  <c r="BS82" i="7"/>
  <c r="Z229" i="9"/>
  <c r="AM231" i="7"/>
  <c r="BQ80" i="9"/>
  <c r="BN80" i="9"/>
  <c r="BS80" i="9"/>
  <c r="AZ231" i="7"/>
  <c r="BO80" i="8"/>
  <c r="BT80" i="8"/>
  <c r="BL81" i="8" s="1"/>
  <c r="BR80" i="8"/>
  <c r="AM229" i="8"/>
  <c r="AD80" i="9"/>
  <c r="AA80" i="9"/>
  <c r="AF80" i="9"/>
  <c r="AC81" i="8"/>
  <c r="CD82" i="7"/>
  <c r="CA82" i="7"/>
  <c r="CF82" i="7"/>
  <c r="AC83" i="7"/>
  <c r="AZ229" i="9"/>
  <c r="CB80" i="8"/>
  <c r="CG80" i="8"/>
  <c r="BY81" i="8" s="1"/>
  <c r="CE80" i="8"/>
  <c r="AQ82" i="7"/>
  <c r="AN82" i="7"/>
  <c r="AS82" i="7"/>
  <c r="AH82" i="7"/>
  <c r="U80" i="8"/>
  <c r="CD80" i="9"/>
  <c r="CA80" i="9"/>
  <c r="CF80" i="9"/>
  <c r="P81" i="8"/>
  <c r="BZ231" i="7"/>
  <c r="AQ80" i="8"/>
  <c r="AN80" i="8"/>
  <c r="AS80" i="8"/>
  <c r="BM231" i="7"/>
  <c r="AM229" i="9"/>
  <c r="BM230" i="8"/>
  <c r="BD80" i="9"/>
  <c r="BA80" i="9"/>
  <c r="BF80" i="9"/>
  <c r="BB80" i="8"/>
  <c r="BG80" i="8"/>
  <c r="AY81" i="8" s="1"/>
  <c r="BE80" i="8"/>
  <c r="BZ230" i="8"/>
  <c r="BD82" i="7"/>
  <c r="BA82" i="7"/>
  <c r="BF82" i="7"/>
  <c r="Z233" i="7"/>
  <c r="Z231" i="8"/>
  <c r="AQ80" i="9"/>
  <c r="AN80" i="9"/>
  <c r="AS80" i="9"/>
  <c r="BZ229" i="9"/>
  <c r="BM229" i="9"/>
  <c r="Q82" i="7"/>
  <c r="N82" i="7"/>
  <c r="S82" i="7"/>
  <c r="Q81" i="9"/>
  <c r="N81" i="9"/>
  <c r="S81" i="9"/>
  <c r="AZ230" i="8"/>
  <c r="AH80" i="8"/>
  <c r="AO80" i="9" l="1"/>
  <c r="AT80" i="9"/>
  <c r="AL81" i="9" s="1"/>
  <c r="AR80" i="9"/>
  <c r="AM230" i="9"/>
  <c r="AB80" i="9"/>
  <c r="AE80" i="9"/>
  <c r="AG80" i="9"/>
  <c r="Y81" i="9" s="1"/>
  <c r="AM232" i="7"/>
  <c r="CB80" i="9"/>
  <c r="CE80" i="9"/>
  <c r="CG80" i="9"/>
  <c r="BY81" i="9" s="1"/>
  <c r="O81" i="9"/>
  <c r="T81" i="9"/>
  <c r="L82" i="9" s="1"/>
  <c r="R81" i="9"/>
  <c r="BH80" i="8"/>
  <c r="AZ230" i="9"/>
  <c r="AM230" i="8"/>
  <c r="Z230" i="9"/>
  <c r="CC81" i="8"/>
  <c r="BM231" i="8"/>
  <c r="CH80" i="8"/>
  <c r="BO80" i="9"/>
  <c r="BR80" i="9"/>
  <c r="BT80" i="9"/>
  <c r="BL81" i="9" s="1"/>
  <c r="BC81" i="8"/>
  <c r="O82" i="7"/>
  <c r="R82" i="7"/>
  <c r="T82" i="7"/>
  <c r="L83" i="7" s="1"/>
  <c r="BO82" i="7"/>
  <c r="BR82" i="7"/>
  <c r="BT82" i="7"/>
  <c r="BL83" i="7" s="1"/>
  <c r="BZ230" i="9"/>
  <c r="AZ231" i="8"/>
  <c r="Z232" i="8"/>
  <c r="BM232" i="7"/>
  <c r="Z234" i="7"/>
  <c r="BU80" i="8"/>
  <c r="BB80" i="9"/>
  <c r="BG80" i="9"/>
  <c r="AY81" i="9" s="1"/>
  <c r="BE80" i="9"/>
  <c r="AD83" i="7"/>
  <c r="AA83" i="7"/>
  <c r="AF83" i="7"/>
  <c r="BP81" i="8"/>
  <c r="AO80" i="8"/>
  <c r="AT80" i="8"/>
  <c r="AL81" i="8" s="1"/>
  <c r="AR80" i="8"/>
  <c r="BM230" i="9"/>
  <c r="BB82" i="7"/>
  <c r="BG82" i="7"/>
  <c r="AY83" i="7" s="1"/>
  <c r="BE82" i="7"/>
  <c r="CB82" i="7"/>
  <c r="CG82" i="7"/>
  <c r="BY83" i="7" s="1"/>
  <c r="CE82" i="7"/>
  <c r="AZ232" i="7"/>
  <c r="AO82" i="7"/>
  <c r="AR82" i="7"/>
  <c r="AT82" i="7"/>
  <c r="AL83" i="7" s="1"/>
  <c r="Q81" i="8"/>
  <c r="N81" i="8"/>
  <c r="S81" i="8"/>
  <c r="BZ231" i="8"/>
  <c r="BZ232" i="7"/>
  <c r="AD81" i="8"/>
  <c r="AA81" i="8"/>
  <c r="AF81" i="8"/>
  <c r="BP83" i="7" l="1"/>
  <c r="BU82" i="7"/>
  <c r="AC81" i="9"/>
  <c r="AB83" i="7"/>
  <c r="AE83" i="7"/>
  <c r="AG83" i="7"/>
  <c r="Y84" i="7" s="1"/>
  <c r="Z235" i="7"/>
  <c r="BH82" i="7"/>
  <c r="BM233" i="7"/>
  <c r="BM232" i="8"/>
  <c r="AH80" i="9"/>
  <c r="BC83" i="7"/>
  <c r="P83" i="7"/>
  <c r="U81" i="9"/>
  <c r="P82" i="9"/>
  <c r="BH80" i="9"/>
  <c r="AM231" i="9"/>
  <c r="BC81" i="9"/>
  <c r="BD81" i="8"/>
  <c r="BA81" i="8"/>
  <c r="BF81" i="8"/>
  <c r="CD81" i="8"/>
  <c r="CA81" i="8"/>
  <c r="CF81" i="8"/>
  <c r="CC81" i="9"/>
  <c r="AU82" i="7"/>
  <c r="Z233" i="8"/>
  <c r="BZ233" i="7"/>
  <c r="AP81" i="8"/>
  <c r="AM231" i="8"/>
  <c r="AU80" i="9"/>
  <c r="BM231" i="9"/>
  <c r="AU80" i="8"/>
  <c r="Z231" i="9"/>
  <c r="BZ232" i="8"/>
  <c r="AZ233" i="7"/>
  <c r="CH82" i="7"/>
  <c r="BQ81" i="8"/>
  <c r="BN81" i="8"/>
  <c r="BS81" i="8"/>
  <c r="BZ231" i="9"/>
  <c r="BU80" i="9"/>
  <c r="AP81" i="9"/>
  <c r="AB81" i="8"/>
  <c r="AE81" i="8"/>
  <c r="AG81" i="8"/>
  <c r="Y82" i="8" s="1"/>
  <c r="AP83" i="7"/>
  <c r="U82" i="7"/>
  <c r="CH80" i="9"/>
  <c r="AZ232" i="8"/>
  <c r="BP81" i="9"/>
  <c r="O81" i="8"/>
  <c r="T81" i="8"/>
  <c r="L82" i="8" s="1"/>
  <c r="R81" i="8"/>
  <c r="CC83" i="7"/>
  <c r="AZ231" i="9"/>
  <c r="AM233" i="7"/>
  <c r="AM232" i="9" l="1"/>
  <c r="Z236" i="7"/>
  <c r="AZ234" i="7"/>
  <c r="AC84" i="7"/>
  <c r="CD81" i="9"/>
  <c r="CA81" i="9"/>
  <c r="CF81" i="9"/>
  <c r="AH83" i="7"/>
  <c r="BM233" i="8"/>
  <c r="BZ233" i="8"/>
  <c r="AM232" i="8"/>
  <c r="BM234" i="7"/>
  <c r="BQ81" i="9"/>
  <c r="BN81" i="9"/>
  <c r="BS81" i="9"/>
  <c r="Q82" i="9"/>
  <c r="N82" i="9"/>
  <c r="S82" i="9"/>
  <c r="BZ232" i="9"/>
  <c r="AD81" i="9"/>
  <c r="AA81" i="9"/>
  <c r="AF81" i="9"/>
  <c r="AQ81" i="9"/>
  <c r="AN81" i="9"/>
  <c r="AS81" i="9"/>
  <c r="BB81" i="8"/>
  <c r="BG81" i="8"/>
  <c r="AY82" i="8" s="1"/>
  <c r="BE81" i="8"/>
  <c r="Z232" i="9"/>
  <c r="CB81" i="8"/>
  <c r="CG81" i="8"/>
  <c r="BY82" i="8" s="1"/>
  <c r="CE81" i="8"/>
  <c r="U81" i="8"/>
  <c r="P82" i="8"/>
  <c r="BO81" i="8"/>
  <c r="BT81" i="8"/>
  <c r="BL82" i="8" s="1"/>
  <c r="BR81" i="8"/>
  <c r="BZ234" i="7"/>
  <c r="Q83" i="7"/>
  <c r="N83" i="7"/>
  <c r="S83" i="7"/>
  <c r="BD83" i="7"/>
  <c r="BA83" i="7"/>
  <c r="BF83" i="7"/>
  <c r="AM234" i="7"/>
  <c r="AZ233" i="8"/>
  <c r="AZ232" i="9"/>
  <c r="CD83" i="7"/>
  <c r="CA83" i="7"/>
  <c r="CF83" i="7"/>
  <c r="AQ81" i="8"/>
  <c r="AN81" i="8"/>
  <c r="AS81" i="8"/>
  <c r="AQ83" i="7"/>
  <c r="AN83" i="7"/>
  <c r="AS83" i="7"/>
  <c r="BM232" i="9"/>
  <c r="AC82" i="8"/>
  <c r="AH81" i="8"/>
  <c r="Z234" i="8"/>
  <c r="BD81" i="9"/>
  <c r="BA81" i="9"/>
  <c r="BF81" i="9"/>
  <c r="BQ83" i="7"/>
  <c r="BN83" i="7"/>
  <c r="BS83" i="7"/>
  <c r="BP82" i="8" l="1"/>
  <c r="Z233" i="9"/>
  <c r="AM233" i="8"/>
  <c r="AO83" i="7"/>
  <c r="AT83" i="7"/>
  <c r="AL84" i="7" s="1"/>
  <c r="AR83" i="7"/>
  <c r="AM235" i="7"/>
  <c r="BH81" i="8"/>
  <c r="O82" i="9"/>
  <c r="R82" i="9"/>
  <c r="T82" i="9"/>
  <c r="L83" i="9" s="1"/>
  <c r="BZ234" i="8"/>
  <c r="AD84" i="7"/>
  <c r="AA84" i="7"/>
  <c r="AF84" i="7"/>
  <c r="BC82" i="8"/>
  <c r="Q82" i="8"/>
  <c r="N82" i="8"/>
  <c r="S82" i="8"/>
  <c r="AO81" i="8"/>
  <c r="AR81" i="8"/>
  <c r="AT81" i="8"/>
  <c r="AL82" i="8" s="1"/>
  <c r="BB83" i="7"/>
  <c r="BG83" i="7"/>
  <c r="AY84" i="7" s="1"/>
  <c r="BE83" i="7"/>
  <c r="BO81" i="9"/>
  <c r="BR81" i="9"/>
  <c r="BT81" i="9"/>
  <c r="BL82" i="9" s="1"/>
  <c r="Z235" i="8"/>
  <c r="AO81" i="9"/>
  <c r="AT81" i="9"/>
  <c r="AL82" i="9" s="1"/>
  <c r="AR81" i="9"/>
  <c r="BM234" i="8"/>
  <c r="AZ235" i="7"/>
  <c r="BU81" i="8"/>
  <c r="CB83" i="7"/>
  <c r="CG83" i="7"/>
  <c r="BY84" i="7" s="1"/>
  <c r="CE83" i="7"/>
  <c r="BO83" i="7"/>
  <c r="BT83" i="7"/>
  <c r="BL84" i="7" s="1"/>
  <c r="BR83" i="7"/>
  <c r="BM233" i="9"/>
  <c r="O83" i="7"/>
  <c r="T83" i="7"/>
  <c r="L84" i="7" s="1"/>
  <c r="R83" i="7"/>
  <c r="AB81" i="9"/>
  <c r="AG81" i="9"/>
  <c r="Y82" i="9" s="1"/>
  <c r="AE81" i="9"/>
  <c r="Z237" i="7"/>
  <c r="CH81" i="8"/>
  <c r="AZ233" i="9"/>
  <c r="BZ235" i="7"/>
  <c r="CC82" i="8"/>
  <c r="CB81" i="9"/>
  <c r="CE81" i="9"/>
  <c r="CG81" i="9"/>
  <c r="BY82" i="9" s="1"/>
  <c r="AM233" i="9"/>
  <c r="AZ234" i="8"/>
  <c r="BZ233" i="9"/>
  <c r="BB81" i="9"/>
  <c r="BG81" i="9"/>
  <c r="AY82" i="9" s="1"/>
  <c r="BE81" i="9"/>
  <c r="AD82" i="8"/>
  <c r="AA82" i="8"/>
  <c r="AF82" i="8"/>
  <c r="BM235" i="7"/>
  <c r="AZ234" i="9" l="1"/>
  <c r="CC84" i="7"/>
  <c r="O82" i="8"/>
  <c r="R82" i="8"/>
  <c r="T82" i="8"/>
  <c r="L83" i="8" s="1"/>
  <c r="BZ235" i="8"/>
  <c r="CH83" i="7"/>
  <c r="BU81" i="9"/>
  <c r="U82" i="9"/>
  <c r="AM234" i="8"/>
  <c r="BM234" i="9"/>
  <c r="BP82" i="9"/>
  <c r="AM234" i="9"/>
  <c r="P83" i="9"/>
  <c r="AB82" i="8"/>
  <c r="AG82" i="8"/>
  <c r="Y83" i="8" s="1"/>
  <c r="AE82" i="8"/>
  <c r="CC82" i="9"/>
  <c r="Z238" i="7"/>
  <c r="BU83" i="7"/>
  <c r="CH81" i="9"/>
  <c r="BP84" i="7"/>
  <c r="AZ236" i="7"/>
  <c r="BH83" i="7"/>
  <c r="BD82" i="8"/>
  <c r="BA82" i="8"/>
  <c r="BF82" i="8"/>
  <c r="BC84" i="7"/>
  <c r="AM236" i="7"/>
  <c r="Z234" i="9"/>
  <c r="BM236" i="7"/>
  <c r="AZ235" i="8"/>
  <c r="Z236" i="8"/>
  <c r="AH81" i="9"/>
  <c r="BH81" i="9"/>
  <c r="AP82" i="8"/>
  <c r="BM235" i="8"/>
  <c r="U83" i="7"/>
  <c r="AU81" i="9"/>
  <c r="AU81" i="8"/>
  <c r="AU83" i="7"/>
  <c r="BQ82" i="8"/>
  <c r="BN82" i="8"/>
  <c r="BS82" i="8"/>
  <c r="CD82" i="8"/>
  <c r="CA82" i="8"/>
  <c r="CF82" i="8"/>
  <c r="AC82" i="9"/>
  <c r="BC82" i="9"/>
  <c r="BZ234" i="9"/>
  <c r="BZ236" i="7"/>
  <c r="P84" i="7"/>
  <c r="AP82" i="9"/>
  <c r="AB84" i="7"/>
  <c r="AE84" i="7"/>
  <c r="AG84" i="7"/>
  <c r="Y85" i="7" s="1"/>
  <c r="AP84" i="7"/>
  <c r="BB82" i="8" l="1"/>
  <c r="BE82" i="8"/>
  <c r="BG82" i="8"/>
  <c r="AY83" i="8" s="1"/>
  <c r="Z237" i="8"/>
  <c r="BM236" i="8"/>
  <c r="Z239" i="7"/>
  <c r="BQ82" i="9"/>
  <c r="BN82" i="9"/>
  <c r="BS82" i="9"/>
  <c r="BM235" i="9"/>
  <c r="AQ84" i="7"/>
  <c r="AN84" i="7"/>
  <c r="AS84" i="7"/>
  <c r="AC85" i="7"/>
  <c r="AQ82" i="8"/>
  <c r="AN82" i="8"/>
  <c r="AS82" i="8"/>
  <c r="BM237" i="7"/>
  <c r="AZ237" i="7"/>
  <c r="AH82" i="8"/>
  <c r="AM235" i="8"/>
  <c r="BZ236" i="8"/>
  <c r="AH84" i="7"/>
  <c r="AC83" i="8"/>
  <c r="P83" i="8"/>
  <c r="BZ237" i="7"/>
  <c r="BQ84" i="7"/>
  <c r="BN84" i="7"/>
  <c r="BS84" i="7"/>
  <c r="U82" i="8"/>
  <c r="CD84" i="7"/>
  <c r="CA84" i="7"/>
  <c r="CF84" i="7"/>
  <c r="Q84" i="7"/>
  <c r="N84" i="7"/>
  <c r="S84" i="7"/>
  <c r="Q83" i="9"/>
  <c r="N83" i="9"/>
  <c r="S83" i="9"/>
  <c r="BZ235" i="9"/>
  <c r="BO82" i="8"/>
  <c r="BT82" i="8"/>
  <c r="BL83" i="8" s="1"/>
  <c r="BR82" i="8"/>
  <c r="CB82" i="8"/>
  <c r="CG82" i="8"/>
  <c r="BY83" i="8" s="1"/>
  <c r="CE82" i="8"/>
  <c r="BD84" i="7"/>
  <c r="BA84" i="7"/>
  <c r="BF84" i="7"/>
  <c r="AZ235" i="9"/>
  <c r="AZ236" i="8"/>
  <c r="CD82" i="9"/>
  <c r="CA82" i="9"/>
  <c r="CF82" i="9"/>
  <c r="BD82" i="9"/>
  <c r="BA82" i="9"/>
  <c r="BF82" i="9"/>
  <c r="Z235" i="9"/>
  <c r="AQ82" i="9"/>
  <c r="AN82" i="9"/>
  <c r="AS82" i="9"/>
  <c r="AD82" i="9"/>
  <c r="AA82" i="9"/>
  <c r="AF82" i="9"/>
  <c r="AM237" i="7"/>
  <c r="AM235" i="9"/>
  <c r="BB82" i="9" l="1"/>
  <c r="BE82" i="9"/>
  <c r="BG82" i="9"/>
  <c r="AY83" i="9" s="1"/>
  <c r="CB82" i="9"/>
  <c r="CE82" i="9"/>
  <c r="CG82" i="9"/>
  <c r="BY83" i="9" s="1"/>
  <c r="BZ236" i="9"/>
  <c r="BZ237" i="8"/>
  <c r="BZ238" i="7"/>
  <c r="AM236" i="8"/>
  <c r="AD85" i="7"/>
  <c r="AA85" i="7"/>
  <c r="AF85" i="7"/>
  <c r="Z240" i="7"/>
  <c r="AO84" i="7"/>
  <c r="AT84" i="7"/>
  <c r="AL85" i="7" s="1"/>
  <c r="AR84" i="7"/>
  <c r="CC83" i="8"/>
  <c r="BU82" i="8"/>
  <c r="BM237" i="8"/>
  <c r="CH82" i="8"/>
  <c r="CB84" i="7"/>
  <c r="CE84" i="7"/>
  <c r="CG84" i="7"/>
  <c r="BY85" i="7" s="1"/>
  <c r="AD83" i="8"/>
  <c r="AA83" i="8"/>
  <c r="AF83" i="8"/>
  <c r="AZ238" i="7"/>
  <c r="BM236" i="9"/>
  <c r="Z238" i="8"/>
  <c r="BM238" i="7"/>
  <c r="O84" i="7"/>
  <c r="T84" i="7"/>
  <c r="L85" i="7" s="1"/>
  <c r="R84" i="7"/>
  <c r="BP83" i="8"/>
  <c r="BC83" i="8"/>
  <c r="Q83" i="8"/>
  <c r="N83" i="8"/>
  <c r="S83" i="8"/>
  <c r="O83" i="9"/>
  <c r="T83" i="9"/>
  <c r="L84" i="9" s="1"/>
  <c r="R83" i="9"/>
  <c r="BO84" i="7"/>
  <c r="BR84" i="7"/>
  <c r="BT84" i="7"/>
  <c r="BL85" i="7" s="1"/>
  <c r="AO82" i="8"/>
  <c r="AR82" i="8"/>
  <c r="AT82" i="8"/>
  <c r="AL83" i="8" s="1"/>
  <c r="BH82" i="8"/>
  <c r="AM238" i="7"/>
  <c r="AB82" i="9"/>
  <c r="AG82" i="9"/>
  <c r="Y83" i="9" s="1"/>
  <c r="AE82" i="9"/>
  <c r="AZ237" i="8"/>
  <c r="AO82" i="9"/>
  <c r="AR82" i="9"/>
  <c r="AT82" i="9"/>
  <c r="AL83" i="9" s="1"/>
  <c r="AZ236" i="9"/>
  <c r="AM236" i="9"/>
  <c r="Z236" i="9"/>
  <c r="BB84" i="7"/>
  <c r="BG84" i="7"/>
  <c r="AY85" i="7" s="1"/>
  <c r="BE84" i="7"/>
  <c r="BO82" i="9"/>
  <c r="BR82" i="9"/>
  <c r="BT82" i="9"/>
  <c r="BL83" i="9" s="1"/>
  <c r="BZ238" i="8" l="1"/>
  <c r="AZ237" i="9"/>
  <c r="Z241" i="7"/>
  <c r="BM238" i="8"/>
  <c r="BZ237" i="9"/>
  <c r="BU82" i="9"/>
  <c r="O83" i="8"/>
  <c r="R83" i="8"/>
  <c r="T83" i="8"/>
  <c r="L84" i="8" s="1"/>
  <c r="AU82" i="9"/>
  <c r="BM239" i="7"/>
  <c r="AZ239" i="7"/>
  <c r="AP83" i="8"/>
  <c r="AB85" i="7"/>
  <c r="AE85" i="7"/>
  <c r="AG85" i="7"/>
  <c r="Y86" i="7" s="1"/>
  <c r="CC83" i="9"/>
  <c r="BC85" i="7"/>
  <c r="AU82" i="8"/>
  <c r="AZ238" i="8"/>
  <c r="BD83" i="8"/>
  <c r="BA83" i="8"/>
  <c r="BF83" i="8"/>
  <c r="CH82" i="9"/>
  <c r="AM237" i="8"/>
  <c r="AH82" i="9"/>
  <c r="BU84" i="7"/>
  <c r="CD83" i="8"/>
  <c r="CA83" i="8"/>
  <c r="CF83" i="8"/>
  <c r="BP83" i="9"/>
  <c r="BM237" i="9"/>
  <c r="BQ83" i="8"/>
  <c r="BN83" i="8"/>
  <c r="BS83" i="8"/>
  <c r="CC85" i="7"/>
  <c r="BC83" i="9"/>
  <c r="P85" i="7"/>
  <c r="AP83" i="9"/>
  <c r="AB83" i="8"/>
  <c r="AG83" i="8"/>
  <c r="Y84" i="8" s="1"/>
  <c r="AE83" i="8"/>
  <c r="Z237" i="9"/>
  <c r="AC83" i="9"/>
  <c r="AM237" i="9"/>
  <c r="U83" i="9"/>
  <c r="CH84" i="7"/>
  <c r="AU84" i="7"/>
  <c r="BZ239" i="7"/>
  <c r="BH82" i="9"/>
  <c r="BH84" i="7"/>
  <c r="BP85" i="7"/>
  <c r="Z239" i="8"/>
  <c r="AM239" i="7"/>
  <c r="P84" i="9"/>
  <c r="U84" i="7"/>
  <c r="AP85" i="7"/>
  <c r="AZ240" i="7" l="1"/>
  <c r="BZ238" i="9"/>
  <c r="AM238" i="8"/>
  <c r="BD85" i="7"/>
  <c r="BA85" i="7"/>
  <c r="BF85" i="7"/>
  <c r="BM240" i="7"/>
  <c r="AH83" i="8"/>
  <c r="Z240" i="8"/>
  <c r="AC84" i="8"/>
  <c r="AQ85" i="7"/>
  <c r="AN85" i="7"/>
  <c r="AS85" i="7"/>
  <c r="BQ85" i="7"/>
  <c r="BN85" i="7"/>
  <c r="BS85" i="7"/>
  <c r="Q85" i="7"/>
  <c r="N85" i="7"/>
  <c r="S85" i="7"/>
  <c r="BM239" i="8"/>
  <c r="AM238" i="9"/>
  <c r="BM238" i="9"/>
  <c r="CD83" i="9"/>
  <c r="CA83" i="9"/>
  <c r="CF83" i="9"/>
  <c r="Z242" i="7"/>
  <c r="BO83" i="8"/>
  <c r="BT83" i="8"/>
  <c r="BL84" i="8" s="1"/>
  <c r="BR83" i="8"/>
  <c r="AQ83" i="9"/>
  <c r="AN83" i="9"/>
  <c r="AS83" i="9"/>
  <c r="AD83" i="9"/>
  <c r="AA83" i="9"/>
  <c r="AF83" i="9"/>
  <c r="BD83" i="9"/>
  <c r="BA83" i="9"/>
  <c r="BF83" i="9"/>
  <c r="BQ83" i="9"/>
  <c r="BN83" i="9"/>
  <c r="BS83" i="9"/>
  <c r="AC86" i="7"/>
  <c r="P84" i="8"/>
  <c r="AZ238" i="9"/>
  <c r="CD85" i="7"/>
  <c r="CA85" i="7"/>
  <c r="CF85" i="7"/>
  <c r="AH85" i="7"/>
  <c r="U83" i="8"/>
  <c r="CB83" i="8"/>
  <c r="CG83" i="8"/>
  <c r="BY84" i="8" s="1"/>
  <c r="CE83" i="8"/>
  <c r="BB83" i="8"/>
  <c r="BE83" i="8"/>
  <c r="BG83" i="8"/>
  <c r="AY84" i="8" s="1"/>
  <c r="AZ239" i="8"/>
  <c r="Q84" i="9"/>
  <c r="N84" i="9"/>
  <c r="S84" i="9"/>
  <c r="BZ240" i="7"/>
  <c r="AM240" i="7"/>
  <c r="Z238" i="9"/>
  <c r="AQ83" i="8"/>
  <c r="AN83" i="8"/>
  <c r="AS83" i="8"/>
  <c r="BZ239" i="8"/>
  <c r="AM239" i="8" l="1"/>
  <c r="AD86" i="7"/>
  <c r="AA86" i="7"/>
  <c r="AF86" i="7"/>
  <c r="BM240" i="8"/>
  <c r="AD84" i="8"/>
  <c r="AA84" i="8"/>
  <c r="AF84" i="8"/>
  <c r="BZ240" i="8"/>
  <c r="O85" i="7"/>
  <c r="T85" i="7"/>
  <c r="L86" i="7" s="1"/>
  <c r="R85" i="7"/>
  <c r="AO85" i="7"/>
  <c r="AR85" i="7"/>
  <c r="AT85" i="7"/>
  <c r="AL86" i="7" s="1"/>
  <c r="AZ240" i="8"/>
  <c r="BP84" i="8"/>
  <c r="CB85" i="7"/>
  <c r="CE85" i="7"/>
  <c r="CG85" i="7"/>
  <c r="BY86" i="7" s="1"/>
  <c r="BB83" i="9"/>
  <c r="BG83" i="9"/>
  <c r="AY84" i="9" s="1"/>
  <c r="BE83" i="9"/>
  <c r="Z243" i="7"/>
  <c r="BZ239" i="9"/>
  <c r="AO83" i="8"/>
  <c r="AT83" i="8"/>
  <c r="AL84" i="8" s="1"/>
  <c r="AR83" i="8"/>
  <c r="BC84" i="8"/>
  <c r="BH83" i="8"/>
  <c r="Z241" i="8"/>
  <c r="AZ241" i="7"/>
  <c r="O84" i="9"/>
  <c r="T84" i="9"/>
  <c r="L85" i="9" s="1"/>
  <c r="R84" i="9"/>
  <c r="BB85" i="7"/>
  <c r="BG85" i="7"/>
  <c r="AY86" i="7" s="1"/>
  <c r="BE85" i="7"/>
  <c r="BU83" i="8"/>
  <c r="CC84" i="8"/>
  <c r="AZ239" i="9"/>
  <c r="AB83" i="9"/>
  <c r="AG83" i="9"/>
  <c r="Y84" i="9" s="1"/>
  <c r="AE83" i="9"/>
  <c r="BO83" i="9"/>
  <c r="BT83" i="9"/>
  <c r="BL84" i="9" s="1"/>
  <c r="BR83" i="9"/>
  <c r="Z239" i="9"/>
  <c r="AM241" i="7"/>
  <c r="CH83" i="8"/>
  <c r="CB83" i="9"/>
  <c r="CG83" i="9"/>
  <c r="BY84" i="9" s="1"/>
  <c r="CE83" i="9"/>
  <c r="BZ241" i="7"/>
  <c r="BM239" i="9"/>
  <c r="BM241" i="7"/>
  <c r="Q84" i="8"/>
  <c r="N84" i="8"/>
  <c r="S84" i="8"/>
  <c r="BO85" i="7"/>
  <c r="BR85" i="7"/>
  <c r="BT85" i="7"/>
  <c r="BL86" i="7" s="1"/>
  <c r="AO83" i="9"/>
  <c r="AR83" i="9"/>
  <c r="AT83" i="9"/>
  <c r="AL84" i="9" s="1"/>
  <c r="AM239" i="9"/>
  <c r="CD84" i="8" l="1"/>
  <c r="CA84" i="8"/>
  <c r="CF84" i="8"/>
  <c r="AP84" i="8"/>
  <c r="BQ84" i="8"/>
  <c r="BN84" i="8"/>
  <c r="BS84" i="8"/>
  <c r="BZ241" i="8"/>
  <c r="AZ242" i="7"/>
  <c r="BP86" i="7"/>
  <c r="BM242" i="7"/>
  <c r="BM240" i="9"/>
  <c r="Z240" i="9"/>
  <c r="AM240" i="9"/>
  <c r="BU83" i="9"/>
  <c r="AZ241" i="8"/>
  <c r="AB84" i="8"/>
  <c r="AE84" i="8"/>
  <c r="AG84" i="8"/>
  <c r="Y85" i="8" s="1"/>
  <c r="BZ242" i="7"/>
  <c r="O84" i="8"/>
  <c r="R84" i="8"/>
  <c r="T84" i="8"/>
  <c r="L85" i="8" s="1"/>
  <c r="BP84" i="9"/>
  <c r="BZ240" i="9"/>
  <c r="Z242" i="8"/>
  <c r="AP86" i="7"/>
  <c r="CH83" i="9"/>
  <c r="AU85" i="7"/>
  <c r="BM241" i="8"/>
  <c r="BH85" i="7"/>
  <c r="AU83" i="9"/>
  <c r="CC84" i="9"/>
  <c r="BC86" i="7"/>
  <c r="Z244" i="7"/>
  <c r="AH83" i="9"/>
  <c r="BH83" i="9"/>
  <c r="BC84" i="9"/>
  <c r="U85" i="7"/>
  <c r="BU85" i="7"/>
  <c r="AP84" i="9"/>
  <c r="P86" i="7"/>
  <c r="AB86" i="7"/>
  <c r="AG86" i="7"/>
  <c r="Y87" i="7" s="1"/>
  <c r="AE86" i="7"/>
  <c r="AC84" i="9"/>
  <c r="AM242" i="7"/>
  <c r="AZ240" i="9"/>
  <c r="CC86" i="7"/>
  <c r="U84" i="9"/>
  <c r="BD84" i="8"/>
  <c r="BA84" i="8"/>
  <c r="BF84" i="8"/>
  <c r="CH85" i="7"/>
  <c r="AM240" i="8"/>
  <c r="P85" i="9"/>
  <c r="AU83" i="8"/>
  <c r="BD86" i="7" l="1"/>
  <c r="BA86" i="7"/>
  <c r="BF86" i="7"/>
  <c r="P85" i="8"/>
  <c r="AM241" i="9"/>
  <c r="BZ243" i="7"/>
  <c r="BZ242" i="8"/>
  <c r="AD84" i="9"/>
  <c r="AA84" i="9"/>
  <c r="AF84" i="9"/>
  <c r="Z241" i="9"/>
  <c r="AC87" i="7"/>
  <c r="Q85" i="9"/>
  <c r="N85" i="9"/>
  <c r="S85" i="9"/>
  <c r="CD86" i="7"/>
  <c r="CA86" i="7"/>
  <c r="CF86" i="7"/>
  <c r="CD84" i="9"/>
  <c r="CA84" i="9"/>
  <c r="CF84" i="9"/>
  <c r="AQ86" i="7"/>
  <c r="AN86" i="7"/>
  <c r="AS86" i="7"/>
  <c r="AZ241" i="9"/>
  <c r="Q86" i="7"/>
  <c r="N86" i="7"/>
  <c r="S86" i="7"/>
  <c r="BD84" i="9"/>
  <c r="BA84" i="9"/>
  <c r="BF84" i="9"/>
  <c r="BO84" i="8"/>
  <c r="BR84" i="8"/>
  <c r="BT84" i="8"/>
  <c r="BL85" i="8" s="1"/>
  <c r="AC85" i="8"/>
  <c r="BM241" i="9"/>
  <c r="U84" i="8"/>
  <c r="AM241" i="8"/>
  <c r="AM243" i="7"/>
  <c r="Z243" i="8"/>
  <c r="AH84" i="8"/>
  <c r="AQ84" i="8"/>
  <c r="AN84" i="8"/>
  <c r="AS84" i="8"/>
  <c r="BM243" i="7"/>
  <c r="BZ241" i="9"/>
  <c r="AZ242" i="8"/>
  <c r="BQ86" i="7"/>
  <c r="BN86" i="7"/>
  <c r="BS86" i="7"/>
  <c r="AZ243" i="7"/>
  <c r="Z245" i="7"/>
  <c r="AH86" i="7"/>
  <c r="AQ84" i="9"/>
  <c r="AN84" i="9"/>
  <c r="AS84" i="9"/>
  <c r="BQ84" i="9"/>
  <c r="BN84" i="9"/>
  <c r="BS84" i="9"/>
  <c r="CB84" i="8"/>
  <c r="CG84" i="8"/>
  <c r="BY85" i="8" s="1"/>
  <c r="CE84" i="8"/>
  <c r="BM242" i="8"/>
  <c r="BB84" i="8"/>
  <c r="BG84" i="8"/>
  <c r="AY85" i="8" s="1"/>
  <c r="BE84" i="8"/>
  <c r="BZ243" i="8" l="1"/>
  <c r="O86" i="7"/>
  <c r="T86" i="7"/>
  <c r="L87" i="7" s="1"/>
  <c r="R86" i="7"/>
  <c r="AZ242" i="9"/>
  <c r="O85" i="9"/>
  <c r="T85" i="9"/>
  <c r="L86" i="9" s="1"/>
  <c r="R85" i="9"/>
  <c r="AD85" i="8"/>
  <c r="AA85" i="8"/>
  <c r="AF85" i="8"/>
  <c r="BZ244" i="7"/>
  <c r="BC85" i="8"/>
  <c r="BM242" i="9"/>
  <c r="AD87" i="7"/>
  <c r="AA87" i="7"/>
  <c r="AF87" i="7"/>
  <c r="AM242" i="9"/>
  <c r="BM243" i="8"/>
  <c r="AO84" i="9"/>
  <c r="AT84" i="9"/>
  <c r="AL85" i="9" s="1"/>
  <c r="AR84" i="9"/>
  <c r="BU84" i="8"/>
  <c r="Q85" i="8"/>
  <c r="N85" i="8"/>
  <c r="S85" i="8"/>
  <c r="CB86" i="7"/>
  <c r="CE86" i="7"/>
  <c r="CG86" i="7"/>
  <c r="BY87" i="7" s="1"/>
  <c r="Z246" i="7"/>
  <c r="AM244" i="7"/>
  <c r="Z244" i="8"/>
  <c r="CH84" i="8"/>
  <c r="BP85" i="8"/>
  <c r="BZ242" i="9"/>
  <c r="BO84" i="9"/>
  <c r="BT84" i="9"/>
  <c r="BL85" i="9" s="1"/>
  <c r="BR84" i="9"/>
  <c r="BM244" i="7"/>
  <c r="CB84" i="9"/>
  <c r="CG84" i="9"/>
  <c r="BY85" i="9" s="1"/>
  <c r="CE84" i="9"/>
  <c r="Z242" i="9"/>
  <c r="BO86" i="7"/>
  <c r="BR86" i="7"/>
  <c r="BT86" i="7"/>
  <c r="BL87" i="7" s="1"/>
  <c r="AZ243" i="8"/>
  <c r="CC85" i="8"/>
  <c r="AZ244" i="7"/>
  <c r="AM242" i="8"/>
  <c r="BB84" i="9"/>
  <c r="BE84" i="9"/>
  <c r="BG84" i="9"/>
  <c r="AY85" i="9" s="1"/>
  <c r="BB86" i="7"/>
  <c r="BE86" i="7"/>
  <c r="BG86" i="7"/>
  <c r="AY87" i="7" s="1"/>
  <c r="AO86" i="7"/>
  <c r="AT86" i="7"/>
  <c r="AL87" i="7" s="1"/>
  <c r="AR86" i="7"/>
  <c r="BH84" i="8"/>
  <c r="AO84" i="8"/>
  <c r="AT84" i="8"/>
  <c r="AL85" i="8" s="1"/>
  <c r="AR84" i="8"/>
  <c r="AB84" i="9"/>
  <c r="AE84" i="9"/>
  <c r="AG84" i="9"/>
  <c r="Y85" i="9" s="1"/>
  <c r="AH84" i="9" l="1"/>
  <c r="BQ85" i="8"/>
  <c r="BN85" i="8"/>
  <c r="BS85" i="8"/>
  <c r="AU84" i="9"/>
  <c r="Z243" i="9"/>
  <c r="CH84" i="9"/>
  <c r="CC85" i="9"/>
  <c r="AP85" i="9"/>
  <c r="BM243" i="9"/>
  <c r="AP87" i="7"/>
  <c r="P86" i="9"/>
  <c r="BC87" i="7"/>
  <c r="BH86" i="7"/>
  <c r="CD85" i="8"/>
  <c r="CA85" i="8"/>
  <c r="CF85" i="8"/>
  <c r="AZ243" i="9"/>
  <c r="BM244" i="8"/>
  <c r="BD85" i="8"/>
  <c r="BA85" i="8"/>
  <c r="BF85" i="8"/>
  <c r="U86" i="7"/>
  <c r="U85" i="9"/>
  <c r="AU84" i="8"/>
  <c r="AP85" i="8"/>
  <c r="AZ244" i="8"/>
  <c r="BM245" i="7"/>
  <c r="Z245" i="8"/>
  <c r="CC87" i="7"/>
  <c r="P87" i="7"/>
  <c r="BZ243" i="9"/>
  <c r="AC85" i="9"/>
  <c r="AZ245" i="7"/>
  <c r="BC85" i="9"/>
  <c r="BP87" i="7"/>
  <c r="CH86" i="7"/>
  <c r="AM243" i="9"/>
  <c r="BZ245" i="7"/>
  <c r="BP85" i="9"/>
  <c r="BZ244" i="8"/>
  <c r="AU86" i="7"/>
  <c r="BU84" i="9"/>
  <c r="AM245" i="7"/>
  <c r="O85" i="8"/>
  <c r="T85" i="8"/>
  <c r="L86" i="8" s="1"/>
  <c r="R85" i="8"/>
  <c r="AB85" i="8"/>
  <c r="AE85" i="8"/>
  <c r="AG85" i="8"/>
  <c r="Y86" i="8" s="1"/>
  <c r="Z247" i="7"/>
  <c r="BH84" i="9"/>
  <c r="BU86" i="7"/>
  <c r="AM243" i="8"/>
  <c r="AB87" i="7"/>
  <c r="AE87" i="7"/>
  <c r="AG87" i="7"/>
  <c r="Y88" i="7" s="1"/>
  <c r="AZ245" i="8" l="1"/>
  <c r="BM245" i="8"/>
  <c r="AM244" i="9"/>
  <c r="BZ244" i="9"/>
  <c r="AQ85" i="8"/>
  <c r="AN85" i="8"/>
  <c r="AS85" i="8"/>
  <c r="Q86" i="9"/>
  <c r="N86" i="9"/>
  <c r="S86" i="9"/>
  <c r="AZ244" i="9"/>
  <c r="AQ87" i="7"/>
  <c r="AN87" i="7"/>
  <c r="AS87" i="7"/>
  <c r="Z244" i="9"/>
  <c r="BQ87" i="7"/>
  <c r="BN87" i="7"/>
  <c r="BS87" i="7"/>
  <c r="BM244" i="9"/>
  <c r="AC86" i="8"/>
  <c r="BZ245" i="8"/>
  <c r="BZ246" i="7"/>
  <c r="AC88" i="7"/>
  <c r="Z248" i="7"/>
  <c r="Q87" i="7"/>
  <c r="N87" i="7"/>
  <c r="S87" i="7"/>
  <c r="AH85" i="8"/>
  <c r="CB85" i="8"/>
  <c r="CE85" i="8"/>
  <c r="CG85" i="8"/>
  <c r="BY86" i="8" s="1"/>
  <c r="AQ85" i="9"/>
  <c r="AN85" i="9"/>
  <c r="AS85" i="9"/>
  <c r="AM244" i="8"/>
  <c r="CD87" i="7"/>
  <c r="CA87" i="7"/>
  <c r="CF87" i="7"/>
  <c r="U85" i="8"/>
  <c r="BD85" i="9"/>
  <c r="BA85" i="9"/>
  <c r="BF85" i="9"/>
  <c r="Z246" i="8"/>
  <c r="BO85" i="8"/>
  <c r="BR85" i="8"/>
  <c r="BT85" i="8"/>
  <c r="BL86" i="8" s="1"/>
  <c r="P86" i="8"/>
  <c r="BQ85" i="9"/>
  <c r="BN85" i="9"/>
  <c r="BS85" i="9"/>
  <c r="AZ246" i="7"/>
  <c r="BM246" i="7"/>
  <c r="BB85" i="8"/>
  <c r="BE85" i="8"/>
  <c r="BG85" i="8"/>
  <c r="AY86" i="8" s="1"/>
  <c r="AH87" i="7"/>
  <c r="AM246" i="7"/>
  <c r="AD85" i="9"/>
  <c r="AA85" i="9"/>
  <c r="AF85" i="9"/>
  <c r="BD87" i="7"/>
  <c r="BA87" i="7"/>
  <c r="BF87" i="7"/>
  <c r="CD85" i="9"/>
  <c r="CA85" i="9"/>
  <c r="CF85" i="9"/>
  <c r="CC86" i="8" l="1"/>
  <c r="BZ247" i="7"/>
  <c r="CB85" i="9"/>
  <c r="CE85" i="9"/>
  <c r="CG85" i="9"/>
  <c r="BY86" i="9" s="1"/>
  <c r="BH85" i="8"/>
  <c r="CH85" i="8"/>
  <c r="BO87" i="7"/>
  <c r="BR87" i="7"/>
  <c r="BT87" i="7"/>
  <c r="BL88" i="7" s="1"/>
  <c r="AO85" i="8"/>
  <c r="AR85" i="8"/>
  <c r="AT85" i="8"/>
  <c r="AL86" i="8" s="1"/>
  <c r="CB87" i="7"/>
  <c r="CE87" i="7"/>
  <c r="CG87" i="7"/>
  <c r="BY88" i="7" s="1"/>
  <c r="BZ246" i="8"/>
  <c r="AD86" i="8"/>
  <c r="AA86" i="8"/>
  <c r="AF86" i="8"/>
  <c r="BZ245" i="9"/>
  <c r="O87" i="7"/>
  <c r="T87" i="7"/>
  <c r="L88" i="7" s="1"/>
  <c r="R87" i="7"/>
  <c r="AO87" i="7"/>
  <c r="AR87" i="7"/>
  <c r="AT87" i="7"/>
  <c r="AL88" i="7" s="1"/>
  <c r="AM245" i="9"/>
  <c r="BB87" i="7"/>
  <c r="BE87" i="7"/>
  <c r="BG87" i="7"/>
  <c r="AY88" i="7" s="1"/>
  <c r="BM247" i="7"/>
  <c r="BP86" i="8"/>
  <c r="Z245" i="9"/>
  <c r="AM245" i="8"/>
  <c r="BB85" i="9"/>
  <c r="BG85" i="9"/>
  <c r="AY86" i="9" s="1"/>
  <c r="BE85" i="9"/>
  <c r="AZ245" i="9"/>
  <c r="BM246" i="8"/>
  <c r="Z247" i="8"/>
  <c r="AZ247" i="7"/>
  <c r="Z249" i="7"/>
  <c r="BU85" i="8"/>
  <c r="AB85" i="9"/>
  <c r="AE85" i="9"/>
  <c r="AG85" i="9"/>
  <c r="Y86" i="9" s="1"/>
  <c r="BO85" i="9"/>
  <c r="BT85" i="9"/>
  <c r="BL86" i="9" s="1"/>
  <c r="BR85" i="9"/>
  <c r="AD88" i="7"/>
  <c r="AA88" i="7"/>
  <c r="AF88" i="7"/>
  <c r="BC86" i="8"/>
  <c r="AM247" i="7"/>
  <c r="BM245" i="9"/>
  <c r="AO85" i="9"/>
  <c r="AT85" i="9"/>
  <c r="AL86" i="9" s="1"/>
  <c r="AR85" i="9"/>
  <c r="Q86" i="8"/>
  <c r="N86" i="8"/>
  <c r="S86" i="8"/>
  <c r="O86" i="9"/>
  <c r="R86" i="9"/>
  <c r="T86" i="9"/>
  <c r="L87" i="9" s="1"/>
  <c r="AZ246" i="8"/>
  <c r="BM247" i="8" l="1"/>
  <c r="BQ86" i="8"/>
  <c r="BN86" i="8"/>
  <c r="BS86" i="8"/>
  <c r="U87" i="7"/>
  <c r="CH87" i="7"/>
  <c r="CC86" i="9"/>
  <c r="CH85" i="9"/>
  <c r="AZ247" i="8"/>
  <c r="P87" i="9"/>
  <c r="AP86" i="8"/>
  <c r="U86" i="9"/>
  <c r="AU85" i="9"/>
  <c r="BH85" i="9"/>
  <c r="AU85" i="8"/>
  <c r="BD86" i="8"/>
  <c r="BA86" i="8"/>
  <c r="BF86" i="8"/>
  <c r="BM248" i="7"/>
  <c r="BU85" i="9"/>
  <c r="BC88" i="7"/>
  <c r="BZ246" i="9"/>
  <c r="AP86" i="9"/>
  <c r="BP86" i="9"/>
  <c r="BH87" i="7"/>
  <c r="BZ248" i="7"/>
  <c r="P88" i="7"/>
  <c r="AB88" i="7"/>
  <c r="AG88" i="7"/>
  <c r="Y89" i="7" s="1"/>
  <c r="AE88" i="7"/>
  <c r="AZ246" i="9"/>
  <c r="Z250" i="7"/>
  <c r="BC86" i="9"/>
  <c r="AM246" i="8"/>
  <c r="BP88" i="7"/>
  <c r="BM246" i="9"/>
  <c r="AC86" i="9"/>
  <c r="AZ248" i="7"/>
  <c r="AM246" i="9"/>
  <c r="AB86" i="8"/>
  <c r="AE86" i="8"/>
  <c r="AG86" i="8"/>
  <c r="Y87" i="8" s="1"/>
  <c r="BU87" i="7"/>
  <c r="CD86" i="8"/>
  <c r="CA86" i="8"/>
  <c r="CF86" i="8"/>
  <c r="CC88" i="7"/>
  <c r="O86" i="8"/>
  <c r="R86" i="8"/>
  <c r="T86" i="8"/>
  <c r="L87" i="8" s="1"/>
  <c r="AM248" i="7"/>
  <c r="Z246" i="9"/>
  <c r="AP88" i="7"/>
  <c r="AH85" i="9"/>
  <c r="Z248" i="8"/>
  <c r="AU87" i="7"/>
  <c r="BZ247" i="8"/>
  <c r="Z247" i="9" l="1"/>
  <c r="BM247" i="9"/>
  <c r="AZ247" i="9"/>
  <c r="AH88" i="7"/>
  <c r="BM249" i="7"/>
  <c r="AC89" i="7"/>
  <c r="AC87" i="8"/>
  <c r="BQ88" i="7"/>
  <c r="BN88" i="7"/>
  <c r="BS88" i="7"/>
  <c r="BZ248" i="8"/>
  <c r="AH86" i="8"/>
  <c r="AQ86" i="8"/>
  <c r="AN86" i="8"/>
  <c r="AS86" i="8"/>
  <c r="Q88" i="7"/>
  <c r="N88" i="7"/>
  <c r="S88" i="7"/>
  <c r="U86" i="8"/>
  <c r="AM247" i="9"/>
  <c r="AM247" i="8"/>
  <c r="BB86" i="8"/>
  <c r="BE86" i="8"/>
  <c r="BG86" i="8"/>
  <c r="AY87" i="8" s="1"/>
  <c r="Q87" i="9"/>
  <c r="N87" i="9"/>
  <c r="S87" i="9"/>
  <c r="AM249" i="7"/>
  <c r="AQ86" i="9"/>
  <c r="AN86" i="9"/>
  <c r="AS86" i="9"/>
  <c r="BO86" i="8"/>
  <c r="BR86" i="8"/>
  <c r="BT86" i="8"/>
  <c r="BL87" i="8" s="1"/>
  <c r="P87" i="8"/>
  <c r="CD88" i="7"/>
  <c r="CA88" i="7"/>
  <c r="CF88" i="7"/>
  <c r="AZ249" i="7"/>
  <c r="BZ247" i="9"/>
  <c r="AZ248" i="8"/>
  <c r="Z249" i="8"/>
  <c r="BD86" i="9"/>
  <c r="BA86" i="9"/>
  <c r="BF86" i="9"/>
  <c r="BZ249" i="7"/>
  <c r="AD86" i="9"/>
  <c r="AA86" i="9"/>
  <c r="AF86" i="9"/>
  <c r="BD88" i="7"/>
  <c r="BA88" i="7"/>
  <c r="BF88" i="7"/>
  <c r="Z251" i="7"/>
  <c r="BM248" i="8"/>
  <c r="CB86" i="8"/>
  <c r="CE86" i="8"/>
  <c r="CG86" i="8"/>
  <c r="BY87" i="8" s="1"/>
  <c r="AQ88" i="7"/>
  <c r="AN88" i="7"/>
  <c r="AS88" i="7"/>
  <c r="BQ86" i="9"/>
  <c r="BN86" i="9"/>
  <c r="BS86" i="9"/>
  <c r="CD86" i="9"/>
  <c r="CA86" i="9"/>
  <c r="CF86" i="9"/>
  <c r="O87" i="9" l="1"/>
  <c r="T87" i="9"/>
  <c r="L88" i="9" s="1"/>
  <c r="R87" i="9"/>
  <c r="O88" i="7"/>
  <c r="T88" i="7"/>
  <c r="L89" i="7" s="1"/>
  <c r="R88" i="7"/>
  <c r="CB86" i="9"/>
  <c r="CE86" i="9"/>
  <c r="CG86" i="9"/>
  <c r="BY87" i="9" s="1"/>
  <c r="BM249" i="8"/>
  <c r="AZ250" i="7"/>
  <c r="AO86" i="9"/>
  <c r="AT86" i="9"/>
  <c r="AL87" i="9" s="1"/>
  <c r="AR86" i="9"/>
  <c r="AD89" i="7"/>
  <c r="AA89" i="7"/>
  <c r="AF89" i="7"/>
  <c r="Z252" i="7"/>
  <c r="AM248" i="9"/>
  <c r="Q87" i="8"/>
  <c r="N87" i="8"/>
  <c r="S87" i="8"/>
  <c r="BZ250" i="7"/>
  <c r="AM250" i="7"/>
  <c r="BZ249" i="8"/>
  <c r="BM250" i="7"/>
  <c r="BO86" i="9"/>
  <c r="BR86" i="9"/>
  <c r="BT86" i="9"/>
  <c r="BL87" i="9" s="1"/>
  <c r="CB88" i="7"/>
  <c r="CG88" i="7"/>
  <c r="BY89" i="7" s="1"/>
  <c r="CE88" i="7"/>
  <c r="BB86" i="9"/>
  <c r="BE86" i="9"/>
  <c r="BG86" i="9"/>
  <c r="AY87" i="9" s="1"/>
  <c r="AZ248" i="9"/>
  <c r="BP87" i="8"/>
  <c r="AO88" i="7"/>
  <c r="AT88" i="7"/>
  <c r="AL89" i="7" s="1"/>
  <c r="AR88" i="7"/>
  <c r="BB88" i="7"/>
  <c r="BE88" i="7"/>
  <c r="BG88" i="7"/>
  <c r="AY89" i="7" s="1"/>
  <c r="BH86" i="8"/>
  <c r="AO86" i="8"/>
  <c r="AR86" i="8"/>
  <c r="AT86" i="8"/>
  <c r="AL87" i="8" s="1"/>
  <c r="AD87" i="8"/>
  <c r="AA87" i="8"/>
  <c r="AF87" i="8"/>
  <c r="BM248" i="9"/>
  <c r="Z250" i="8"/>
  <c r="Z248" i="9"/>
  <c r="BO88" i="7"/>
  <c r="BT88" i="7"/>
  <c r="BL89" i="7" s="1"/>
  <c r="BR88" i="7"/>
  <c r="CC87" i="8"/>
  <c r="AZ249" i="8"/>
  <c r="BU86" i="8"/>
  <c r="BC87" i="8"/>
  <c r="CH86" i="8"/>
  <c r="AB86" i="9"/>
  <c r="AG86" i="9"/>
  <c r="Y87" i="9" s="1"/>
  <c r="AE86" i="9"/>
  <c r="BZ248" i="9"/>
  <c r="AM248" i="8"/>
  <c r="AU86" i="8" l="1"/>
  <c r="AP89" i="7"/>
  <c r="BH86" i="9"/>
  <c r="BM251" i="7"/>
  <c r="BM250" i="8"/>
  <c r="AM249" i="8"/>
  <c r="Z251" i="8"/>
  <c r="BZ250" i="8"/>
  <c r="Z253" i="7"/>
  <c r="CC87" i="9"/>
  <c r="AM251" i="7"/>
  <c r="CH86" i="9"/>
  <c r="AH86" i="9"/>
  <c r="CC89" i="7"/>
  <c r="AB89" i="7"/>
  <c r="AG89" i="7"/>
  <c r="Y90" i="7" s="1"/>
  <c r="AE89" i="7"/>
  <c r="U88" i="7"/>
  <c r="BD87" i="8"/>
  <c r="BA87" i="8"/>
  <c r="BF87" i="8"/>
  <c r="BQ87" i="8"/>
  <c r="BN87" i="8"/>
  <c r="BS87" i="8"/>
  <c r="AZ250" i="8"/>
  <c r="P89" i="7"/>
  <c r="AM249" i="9"/>
  <c r="AZ249" i="9"/>
  <c r="CH88" i="7"/>
  <c r="AC87" i="9"/>
  <c r="BC89" i="7"/>
  <c r="BZ251" i="7"/>
  <c r="AU86" i="9"/>
  <c r="BH88" i="7"/>
  <c r="BP87" i="9"/>
  <c r="AP87" i="9"/>
  <c r="U87" i="9"/>
  <c r="BZ249" i="9"/>
  <c r="CD87" i="8"/>
  <c r="CA87" i="8"/>
  <c r="CF87" i="8"/>
  <c r="BU86" i="9"/>
  <c r="P88" i="9"/>
  <c r="BM249" i="9"/>
  <c r="BU88" i="7"/>
  <c r="BP89" i="7"/>
  <c r="AB87" i="8"/>
  <c r="AE87" i="8"/>
  <c r="AG87" i="8"/>
  <c r="Y88" i="8" s="1"/>
  <c r="Z249" i="9"/>
  <c r="AP87" i="8"/>
  <c r="AU88" i="7"/>
  <c r="BC87" i="9"/>
  <c r="O87" i="8"/>
  <c r="R87" i="8"/>
  <c r="T87" i="8"/>
  <c r="L88" i="8" s="1"/>
  <c r="AZ251" i="7"/>
  <c r="AQ87" i="9" l="1"/>
  <c r="AN87" i="9"/>
  <c r="AS87" i="9"/>
  <c r="AM250" i="8"/>
  <c r="AH89" i="7"/>
  <c r="Z250" i="9"/>
  <c r="AD87" i="9"/>
  <c r="AA87" i="9"/>
  <c r="AF87" i="9"/>
  <c r="AC90" i="7"/>
  <c r="CD87" i="9"/>
  <c r="CA87" i="9"/>
  <c r="CF87" i="9"/>
  <c r="AC88" i="8"/>
  <c r="BQ87" i="9"/>
  <c r="BN87" i="9"/>
  <c r="BS87" i="9"/>
  <c r="AZ251" i="8"/>
  <c r="CD89" i="7"/>
  <c r="CA89" i="7"/>
  <c r="CF89" i="7"/>
  <c r="BM251" i="8"/>
  <c r="P88" i="8"/>
  <c r="AH87" i="8"/>
  <c r="Z254" i="7"/>
  <c r="BM252" i="7"/>
  <c r="U87" i="8"/>
  <c r="BO87" i="8"/>
  <c r="BT87" i="8"/>
  <c r="BL88" i="8" s="1"/>
  <c r="BR87" i="8"/>
  <c r="CB87" i="8"/>
  <c r="CE87" i="8"/>
  <c r="CG87" i="8"/>
  <c r="BY88" i="8" s="1"/>
  <c r="AZ250" i="9"/>
  <c r="BZ251" i="8"/>
  <c r="Q88" i="9"/>
  <c r="N88" i="9"/>
  <c r="S88" i="9"/>
  <c r="BQ89" i="7"/>
  <c r="BN89" i="7"/>
  <c r="BS89" i="7"/>
  <c r="BB87" i="8"/>
  <c r="BE87" i="8"/>
  <c r="BG87" i="8"/>
  <c r="AY88" i="8" s="1"/>
  <c r="AQ89" i="7"/>
  <c r="AN89" i="7"/>
  <c r="AS89" i="7"/>
  <c r="BZ250" i="9"/>
  <c r="AM252" i="7"/>
  <c r="AZ252" i="7"/>
  <c r="BD87" i="9"/>
  <c r="BA87" i="9"/>
  <c r="BF87" i="9"/>
  <c r="AM250" i="9"/>
  <c r="BZ252" i="7"/>
  <c r="Q89" i="7"/>
  <c r="N89" i="7"/>
  <c r="S89" i="7"/>
  <c r="AQ87" i="8"/>
  <c r="AN87" i="8"/>
  <c r="AS87" i="8"/>
  <c r="BM250" i="9"/>
  <c r="BD89" i="7"/>
  <c r="BA89" i="7"/>
  <c r="BF89" i="7"/>
  <c r="Z252" i="8"/>
  <c r="BO87" i="9" l="1"/>
  <c r="BT87" i="9"/>
  <c r="BL88" i="9" s="1"/>
  <c r="BR87" i="9"/>
  <c r="Z251" i="9"/>
  <c r="BM251" i="9"/>
  <c r="BZ251" i="9"/>
  <c r="CH87" i="8"/>
  <c r="Z253" i="8"/>
  <c r="BZ253" i="7"/>
  <c r="BB89" i="7"/>
  <c r="BG89" i="7"/>
  <c r="AY90" i="7" s="1"/>
  <c r="BE89" i="7"/>
  <c r="AM251" i="9"/>
  <c r="AO89" i="7"/>
  <c r="AR89" i="7"/>
  <c r="AT89" i="7"/>
  <c r="AL90" i="7" s="1"/>
  <c r="BU87" i="8"/>
  <c r="Q88" i="8"/>
  <c r="N88" i="8"/>
  <c r="S88" i="8"/>
  <c r="AD88" i="8"/>
  <c r="AA88" i="8"/>
  <c r="AF88" i="8"/>
  <c r="BP88" i="8"/>
  <c r="CB87" i="9"/>
  <c r="CE87" i="9"/>
  <c r="CG87" i="9"/>
  <c r="BY88" i="9" s="1"/>
  <c r="CB89" i="7"/>
  <c r="CE89" i="7"/>
  <c r="CG89" i="7"/>
  <c r="BY90" i="7" s="1"/>
  <c r="AM251" i="8"/>
  <c r="BB87" i="9"/>
  <c r="BG87" i="9"/>
  <c r="AY88" i="9" s="1"/>
  <c r="BE87" i="9"/>
  <c r="O88" i="9"/>
  <c r="R88" i="9"/>
  <c r="T88" i="9"/>
  <c r="L89" i="9" s="1"/>
  <c r="AZ253" i="7"/>
  <c r="BC88" i="8"/>
  <c r="BH87" i="8"/>
  <c r="BZ252" i="8"/>
  <c r="BM253" i="7"/>
  <c r="AD90" i="7"/>
  <c r="AA90" i="7"/>
  <c r="AF90" i="7"/>
  <c r="AZ251" i="9"/>
  <c r="AZ252" i="8"/>
  <c r="BM252" i="8"/>
  <c r="Z255" i="7"/>
  <c r="AB87" i="9"/>
  <c r="AE87" i="9"/>
  <c r="AG87" i="9"/>
  <c r="Y88" i="9" s="1"/>
  <c r="AO87" i="9"/>
  <c r="AR87" i="9"/>
  <c r="AT87" i="9"/>
  <c r="AL88" i="9" s="1"/>
  <c r="AO87" i="8"/>
  <c r="AR87" i="8"/>
  <c r="AT87" i="8"/>
  <c r="AL88" i="8" s="1"/>
  <c r="AM253" i="7"/>
  <c r="O89" i="7"/>
  <c r="R89" i="7"/>
  <c r="T89" i="7"/>
  <c r="L90" i="7" s="1"/>
  <c r="BO89" i="7"/>
  <c r="BT89" i="7"/>
  <c r="BL90" i="7" s="1"/>
  <c r="BR89" i="7"/>
  <c r="CC88" i="8"/>
  <c r="CH89" i="7" l="1"/>
  <c r="AP88" i="8"/>
  <c r="AB88" i="8"/>
  <c r="AG88" i="8"/>
  <c r="Y89" i="8" s="1"/>
  <c r="AE88" i="8"/>
  <c r="BH89" i="7"/>
  <c r="BZ252" i="9"/>
  <c r="CD88" i="8"/>
  <c r="CA88" i="8"/>
  <c r="CF88" i="8"/>
  <c r="AU87" i="8"/>
  <c r="BZ253" i="8"/>
  <c r="BC90" i="7"/>
  <c r="BM252" i="9"/>
  <c r="Z256" i="7"/>
  <c r="U88" i="9"/>
  <c r="O88" i="8"/>
  <c r="R88" i="8"/>
  <c r="T88" i="8"/>
  <c r="L89" i="8" s="1"/>
  <c r="AP88" i="9"/>
  <c r="BZ254" i="7"/>
  <c r="Z252" i="9"/>
  <c r="P89" i="9"/>
  <c r="BM254" i="7"/>
  <c r="BM253" i="8"/>
  <c r="BH87" i="9"/>
  <c r="BD88" i="8"/>
  <c r="BA88" i="8"/>
  <c r="BF88" i="8"/>
  <c r="AC88" i="9"/>
  <c r="Z254" i="8"/>
  <c r="BQ88" i="8"/>
  <c r="BN88" i="8"/>
  <c r="BS88" i="8"/>
  <c r="BP90" i="7"/>
  <c r="CC88" i="9"/>
  <c r="AZ253" i="8"/>
  <c r="BC88" i="9"/>
  <c r="CH87" i="9"/>
  <c r="AZ252" i="9"/>
  <c r="AM252" i="8"/>
  <c r="AP90" i="7"/>
  <c r="BU87" i="9"/>
  <c r="AM252" i="9"/>
  <c r="BU89" i="7"/>
  <c r="AZ254" i="7"/>
  <c r="AH87" i="9"/>
  <c r="AU89" i="7"/>
  <c r="BP88" i="9"/>
  <c r="AU87" i="9"/>
  <c r="P90" i="7"/>
  <c r="U89" i="7"/>
  <c r="AB90" i="7"/>
  <c r="AG90" i="7"/>
  <c r="Y91" i="7" s="1"/>
  <c r="AE90" i="7"/>
  <c r="AM254" i="7"/>
  <c r="CC90" i="7"/>
  <c r="P89" i="8" l="1"/>
  <c r="BZ253" i="9"/>
  <c r="BQ90" i="7"/>
  <c r="BN90" i="7"/>
  <c r="BS90" i="7"/>
  <c r="BM255" i="7"/>
  <c r="CD90" i="7"/>
  <c r="CA90" i="7"/>
  <c r="CF90" i="7"/>
  <c r="AM253" i="9"/>
  <c r="Z255" i="8"/>
  <c r="Q89" i="9"/>
  <c r="N89" i="9"/>
  <c r="S89" i="9"/>
  <c r="U88" i="8"/>
  <c r="AM253" i="8"/>
  <c r="AZ255" i="7"/>
  <c r="BD88" i="9"/>
  <c r="BA88" i="9"/>
  <c r="BF88" i="9"/>
  <c r="AD88" i="9"/>
  <c r="AA88" i="9"/>
  <c r="AF88" i="9"/>
  <c r="Z253" i="9"/>
  <c r="BZ254" i="8"/>
  <c r="AH88" i="8"/>
  <c r="AZ254" i="8"/>
  <c r="AC89" i="8"/>
  <c r="BD90" i="7"/>
  <c r="BA90" i="7"/>
  <c r="BF90" i="7"/>
  <c r="AM255" i="7"/>
  <c r="BQ88" i="9"/>
  <c r="BN88" i="9"/>
  <c r="BS88" i="9"/>
  <c r="AH90" i="7"/>
  <c r="AQ90" i="7"/>
  <c r="AN90" i="7"/>
  <c r="AS90" i="7"/>
  <c r="CD88" i="9"/>
  <c r="CA88" i="9"/>
  <c r="CF88" i="9"/>
  <c r="BB88" i="8"/>
  <c r="BG88" i="8"/>
  <c r="AY89" i="8" s="1"/>
  <c r="BE88" i="8"/>
  <c r="AC91" i="7"/>
  <c r="Z257" i="7"/>
  <c r="CB88" i="8"/>
  <c r="CG88" i="8"/>
  <c r="BY89" i="8" s="1"/>
  <c r="CE88" i="8"/>
  <c r="AQ88" i="8"/>
  <c r="AN88" i="8"/>
  <c r="AS88" i="8"/>
  <c r="BM253" i="9"/>
  <c r="BZ255" i="7"/>
  <c r="AZ253" i="9"/>
  <c r="Q90" i="7"/>
  <c r="N90" i="7"/>
  <c r="S90" i="7"/>
  <c r="BO88" i="8"/>
  <c r="BT88" i="8"/>
  <c r="BL89" i="8" s="1"/>
  <c r="BR88" i="8"/>
  <c r="BM254" i="8"/>
  <c r="AQ88" i="9"/>
  <c r="AN88" i="9"/>
  <c r="AS88" i="9"/>
  <c r="AM256" i="7" l="1"/>
  <c r="AM254" i="8"/>
  <c r="CB90" i="7"/>
  <c r="CE90" i="7"/>
  <c r="CG90" i="7"/>
  <c r="BY91" i="7" s="1"/>
  <c r="BZ255" i="8"/>
  <c r="Z258" i="7"/>
  <c r="CB88" i="9"/>
  <c r="CG88" i="9"/>
  <c r="BY89" i="9" s="1"/>
  <c r="CE88" i="9"/>
  <c r="Z254" i="9"/>
  <c r="BM255" i="8"/>
  <c r="BM256" i="7"/>
  <c r="CC89" i="8"/>
  <c r="BZ256" i="7"/>
  <c r="B15" i="9"/>
  <c r="BB90" i="7"/>
  <c r="BG90" i="7"/>
  <c r="AY91" i="7" s="1"/>
  <c r="BE90" i="7"/>
  <c r="AO90" i="7"/>
  <c r="AT90" i="7"/>
  <c r="AL91" i="7" s="1"/>
  <c r="AR90" i="7"/>
  <c r="AD89" i="8"/>
  <c r="AA89" i="8"/>
  <c r="AF89" i="8"/>
  <c r="AB88" i="9"/>
  <c r="AG88" i="9"/>
  <c r="Y89" i="9" s="1"/>
  <c r="AE88" i="9"/>
  <c r="O89" i="9"/>
  <c r="R89" i="9"/>
  <c r="T89" i="9"/>
  <c r="L90" i="9" s="1"/>
  <c r="BO90" i="7"/>
  <c r="BT90" i="7"/>
  <c r="BL91" i="7" s="1"/>
  <c r="BR90" i="7"/>
  <c r="BP89" i="8"/>
  <c r="BM254" i="9"/>
  <c r="AD91" i="7"/>
  <c r="AA91" i="7"/>
  <c r="AF91" i="7"/>
  <c r="O90" i="7"/>
  <c r="T90" i="7"/>
  <c r="L91" i="7" s="1"/>
  <c r="R90" i="7"/>
  <c r="AO88" i="8"/>
  <c r="AT88" i="8"/>
  <c r="AL89" i="8" s="1"/>
  <c r="AR88" i="8"/>
  <c r="BB88" i="9"/>
  <c r="BE88" i="9"/>
  <c r="BG88" i="9"/>
  <c r="AY89" i="9" s="1"/>
  <c r="Z256" i="8"/>
  <c r="BZ254" i="9"/>
  <c r="AO88" i="9"/>
  <c r="AR88" i="9"/>
  <c r="AT88" i="9"/>
  <c r="AL89" i="9" s="1"/>
  <c r="BC89" i="8"/>
  <c r="BU88" i="8"/>
  <c r="AZ255" i="8"/>
  <c r="AM254" i="9"/>
  <c r="Q89" i="8"/>
  <c r="N89" i="8"/>
  <c r="S89" i="8"/>
  <c r="AZ254" i="9"/>
  <c r="CH88" i="8"/>
  <c r="BH88" i="8"/>
  <c r="BO88" i="9"/>
  <c r="BR88" i="9"/>
  <c r="BT88" i="9"/>
  <c r="BL89" i="9" s="1"/>
  <c r="AZ256" i="7"/>
  <c r="AC89" i="9" l="1"/>
  <c r="AZ255" i="9"/>
  <c r="P91" i="7"/>
  <c r="BU90" i="7"/>
  <c r="AU90" i="7"/>
  <c r="U90" i="7"/>
  <c r="BP91" i="7"/>
  <c r="AP91" i="7"/>
  <c r="O89" i="8"/>
  <c r="T89" i="8"/>
  <c r="L90" i="8" s="1"/>
  <c r="R89" i="8"/>
  <c r="BQ89" i="8"/>
  <c r="BN89" i="8"/>
  <c r="BS89" i="8"/>
  <c r="Z255" i="9"/>
  <c r="BP89" i="9"/>
  <c r="AM255" i="9"/>
  <c r="BU88" i="9"/>
  <c r="BZ255" i="9"/>
  <c r="CH88" i="9"/>
  <c r="CC91" i="7"/>
  <c r="AZ257" i="7"/>
  <c r="AU88" i="9"/>
  <c r="C17" i="7"/>
  <c r="P90" i="9"/>
  <c r="CC89" i="9"/>
  <c r="CH90" i="7"/>
  <c r="Z257" i="8"/>
  <c r="AB91" i="7"/>
  <c r="AE91" i="7"/>
  <c r="H46" i="10" s="1"/>
  <c r="AG91" i="7"/>
  <c r="Y92" i="7" s="1"/>
  <c r="U89" i="9"/>
  <c r="BZ257" i="7"/>
  <c r="BC89" i="9"/>
  <c r="BH90" i="7"/>
  <c r="AM255" i="8"/>
  <c r="BH88" i="9"/>
  <c r="AH88" i="9"/>
  <c r="BC91" i="7"/>
  <c r="CD89" i="8"/>
  <c r="CA89" i="8"/>
  <c r="CF89" i="8"/>
  <c r="Z259" i="7"/>
  <c r="BM257" i="7"/>
  <c r="AM257" i="7"/>
  <c r="BD89" i="8"/>
  <c r="BA89" i="8"/>
  <c r="BF89" i="8"/>
  <c r="AU88" i="8"/>
  <c r="BM255" i="9"/>
  <c r="BZ256" i="8"/>
  <c r="AP89" i="8"/>
  <c r="C15" i="8"/>
  <c r="AZ256" i="8"/>
  <c r="B15" i="8"/>
  <c r="AP89" i="9"/>
  <c r="AB89" i="8"/>
  <c r="AE89" i="8"/>
  <c r="AG89" i="8"/>
  <c r="Y90" i="8" s="1"/>
  <c r="BM256" i="8"/>
  <c r="AC90" i="8" l="1"/>
  <c r="F15" i="8"/>
  <c r="BO89" i="8"/>
  <c r="BT89" i="8"/>
  <c r="BL90" i="8" s="1"/>
  <c r="BR89" i="8"/>
  <c r="AQ89" i="8"/>
  <c r="AN89" i="8"/>
  <c r="AS89" i="8"/>
  <c r="AM258" i="7"/>
  <c r="BM257" i="8"/>
  <c r="AC92" i="7"/>
  <c r="Q90" i="9"/>
  <c r="N90" i="9"/>
  <c r="S90" i="9"/>
  <c r="AH91" i="7"/>
  <c r="BZ256" i="9"/>
  <c r="U89" i="8"/>
  <c r="AM256" i="8"/>
  <c r="P90" i="8"/>
  <c r="Q91" i="7"/>
  <c r="N91" i="7"/>
  <c r="S91" i="7"/>
  <c r="AQ91" i="7"/>
  <c r="AN91" i="7"/>
  <c r="AS91" i="7"/>
  <c r="BM258" i="7"/>
  <c r="AH89" i="8"/>
  <c r="AQ89" i="9"/>
  <c r="AN89" i="9"/>
  <c r="AS89" i="9"/>
  <c r="AZ256" i="9"/>
  <c r="BZ257" i="8"/>
  <c r="G15" i="8"/>
  <c r="AZ258" i="7"/>
  <c r="BQ91" i="7"/>
  <c r="BN91" i="7"/>
  <c r="BS91" i="7"/>
  <c r="BD89" i="9"/>
  <c r="BA89" i="9"/>
  <c r="BF89" i="9"/>
  <c r="CD89" i="9"/>
  <c r="CA89" i="9"/>
  <c r="CF89" i="9"/>
  <c r="BQ89" i="9"/>
  <c r="BN89" i="9"/>
  <c r="BS89" i="9"/>
  <c r="Z258" i="8"/>
  <c r="AM256" i="9"/>
  <c r="BM256" i="9"/>
  <c r="CB89" i="8"/>
  <c r="CE89" i="8"/>
  <c r="CG89" i="8"/>
  <c r="BY90" i="8" s="1"/>
  <c r="E15" i="8"/>
  <c r="CD91" i="7"/>
  <c r="CA91" i="7"/>
  <c r="CF91" i="7"/>
  <c r="Z256" i="9"/>
  <c r="AD89" i="9"/>
  <c r="AA89" i="9"/>
  <c r="AF89" i="9"/>
  <c r="Z260" i="7"/>
  <c r="AZ257" i="8"/>
  <c r="BB89" i="8"/>
  <c r="BE89" i="8"/>
  <c r="BG89" i="8"/>
  <c r="AY90" i="8" s="1"/>
  <c r="BD91" i="7"/>
  <c r="BA91" i="7"/>
  <c r="BF91" i="7"/>
  <c r="BZ258" i="7"/>
  <c r="O91" i="7" l="1"/>
  <c r="R91" i="7"/>
  <c r="T91" i="7"/>
  <c r="L92" i="7" s="1"/>
  <c r="Z259" i="8"/>
  <c r="BU89" i="8"/>
  <c r="F17" i="7"/>
  <c r="B17" i="7"/>
  <c r="AO89" i="8"/>
  <c r="AR89" i="8"/>
  <c r="AT89" i="8"/>
  <c r="AL90" i="8" s="1"/>
  <c r="BC90" i="8"/>
  <c r="H49" i="10"/>
  <c r="H50" i="10" s="1"/>
  <c r="H55" i="10"/>
  <c r="H53" i="10"/>
  <c r="AZ259" i="7"/>
  <c r="AO89" i="9"/>
  <c r="AR89" i="9"/>
  <c r="AT89" i="9"/>
  <c r="AL90" i="9" s="1"/>
  <c r="Q90" i="8"/>
  <c r="N90" i="8"/>
  <c r="S90" i="8"/>
  <c r="O90" i="9"/>
  <c r="T90" i="9"/>
  <c r="L91" i="9" s="1"/>
  <c r="R90" i="9"/>
  <c r="BP90" i="8"/>
  <c r="D15" i="9"/>
  <c r="AD92" i="7"/>
  <c r="AA92" i="7"/>
  <c r="AF92" i="7"/>
  <c r="AM257" i="8"/>
  <c r="CC90" i="8"/>
  <c r="BH89" i="8"/>
  <c r="G15" i="9"/>
  <c r="CH89" i="8"/>
  <c r="BO91" i="7"/>
  <c r="BT91" i="7"/>
  <c r="BL92" i="7" s="1"/>
  <c r="BR91" i="7"/>
  <c r="F15" i="9"/>
  <c r="AM259" i="7"/>
  <c r="CB91" i="7"/>
  <c r="CG91" i="7"/>
  <c r="BY92" i="7" s="1"/>
  <c r="CE91" i="7"/>
  <c r="BO89" i="9"/>
  <c r="BT89" i="9"/>
  <c r="BL90" i="9" s="1"/>
  <c r="BR89" i="9"/>
  <c r="AZ258" i="8"/>
  <c r="Z261" i="7"/>
  <c r="BM259" i="7"/>
  <c r="BZ257" i="9"/>
  <c r="AD90" i="8"/>
  <c r="AA90" i="8"/>
  <c r="AF90" i="8"/>
  <c r="G17" i="7"/>
  <c r="CB89" i="9"/>
  <c r="CG89" i="9"/>
  <c r="BY90" i="9" s="1"/>
  <c r="CE89" i="9"/>
  <c r="BZ259" i="7"/>
  <c r="C15" i="9"/>
  <c r="BZ258" i="8"/>
  <c r="BM258" i="8"/>
  <c r="AB89" i="9"/>
  <c r="AG89" i="9"/>
  <c r="Y90" i="9" s="1"/>
  <c r="AE89" i="9"/>
  <c r="E15" i="9"/>
  <c r="AZ257" i="9"/>
  <c r="D17" i="7"/>
  <c r="E17" i="7"/>
  <c r="BM257" i="9"/>
  <c r="BB89" i="9"/>
  <c r="BG89" i="9"/>
  <c r="AY90" i="9" s="1"/>
  <c r="BE89" i="9"/>
  <c r="AO91" i="7"/>
  <c r="AT91" i="7"/>
  <c r="AL92" i="7" s="1"/>
  <c r="AR91" i="7"/>
  <c r="BB91" i="7"/>
  <c r="BG91" i="7"/>
  <c r="AY92" i="7" s="1"/>
  <c r="BE91" i="7"/>
  <c r="Z257" i="9"/>
  <c r="AM257" i="9"/>
  <c r="D15" i="8"/>
  <c r="AH89" i="9" l="1"/>
  <c r="BH89" i="9"/>
  <c r="CH89" i="9"/>
  <c r="AZ260" i="7"/>
  <c r="CC90" i="9"/>
  <c r="BQ90" i="8"/>
  <c r="BN90" i="8"/>
  <c r="BS90" i="8"/>
  <c r="AM258" i="9"/>
  <c r="BU91" i="7"/>
  <c r="AC90" i="9"/>
  <c r="BP92" i="7"/>
  <c r="U90" i="9"/>
  <c r="AZ259" i="8"/>
  <c r="Z258" i="9"/>
  <c r="BM258" i="9"/>
  <c r="BU89" i="9"/>
  <c r="P91" i="9"/>
  <c r="Z262" i="7"/>
  <c r="BM259" i="8"/>
  <c r="AB90" i="8"/>
  <c r="AG90" i="8"/>
  <c r="Y91" i="8" s="1"/>
  <c r="AE90" i="8"/>
  <c r="AM258" i="8"/>
  <c r="BD90" i="8"/>
  <c r="BA90" i="8"/>
  <c r="BF90" i="8"/>
  <c r="BC92" i="7"/>
  <c r="BZ259" i="8"/>
  <c r="CH91" i="7"/>
  <c r="O90" i="8"/>
  <c r="R90" i="8"/>
  <c r="T90" i="8"/>
  <c r="L91" i="8" s="1"/>
  <c r="AP90" i="8"/>
  <c r="BC90" i="9"/>
  <c r="BP90" i="9"/>
  <c r="CC92" i="7"/>
  <c r="AU89" i="8"/>
  <c r="Z260" i="8"/>
  <c r="AB92" i="7"/>
  <c r="AE92" i="7"/>
  <c r="AG92" i="7"/>
  <c r="Y93" i="7" s="1"/>
  <c r="AP90" i="9"/>
  <c r="P92" i="7"/>
  <c r="CD90" i="8"/>
  <c r="CA90" i="8"/>
  <c r="CF90" i="8"/>
  <c r="AZ258" i="9"/>
  <c r="BZ260" i="7"/>
  <c r="AM260" i="7"/>
  <c r="AU89" i="9"/>
  <c r="U91" i="7"/>
  <c r="BH91" i="7"/>
  <c r="AU91" i="7"/>
  <c r="BZ258" i="9"/>
  <c r="AP92" i="7"/>
  <c r="BM260" i="7"/>
  <c r="AD90" i="9" l="1"/>
  <c r="AA90" i="9"/>
  <c r="AF90" i="9"/>
  <c r="BM261" i="7"/>
  <c r="CD92" i="7"/>
  <c r="CA92" i="7"/>
  <c r="CF92" i="7"/>
  <c r="AQ90" i="9"/>
  <c r="AN90" i="9"/>
  <c r="AS90" i="9"/>
  <c r="AH90" i="8"/>
  <c r="AM261" i="7"/>
  <c r="BZ260" i="8"/>
  <c r="BM259" i="9"/>
  <c r="AQ92" i="7"/>
  <c r="AN92" i="7"/>
  <c r="AS92" i="7"/>
  <c r="AC93" i="7"/>
  <c r="BQ90" i="9"/>
  <c r="BN90" i="9"/>
  <c r="BS90" i="9"/>
  <c r="AC91" i="8"/>
  <c r="Z259" i="9"/>
  <c r="AZ261" i="7"/>
  <c r="AM259" i="9"/>
  <c r="AZ259" i="9"/>
  <c r="AQ90" i="8"/>
  <c r="AN90" i="8"/>
  <c r="AS90" i="8"/>
  <c r="BM260" i="8"/>
  <c r="AZ260" i="8"/>
  <c r="BZ261" i="7"/>
  <c r="BD90" i="9"/>
  <c r="BA90" i="9"/>
  <c r="BF90" i="9"/>
  <c r="P91" i="8"/>
  <c r="BO90" i="8"/>
  <c r="BR90" i="8"/>
  <c r="BT90" i="8"/>
  <c r="BL91" i="8" s="1"/>
  <c r="Q92" i="7"/>
  <c r="N92" i="7"/>
  <c r="S92" i="7"/>
  <c r="AH92" i="7"/>
  <c r="BD92" i="7"/>
  <c r="BA92" i="7"/>
  <c r="BF92" i="7"/>
  <c r="BZ259" i="9"/>
  <c r="BB90" i="8"/>
  <c r="BG90" i="8"/>
  <c r="AY91" i="8" s="1"/>
  <c r="BE90" i="8"/>
  <c r="CB90" i="8"/>
  <c r="CE90" i="8"/>
  <c r="CG90" i="8"/>
  <c r="BY91" i="8" s="1"/>
  <c r="U90" i="8"/>
  <c r="AM259" i="8"/>
  <c r="Q91" i="9"/>
  <c r="N91" i="9"/>
  <c r="S91" i="9"/>
  <c r="Z261" i="8"/>
  <c r="Z263" i="7"/>
  <c r="BQ92" i="7"/>
  <c r="BN92" i="7"/>
  <c r="BS92" i="7"/>
  <c r="CD90" i="9"/>
  <c r="CA90" i="9"/>
  <c r="CF90" i="9"/>
  <c r="BM260" i="9" l="1"/>
  <c r="AO90" i="9"/>
  <c r="AT90" i="9"/>
  <c r="AL91" i="9" s="1"/>
  <c r="AR90" i="9"/>
  <c r="O91" i="9"/>
  <c r="T91" i="9"/>
  <c r="L92" i="9" s="1"/>
  <c r="R91" i="9"/>
  <c r="AD91" i="8"/>
  <c r="AA91" i="8"/>
  <c r="AF91" i="8"/>
  <c r="AM260" i="8"/>
  <c r="BB92" i="7"/>
  <c r="BE92" i="7"/>
  <c r="BG92" i="7"/>
  <c r="AY93" i="7" s="1"/>
  <c r="AO90" i="8"/>
  <c r="AR90" i="8"/>
  <c r="AT90" i="8"/>
  <c r="AL91" i="8" s="1"/>
  <c r="AM262" i="7"/>
  <c r="BZ261" i="8"/>
  <c r="BO90" i="9"/>
  <c r="BT90" i="9"/>
  <c r="BL91" i="9" s="1"/>
  <c r="BR90" i="9"/>
  <c r="BB90" i="9"/>
  <c r="BE90" i="9"/>
  <c r="BG90" i="9"/>
  <c r="AY91" i="9" s="1"/>
  <c r="AZ260" i="9"/>
  <c r="CB92" i="7"/>
  <c r="CE92" i="7"/>
  <c r="CG92" i="7"/>
  <c r="BY93" i="7" s="1"/>
  <c r="Q91" i="8"/>
  <c r="N91" i="8"/>
  <c r="S91" i="8"/>
  <c r="BO92" i="7"/>
  <c r="BT92" i="7"/>
  <c r="BL93" i="7" s="1"/>
  <c r="BR92" i="7"/>
  <c r="AM260" i="9"/>
  <c r="Z264" i="7"/>
  <c r="O92" i="7"/>
  <c r="T92" i="7"/>
  <c r="L93" i="7" s="1"/>
  <c r="R92" i="7"/>
  <c r="BZ262" i="7"/>
  <c r="BM262" i="7"/>
  <c r="BZ260" i="9"/>
  <c r="CC91" i="8"/>
  <c r="CH90" i="8"/>
  <c r="AD93" i="7"/>
  <c r="AA93" i="7"/>
  <c r="AF93" i="7"/>
  <c r="Z262" i="8"/>
  <c r="AO92" i="7"/>
  <c r="AR92" i="7"/>
  <c r="AT92" i="7"/>
  <c r="AL93" i="7" s="1"/>
  <c r="CB90" i="9"/>
  <c r="CG90" i="9"/>
  <c r="BY91" i="9" s="1"/>
  <c r="CE90" i="9"/>
  <c r="BM261" i="8"/>
  <c r="BH90" i="8"/>
  <c r="AZ262" i="7"/>
  <c r="BC91" i="8"/>
  <c r="BP91" i="8"/>
  <c r="AB90" i="9"/>
  <c r="AE90" i="9"/>
  <c r="AG90" i="9"/>
  <c r="Y91" i="9" s="1"/>
  <c r="BU90" i="8"/>
  <c r="AZ261" i="8"/>
  <c r="Z260" i="9"/>
  <c r="U92" i="7" l="1"/>
  <c r="BC91" i="9"/>
  <c r="P93" i="7"/>
  <c r="O91" i="8"/>
  <c r="R91" i="8"/>
  <c r="T91" i="8"/>
  <c r="L92" i="8" s="1"/>
  <c r="BH90" i="9"/>
  <c r="U91" i="9"/>
  <c r="AM263" i="7"/>
  <c r="AB91" i="8"/>
  <c r="AE91" i="8"/>
  <c r="AG91" i="8"/>
  <c r="Y92" i="8" s="1"/>
  <c r="BD91" i="8"/>
  <c r="BA91" i="8"/>
  <c r="BF91" i="8"/>
  <c r="AP91" i="8"/>
  <c r="P92" i="9"/>
  <c r="Z261" i="9"/>
  <c r="AP93" i="7"/>
  <c r="CD91" i="8"/>
  <c r="CA91" i="8"/>
  <c r="CF91" i="8"/>
  <c r="Z265" i="7"/>
  <c r="AU90" i="8"/>
  <c r="BU90" i="9"/>
  <c r="AU90" i="9"/>
  <c r="BQ91" i="8"/>
  <c r="BN91" i="8"/>
  <c r="BS91" i="8"/>
  <c r="BZ261" i="9"/>
  <c r="CC93" i="7"/>
  <c r="BP91" i="9"/>
  <c r="BC93" i="7"/>
  <c r="AP91" i="9"/>
  <c r="AZ261" i="9"/>
  <c r="CH92" i="7"/>
  <c r="BH92" i="7"/>
  <c r="AZ263" i="7"/>
  <c r="AZ262" i="8"/>
  <c r="Z263" i="8"/>
  <c r="BM262" i="8"/>
  <c r="AM261" i="8"/>
  <c r="AC91" i="9"/>
  <c r="AM261" i="9"/>
  <c r="AH90" i="9"/>
  <c r="CH90" i="9"/>
  <c r="CC91" i="9"/>
  <c r="AB93" i="7"/>
  <c r="AG93" i="7"/>
  <c r="Y94" i="7" s="1"/>
  <c r="AE93" i="7"/>
  <c r="BU92" i="7"/>
  <c r="BZ262" i="8"/>
  <c r="AU92" i="7"/>
  <c r="BM263" i="7"/>
  <c r="BZ263" i="7"/>
  <c r="BP93" i="7"/>
  <c r="BM261" i="9"/>
  <c r="P92" i="8" l="1"/>
  <c r="BM263" i="8"/>
  <c r="BZ262" i="9"/>
  <c r="BB91" i="8"/>
  <c r="BE91" i="8"/>
  <c r="BG91" i="8"/>
  <c r="AY92" i="8" s="1"/>
  <c r="U91" i="8"/>
  <c r="BZ263" i="8"/>
  <c r="Z264" i="8"/>
  <c r="AZ262" i="9"/>
  <c r="CB91" i="8"/>
  <c r="CE91" i="8"/>
  <c r="CG91" i="8"/>
  <c r="BY92" i="8" s="1"/>
  <c r="BO91" i="8"/>
  <c r="BT91" i="8"/>
  <c r="BL92" i="8" s="1"/>
  <c r="BR91" i="8"/>
  <c r="AC92" i="8"/>
  <c r="Q93" i="7"/>
  <c r="N93" i="7"/>
  <c r="S93" i="7"/>
  <c r="BM262" i="9"/>
  <c r="AQ93" i="7"/>
  <c r="AN93" i="7"/>
  <c r="AS93" i="7"/>
  <c r="AH91" i="8"/>
  <c r="AZ263" i="8"/>
  <c r="AQ91" i="9"/>
  <c r="AN91" i="9"/>
  <c r="AS91" i="9"/>
  <c r="AZ264" i="7"/>
  <c r="Z262" i="9"/>
  <c r="AM264" i="7"/>
  <c r="BD91" i="9"/>
  <c r="BA91" i="9"/>
  <c r="BF91" i="9"/>
  <c r="AH93" i="7"/>
  <c r="Q92" i="9"/>
  <c r="N92" i="9"/>
  <c r="S92" i="9"/>
  <c r="BZ264" i="7"/>
  <c r="BQ91" i="9"/>
  <c r="BN91" i="9"/>
  <c r="BS91" i="9"/>
  <c r="AM262" i="9"/>
  <c r="BQ93" i="7"/>
  <c r="BN93" i="7"/>
  <c r="BS93" i="7"/>
  <c r="AD91" i="9"/>
  <c r="AA91" i="9"/>
  <c r="AF91" i="9"/>
  <c r="BD93" i="7"/>
  <c r="BA93" i="7"/>
  <c r="BF93" i="7"/>
  <c r="BM264" i="7"/>
  <c r="AC94" i="7"/>
  <c r="CD93" i="7"/>
  <c r="CA93" i="7"/>
  <c r="CF93" i="7"/>
  <c r="AM262" i="8"/>
  <c r="CD91" i="9"/>
  <c r="CA91" i="9"/>
  <c r="CF91" i="9"/>
  <c r="Z266" i="7"/>
  <c r="AQ91" i="8"/>
  <c r="AN91" i="8"/>
  <c r="AS91" i="8"/>
  <c r="O92" i="9" l="1"/>
  <c r="R92" i="9"/>
  <c r="T92" i="9"/>
  <c r="L93" i="9" s="1"/>
  <c r="AD94" i="7"/>
  <c r="AA94" i="7"/>
  <c r="AF94" i="7"/>
  <c r="AM263" i="9"/>
  <c r="BM263" i="9"/>
  <c r="AO91" i="9"/>
  <c r="AT91" i="9"/>
  <c r="AL92" i="9" s="1"/>
  <c r="AR91" i="9"/>
  <c r="AZ263" i="9"/>
  <c r="O93" i="7"/>
  <c r="R93" i="7"/>
  <c r="T93" i="7"/>
  <c r="L94" i="7" s="1"/>
  <c r="BZ263" i="9"/>
  <c r="Z265" i="8"/>
  <c r="AZ264" i="8"/>
  <c r="CB91" i="9"/>
  <c r="CG91" i="9"/>
  <c r="BY92" i="9" s="1"/>
  <c r="CE91" i="9"/>
  <c r="BB93" i="7"/>
  <c r="BE93" i="7"/>
  <c r="BG93" i="7"/>
  <c r="AY94" i="7" s="1"/>
  <c r="BB91" i="9"/>
  <c r="BE91" i="9"/>
  <c r="BG91" i="9"/>
  <c r="AY92" i="9" s="1"/>
  <c r="AD92" i="8"/>
  <c r="AA92" i="8"/>
  <c r="AF92" i="8"/>
  <c r="BM264" i="8"/>
  <c r="AO91" i="8"/>
  <c r="AT91" i="8"/>
  <c r="AL92" i="8" s="1"/>
  <c r="AR91" i="8"/>
  <c r="BM265" i="7"/>
  <c r="Q92" i="8"/>
  <c r="N92" i="8"/>
  <c r="S92" i="8"/>
  <c r="Z267" i="7"/>
  <c r="BZ265" i="7"/>
  <c r="AM265" i="7"/>
  <c r="BU91" i="8"/>
  <c r="BZ264" i="8"/>
  <c r="BP92" i="8"/>
  <c r="Z263" i="9"/>
  <c r="CB93" i="7"/>
  <c r="CG93" i="7"/>
  <c r="BY94" i="7" s="1"/>
  <c r="CE93" i="7"/>
  <c r="AO93" i="7"/>
  <c r="AR93" i="7"/>
  <c r="AT93" i="7"/>
  <c r="AL94" i="7" s="1"/>
  <c r="CC92" i="8"/>
  <c r="BC92" i="8"/>
  <c r="BO91" i="9"/>
  <c r="BR91" i="9"/>
  <c r="BT91" i="9"/>
  <c r="BL92" i="9" s="1"/>
  <c r="AM263" i="8"/>
  <c r="AB91" i="9"/>
  <c r="AG91" i="9"/>
  <c r="Y92" i="9" s="1"/>
  <c r="AE91" i="9"/>
  <c r="BO93" i="7"/>
  <c r="BR93" i="7"/>
  <c r="BT93" i="7"/>
  <c r="BL94" i="7" s="1"/>
  <c r="AZ265" i="7"/>
  <c r="CH91" i="8"/>
  <c r="BH91" i="8"/>
  <c r="BU93" i="7" l="1"/>
  <c r="BZ265" i="8"/>
  <c r="O92" i="8"/>
  <c r="R92" i="8"/>
  <c r="T92" i="8"/>
  <c r="L93" i="8" s="1"/>
  <c r="Z266" i="8"/>
  <c r="AH91" i="9"/>
  <c r="AC92" i="9"/>
  <c r="BD92" i="8"/>
  <c r="BA92" i="8"/>
  <c r="BF92" i="8"/>
  <c r="BH91" i="9"/>
  <c r="BM264" i="9"/>
  <c r="BM266" i="7"/>
  <c r="BZ264" i="9"/>
  <c r="AM266" i="7"/>
  <c r="AM264" i="8"/>
  <c r="BC94" i="7"/>
  <c r="P94" i="7"/>
  <c r="AM264" i="9"/>
  <c r="BC92" i="9"/>
  <c r="Z264" i="9"/>
  <c r="AZ266" i="7"/>
  <c r="CD92" i="8"/>
  <c r="CA92" i="8"/>
  <c r="CF92" i="8"/>
  <c r="AU91" i="8"/>
  <c r="BH93" i="7"/>
  <c r="U93" i="7"/>
  <c r="AP92" i="8"/>
  <c r="AP94" i="7"/>
  <c r="BZ266" i="7"/>
  <c r="BU91" i="9"/>
  <c r="AU93" i="7"/>
  <c r="CH91" i="9"/>
  <c r="AB94" i="7"/>
  <c r="AE94" i="7"/>
  <c r="AG94" i="7"/>
  <c r="Y95" i="7" s="1"/>
  <c r="CC92" i="9"/>
  <c r="AZ264" i="9"/>
  <c r="Z268" i="7"/>
  <c r="BM265" i="8"/>
  <c r="P93" i="9"/>
  <c r="CH93" i="7"/>
  <c r="AZ265" i="8"/>
  <c r="AU91" i="9"/>
  <c r="U92" i="9"/>
  <c r="BP92" i="9"/>
  <c r="BP94" i="7"/>
  <c r="BQ92" i="8"/>
  <c r="BN92" i="8"/>
  <c r="BS92" i="8"/>
  <c r="CC94" i="7"/>
  <c r="AB92" i="8"/>
  <c r="AG92" i="8"/>
  <c r="Y93" i="8" s="1"/>
  <c r="AE92" i="8"/>
  <c r="AP92" i="9"/>
  <c r="AQ94" i="7" l="1"/>
  <c r="AN94" i="7"/>
  <c r="AS94" i="7"/>
  <c r="AM265" i="9"/>
  <c r="BM267" i="7"/>
  <c r="Z267" i="8"/>
  <c r="Q94" i="7"/>
  <c r="N94" i="7"/>
  <c r="S94" i="7"/>
  <c r="CD92" i="9"/>
  <c r="CA92" i="9"/>
  <c r="CF92" i="9"/>
  <c r="AQ92" i="9"/>
  <c r="AN92" i="9"/>
  <c r="AS92" i="9"/>
  <c r="AH94" i="7"/>
  <c r="BM265" i="9"/>
  <c r="P93" i="8"/>
  <c r="BO92" i="8"/>
  <c r="BT92" i="8"/>
  <c r="BL93" i="8" s="1"/>
  <c r="BR92" i="8"/>
  <c r="AC95" i="7"/>
  <c r="Q93" i="9"/>
  <c r="N93" i="9"/>
  <c r="S93" i="9"/>
  <c r="CB92" i="8"/>
  <c r="CG92" i="8"/>
  <c r="BY93" i="8" s="1"/>
  <c r="CE92" i="8"/>
  <c r="U92" i="8"/>
  <c r="BD94" i="7"/>
  <c r="BA94" i="7"/>
  <c r="BF94" i="7"/>
  <c r="BQ94" i="7"/>
  <c r="BN94" i="7"/>
  <c r="BS94" i="7"/>
  <c r="AC93" i="8"/>
  <c r="AQ92" i="8"/>
  <c r="AN92" i="8"/>
  <c r="AS92" i="8"/>
  <c r="BQ92" i="9"/>
  <c r="BN92" i="9"/>
  <c r="BS92" i="9"/>
  <c r="AZ267" i="7"/>
  <c r="AM265" i="8"/>
  <c r="AH92" i="8"/>
  <c r="BM266" i="8"/>
  <c r="BB92" i="8"/>
  <c r="BG92" i="8"/>
  <c r="AY93" i="8" s="1"/>
  <c r="BE92" i="8"/>
  <c r="BZ266" i="8"/>
  <c r="Z269" i="7"/>
  <c r="Z265" i="9"/>
  <c r="AM267" i="7"/>
  <c r="AD92" i="9"/>
  <c r="AA92" i="9"/>
  <c r="AF92" i="9"/>
  <c r="AZ266" i="8"/>
  <c r="BZ265" i="9"/>
  <c r="CD94" i="7"/>
  <c r="CA94" i="7"/>
  <c r="CF94" i="7"/>
  <c r="AZ265" i="9"/>
  <c r="BZ267" i="7"/>
  <c r="BD92" i="9"/>
  <c r="BA92" i="9"/>
  <c r="BF92" i="9"/>
  <c r="BB92" i="9" l="1"/>
  <c r="BG92" i="9"/>
  <c r="AY93" i="9" s="1"/>
  <c r="BE92" i="9"/>
  <c r="BZ266" i="9"/>
  <c r="Z266" i="9"/>
  <c r="Z268" i="8"/>
  <c r="BO94" i="7"/>
  <c r="BR94" i="7"/>
  <c r="BT94" i="7"/>
  <c r="BL95" i="7" s="1"/>
  <c r="BM268" i="7"/>
  <c r="AD95" i="7"/>
  <c r="AA95" i="7"/>
  <c r="AF95" i="7"/>
  <c r="AM266" i="8"/>
  <c r="AO92" i="9"/>
  <c r="AT92" i="9"/>
  <c r="AL93" i="9" s="1"/>
  <c r="AR92" i="9"/>
  <c r="BH92" i="8"/>
  <c r="BB94" i="7"/>
  <c r="BE94" i="7"/>
  <c r="BG94" i="7"/>
  <c r="AY95" i="7" s="1"/>
  <c r="BU92" i="8"/>
  <c r="AM266" i="9"/>
  <c r="AB92" i="9"/>
  <c r="AE92" i="9"/>
  <c r="AG92" i="9"/>
  <c r="Y93" i="9" s="1"/>
  <c r="BC93" i="8"/>
  <c r="BO92" i="9"/>
  <c r="BR92" i="9"/>
  <c r="BT92" i="9"/>
  <c r="BL93" i="9" s="1"/>
  <c r="BP93" i="8"/>
  <c r="CB92" i="9"/>
  <c r="CE92" i="9"/>
  <c r="CG92" i="9"/>
  <c r="BY93" i="9" s="1"/>
  <c r="Z270" i="7"/>
  <c r="AZ268" i="7"/>
  <c r="BZ267" i="8"/>
  <c r="BZ268" i="7"/>
  <c r="AM268" i="7"/>
  <c r="BM267" i="8"/>
  <c r="AO92" i="8"/>
  <c r="AR92" i="8"/>
  <c r="AT92" i="8"/>
  <c r="AL93" i="8" s="1"/>
  <c r="CH92" i="8"/>
  <c r="Q93" i="8"/>
  <c r="N93" i="8"/>
  <c r="S93" i="8"/>
  <c r="O93" i="9"/>
  <c r="R93" i="9"/>
  <c r="T93" i="9"/>
  <c r="L94" i="9" s="1"/>
  <c r="AZ267" i="8"/>
  <c r="CC93" i="8"/>
  <c r="BM266" i="9"/>
  <c r="O94" i="7"/>
  <c r="R94" i="7"/>
  <c r="T94" i="7"/>
  <c r="L95" i="7" s="1"/>
  <c r="AO94" i="7"/>
  <c r="AR94" i="7"/>
  <c r="AT94" i="7"/>
  <c r="AL95" i="7" s="1"/>
  <c r="AZ266" i="9"/>
  <c r="CB94" i="7"/>
  <c r="CG94" i="7"/>
  <c r="BY95" i="7" s="1"/>
  <c r="CE94" i="7"/>
  <c r="AD93" i="8"/>
  <c r="AA93" i="8"/>
  <c r="AF93" i="8"/>
  <c r="AU92" i="9" l="1"/>
  <c r="BU94" i="7"/>
  <c r="P94" i="9"/>
  <c r="AU94" i="7"/>
  <c r="U93" i="9"/>
  <c r="BZ268" i="8"/>
  <c r="AP93" i="9"/>
  <c r="AP95" i="7"/>
  <c r="BM268" i="8"/>
  <c r="AZ269" i="7"/>
  <c r="AM267" i="9"/>
  <c r="Z269" i="8"/>
  <c r="P95" i="7"/>
  <c r="AM269" i="7"/>
  <c r="BQ93" i="8"/>
  <c r="BN93" i="8"/>
  <c r="BS93" i="8"/>
  <c r="AM267" i="8"/>
  <c r="U94" i="7"/>
  <c r="Z271" i="7"/>
  <c r="BP93" i="9"/>
  <c r="BU92" i="9"/>
  <c r="BC95" i="7"/>
  <c r="BH94" i="7"/>
  <c r="Z267" i="9"/>
  <c r="AB93" i="8"/>
  <c r="AE93" i="8"/>
  <c r="AG93" i="8"/>
  <c r="Y94" i="8" s="1"/>
  <c r="CH94" i="7"/>
  <c r="CC95" i="7"/>
  <c r="O93" i="8"/>
  <c r="R93" i="8"/>
  <c r="T93" i="8"/>
  <c r="L94" i="8" s="1"/>
  <c r="BM267" i="9"/>
  <c r="BZ269" i="7"/>
  <c r="AB95" i="7"/>
  <c r="AG95" i="7"/>
  <c r="Y96" i="7" s="1"/>
  <c r="AE95" i="7"/>
  <c r="CC93" i="9"/>
  <c r="BD93" i="8"/>
  <c r="BA93" i="8"/>
  <c r="BF93" i="8"/>
  <c r="BZ267" i="9"/>
  <c r="CH92" i="9"/>
  <c r="BM269" i="7"/>
  <c r="BH92" i="9"/>
  <c r="AU92" i="8"/>
  <c r="AZ267" i="9"/>
  <c r="CD93" i="8"/>
  <c r="CA93" i="8"/>
  <c r="CF93" i="8"/>
  <c r="AC93" i="9"/>
  <c r="AZ268" i="8"/>
  <c r="AP93" i="8"/>
  <c r="AH92" i="9"/>
  <c r="BC93" i="9"/>
  <c r="BP95" i="7"/>
  <c r="BZ269" i="8" l="1"/>
  <c r="AQ93" i="8"/>
  <c r="AN93" i="8"/>
  <c r="AS93" i="8"/>
  <c r="AZ268" i="9"/>
  <c r="BB93" i="8"/>
  <c r="BE93" i="8"/>
  <c r="BG93" i="8"/>
  <c r="AY94" i="8" s="1"/>
  <c r="P94" i="8"/>
  <c r="BQ95" i="7"/>
  <c r="BN95" i="7"/>
  <c r="BS95" i="7"/>
  <c r="U93" i="8"/>
  <c r="AM268" i="8"/>
  <c r="AM268" i="9"/>
  <c r="CD93" i="9"/>
  <c r="CA93" i="9"/>
  <c r="CF93" i="9"/>
  <c r="AZ269" i="8"/>
  <c r="CD95" i="7"/>
  <c r="CA95" i="7"/>
  <c r="CF95" i="7"/>
  <c r="Z268" i="9"/>
  <c r="AZ270" i="7"/>
  <c r="AD93" i="9"/>
  <c r="AA93" i="9"/>
  <c r="AF93" i="9"/>
  <c r="BD95" i="7"/>
  <c r="BA95" i="7"/>
  <c r="BF95" i="7"/>
  <c r="BO93" i="8"/>
  <c r="BR93" i="8"/>
  <c r="BT93" i="8"/>
  <c r="BL94" i="8" s="1"/>
  <c r="BM270" i="7"/>
  <c r="AH95" i="7"/>
  <c r="BM269" i="8"/>
  <c r="Q94" i="9"/>
  <c r="N94" i="9"/>
  <c r="S94" i="9"/>
  <c r="AC96" i="7"/>
  <c r="AM270" i="7"/>
  <c r="AQ95" i="7"/>
  <c r="AN95" i="7"/>
  <c r="AS95" i="7"/>
  <c r="BD93" i="9"/>
  <c r="BA93" i="9"/>
  <c r="BF93" i="9"/>
  <c r="AC94" i="8"/>
  <c r="AQ93" i="9"/>
  <c r="AN93" i="9"/>
  <c r="AS93" i="9"/>
  <c r="BZ270" i="7"/>
  <c r="Z272" i="7"/>
  <c r="Q95" i="7"/>
  <c r="N95" i="7"/>
  <c r="S95" i="7"/>
  <c r="AH93" i="8"/>
  <c r="BQ93" i="9"/>
  <c r="BN93" i="9"/>
  <c r="BS93" i="9"/>
  <c r="CB93" i="8"/>
  <c r="CE93" i="8"/>
  <c r="CG93" i="8"/>
  <c r="BY94" i="8" s="1"/>
  <c r="BZ268" i="9"/>
  <c r="BM268" i="9"/>
  <c r="Z270" i="8"/>
  <c r="BP94" i="8" l="1"/>
  <c r="AZ271" i="7"/>
  <c r="BC94" i="8"/>
  <c r="BB93" i="9"/>
  <c r="BG93" i="9"/>
  <c r="AY94" i="9" s="1"/>
  <c r="BE93" i="9"/>
  <c r="BU93" i="8"/>
  <c r="BH93" i="8"/>
  <c r="O95" i="7"/>
  <c r="T95" i="7"/>
  <c r="L96" i="7" s="1"/>
  <c r="R95" i="7"/>
  <c r="AM269" i="9"/>
  <c r="BM269" i="9"/>
  <c r="O94" i="9"/>
  <c r="T94" i="9"/>
  <c r="L95" i="9" s="1"/>
  <c r="R94" i="9"/>
  <c r="Z273" i="7"/>
  <c r="Z269" i="9"/>
  <c r="AM269" i="8"/>
  <c r="Z271" i="8"/>
  <c r="AD94" i="8"/>
  <c r="AA94" i="8"/>
  <c r="AF94" i="8"/>
  <c r="AZ269" i="9"/>
  <c r="CB93" i="9"/>
  <c r="CG93" i="9"/>
  <c r="BY94" i="9" s="1"/>
  <c r="CE93" i="9"/>
  <c r="BM270" i="8"/>
  <c r="BB95" i="7"/>
  <c r="BG95" i="7"/>
  <c r="AY96" i="7" s="1"/>
  <c r="BE95" i="7"/>
  <c r="BZ271" i="7"/>
  <c r="BZ269" i="9"/>
  <c r="CB95" i="7"/>
  <c r="CE95" i="7"/>
  <c r="CG95" i="7"/>
  <c r="BY96" i="7" s="1"/>
  <c r="AO93" i="8"/>
  <c r="AR93" i="8"/>
  <c r="AT93" i="8"/>
  <c r="AL94" i="8" s="1"/>
  <c r="CH93" i="8"/>
  <c r="AO95" i="7"/>
  <c r="AT95" i="7"/>
  <c r="AL96" i="7" s="1"/>
  <c r="AR95" i="7"/>
  <c r="AM271" i="7"/>
  <c r="BO93" i="9"/>
  <c r="BT93" i="9"/>
  <c r="BL94" i="9" s="1"/>
  <c r="BR93" i="9"/>
  <c r="AB93" i="9"/>
  <c r="AG93" i="9"/>
  <c r="Y94" i="9" s="1"/>
  <c r="AE93" i="9"/>
  <c r="Q94" i="8"/>
  <c r="N94" i="8"/>
  <c r="S94" i="8"/>
  <c r="CC94" i="8"/>
  <c r="AO93" i="9"/>
  <c r="AR93" i="9"/>
  <c r="AT93" i="9"/>
  <c r="AL94" i="9" s="1"/>
  <c r="BM271" i="7"/>
  <c r="AZ270" i="8"/>
  <c r="BO95" i="7"/>
  <c r="BR95" i="7"/>
  <c r="BT95" i="7"/>
  <c r="BL96" i="7" s="1"/>
  <c r="AD96" i="7"/>
  <c r="AA96" i="7"/>
  <c r="AF96" i="7"/>
  <c r="BZ270" i="8"/>
  <c r="BU95" i="7" l="1"/>
  <c r="P95" i="9"/>
  <c r="Z272" i="8"/>
  <c r="BZ271" i="8"/>
  <c r="BM272" i="7"/>
  <c r="AU95" i="7"/>
  <c r="BM271" i="8"/>
  <c r="BH93" i="9"/>
  <c r="AZ271" i="8"/>
  <c r="AP96" i="7"/>
  <c r="BZ270" i="9"/>
  <c r="CH93" i="9"/>
  <c r="AM270" i="8"/>
  <c r="BM270" i="9"/>
  <c r="BC94" i="9"/>
  <c r="CH95" i="7"/>
  <c r="AH93" i="9"/>
  <c r="CC94" i="9"/>
  <c r="AU93" i="9"/>
  <c r="AC94" i="9"/>
  <c r="AM270" i="9"/>
  <c r="BD94" i="8"/>
  <c r="BA94" i="8"/>
  <c r="BF94" i="8"/>
  <c r="AP94" i="9"/>
  <c r="Z270" i="9"/>
  <c r="U95" i="7"/>
  <c r="AZ272" i="7"/>
  <c r="AB96" i="7"/>
  <c r="AG96" i="7"/>
  <c r="Y97" i="7" s="1"/>
  <c r="AE96" i="7"/>
  <c r="CD94" i="8"/>
  <c r="CA94" i="8"/>
  <c r="CF94" i="8"/>
  <c r="BU93" i="9"/>
  <c r="AP94" i="8"/>
  <c r="BZ272" i="7"/>
  <c r="P96" i="7"/>
  <c r="BP96" i="7"/>
  <c r="BP94" i="9"/>
  <c r="AU93" i="8"/>
  <c r="AZ270" i="9"/>
  <c r="Z274" i="7"/>
  <c r="BH95" i="7"/>
  <c r="BQ94" i="8"/>
  <c r="BN94" i="8"/>
  <c r="BS94" i="8"/>
  <c r="O94" i="8"/>
  <c r="R94" i="8"/>
  <c r="T94" i="8"/>
  <c r="L95" i="8" s="1"/>
  <c r="AM272" i="7"/>
  <c r="CC96" i="7"/>
  <c r="BC96" i="7"/>
  <c r="AB94" i="8"/>
  <c r="AG94" i="8"/>
  <c r="Y95" i="8" s="1"/>
  <c r="AE94" i="8"/>
  <c r="U94" i="9"/>
  <c r="AC97" i="7" l="1"/>
  <c r="BZ271" i="9"/>
  <c r="U94" i="8"/>
  <c r="AZ273" i="7"/>
  <c r="AQ96" i="7"/>
  <c r="AN96" i="7"/>
  <c r="AS96" i="7"/>
  <c r="BM273" i="7"/>
  <c r="BZ273" i="7"/>
  <c r="AM271" i="9"/>
  <c r="BZ272" i="8"/>
  <c r="Z273" i="8"/>
  <c r="AC95" i="8"/>
  <c r="BQ94" i="9"/>
  <c r="BN94" i="9"/>
  <c r="BS94" i="9"/>
  <c r="BD94" i="9"/>
  <c r="BA94" i="9"/>
  <c r="BF94" i="9"/>
  <c r="AZ272" i="8"/>
  <c r="P95" i="8"/>
  <c r="AH94" i="8"/>
  <c r="AQ94" i="8"/>
  <c r="AN94" i="8"/>
  <c r="AS94" i="8"/>
  <c r="AD94" i="9"/>
  <c r="AA94" i="9"/>
  <c r="AF94" i="9"/>
  <c r="BO94" i="8"/>
  <c r="BT94" i="8"/>
  <c r="BL95" i="8" s="1"/>
  <c r="BR94" i="8"/>
  <c r="Q95" i="9"/>
  <c r="N95" i="9"/>
  <c r="S95" i="9"/>
  <c r="AZ271" i="9"/>
  <c r="BQ96" i="7"/>
  <c r="BN96" i="7"/>
  <c r="BS96" i="7"/>
  <c r="Z271" i="9"/>
  <c r="BM271" i="9"/>
  <c r="CD94" i="9"/>
  <c r="CA94" i="9"/>
  <c r="CF94" i="9"/>
  <c r="AM271" i="8"/>
  <c r="BM272" i="8"/>
  <c r="BB94" i="8"/>
  <c r="BE94" i="8"/>
  <c r="BG94" i="8"/>
  <c r="AY95" i="8" s="1"/>
  <c r="AQ94" i="9"/>
  <c r="AN94" i="9"/>
  <c r="AS94" i="9"/>
  <c r="Z275" i="7"/>
  <c r="Q96" i="7"/>
  <c r="N96" i="7"/>
  <c r="S96" i="7"/>
  <c r="BD96" i="7"/>
  <c r="BA96" i="7"/>
  <c r="BF96" i="7"/>
  <c r="CD96" i="7"/>
  <c r="CA96" i="7"/>
  <c r="CF96" i="7"/>
  <c r="CB94" i="8"/>
  <c r="CG94" i="8"/>
  <c r="BY95" i="8" s="1"/>
  <c r="CE94" i="8"/>
  <c r="AM273" i="7"/>
  <c r="AH96" i="7"/>
  <c r="BM272" i="9" l="1"/>
  <c r="BU94" i="8"/>
  <c r="Q95" i="8"/>
  <c r="N95" i="8"/>
  <c r="S95" i="8"/>
  <c r="Z274" i="8"/>
  <c r="AM272" i="8"/>
  <c r="BH94" i="8"/>
  <c r="BB96" i="7"/>
  <c r="BE96" i="7"/>
  <c r="BG96" i="7"/>
  <c r="AY97" i="7" s="1"/>
  <c r="BP95" i="8"/>
  <c r="AZ274" i="7"/>
  <c r="AZ273" i="8"/>
  <c r="BM273" i="8"/>
  <c r="Z272" i="9"/>
  <c r="BZ273" i="8"/>
  <c r="CC95" i="8"/>
  <c r="AB94" i="9"/>
  <c r="AE94" i="9"/>
  <c r="AG94" i="9"/>
  <c r="Y95" i="9" s="1"/>
  <c r="AM274" i="7"/>
  <c r="O96" i="7"/>
  <c r="T96" i="7"/>
  <c r="L97" i="7" s="1"/>
  <c r="R96" i="7"/>
  <c r="CH94" i="8"/>
  <c r="BO96" i="7"/>
  <c r="BR96" i="7"/>
  <c r="BT96" i="7"/>
  <c r="BL97" i="7" s="1"/>
  <c r="BB94" i="9"/>
  <c r="BE94" i="9"/>
  <c r="BG94" i="9"/>
  <c r="AY95" i="9" s="1"/>
  <c r="AM272" i="9"/>
  <c r="BZ272" i="9"/>
  <c r="Z276" i="7"/>
  <c r="AO94" i="8"/>
  <c r="AT94" i="8"/>
  <c r="AL95" i="8" s="1"/>
  <c r="AR94" i="8"/>
  <c r="BZ274" i="7"/>
  <c r="BO94" i="9"/>
  <c r="BT94" i="9"/>
  <c r="BL95" i="9" s="1"/>
  <c r="BR94" i="9"/>
  <c r="AZ272" i="9"/>
  <c r="CB96" i="7"/>
  <c r="CG96" i="7"/>
  <c r="BY97" i="7" s="1"/>
  <c r="CE96" i="7"/>
  <c r="AO94" i="9"/>
  <c r="AT94" i="9"/>
  <c r="AL95" i="9" s="1"/>
  <c r="AR94" i="9"/>
  <c r="BM274" i="7"/>
  <c r="CB94" i="9"/>
  <c r="CE94" i="9"/>
  <c r="CG94" i="9"/>
  <c r="BY95" i="9" s="1"/>
  <c r="O95" i="9"/>
  <c r="T95" i="9"/>
  <c r="L96" i="9" s="1"/>
  <c r="R95" i="9"/>
  <c r="AD95" i="8"/>
  <c r="AA95" i="8"/>
  <c r="AF95" i="8"/>
  <c r="BC95" i="8"/>
  <c r="AO96" i="7"/>
  <c r="AR96" i="7"/>
  <c r="AT96" i="7"/>
  <c r="AL97" i="7" s="1"/>
  <c r="AD97" i="7"/>
  <c r="AA97" i="7"/>
  <c r="AF97" i="7"/>
  <c r="AM273" i="9" l="1"/>
  <c r="AZ275" i="7"/>
  <c r="AM273" i="8"/>
  <c r="BC95" i="9"/>
  <c r="U96" i="7"/>
  <c r="CD95" i="8"/>
  <c r="CA95" i="8"/>
  <c r="CF95" i="8"/>
  <c r="Z275" i="8"/>
  <c r="AB97" i="7"/>
  <c r="AG97" i="7"/>
  <c r="Y98" i="7" s="1"/>
  <c r="AE97" i="7"/>
  <c r="P96" i="9"/>
  <c r="CC97" i="7"/>
  <c r="BZ275" i="7"/>
  <c r="AP97" i="7"/>
  <c r="BH94" i="9"/>
  <c r="P97" i="7"/>
  <c r="BQ95" i="8"/>
  <c r="BN95" i="8"/>
  <c r="BS95" i="8"/>
  <c r="AU96" i="7"/>
  <c r="BZ274" i="8"/>
  <c r="BC97" i="7"/>
  <c r="AP95" i="9"/>
  <c r="BZ273" i="9"/>
  <c r="U95" i="9"/>
  <c r="CC95" i="9"/>
  <c r="CH94" i="9"/>
  <c r="BH96" i="7"/>
  <c r="O95" i="8"/>
  <c r="R95" i="8"/>
  <c r="T95" i="8"/>
  <c r="L96" i="8" s="1"/>
  <c r="AB95" i="8"/>
  <c r="AG95" i="8"/>
  <c r="Y96" i="8" s="1"/>
  <c r="AE95" i="8"/>
  <c r="BD95" i="8"/>
  <c r="BA95" i="8"/>
  <c r="BF95" i="8"/>
  <c r="CH96" i="7"/>
  <c r="Z273" i="9"/>
  <c r="AP95" i="8"/>
  <c r="BM275" i="7"/>
  <c r="Z277" i="7"/>
  <c r="AU94" i="8"/>
  <c r="BU94" i="9"/>
  <c r="AC95" i="9"/>
  <c r="BM274" i="8"/>
  <c r="AZ273" i="9"/>
  <c r="BP97" i="7"/>
  <c r="BU96" i="7"/>
  <c r="AM275" i="7"/>
  <c r="AU94" i="9"/>
  <c r="BP95" i="9"/>
  <c r="AH94" i="9"/>
  <c r="AZ274" i="8"/>
  <c r="BM273" i="9"/>
  <c r="BZ275" i="8" l="1"/>
  <c r="CB95" i="8"/>
  <c r="CE95" i="8"/>
  <c r="CG95" i="8"/>
  <c r="BY96" i="8" s="1"/>
  <c r="BZ276" i="7"/>
  <c r="BM274" i="9"/>
  <c r="AH95" i="8"/>
  <c r="CD97" i="7"/>
  <c r="CA97" i="7"/>
  <c r="CF97" i="7"/>
  <c r="AQ95" i="8"/>
  <c r="AN95" i="8"/>
  <c r="AS95" i="8"/>
  <c r="AC96" i="8"/>
  <c r="BZ274" i="9"/>
  <c r="BO95" i="8"/>
  <c r="BR95" i="8"/>
  <c r="BT95" i="8"/>
  <c r="BL96" i="8" s="1"/>
  <c r="Q96" i="9"/>
  <c r="N96" i="9"/>
  <c r="S96" i="9"/>
  <c r="BD95" i="9"/>
  <c r="BA95" i="9"/>
  <c r="BF95" i="9"/>
  <c r="U95" i="8"/>
  <c r="AQ95" i="9"/>
  <c r="AN95" i="9"/>
  <c r="AS95" i="9"/>
  <c r="AH97" i="7"/>
  <c r="AM274" i="8"/>
  <c r="Q97" i="7"/>
  <c r="N97" i="7"/>
  <c r="S97" i="7"/>
  <c r="AC98" i="7"/>
  <c r="AZ275" i="8"/>
  <c r="AZ276" i="7"/>
  <c r="BB95" i="8"/>
  <c r="BE95" i="8"/>
  <c r="BG95" i="8"/>
  <c r="AY96" i="8" s="1"/>
  <c r="AM276" i="7"/>
  <c r="Z276" i="8"/>
  <c r="CD95" i="9"/>
  <c r="CA95" i="9"/>
  <c r="CF95" i="9"/>
  <c r="BQ97" i="7"/>
  <c r="BN97" i="7"/>
  <c r="BS97" i="7"/>
  <c r="Z274" i="9"/>
  <c r="BD97" i="7"/>
  <c r="BA97" i="7"/>
  <c r="BF97" i="7"/>
  <c r="AQ97" i="7"/>
  <c r="AN97" i="7"/>
  <c r="AS97" i="7"/>
  <c r="P96" i="8"/>
  <c r="AZ274" i="9"/>
  <c r="Z278" i="7"/>
  <c r="BQ95" i="9"/>
  <c r="BN95" i="9"/>
  <c r="BS95" i="9"/>
  <c r="BM275" i="8"/>
  <c r="AD95" i="9"/>
  <c r="AA95" i="9"/>
  <c r="AF95" i="9"/>
  <c r="BM276" i="7"/>
  <c r="AM274" i="9"/>
  <c r="Z279" i="7" l="1"/>
  <c r="Z275" i="9"/>
  <c r="AZ276" i="8"/>
  <c r="AO95" i="9"/>
  <c r="AR95" i="9"/>
  <c r="AT95" i="9"/>
  <c r="AL96" i="9" s="1"/>
  <c r="BZ275" i="9"/>
  <c r="BM275" i="9"/>
  <c r="AM277" i="7"/>
  <c r="Q96" i="8"/>
  <c r="N96" i="8"/>
  <c r="S96" i="8"/>
  <c r="AD96" i="8"/>
  <c r="AA96" i="8"/>
  <c r="AF96" i="8"/>
  <c r="BZ277" i="7"/>
  <c r="AM275" i="9"/>
  <c r="BU95" i="8"/>
  <c r="BO97" i="7"/>
  <c r="BT97" i="7"/>
  <c r="BL98" i="7" s="1"/>
  <c r="BR97" i="7"/>
  <c r="AB95" i="9"/>
  <c r="AE95" i="9"/>
  <c r="AG95" i="9"/>
  <c r="Y96" i="9" s="1"/>
  <c r="CC96" i="8"/>
  <c r="BM277" i="7"/>
  <c r="AD98" i="7"/>
  <c r="AA98" i="7"/>
  <c r="AF98" i="7"/>
  <c r="AM275" i="8"/>
  <c r="AO95" i="8"/>
  <c r="AR95" i="8"/>
  <c r="AT95" i="8"/>
  <c r="AL96" i="8" s="1"/>
  <c r="CH95" i="8"/>
  <c r="Z277" i="8"/>
  <c r="BC96" i="8"/>
  <c r="BH95" i="8"/>
  <c r="O97" i="7"/>
  <c r="T97" i="7"/>
  <c r="L98" i="7" s="1"/>
  <c r="R97" i="7"/>
  <c r="BM276" i="8"/>
  <c r="O96" i="9"/>
  <c r="T96" i="9"/>
  <c r="L97" i="9" s="1"/>
  <c r="R96" i="9"/>
  <c r="AZ275" i="9"/>
  <c r="BB95" i="9"/>
  <c r="BE95" i="9"/>
  <c r="BG95" i="9"/>
  <c r="AY96" i="9" s="1"/>
  <c r="CB95" i="9"/>
  <c r="CE95" i="9"/>
  <c r="CG95" i="9"/>
  <c r="BY96" i="9" s="1"/>
  <c r="AZ277" i="7"/>
  <c r="AO97" i="7"/>
  <c r="AT97" i="7"/>
  <c r="AL98" i="7" s="1"/>
  <c r="AR97" i="7"/>
  <c r="BO95" i="9"/>
  <c r="BT95" i="9"/>
  <c r="BL96" i="9" s="1"/>
  <c r="BR95" i="9"/>
  <c r="BB97" i="7"/>
  <c r="BE97" i="7"/>
  <c r="BG97" i="7"/>
  <c r="AY98" i="7" s="1"/>
  <c r="BP96" i="8"/>
  <c r="CB97" i="7"/>
  <c r="CE97" i="7"/>
  <c r="CG97" i="7"/>
  <c r="BY98" i="7" s="1"/>
  <c r="BZ276" i="8"/>
  <c r="BP96" i="9" l="1"/>
  <c r="U96" i="9"/>
  <c r="AC96" i="9"/>
  <c r="BM276" i="9"/>
  <c r="BU95" i="9"/>
  <c r="CC96" i="9"/>
  <c r="P97" i="9"/>
  <c r="BD96" i="8"/>
  <c r="BA96" i="8"/>
  <c r="BF96" i="8"/>
  <c r="AM276" i="8"/>
  <c r="AH95" i="9"/>
  <c r="BZ276" i="9"/>
  <c r="AB96" i="8"/>
  <c r="AG96" i="8"/>
  <c r="Y97" i="8" s="1"/>
  <c r="AE96" i="8"/>
  <c r="AP96" i="9"/>
  <c r="BC96" i="9"/>
  <c r="BM277" i="8"/>
  <c r="BU97" i="7"/>
  <c r="AU95" i="9"/>
  <c r="Z278" i="8"/>
  <c r="AB98" i="7"/>
  <c r="AE98" i="7"/>
  <c r="AG98" i="7"/>
  <c r="Y99" i="7" s="1"/>
  <c r="BP98" i="7"/>
  <c r="BH95" i="9"/>
  <c r="AZ277" i="8"/>
  <c r="BZ277" i="8"/>
  <c r="BQ96" i="8"/>
  <c r="BN96" i="8"/>
  <c r="BS96" i="8"/>
  <c r="BM278" i="7"/>
  <c r="O96" i="8"/>
  <c r="T96" i="8"/>
  <c r="L97" i="8" s="1"/>
  <c r="R96" i="8"/>
  <c r="AU97" i="7"/>
  <c r="P98" i="7"/>
  <c r="Z276" i="9"/>
  <c r="CH95" i="9"/>
  <c r="CC98" i="7"/>
  <c r="CH97" i="7"/>
  <c r="U97" i="7"/>
  <c r="BC98" i="7"/>
  <c r="AZ276" i="9"/>
  <c r="BH97" i="7"/>
  <c r="AP98" i="7"/>
  <c r="AM278" i="7"/>
  <c r="AP96" i="8"/>
  <c r="AM276" i="9"/>
  <c r="AU95" i="8"/>
  <c r="CD96" i="8"/>
  <c r="CA96" i="8"/>
  <c r="CF96" i="8"/>
  <c r="Z280" i="7"/>
  <c r="AZ278" i="7"/>
  <c r="BZ278" i="7"/>
  <c r="CD96" i="9" l="1"/>
  <c r="CA96" i="9"/>
  <c r="CF96" i="9"/>
  <c r="BZ279" i="7"/>
  <c r="Z281" i="7"/>
  <c r="AM279" i="7"/>
  <c r="P97" i="8"/>
  <c r="BM279" i="7"/>
  <c r="BQ98" i="7"/>
  <c r="BN98" i="7"/>
  <c r="BS98" i="7"/>
  <c r="BM278" i="8"/>
  <c r="BZ277" i="9"/>
  <c r="AC99" i="7"/>
  <c r="Z277" i="9"/>
  <c r="BO96" i="8"/>
  <c r="BR96" i="8"/>
  <c r="BT96" i="8"/>
  <c r="BL97" i="8" s="1"/>
  <c r="AH98" i="7"/>
  <c r="BD96" i="9"/>
  <c r="BA96" i="9"/>
  <c r="BF96" i="9"/>
  <c r="BM277" i="9"/>
  <c r="AZ277" i="9"/>
  <c r="AZ279" i="7"/>
  <c r="AM277" i="9"/>
  <c r="Z279" i="8"/>
  <c r="AM277" i="8"/>
  <c r="AQ96" i="8"/>
  <c r="AN96" i="8"/>
  <c r="AS96" i="8"/>
  <c r="BD98" i="7"/>
  <c r="BA98" i="7"/>
  <c r="BF98" i="7"/>
  <c r="Q98" i="7"/>
  <c r="N98" i="7"/>
  <c r="S98" i="7"/>
  <c r="BZ278" i="8"/>
  <c r="AD96" i="9"/>
  <c r="AA96" i="9"/>
  <c r="AF96" i="9"/>
  <c r="AQ96" i="9"/>
  <c r="AN96" i="9"/>
  <c r="AS96" i="9"/>
  <c r="AZ278" i="8"/>
  <c r="BB96" i="8"/>
  <c r="BE96" i="8"/>
  <c r="BG96" i="8"/>
  <c r="AY97" i="8" s="1"/>
  <c r="CB96" i="8"/>
  <c r="CG96" i="8"/>
  <c r="BY97" i="8" s="1"/>
  <c r="CE96" i="8"/>
  <c r="U96" i="8"/>
  <c r="AH96" i="8"/>
  <c r="AC97" i="8"/>
  <c r="Q97" i="9"/>
  <c r="N97" i="9"/>
  <c r="S97" i="9"/>
  <c r="AQ98" i="7"/>
  <c r="AN98" i="7"/>
  <c r="AS98" i="7"/>
  <c r="CD98" i="7"/>
  <c r="CA98" i="7"/>
  <c r="CF98" i="7"/>
  <c r="BQ96" i="9"/>
  <c r="BN96" i="9"/>
  <c r="BS96" i="9"/>
  <c r="AM278" i="8" l="1"/>
  <c r="BO96" i="9"/>
  <c r="BT96" i="9"/>
  <c r="BL97" i="9" s="1"/>
  <c r="BR96" i="9"/>
  <c r="BH96" i="8"/>
  <c r="BZ279" i="8"/>
  <c r="BM278" i="9"/>
  <c r="AD99" i="7"/>
  <c r="AA99" i="7"/>
  <c r="AF99" i="7"/>
  <c r="Q97" i="8"/>
  <c r="N97" i="8"/>
  <c r="S97" i="8"/>
  <c r="AD97" i="8"/>
  <c r="AA97" i="8"/>
  <c r="AF97" i="8"/>
  <c r="AZ279" i="8"/>
  <c r="O98" i="7"/>
  <c r="T98" i="7"/>
  <c r="L99" i="7" s="1"/>
  <c r="R98" i="7"/>
  <c r="AM280" i="7"/>
  <c r="CB98" i="7"/>
  <c r="CE98" i="7"/>
  <c r="CG98" i="7"/>
  <c r="BY99" i="7" s="1"/>
  <c r="Z280" i="8"/>
  <c r="BB96" i="9"/>
  <c r="BE96" i="9"/>
  <c r="BG96" i="9"/>
  <c r="AY97" i="9" s="1"/>
  <c r="BZ278" i="9"/>
  <c r="Z282" i="7"/>
  <c r="AO98" i="7"/>
  <c r="AR98" i="7"/>
  <c r="AT98" i="7"/>
  <c r="AL99" i="7" s="1"/>
  <c r="BB98" i="7"/>
  <c r="BG98" i="7"/>
  <c r="AY99" i="7" s="1"/>
  <c r="BE98" i="7"/>
  <c r="AM278" i="9"/>
  <c r="AO96" i="9"/>
  <c r="AT96" i="9"/>
  <c r="AL97" i="9" s="1"/>
  <c r="AR96" i="9"/>
  <c r="BM279" i="8"/>
  <c r="BZ280" i="7"/>
  <c r="O97" i="9"/>
  <c r="T97" i="9"/>
  <c r="L98" i="9" s="1"/>
  <c r="R97" i="9"/>
  <c r="BC97" i="8"/>
  <c r="CH96" i="8"/>
  <c r="AZ280" i="7"/>
  <c r="BP97" i="8"/>
  <c r="CC97" i="8"/>
  <c r="AO96" i="8"/>
  <c r="AT96" i="8"/>
  <c r="AL97" i="8" s="1"/>
  <c r="AR96" i="8"/>
  <c r="BU96" i="8"/>
  <c r="BO98" i="7"/>
  <c r="BR98" i="7"/>
  <c r="BT98" i="7"/>
  <c r="BL99" i="7" s="1"/>
  <c r="AB96" i="9"/>
  <c r="AG96" i="9"/>
  <c r="Y97" i="9" s="1"/>
  <c r="AE96" i="9"/>
  <c r="AZ278" i="9"/>
  <c r="CB96" i="9"/>
  <c r="CE96" i="9"/>
  <c r="CG96" i="9"/>
  <c r="BY97" i="9" s="1"/>
  <c r="Z278" i="9"/>
  <c r="BM280" i="7"/>
  <c r="BM280" i="8" l="1"/>
  <c r="Z283" i="7"/>
  <c r="AU96" i="9"/>
  <c r="AM281" i="7"/>
  <c r="AB97" i="8"/>
  <c r="AE97" i="8"/>
  <c r="AG97" i="8"/>
  <c r="Y98" i="8" s="1"/>
  <c r="BP99" i="7"/>
  <c r="BZ279" i="9"/>
  <c r="BU98" i="7"/>
  <c r="BD97" i="8"/>
  <c r="BA97" i="8"/>
  <c r="BF97" i="8"/>
  <c r="BZ280" i="8"/>
  <c r="AP97" i="9"/>
  <c r="Z279" i="9"/>
  <c r="U98" i="7"/>
  <c r="BM281" i="7"/>
  <c r="U97" i="9"/>
  <c r="AM279" i="9"/>
  <c r="BC97" i="9"/>
  <c r="P99" i="7"/>
  <c r="O97" i="8"/>
  <c r="R97" i="8"/>
  <c r="T97" i="8"/>
  <c r="L98" i="8" s="1"/>
  <c r="CH96" i="9"/>
  <c r="BQ97" i="8"/>
  <c r="BN97" i="8"/>
  <c r="BS97" i="8"/>
  <c r="P98" i="9"/>
  <c r="BH98" i="7"/>
  <c r="BH96" i="9"/>
  <c r="BC99" i="7"/>
  <c r="AZ280" i="8"/>
  <c r="BU96" i="9"/>
  <c r="AP97" i="8"/>
  <c r="Z281" i="8"/>
  <c r="AB99" i="7"/>
  <c r="AE99" i="7"/>
  <c r="AG99" i="7"/>
  <c r="Y100" i="7" s="1"/>
  <c r="BP97" i="9"/>
  <c r="AZ281" i="7"/>
  <c r="AZ279" i="9"/>
  <c r="AP99" i="7"/>
  <c r="AU98" i="7"/>
  <c r="CC99" i="7"/>
  <c r="BM279" i="9"/>
  <c r="AM279" i="8"/>
  <c r="CD97" i="8"/>
  <c r="CA97" i="8"/>
  <c r="CF97" i="8"/>
  <c r="CC97" i="9"/>
  <c r="AU96" i="8"/>
  <c r="BZ281" i="7"/>
  <c r="AH96" i="9"/>
  <c r="AC97" i="9"/>
  <c r="CH98" i="7"/>
  <c r="AH99" i="7" l="1"/>
  <c r="BD99" i="7"/>
  <c r="BA99" i="7"/>
  <c r="BF99" i="7"/>
  <c r="P98" i="8"/>
  <c r="AM282" i="7"/>
  <c r="U97" i="8"/>
  <c r="CB97" i="8"/>
  <c r="CE97" i="8"/>
  <c r="CG97" i="8"/>
  <c r="BY98" i="8" s="1"/>
  <c r="Z282" i="8"/>
  <c r="CD99" i="7"/>
  <c r="CA99" i="7"/>
  <c r="CF99" i="7"/>
  <c r="AZ280" i="9"/>
  <c r="AQ97" i="8"/>
  <c r="AN97" i="8"/>
  <c r="AS97" i="8"/>
  <c r="Q98" i="9"/>
  <c r="N98" i="9"/>
  <c r="S98" i="9"/>
  <c r="BZ280" i="9"/>
  <c r="BB97" i="8"/>
  <c r="BE97" i="8"/>
  <c r="BG97" i="8"/>
  <c r="AY98" i="8" s="1"/>
  <c r="Q99" i="7"/>
  <c r="N99" i="7"/>
  <c r="S99" i="7"/>
  <c r="BD97" i="9"/>
  <c r="BA97" i="9"/>
  <c r="BF97" i="9"/>
  <c r="AZ282" i="7"/>
  <c r="AM280" i="9"/>
  <c r="BQ99" i="7"/>
  <c r="BN99" i="7"/>
  <c r="BS99" i="7"/>
  <c r="Z284" i="7"/>
  <c r="AM280" i="8"/>
  <c r="Z280" i="9"/>
  <c r="AQ97" i="9"/>
  <c r="AN97" i="9"/>
  <c r="AS97" i="9"/>
  <c r="BZ282" i="7"/>
  <c r="BO97" i="8"/>
  <c r="BR97" i="8"/>
  <c r="BT97" i="8"/>
  <c r="BL98" i="8" s="1"/>
  <c r="BZ281" i="8"/>
  <c r="AC98" i="8"/>
  <c r="CD97" i="9"/>
  <c r="CA97" i="9"/>
  <c r="CF97" i="9"/>
  <c r="AC100" i="7"/>
  <c r="BM282" i="7"/>
  <c r="AD97" i="9"/>
  <c r="AA97" i="9"/>
  <c r="AF97" i="9"/>
  <c r="AQ99" i="7"/>
  <c r="AN99" i="7"/>
  <c r="AS99" i="7"/>
  <c r="BM280" i="9"/>
  <c r="BQ97" i="9"/>
  <c r="BN97" i="9"/>
  <c r="BS97" i="9"/>
  <c r="AZ281" i="8"/>
  <c r="AH97" i="8"/>
  <c r="BM281" i="8"/>
  <c r="AO99" i="7" l="1"/>
  <c r="AT99" i="7"/>
  <c r="AL100" i="7" s="1"/>
  <c r="AR99" i="7"/>
  <c r="AD98" i="8"/>
  <c r="AA98" i="8"/>
  <c r="AF98" i="8"/>
  <c r="BC98" i="8"/>
  <c r="AZ281" i="9"/>
  <c r="BM282" i="8"/>
  <c r="AM281" i="9"/>
  <c r="BH97" i="8"/>
  <c r="AB97" i="9"/>
  <c r="AE97" i="9"/>
  <c r="AG97" i="9"/>
  <c r="Y98" i="9" s="1"/>
  <c r="BZ281" i="9"/>
  <c r="AM283" i="7"/>
  <c r="BO97" i="9"/>
  <c r="BT97" i="9"/>
  <c r="BL98" i="9" s="1"/>
  <c r="BR97" i="9"/>
  <c r="AO97" i="9"/>
  <c r="AT97" i="9"/>
  <c r="AL98" i="9" s="1"/>
  <c r="AR97" i="9"/>
  <c r="BZ282" i="8"/>
  <c r="AZ282" i="8"/>
  <c r="Z281" i="9"/>
  <c r="AZ283" i="7"/>
  <c r="CB99" i="7"/>
  <c r="CE99" i="7"/>
  <c r="CG99" i="7"/>
  <c r="BY100" i="7" s="1"/>
  <c r="Q98" i="8"/>
  <c r="N98" i="8"/>
  <c r="S98" i="8"/>
  <c r="BM283" i="7"/>
  <c r="AM281" i="8"/>
  <c r="O98" i="9"/>
  <c r="T98" i="9"/>
  <c r="L99" i="9" s="1"/>
  <c r="R98" i="9"/>
  <c r="Z283" i="8"/>
  <c r="BU97" i="8"/>
  <c r="Z285" i="7"/>
  <c r="BB99" i="7"/>
  <c r="BE99" i="7"/>
  <c r="BG99" i="7"/>
  <c r="AY100" i="7" s="1"/>
  <c r="AO97" i="8"/>
  <c r="AR97" i="8"/>
  <c r="AT97" i="8"/>
  <c r="AL98" i="8" s="1"/>
  <c r="CC98" i="8"/>
  <c r="AD100" i="7"/>
  <c r="AA100" i="7"/>
  <c r="AF100" i="7"/>
  <c r="BP98" i="8"/>
  <c r="BB97" i="9"/>
  <c r="BE97" i="9"/>
  <c r="BG97" i="9"/>
  <c r="AY98" i="9" s="1"/>
  <c r="CB97" i="9"/>
  <c r="CE97" i="9"/>
  <c r="CG97" i="9"/>
  <c r="BY98" i="9" s="1"/>
  <c r="O99" i="7"/>
  <c r="R99" i="7"/>
  <c r="T99" i="7"/>
  <c r="L100" i="7" s="1"/>
  <c r="CH97" i="8"/>
  <c r="BM281" i="9"/>
  <c r="BZ283" i="7"/>
  <c r="BO99" i="7"/>
  <c r="BT99" i="7"/>
  <c r="BL100" i="7" s="1"/>
  <c r="BR99" i="7"/>
  <c r="AH97" i="9" l="1"/>
  <c r="BM283" i="8"/>
  <c r="U99" i="7"/>
  <c r="AC98" i="9"/>
  <c r="AZ284" i="7"/>
  <c r="BP100" i="7"/>
  <c r="AZ282" i="9"/>
  <c r="BM284" i="7"/>
  <c r="Z282" i="9"/>
  <c r="BU97" i="9"/>
  <c r="AM282" i="8"/>
  <c r="BU99" i="7"/>
  <c r="AB100" i="7"/>
  <c r="AE100" i="7"/>
  <c r="AG100" i="7"/>
  <c r="Y101" i="7" s="1"/>
  <c r="BZ284" i="7"/>
  <c r="CH97" i="9"/>
  <c r="CD98" i="8"/>
  <c r="CA98" i="8"/>
  <c r="CF98" i="8"/>
  <c r="BP98" i="9"/>
  <c r="BD98" i="8"/>
  <c r="BA98" i="8"/>
  <c r="BF98" i="8"/>
  <c r="AP98" i="9"/>
  <c r="Z286" i="7"/>
  <c r="AU97" i="8"/>
  <c r="Z284" i="8"/>
  <c r="O98" i="8"/>
  <c r="T98" i="8"/>
  <c r="L99" i="8" s="1"/>
  <c r="R98" i="8"/>
  <c r="BM282" i="9"/>
  <c r="BC98" i="9"/>
  <c r="AZ283" i="8"/>
  <c r="AB98" i="8"/>
  <c r="AG98" i="8"/>
  <c r="Y99" i="8" s="1"/>
  <c r="AE98" i="8"/>
  <c r="U98" i="9"/>
  <c r="CC100" i="7"/>
  <c r="AM284" i="7"/>
  <c r="AU99" i="7"/>
  <c r="CC98" i="9"/>
  <c r="AP98" i="8"/>
  <c r="BH97" i="9"/>
  <c r="BC100" i="7"/>
  <c r="P99" i="9"/>
  <c r="CH99" i="7"/>
  <c r="BH99" i="7"/>
  <c r="BZ283" i="8"/>
  <c r="AM282" i="9"/>
  <c r="AP100" i="7"/>
  <c r="P100" i="7"/>
  <c r="BQ98" i="8"/>
  <c r="BN98" i="8"/>
  <c r="BS98" i="8"/>
  <c r="AU97" i="9"/>
  <c r="BZ282" i="9"/>
  <c r="BQ100" i="7" l="1"/>
  <c r="BN100" i="7"/>
  <c r="BS100" i="7"/>
  <c r="CB98" i="8"/>
  <c r="CE98" i="8"/>
  <c r="CG98" i="8"/>
  <c r="BY99" i="8" s="1"/>
  <c r="AZ285" i="7"/>
  <c r="AM283" i="9"/>
  <c r="AH98" i="8"/>
  <c r="U98" i="8"/>
  <c r="BZ283" i="9"/>
  <c r="BZ284" i="8"/>
  <c r="AQ98" i="8"/>
  <c r="AN98" i="8"/>
  <c r="AS98" i="8"/>
  <c r="AC99" i="8"/>
  <c r="P99" i="8"/>
  <c r="BZ285" i="7"/>
  <c r="AD98" i="9"/>
  <c r="AA98" i="9"/>
  <c r="AF98" i="9"/>
  <c r="BD100" i="7"/>
  <c r="BA100" i="7"/>
  <c r="BF100" i="7"/>
  <c r="AC101" i="7"/>
  <c r="Z283" i="9"/>
  <c r="AZ284" i="8"/>
  <c r="AH100" i="7"/>
  <c r="CD98" i="9"/>
  <c r="CA98" i="9"/>
  <c r="CF98" i="9"/>
  <c r="Z285" i="8"/>
  <c r="BM285" i="7"/>
  <c r="BO98" i="8"/>
  <c r="BT98" i="8"/>
  <c r="BL99" i="8" s="1"/>
  <c r="BR98" i="8"/>
  <c r="BD98" i="9"/>
  <c r="BA98" i="9"/>
  <c r="BF98" i="9"/>
  <c r="BM284" i="8"/>
  <c r="AQ98" i="9"/>
  <c r="AN98" i="9"/>
  <c r="AS98" i="9"/>
  <c r="BB98" i="8"/>
  <c r="BE98" i="8"/>
  <c r="BG98" i="8"/>
  <c r="AY99" i="8" s="1"/>
  <c r="Q99" i="9"/>
  <c r="N99" i="9"/>
  <c r="S99" i="9"/>
  <c r="Q100" i="7"/>
  <c r="N100" i="7"/>
  <c r="S100" i="7"/>
  <c r="Z287" i="7"/>
  <c r="BQ98" i="9"/>
  <c r="BN98" i="9"/>
  <c r="BS98" i="9"/>
  <c r="AM285" i="7"/>
  <c r="AQ100" i="7"/>
  <c r="AN100" i="7"/>
  <c r="AS100" i="7"/>
  <c r="CD100" i="7"/>
  <c r="CA100" i="7"/>
  <c r="CF100" i="7"/>
  <c r="BM283" i="9"/>
  <c r="AM283" i="8"/>
  <c r="AZ283" i="9"/>
  <c r="AO98" i="8" l="1"/>
  <c r="AR98" i="8"/>
  <c r="AT98" i="8"/>
  <c r="AL99" i="8" s="1"/>
  <c r="AZ286" i="7"/>
  <c r="BB98" i="9"/>
  <c r="BG98" i="9"/>
  <c r="AY99" i="9" s="1"/>
  <c r="BE98" i="9"/>
  <c r="AB98" i="9"/>
  <c r="AE98" i="9"/>
  <c r="AG98" i="9"/>
  <c r="Y99" i="9" s="1"/>
  <c r="CC99" i="8"/>
  <c r="BU98" i="8"/>
  <c r="BZ285" i="8"/>
  <c r="CH98" i="8"/>
  <c r="AZ285" i="8"/>
  <c r="BZ286" i="7"/>
  <c r="BZ284" i="9"/>
  <c r="AM284" i="8"/>
  <c r="BO98" i="9"/>
  <c r="BT98" i="9"/>
  <c r="BL99" i="9" s="1"/>
  <c r="BR98" i="9"/>
  <c r="Z288" i="7"/>
  <c r="BH98" i="8"/>
  <c r="BC99" i="8"/>
  <c r="BM286" i="7"/>
  <c r="Z284" i="9"/>
  <c r="AZ284" i="9"/>
  <c r="BO100" i="7"/>
  <c r="BR100" i="7"/>
  <c r="BT100" i="7"/>
  <c r="BL101" i="7" s="1"/>
  <c r="AO98" i="9"/>
  <c r="AR98" i="9"/>
  <c r="AT98" i="9"/>
  <c r="AL99" i="9" s="1"/>
  <c r="Z286" i="8"/>
  <c r="AD101" i="7"/>
  <c r="AA101" i="7"/>
  <c r="AF101" i="7"/>
  <c r="BM284" i="9"/>
  <c r="BP99" i="8"/>
  <c r="CB100" i="7"/>
  <c r="CE100" i="7"/>
  <c r="CG100" i="7"/>
  <c r="BY101" i="7" s="1"/>
  <c r="AD99" i="8"/>
  <c r="AA99" i="8"/>
  <c r="AF99" i="8"/>
  <c r="AM286" i="7"/>
  <c r="CB98" i="9"/>
  <c r="CG98" i="9"/>
  <c r="BY99" i="9" s="1"/>
  <c r="CE98" i="9"/>
  <c r="Q99" i="8"/>
  <c r="N99" i="8"/>
  <c r="S99" i="8"/>
  <c r="O100" i="7"/>
  <c r="T100" i="7"/>
  <c r="L101" i="7" s="1"/>
  <c r="R100" i="7"/>
  <c r="AO100" i="7"/>
  <c r="AR100" i="7"/>
  <c r="AT100" i="7"/>
  <c r="AL101" i="7" s="1"/>
  <c r="O99" i="9"/>
  <c r="T99" i="9"/>
  <c r="L100" i="9" s="1"/>
  <c r="R99" i="9"/>
  <c r="BM285" i="8"/>
  <c r="BB100" i="7"/>
  <c r="BG100" i="7"/>
  <c r="AY101" i="7" s="1"/>
  <c r="BE100" i="7"/>
  <c r="AM284" i="9"/>
  <c r="BP99" i="9" l="1"/>
  <c r="AB99" i="8"/>
  <c r="AG99" i="8"/>
  <c r="Y100" i="8" s="1"/>
  <c r="AE99" i="8"/>
  <c r="Z285" i="9"/>
  <c r="BZ286" i="8"/>
  <c r="O99" i="8"/>
  <c r="T99" i="8"/>
  <c r="L100" i="8" s="1"/>
  <c r="R99" i="8"/>
  <c r="Z287" i="8"/>
  <c r="AM285" i="8"/>
  <c r="BH98" i="9"/>
  <c r="P101" i="7"/>
  <c r="BU98" i="9"/>
  <c r="BM287" i="7"/>
  <c r="BC99" i="9"/>
  <c r="BH100" i="7"/>
  <c r="CC101" i="7"/>
  <c r="CD99" i="8"/>
  <c r="CA99" i="8"/>
  <c r="CF99" i="8"/>
  <c r="AC99" i="9"/>
  <c r="AZ287" i="7"/>
  <c r="AU98" i="9"/>
  <c r="AU100" i="7"/>
  <c r="AH98" i="9"/>
  <c r="BC101" i="7"/>
  <c r="CH100" i="7"/>
  <c r="CC99" i="9"/>
  <c r="BZ285" i="9"/>
  <c r="AP101" i="7"/>
  <c r="BP101" i="7"/>
  <c r="BQ99" i="8"/>
  <c r="BN99" i="8"/>
  <c r="BS99" i="8"/>
  <c r="AP99" i="8"/>
  <c r="AP99" i="9"/>
  <c r="BD99" i="8"/>
  <c r="BA99" i="8"/>
  <c r="BF99" i="8"/>
  <c r="BM286" i="8"/>
  <c r="Z289" i="7"/>
  <c r="AM285" i="9"/>
  <c r="AB101" i="7"/>
  <c r="AG101" i="7"/>
  <c r="Y102" i="7" s="1"/>
  <c r="AE101" i="7"/>
  <c r="CH98" i="9"/>
  <c r="BZ287" i="7"/>
  <c r="AM287" i="7"/>
  <c r="BU100" i="7"/>
  <c r="AZ286" i="8"/>
  <c r="U99" i="9"/>
  <c r="AU98" i="8"/>
  <c r="P100" i="9"/>
  <c r="U100" i="7"/>
  <c r="BM285" i="9"/>
  <c r="AZ285" i="9"/>
  <c r="BZ288" i="7" l="1"/>
  <c r="AQ101" i="7"/>
  <c r="AN101" i="7"/>
  <c r="AS101" i="7"/>
  <c r="CD101" i="7"/>
  <c r="CA101" i="7"/>
  <c r="CF101" i="7"/>
  <c r="BB99" i="8"/>
  <c r="BG99" i="8"/>
  <c r="AY100" i="8" s="1"/>
  <c r="BE99" i="8"/>
  <c r="Q101" i="7"/>
  <c r="N101" i="7"/>
  <c r="S101" i="7"/>
  <c r="BZ287" i="8"/>
  <c r="BM287" i="8"/>
  <c r="BZ286" i="9"/>
  <c r="AH101" i="7"/>
  <c r="AQ99" i="9"/>
  <c r="AN99" i="9"/>
  <c r="AS99" i="9"/>
  <c r="Z286" i="9"/>
  <c r="AZ286" i="9"/>
  <c r="AC102" i="7"/>
  <c r="CD99" i="9"/>
  <c r="CA99" i="9"/>
  <c r="CF99" i="9"/>
  <c r="BQ101" i="7"/>
  <c r="BN101" i="7"/>
  <c r="BS101" i="7"/>
  <c r="AZ288" i="7"/>
  <c r="AM286" i="8"/>
  <c r="AH99" i="8"/>
  <c r="AQ99" i="8"/>
  <c r="AN99" i="8"/>
  <c r="AS99" i="8"/>
  <c r="AC100" i="8"/>
  <c r="AZ287" i="8"/>
  <c r="AM286" i="9"/>
  <c r="AD99" i="9"/>
  <c r="AA99" i="9"/>
  <c r="AF99" i="9"/>
  <c r="Z288" i="8"/>
  <c r="Z290" i="7"/>
  <c r="BO99" i="8"/>
  <c r="BT99" i="8"/>
  <c r="BL100" i="8" s="1"/>
  <c r="BR99" i="8"/>
  <c r="BD99" i="9"/>
  <c r="BA99" i="9"/>
  <c r="BF99" i="9"/>
  <c r="AM288" i="7"/>
  <c r="BD101" i="7"/>
  <c r="BA101" i="7"/>
  <c r="BF101" i="7"/>
  <c r="BM288" i="7"/>
  <c r="U99" i="8"/>
  <c r="BM286" i="9"/>
  <c r="Q100" i="9"/>
  <c r="N100" i="9"/>
  <c r="S100" i="9"/>
  <c r="CB99" i="8"/>
  <c r="CE99" i="8"/>
  <c r="CG99" i="8"/>
  <c r="BY100" i="8" s="1"/>
  <c r="P100" i="8"/>
  <c r="BQ99" i="9"/>
  <c r="BN99" i="9"/>
  <c r="BS99" i="9"/>
  <c r="BH99" i="8" l="1"/>
  <c r="BU99" i="8"/>
  <c r="AM287" i="9"/>
  <c r="BC100" i="8"/>
  <c r="AZ288" i="8"/>
  <c r="AD102" i="7"/>
  <c r="AA102" i="7"/>
  <c r="AF102" i="7"/>
  <c r="BZ287" i="9"/>
  <c r="CB101" i="7"/>
  <c r="CG101" i="7"/>
  <c r="BY102" i="7" s="1"/>
  <c r="CE101" i="7"/>
  <c r="BM288" i="8"/>
  <c r="BO99" i="9"/>
  <c r="BT99" i="9"/>
  <c r="BL100" i="9" s="1"/>
  <c r="BR99" i="9"/>
  <c r="Z289" i="8"/>
  <c r="AO101" i="7"/>
  <c r="AR101" i="7"/>
  <c r="AT101" i="7"/>
  <c r="AL102" i="7" s="1"/>
  <c r="AD100" i="8"/>
  <c r="AA100" i="8"/>
  <c r="AF100" i="8"/>
  <c r="AM289" i="7"/>
  <c r="BZ288" i="8"/>
  <c r="CB99" i="9"/>
  <c r="CG99" i="9"/>
  <c r="BY100" i="9" s="1"/>
  <c r="CE99" i="9"/>
  <c r="CH99" i="8"/>
  <c r="BB101" i="7"/>
  <c r="BG101" i="7"/>
  <c r="AY102" i="7" s="1"/>
  <c r="BE101" i="7"/>
  <c r="AZ287" i="9"/>
  <c r="Q100" i="8"/>
  <c r="N100" i="8"/>
  <c r="S100" i="8"/>
  <c r="BP100" i="8"/>
  <c r="AM287" i="8"/>
  <c r="AZ289" i="7"/>
  <c r="O100" i="9"/>
  <c r="T100" i="9"/>
  <c r="L101" i="9" s="1"/>
  <c r="R100" i="9"/>
  <c r="Z287" i="9"/>
  <c r="AB99" i="9"/>
  <c r="AE99" i="9"/>
  <c r="AG99" i="9"/>
  <c r="Y100" i="9" s="1"/>
  <c r="O101" i="7"/>
  <c r="R101" i="7"/>
  <c r="T101" i="7"/>
  <c r="L102" i="7" s="1"/>
  <c r="BM289" i="7"/>
  <c r="CC100" i="8"/>
  <c r="Z291" i="7"/>
  <c r="BM287" i="9"/>
  <c r="AO99" i="8"/>
  <c r="AT99" i="8"/>
  <c r="AL100" i="8" s="1"/>
  <c r="AR99" i="8"/>
  <c r="BO101" i="7"/>
  <c r="BT101" i="7"/>
  <c r="BL102" i="7" s="1"/>
  <c r="BR101" i="7"/>
  <c r="BB99" i="9"/>
  <c r="BG99" i="9"/>
  <c r="AY100" i="9" s="1"/>
  <c r="BE99" i="9"/>
  <c r="AO99" i="9"/>
  <c r="AT99" i="9"/>
  <c r="AL100" i="9" s="1"/>
  <c r="AR99" i="9"/>
  <c r="BZ289" i="7"/>
  <c r="AZ289" i="8" l="1"/>
  <c r="AU101" i="7"/>
  <c r="AU99" i="8"/>
  <c r="Z292" i="7"/>
  <c r="Z288" i="9"/>
  <c r="O100" i="8"/>
  <c r="T100" i="8"/>
  <c r="L101" i="8" s="1"/>
  <c r="R100" i="8"/>
  <c r="CH99" i="9"/>
  <c r="CH101" i="7"/>
  <c r="BP102" i="7"/>
  <c r="CC100" i="9"/>
  <c r="Z290" i="8"/>
  <c r="CC102" i="7"/>
  <c r="AU99" i="9"/>
  <c r="AP100" i="9"/>
  <c r="U100" i="9"/>
  <c r="BD100" i="8"/>
  <c r="BA100" i="8"/>
  <c r="BF100" i="8"/>
  <c r="BQ100" i="8"/>
  <c r="BN100" i="8"/>
  <c r="BS100" i="8"/>
  <c r="BZ290" i="7"/>
  <c r="CD100" i="8"/>
  <c r="CA100" i="8"/>
  <c r="CF100" i="8"/>
  <c r="P101" i="9"/>
  <c r="BU99" i="9"/>
  <c r="BZ288" i="9"/>
  <c r="BZ289" i="8"/>
  <c r="BP100" i="9"/>
  <c r="AM288" i="9"/>
  <c r="AZ290" i="7"/>
  <c r="AZ288" i="9"/>
  <c r="AM290" i="7"/>
  <c r="BM288" i="9"/>
  <c r="P102" i="7"/>
  <c r="BH101" i="7"/>
  <c r="AB102" i="7"/>
  <c r="AG102" i="7"/>
  <c r="Y103" i="7" s="1"/>
  <c r="AE102" i="7"/>
  <c r="BC102" i="7"/>
  <c r="AH99" i="9"/>
  <c r="AP102" i="7"/>
  <c r="AP100" i="8"/>
  <c r="BH99" i="9"/>
  <c r="BM290" i="7"/>
  <c r="BC100" i="9"/>
  <c r="U101" i="7"/>
  <c r="AM288" i="8"/>
  <c r="AB100" i="8"/>
  <c r="AG100" i="8"/>
  <c r="Y101" i="8" s="1"/>
  <c r="AE100" i="8"/>
  <c r="BM289" i="8"/>
  <c r="BU101" i="7"/>
  <c r="AC100" i="9"/>
  <c r="BZ289" i="9" l="1"/>
  <c r="Z291" i="8"/>
  <c r="AH100" i="8"/>
  <c r="Z289" i="9"/>
  <c r="AZ289" i="9"/>
  <c r="AC101" i="8"/>
  <c r="AC103" i="7"/>
  <c r="BB100" i="8"/>
  <c r="BE100" i="8"/>
  <c r="BG100" i="8"/>
  <c r="AY101" i="8" s="1"/>
  <c r="CD100" i="9"/>
  <c r="CA100" i="9"/>
  <c r="CF100" i="9"/>
  <c r="AQ100" i="8"/>
  <c r="AN100" i="8"/>
  <c r="AS100" i="8"/>
  <c r="AZ291" i="7"/>
  <c r="Q101" i="9"/>
  <c r="N101" i="9"/>
  <c r="S101" i="9"/>
  <c r="Z293" i="7"/>
  <c r="AD100" i="9"/>
  <c r="AA100" i="9"/>
  <c r="AF100" i="9"/>
  <c r="AM289" i="8"/>
  <c r="AQ102" i="7"/>
  <c r="AN102" i="7"/>
  <c r="AS102" i="7"/>
  <c r="BM290" i="8"/>
  <c r="BQ102" i="7"/>
  <c r="BN102" i="7"/>
  <c r="BS102" i="7"/>
  <c r="AH102" i="7"/>
  <c r="AM289" i="9"/>
  <c r="BQ100" i="9"/>
  <c r="BN100" i="9"/>
  <c r="BS100" i="9"/>
  <c r="CB100" i="8"/>
  <c r="CG100" i="8"/>
  <c r="BY101" i="8" s="1"/>
  <c r="CE100" i="8"/>
  <c r="Q102" i="7"/>
  <c r="N102" i="7"/>
  <c r="S102" i="7"/>
  <c r="BM289" i="9"/>
  <c r="BZ291" i="7"/>
  <c r="AQ100" i="9"/>
  <c r="AN100" i="9"/>
  <c r="AS100" i="9"/>
  <c r="BZ290" i="8"/>
  <c r="AZ290" i="8"/>
  <c r="BD100" i="9"/>
  <c r="BA100" i="9"/>
  <c r="BF100" i="9"/>
  <c r="BM291" i="7"/>
  <c r="BD102" i="7"/>
  <c r="BA102" i="7"/>
  <c r="BF102" i="7"/>
  <c r="CD102" i="7"/>
  <c r="CA102" i="7"/>
  <c r="CF102" i="7"/>
  <c r="U100" i="8"/>
  <c r="AM291" i="7"/>
  <c r="BO100" i="8"/>
  <c r="BT100" i="8"/>
  <c r="BL101" i="8" s="1"/>
  <c r="BR100" i="8"/>
  <c r="P101" i="8"/>
  <c r="AB100" i="9" l="1"/>
  <c r="AE100" i="9"/>
  <c r="AG100" i="9"/>
  <c r="Y101" i="9" s="1"/>
  <c r="BU100" i="8"/>
  <c r="AZ290" i="9"/>
  <c r="CH100" i="8"/>
  <c r="BO102" i="7"/>
  <c r="BR102" i="7"/>
  <c r="BT102" i="7"/>
  <c r="BL103" i="7" s="1"/>
  <c r="Z294" i="7"/>
  <c r="BM292" i="7"/>
  <c r="CC101" i="8"/>
  <c r="Z290" i="9"/>
  <c r="AM292" i="7"/>
  <c r="AO100" i="9"/>
  <c r="AR100" i="9"/>
  <c r="AT100" i="9"/>
  <c r="AL101" i="9" s="1"/>
  <c r="B16" i="9"/>
  <c r="CB100" i="9"/>
  <c r="CE100" i="9"/>
  <c r="CG100" i="9"/>
  <c r="BY101" i="9" s="1"/>
  <c r="BM291" i="8"/>
  <c r="O101" i="9"/>
  <c r="R101" i="9"/>
  <c r="T101" i="9"/>
  <c r="L102" i="9" s="1"/>
  <c r="BC101" i="8"/>
  <c r="BO100" i="9"/>
  <c r="BT100" i="9"/>
  <c r="BL101" i="9" s="1"/>
  <c r="BR100" i="9"/>
  <c r="AO102" i="7"/>
  <c r="AT102" i="7"/>
  <c r="AL103" i="7" s="1"/>
  <c r="AR102" i="7"/>
  <c r="AZ292" i="7"/>
  <c r="BH100" i="8"/>
  <c r="BZ292" i="7"/>
  <c r="Z292" i="8"/>
  <c r="O102" i="7"/>
  <c r="T102" i="7"/>
  <c r="L103" i="7" s="1"/>
  <c r="R102" i="7"/>
  <c r="BB100" i="9"/>
  <c r="BG100" i="9"/>
  <c r="AY101" i="9" s="1"/>
  <c r="BE100" i="9"/>
  <c r="AM290" i="9"/>
  <c r="AM290" i="8"/>
  <c r="AD103" i="7"/>
  <c r="AA103" i="7"/>
  <c r="AF103" i="7"/>
  <c r="BB102" i="7"/>
  <c r="BG102" i="7"/>
  <c r="AY103" i="7" s="1"/>
  <c r="BE102" i="7"/>
  <c r="BP101" i="8"/>
  <c r="AZ291" i="8"/>
  <c r="CB102" i="7"/>
  <c r="CG102" i="7"/>
  <c r="BY103" i="7" s="1"/>
  <c r="CE102" i="7"/>
  <c r="BM290" i="9"/>
  <c r="AO100" i="8"/>
  <c r="AR100" i="8"/>
  <c r="AT100" i="8"/>
  <c r="AL101" i="8" s="1"/>
  <c r="BZ290" i="9"/>
  <c r="Q101" i="8"/>
  <c r="N101" i="8"/>
  <c r="S101" i="8"/>
  <c r="BZ291" i="8"/>
  <c r="AD101" i="8"/>
  <c r="AA101" i="8"/>
  <c r="AF101" i="8"/>
  <c r="CD101" i="8" l="1"/>
  <c r="CA101" i="8"/>
  <c r="CF101" i="8"/>
  <c r="AB101" i="8"/>
  <c r="AE101" i="8"/>
  <c r="AG101" i="8"/>
  <c r="Y102" i="8" s="1"/>
  <c r="BQ101" i="8"/>
  <c r="BN101" i="8"/>
  <c r="BS101" i="8"/>
  <c r="BD101" i="8"/>
  <c r="BA101" i="8"/>
  <c r="BF101" i="8"/>
  <c r="AP101" i="9"/>
  <c r="BM293" i="7"/>
  <c r="AM291" i="9"/>
  <c r="P102" i="9"/>
  <c r="AU100" i="9"/>
  <c r="AU100" i="8"/>
  <c r="BC103" i="7"/>
  <c r="U101" i="9"/>
  <c r="Z295" i="7"/>
  <c r="AZ293" i="7"/>
  <c r="AM293" i="7"/>
  <c r="BZ291" i="9"/>
  <c r="AP101" i="8"/>
  <c r="BH102" i="7"/>
  <c r="BH100" i="9"/>
  <c r="BP103" i="7"/>
  <c r="BZ293" i="7"/>
  <c r="C16" i="8"/>
  <c r="AU102" i="7"/>
  <c r="BM291" i="9"/>
  <c r="BM292" i="8"/>
  <c r="O101" i="8"/>
  <c r="T101" i="8"/>
  <c r="L102" i="8" s="1"/>
  <c r="R101" i="8"/>
  <c r="AB103" i="7"/>
  <c r="AG103" i="7"/>
  <c r="Y104" i="7" s="1"/>
  <c r="AE103" i="7"/>
  <c r="I46" i="10" s="1"/>
  <c r="CC101" i="9"/>
  <c r="Z291" i="9"/>
  <c r="BU100" i="9"/>
  <c r="CH100" i="9"/>
  <c r="AC101" i="9"/>
  <c r="BU102" i="7"/>
  <c r="CH102" i="7"/>
  <c r="AP103" i="7"/>
  <c r="AZ292" i="8"/>
  <c r="Z293" i="8"/>
  <c r="BP101" i="9"/>
  <c r="AH100" i="9"/>
  <c r="BC101" i="9"/>
  <c r="BZ292" i="8"/>
  <c r="B16" i="8"/>
  <c r="C18" i="7"/>
  <c r="U102" i="7"/>
  <c r="CC103" i="7"/>
  <c r="P103" i="7"/>
  <c r="AM291" i="8"/>
  <c r="AZ291" i="9"/>
  <c r="AD101" i="9" l="1"/>
  <c r="AA101" i="9"/>
  <c r="AF101" i="9"/>
  <c r="Z294" i="8"/>
  <c r="AZ293" i="8"/>
  <c r="BM293" i="8"/>
  <c r="AZ294" i="7"/>
  <c r="Q102" i="9"/>
  <c r="N102" i="9"/>
  <c r="S102" i="9"/>
  <c r="BD103" i="7"/>
  <c r="BA103" i="7"/>
  <c r="BF103" i="7"/>
  <c r="BQ101" i="9"/>
  <c r="BN101" i="9"/>
  <c r="BS101" i="9"/>
  <c r="AZ292" i="9"/>
  <c r="AM292" i="8"/>
  <c r="AQ103" i="7"/>
  <c r="AN103" i="7"/>
  <c r="AS103" i="7"/>
  <c r="Z292" i="9"/>
  <c r="BM292" i="9"/>
  <c r="F16" i="8"/>
  <c r="Z296" i="7"/>
  <c r="AM292" i="9"/>
  <c r="BO101" i="8"/>
  <c r="BR101" i="8"/>
  <c r="BT101" i="8"/>
  <c r="BL102" i="8" s="1"/>
  <c r="BZ293" i="8"/>
  <c r="AQ101" i="8"/>
  <c r="AN101" i="8"/>
  <c r="AS101" i="8"/>
  <c r="AC102" i="8"/>
  <c r="CD101" i="9"/>
  <c r="CA101" i="9"/>
  <c r="CF101" i="9"/>
  <c r="Q103" i="7"/>
  <c r="N103" i="7"/>
  <c r="S103" i="7"/>
  <c r="BD101" i="9"/>
  <c r="BA101" i="9"/>
  <c r="BF101" i="9"/>
  <c r="CD103" i="7"/>
  <c r="CA103" i="7"/>
  <c r="CF103" i="7"/>
  <c r="AH103" i="7"/>
  <c r="AH101" i="8"/>
  <c r="AC104" i="7"/>
  <c r="BZ292" i="9"/>
  <c r="BM294" i="7"/>
  <c r="U101" i="8"/>
  <c r="AQ101" i="9"/>
  <c r="AN101" i="9"/>
  <c r="AS101" i="9"/>
  <c r="BZ294" i="7"/>
  <c r="P102" i="8"/>
  <c r="G16" i="8"/>
  <c r="BQ103" i="7"/>
  <c r="BN103" i="7"/>
  <c r="BS103" i="7"/>
  <c r="AM294" i="7"/>
  <c r="E16" i="8"/>
  <c r="CB101" i="8"/>
  <c r="CG101" i="8"/>
  <c r="BY102" i="8" s="1"/>
  <c r="CE101" i="8"/>
  <c r="BB101" i="8"/>
  <c r="BE101" i="8"/>
  <c r="BG101" i="8"/>
  <c r="AY102" i="8" s="1"/>
  <c r="Z297" i="7" l="1"/>
  <c r="BZ293" i="9"/>
  <c r="BB101" i="9"/>
  <c r="BE101" i="9"/>
  <c r="BG101" i="9"/>
  <c r="AY102" i="9" s="1"/>
  <c r="AZ295" i="7"/>
  <c r="D16" i="9"/>
  <c r="AD104" i="7"/>
  <c r="AA104" i="7"/>
  <c r="AF104" i="7"/>
  <c r="D16" i="8"/>
  <c r="AZ293" i="9"/>
  <c r="AM295" i="7"/>
  <c r="AO101" i="9"/>
  <c r="AR101" i="9"/>
  <c r="AT101" i="9"/>
  <c r="AL102" i="9" s="1"/>
  <c r="B18" i="7"/>
  <c r="AO101" i="8"/>
  <c r="AR101" i="8"/>
  <c r="AT101" i="8"/>
  <c r="AL102" i="8" s="1"/>
  <c r="F16" i="9"/>
  <c r="O103" i="7"/>
  <c r="T103" i="7"/>
  <c r="L104" i="7" s="1"/>
  <c r="R103" i="7"/>
  <c r="BM293" i="9"/>
  <c r="BO101" i="9"/>
  <c r="BT101" i="9"/>
  <c r="BL102" i="9" s="1"/>
  <c r="BR101" i="9"/>
  <c r="BM294" i="8"/>
  <c r="AZ294" i="8"/>
  <c r="E16" i="9"/>
  <c r="BO103" i="7"/>
  <c r="BR103" i="7"/>
  <c r="BT103" i="7"/>
  <c r="BL104" i="7" s="1"/>
  <c r="G16" i="9"/>
  <c r="BZ294" i="8"/>
  <c r="Z293" i="9"/>
  <c r="E18" i="7"/>
  <c r="BB103" i="7"/>
  <c r="BG103" i="7"/>
  <c r="AY104" i="7" s="1"/>
  <c r="BE103" i="7"/>
  <c r="Z295" i="8"/>
  <c r="CC102" i="8"/>
  <c r="BZ295" i="7"/>
  <c r="F18" i="7"/>
  <c r="CB101" i="9"/>
  <c r="CE101" i="9"/>
  <c r="CG101" i="9"/>
  <c r="BY102" i="9" s="1"/>
  <c r="BP102" i="8"/>
  <c r="BU101" i="8"/>
  <c r="D18" i="7"/>
  <c r="BM295" i="7"/>
  <c r="I49" i="10"/>
  <c r="I50" i="10" s="1"/>
  <c r="I55" i="10"/>
  <c r="I53" i="10"/>
  <c r="G18" i="7"/>
  <c r="AD102" i="8"/>
  <c r="AA102" i="8"/>
  <c r="AF102" i="8"/>
  <c r="AO103" i="7"/>
  <c r="AR103" i="7"/>
  <c r="AT103" i="7"/>
  <c r="AL104" i="7" s="1"/>
  <c r="C16" i="9"/>
  <c r="BC102" i="8"/>
  <c r="BH101" i="8"/>
  <c r="CH101" i="8"/>
  <c r="Q102" i="8"/>
  <c r="N102" i="8"/>
  <c r="S102" i="8"/>
  <c r="CB103" i="7"/>
  <c r="CG103" i="7"/>
  <c r="BY104" i="7" s="1"/>
  <c r="CE103" i="7"/>
  <c r="AB101" i="9"/>
  <c r="AG101" i="9"/>
  <c r="Y102" i="9" s="1"/>
  <c r="AE101" i="9"/>
  <c r="AM293" i="9"/>
  <c r="AM293" i="8"/>
  <c r="O102" i="9"/>
  <c r="R102" i="9"/>
  <c r="T102" i="9"/>
  <c r="L103" i="9" s="1"/>
  <c r="AZ296" i="7" l="1"/>
  <c r="AP104" i="7"/>
  <c r="BM296" i="7"/>
  <c r="P104" i="7"/>
  <c r="AM296" i="7"/>
  <c r="CC104" i="7"/>
  <c r="AM294" i="8"/>
  <c r="AU103" i="7"/>
  <c r="Z294" i="9"/>
  <c r="BC102" i="9"/>
  <c r="O102" i="8"/>
  <c r="R102" i="8"/>
  <c r="T102" i="8"/>
  <c r="L103" i="8" s="1"/>
  <c r="BZ296" i="7"/>
  <c r="AZ295" i="8"/>
  <c r="BH101" i="9"/>
  <c r="AZ294" i="9"/>
  <c r="AM294" i="9"/>
  <c r="AB102" i="8"/>
  <c r="AG102" i="8"/>
  <c r="Y103" i="8" s="1"/>
  <c r="AE102" i="8"/>
  <c r="BZ295" i="8"/>
  <c r="AP102" i="8"/>
  <c r="BZ294" i="9"/>
  <c r="U102" i="9"/>
  <c r="CD102" i="8"/>
  <c r="CA102" i="8"/>
  <c r="CF102" i="8"/>
  <c r="BM295" i="8"/>
  <c r="AU101" i="8"/>
  <c r="Z298" i="7"/>
  <c r="Z296" i="8"/>
  <c r="BU101" i="9"/>
  <c r="CC102" i="9"/>
  <c r="BP102" i="9"/>
  <c r="AB104" i="7"/>
  <c r="AE104" i="7"/>
  <c r="AG104" i="7"/>
  <c r="Y105" i="7" s="1"/>
  <c r="AH101" i="9"/>
  <c r="CH101" i="9"/>
  <c r="BH103" i="7"/>
  <c r="BD102" i="8"/>
  <c r="BA102" i="8"/>
  <c r="BF102" i="8"/>
  <c r="BC104" i="7"/>
  <c r="BP104" i="7"/>
  <c r="BM294" i="9"/>
  <c r="AP102" i="9"/>
  <c r="U103" i="7"/>
  <c r="BQ102" i="8"/>
  <c r="BN102" i="8"/>
  <c r="BS102" i="8"/>
  <c r="AC102" i="9"/>
  <c r="P103" i="9"/>
  <c r="CH103" i="7"/>
  <c r="BU103" i="7"/>
  <c r="AU101" i="9"/>
  <c r="AC105" i="7" l="1"/>
  <c r="BZ295" i="9"/>
  <c r="AZ295" i="9"/>
  <c r="AM297" i="7"/>
  <c r="BD102" i="9"/>
  <c r="BA102" i="9"/>
  <c r="BF102" i="9"/>
  <c r="Z299" i="7"/>
  <c r="AQ102" i="9"/>
  <c r="AN102" i="9"/>
  <c r="AS102" i="9"/>
  <c r="Z295" i="9"/>
  <c r="Q104" i="7"/>
  <c r="N104" i="7"/>
  <c r="S104" i="7"/>
  <c r="BD104" i="7"/>
  <c r="BA104" i="7"/>
  <c r="BF104" i="7"/>
  <c r="CD104" i="7"/>
  <c r="CA104" i="7"/>
  <c r="CF104" i="7"/>
  <c r="AQ102" i="8"/>
  <c r="AN102" i="8"/>
  <c r="AS102" i="8"/>
  <c r="Q103" i="9"/>
  <c r="N103" i="9"/>
  <c r="S103" i="9"/>
  <c r="BQ102" i="9"/>
  <c r="BN102" i="9"/>
  <c r="BS102" i="9"/>
  <c r="BZ296" i="8"/>
  <c r="AZ296" i="8"/>
  <c r="BM297" i="7"/>
  <c r="CD102" i="9"/>
  <c r="CA102" i="9"/>
  <c r="CF102" i="9"/>
  <c r="BM296" i="8"/>
  <c r="AH102" i="8"/>
  <c r="AD102" i="9"/>
  <c r="AA102" i="9"/>
  <c r="AF102" i="9"/>
  <c r="BM295" i="9"/>
  <c r="AC103" i="8"/>
  <c r="BZ297" i="7"/>
  <c r="AQ104" i="7"/>
  <c r="AN104" i="7"/>
  <c r="AS104" i="7"/>
  <c r="BB102" i="8"/>
  <c r="BG102" i="8"/>
  <c r="AY103" i="8" s="1"/>
  <c r="BE102" i="8"/>
  <c r="AH104" i="7"/>
  <c r="BQ104" i="7"/>
  <c r="BN104" i="7"/>
  <c r="BS104" i="7"/>
  <c r="CB102" i="8"/>
  <c r="CE102" i="8"/>
  <c r="CG102" i="8"/>
  <c r="BY103" i="8" s="1"/>
  <c r="P103" i="8"/>
  <c r="U102" i="8"/>
  <c r="AM295" i="8"/>
  <c r="AZ297" i="7"/>
  <c r="BO102" i="8"/>
  <c r="BT102" i="8"/>
  <c r="BL103" i="8" s="1"/>
  <c r="BR102" i="8"/>
  <c r="Z297" i="8"/>
  <c r="AM295" i="9"/>
  <c r="AB102" i="9" l="1"/>
  <c r="AG102" i="9"/>
  <c r="Y103" i="9" s="1"/>
  <c r="AE102" i="9"/>
  <c r="Z296" i="9"/>
  <c r="BM298" i="7"/>
  <c r="AO102" i="8"/>
  <c r="AR102" i="8"/>
  <c r="AT102" i="8"/>
  <c r="AL103" i="8" s="1"/>
  <c r="AZ296" i="9"/>
  <c r="AO102" i="9"/>
  <c r="AT102" i="9"/>
  <c r="AL103" i="9" s="1"/>
  <c r="AR102" i="9"/>
  <c r="BZ296" i="9"/>
  <c r="AM298" i="7"/>
  <c r="CC103" i="8"/>
  <c r="CB104" i="7"/>
  <c r="CE104" i="7"/>
  <c r="CG104" i="7"/>
  <c r="BY105" i="7" s="1"/>
  <c r="BC103" i="8"/>
  <c r="AO104" i="7"/>
  <c r="AT104" i="7"/>
  <c r="AL105" i="7" s="1"/>
  <c r="AR104" i="7"/>
  <c r="AZ297" i="8"/>
  <c r="BP103" i="8"/>
  <c r="CH102" i="8"/>
  <c r="AZ298" i="7"/>
  <c r="BM297" i="8"/>
  <c r="BZ297" i="8"/>
  <c r="Z300" i="7"/>
  <c r="AD105" i="7"/>
  <c r="AA105" i="7"/>
  <c r="AF105" i="7"/>
  <c r="BZ298" i="7"/>
  <c r="BO104" i="7"/>
  <c r="BT104" i="7"/>
  <c r="BL105" i="7" s="1"/>
  <c r="BR104" i="7"/>
  <c r="AD103" i="8"/>
  <c r="AA103" i="8"/>
  <c r="AF103" i="8"/>
  <c r="AM296" i="9"/>
  <c r="Q103" i="8"/>
  <c r="N103" i="8"/>
  <c r="S103" i="8"/>
  <c r="AM296" i="8"/>
  <c r="CB102" i="9"/>
  <c r="CE102" i="9"/>
  <c r="CG102" i="9"/>
  <c r="BY103" i="9" s="1"/>
  <c r="BO102" i="9"/>
  <c r="BR102" i="9"/>
  <c r="BT102" i="9"/>
  <c r="BL103" i="9" s="1"/>
  <c r="BB104" i="7"/>
  <c r="BG104" i="7"/>
  <c r="AY105" i="7" s="1"/>
  <c r="BE104" i="7"/>
  <c r="BU102" i="8"/>
  <c r="BB102" i="9"/>
  <c r="BG102" i="9"/>
  <c r="AY103" i="9" s="1"/>
  <c r="BE102" i="9"/>
  <c r="Z298" i="8"/>
  <c r="BH102" i="8"/>
  <c r="BM296" i="9"/>
  <c r="O103" i="9"/>
  <c r="R103" i="9"/>
  <c r="T103" i="9"/>
  <c r="L104" i="9" s="1"/>
  <c r="O104" i="7"/>
  <c r="R104" i="7"/>
  <c r="T104" i="7"/>
  <c r="L105" i="7" s="1"/>
  <c r="Z299" i="8" l="1"/>
  <c r="BH102" i="9"/>
  <c r="BC103" i="9"/>
  <c r="CH102" i="9"/>
  <c r="AZ298" i="8"/>
  <c r="AM299" i="7"/>
  <c r="AU102" i="8"/>
  <c r="P105" i="7"/>
  <c r="AB103" i="8"/>
  <c r="AG103" i="8"/>
  <c r="Y104" i="8" s="1"/>
  <c r="AE103" i="8"/>
  <c r="AM297" i="8"/>
  <c r="BZ298" i="8"/>
  <c r="AU104" i="7"/>
  <c r="BZ297" i="9"/>
  <c r="AP105" i="7"/>
  <c r="P104" i="9"/>
  <c r="BP105" i="7"/>
  <c r="BM298" i="8"/>
  <c r="AU102" i="9"/>
  <c r="BM299" i="7"/>
  <c r="BU104" i="7"/>
  <c r="U103" i="9"/>
  <c r="BH104" i="7"/>
  <c r="O103" i="8"/>
  <c r="R103" i="8"/>
  <c r="T103" i="8"/>
  <c r="L104" i="8" s="1"/>
  <c r="AP103" i="9"/>
  <c r="Z297" i="9"/>
  <c r="BC105" i="7"/>
  <c r="BZ299" i="7"/>
  <c r="AZ299" i="7"/>
  <c r="BD103" i="8"/>
  <c r="BA103" i="8"/>
  <c r="BF103" i="8"/>
  <c r="CC105" i="7"/>
  <c r="CH104" i="7"/>
  <c r="AH102" i="9"/>
  <c r="BU102" i="9"/>
  <c r="AZ297" i="9"/>
  <c r="AC103" i="9"/>
  <c r="AB105" i="7"/>
  <c r="AE105" i="7"/>
  <c r="AG105" i="7"/>
  <c r="Y106" i="7" s="1"/>
  <c r="BM297" i="9"/>
  <c r="U104" i="7"/>
  <c r="BP103" i="9"/>
  <c r="AM297" i="9"/>
  <c r="CC103" i="9"/>
  <c r="Z301" i="7"/>
  <c r="BQ103" i="8"/>
  <c r="BN103" i="8"/>
  <c r="BS103" i="8"/>
  <c r="CD103" i="8"/>
  <c r="CA103" i="8"/>
  <c r="CF103" i="8"/>
  <c r="AP103" i="8"/>
  <c r="CD103" i="9" l="1"/>
  <c r="CA103" i="9"/>
  <c r="CF103" i="9"/>
  <c r="AC106" i="7"/>
  <c r="AH105" i="7"/>
  <c r="BM299" i="8"/>
  <c r="BZ299" i="8"/>
  <c r="AQ103" i="8"/>
  <c r="AN103" i="8"/>
  <c r="AS103" i="8"/>
  <c r="BD105" i="7"/>
  <c r="BA105" i="7"/>
  <c r="BF105" i="7"/>
  <c r="BQ105" i="7"/>
  <c r="BN105" i="7"/>
  <c r="BS105" i="7"/>
  <c r="AM298" i="8"/>
  <c r="AZ299" i="8"/>
  <c r="CD105" i="7"/>
  <c r="CA105" i="7"/>
  <c r="CF105" i="7"/>
  <c r="AM298" i="9"/>
  <c r="AD103" i="9"/>
  <c r="AA103" i="9"/>
  <c r="AF103" i="9"/>
  <c r="Z298" i="9"/>
  <c r="Q104" i="9"/>
  <c r="N104" i="9"/>
  <c r="S104" i="9"/>
  <c r="AH103" i="8"/>
  <c r="AC104" i="8"/>
  <c r="AZ298" i="9"/>
  <c r="BD103" i="9"/>
  <c r="BA103" i="9"/>
  <c r="BF103" i="9"/>
  <c r="BB103" i="8"/>
  <c r="BG103" i="8"/>
  <c r="AY104" i="8" s="1"/>
  <c r="BE103" i="8"/>
  <c r="U103" i="8"/>
  <c r="BM300" i="7"/>
  <c r="Q105" i="7"/>
  <c r="N105" i="7"/>
  <c r="S105" i="7"/>
  <c r="AQ103" i="9"/>
  <c r="AN103" i="9"/>
  <c r="AS103" i="9"/>
  <c r="AQ105" i="7"/>
  <c r="AN105" i="7"/>
  <c r="AS105" i="7"/>
  <c r="P104" i="8"/>
  <c r="BO103" i="8"/>
  <c r="BT103" i="8"/>
  <c r="BL104" i="8" s="1"/>
  <c r="BR103" i="8"/>
  <c r="BZ298" i="9"/>
  <c r="CB103" i="8"/>
  <c r="CG103" i="8"/>
  <c r="BY104" i="8" s="1"/>
  <c r="CE103" i="8"/>
  <c r="BQ103" i="9"/>
  <c r="BN103" i="9"/>
  <c r="BS103" i="9"/>
  <c r="Z302" i="7"/>
  <c r="BM298" i="9"/>
  <c r="Z300" i="8"/>
  <c r="AZ300" i="7"/>
  <c r="BZ300" i="7"/>
  <c r="AM300" i="7"/>
  <c r="O105" i="7" l="1"/>
  <c r="R105" i="7"/>
  <c r="T105" i="7"/>
  <c r="L106" i="7" s="1"/>
  <c r="AZ299" i="9"/>
  <c r="BO105" i="7"/>
  <c r="BR105" i="7"/>
  <c r="BT105" i="7"/>
  <c r="BL106" i="7" s="1"/>
  <c r="BB105" i="7"/>
  <c r="BE105" i="7"/>
  <c r="BG105" i="7"/>
  <c r="AY106" i="7" s="1"/>
  <c r="Z301" i="8"/>
  <c r="BZ299" i="9"/>
  <c r="CB105" i="7"/>
  <c r="CE105" i="7"/>
  <c r="CG105" i="7"/>
  <c r="BY106" i="7" s="1"/>
  <c r="AB103" i="9"/>
  <c r="AE103" i="9"/>
  <c r="AG103" i="9"/>
  <c r="Y104" i="9" s="1"/>
  <c r="CH103" i="8"/>
  <c r="BO103" i="9"/>
  <c r="BT103" i="9"/>
  <c r="BL104" i="9" s="1"/>
  <c r="BR103" i="9"/>
  <c r="AO105" i="7"/>
  <c r="AR105" i="7"/>
  <c r="AT105" i="7"/>
  <c r="AL106" i="7" s="1"/>
  <c r="AM299" i="9"/>
  <c r="AZ301" i="7"/>
  <c r="BH103" i="8"/>
  <c r="BC104" i="8"/>
  <c r="AO103" i="8"/>
  <c r="AR103" i="8"/>
  <c r="AT103" i="8"/>
  <c r="AL104" i="8" s="1"/>
  <c r="AD106" i="7"/>
  <c r="AA106" i="7"/>
  <c r="AF106" i="7"/>
  <c r="CC104" i="8"/>
  <c r="BP104" i="8"/>
  <c r="AZ300" i="8"/>
  <c r="Z299" i="9"/>
  <c r="AD104" i="8"/>
  <c r="AA104" i="8"/>
  <c r="AF104" i="8"/>
  <c r="BU103" i="8"/>
  <c r="BM299" i="9"/>
  <c r="Z303" i="7"/>
  <c r="Q104" i="8"/>
  <c r="N104" i="8"/>
  <c r="S104" i="8"/>
  <c r="BB103" i="9"/>
  <c r="BE103" i="9"/>
  <c r="BG103" i="9"/>
  <c r="AY104" i="9" s="1"/>
  <c r="AM299" i="8"/>
  <c r="BZ300" i="8"/>
  <c r="CB103" i="9"/>
  <c r="CE103" i="9"/>
  <c r="CG103" i="9"/>
  <c r="BY104" i="9" s="1"/>
  <c r="BM300" i="8"/>
  <c r="BZ301" i="7"/>
  <c r="BM301" i="7"/>
  <c r="AO103" i="9"/>
  <c r="AR103" i="9"/>
  <c r="AT103" i="9"/>
  <c r="AL104" i="9" s="1"/>
  <c r="O104" i="9"/>
  <c r="T104" i="9"/>
  <c r="L105" i="9" s="1"/>
  <c r="R104" i="9"/>
  <c r="AM301" i="7"/>
  <c r="AU103" i="8" l="1"/>
  <c r="CH103" i="9"/>
  <c r="AZ301" i="8"/>
  <c r="BU103" i="9"/>
  <c r="AP104" i="9"/>
  <c r="BM300" i="9"/>
  <c r="BP104" i="9"/>
  <c r="BZ300" i="9"/>
  <c r="BP106" i="7"/>
  <c r="BU105" i="7"/>
  <c r="CC104" i="9"/>
  <c r="AM300" i="8"/>
  <c r="BM302" i="7"/>
  <c r="BQ104" i="8"/>
  <c r="BN104" i="8"/>
  <c r="BS104" i="8"/>
  <c r="P105" i="9"/>
  <c r="BZ301" i="8"/>
  <c r="BD104" i="8"/>
  <c r="BA104" i="8"/>
  <c r="BF104" i="8"/>
  <c r="AZ302" i="7"/>
  <c r="AC104" i="9"/>
  <c r="Z304" i="7"/>
  <c r="Z302" i="8"/>
  <c r="BZ302" i="7"/>
  <c r="BH103" i="9"/>
  <c r="CD104" i="8"/>
  <c r="CA104" i="8"/>
  <c r="CF104" i="8"/>
  <c r="AH103" i="9"/>
  <c r="BC106" i="7"/>
  <c r="AZ300" i="9"/>
  <c r="AB104" i="8"/>
  <c r="AE104" i="8"/>
  <c r="AG104" i="8"/>
  <c r="Y105" i="8" s="1"/>
  <c r="AM300" i="9"/>
  <c r="BH105" i="7"/>
  <c r="AU103" i="9"/>
  <c r="AM302" i="7"/>
  <c r="BC104" i="9"/>
  <c r="AB106" i="7"/>
  <c r="AG106" i="7"/>
  <c r="Y107" i="7" s="1"/>
  <c r="AE106" i="7"/>
  <c r="CC106" i="7"/>
  <c r="P106" i="7"/>
  <c r="U104" i="9"/>
  <c r="BM301" i="8"/>
  <c r="O104" i="8"/>
  <c r="T104" i="8"/>
  <c r="L105" i="8" s="1"/>
  <c r="R104" i="8"/>
  <c r="AP106" i="7"/>
  <c r="CH105" i="7"/>
  <c r="U105" i="7"/>
  <c r="Z300" i="9"/>
  <c r="AP104" i="8"/>
  <c r="AU105" i="7"/>
  <c r="AM303" i="7" l="1"/>
  <c r="BZ303" i="7"/>
  <c r="AM301" i="8"/>
  <c r="BM301" i="9"/>
  <c r="Q106" i="7"/>
  <c r="N106" i="7"/>
  <c r="S106" i="7"/>
  <c r="AZ301" i="9"/>
  <c r="BB104" i="8"/>
  <c r="BE104" i="8"/>
  <c r="BG104" i="8"/>
  <c r="AY105" i="8" s="1"/>
  <c r="CD104" i="9"/>
  <c r="CA104" i="9"/>
  <c r="CF104" i="9"/>
  <c r="AQ104" i="9"/>
  <c r="AN104" i="9"/>
  <c r="AS104" i="9"/>
  <c r="AH106" i="7"/>
  <c r="Z303" i="8"/>
  <c r="BZ302" i="8"/>
  <c r="U104" i="8"/>
  <c r="AC107" i="7"/>
  <c r="Q105" i="9"/>
  <c r="N105" i="9"/>
  <c r="S105" i="9"/>
  <c r="P105" i="8"/>
  <c r="BQ106" i="7"/>
  <c r="BN106" i="7"/>
  <c r="BS106" i="7"/>
  <c r="AQ106" i="7"/>
  <c r="AN106" i="7"/>
  <c r="AS106" i="7"/>
  <c r="Z305" i="7"/>
  <c r="AQ104" i="8"/>
  <c r="AN104" i="8"/>
  <c r="AS104" i="8"/>
  <c r="AZ302" i="8"/>
  <c r="CD106" i="7"/>
  <c r="CA106" i="7"/>
  <c r="CF106" i="7"/>
  <c r="BD106" i="7"/>
  <c r="BA106" i="7"/>
  <c r="BF106" i="7"/>
  <c r="AD104" i="9"/>
  <c r="AA104" i="9"/>
  <c r="AF104" i="9"/>
  <c r="BO104" i="8"/>
  <c r="BT104" i="8"/>
  <c r="BL105" i="8" s="1"/>
  <c r="BR104" i="8"/>
  <c r="AM301" i="9"/>
  <c r="CB104" i="8"/>
  <c r="CG104" i="8"/>
  <c r="BY105" i="8" s="1"/>
  <c r="CE104" i="8"/>
  <c r="Z301" i="9"/>
  <c r="AC105" i="8"/>
  <c r="BZ301" i="9"/>
  <c r="BM302" i="8"/>
  <c r="AH104" i="8"/>
  <c r="AZ303" i="7"/>
  <c r="BD104" i="9"/>
  <c r="BA104" i="9"/>
  <c r="BF104" i="9"/>
  <c r="BM303" i="7"/>
  <c r="BQ104" i="9"/>
  <c r="BN104" i="9"/>
  <c r="BS104" i="9"/>
  <c r="AM302" i="9" l="1"/>
  <c r="Z306" i="7"/>
  <c r="O105" i="9"/>
  <c r="R105" i="9"/>
  <c r="T105" i="9"/>
  <c r="L106" i="9" s="1"/>
  <c r="O106" i="7"/>
  <c r="T106" i="7"/>
  <c r="L107" i="7" s="1"/>
  <c r="R106" i="7"/>
  <c r="AO104" i="9"/>
  <c r="AR104" i="9"/>
  <c r="AT104" i="9"/>
  <c r="AL105" i="9" s="1"/>
  <c r="BM304" i="7"/>
  <c r="BM303" i="8"/>
  <c r="AD107" i="7"/>
  <c r="AA107" i="7"/>
  <c r="AF107" i="7"/>
  <c r="BM302" i="9"/>
  <c r="BZ302" i="9"/>
  <c r="BU104" i="8"/>
  <c r="AO106" i="7"/>
  <c r="AR106" i="7"/>
  <c r="AT106" i="7"/>
  <c r="AL107" i="7" s="1"/>
  <c r="CB104" i="9"/>
  <c r="CE104" i="9"/>
  <c r="CG104" i="9"/>
  <c r="BY105" i="9" s="1"/>
  <c r="AM302" i="8"/>
  <c r="BP105" i="8"/>
  <c r="AZ303" i="8"/>
  <c r="BO106" i="7"/>
  <c r="BT106" i="7"/>
  <c r="BL107" i="7" s="1"/>
  <c r="BR106" i="7"/>
  <c r="BC105" i="8"/>
  <c r="BO104" i="9"/>
  <c r="BT104" i="9"/>
  <c r="BL105" i="9" s="1"/>
  <c r="BR104" i="9"/>
  <c r="AD105" i="8"/>
  <c r="AA105" i="8"/>
  <c r="AF105" i="8"/>
  <c r="Z302" i="9"/>
  <c r="AB104" i="9"/>
  <c r="AG104" i="9"/>
  <c r="Y105" i="9" s="1"/>
  <c r="AE104" i="9"/>
  <c r="BZ303" i="8"/>
  <c r="BH104" i="8"/>
  <c r="BZ304" i="7"/>
  <c r="Z304" i="8"/>
  <c r="AZ304" i="7"/>
  <c r="CH104" i="8"/>
  <c r="Q105" i="8"/>
  <c r="N105" i="8"/>
  <c r="S105" i="8"/>
  <c r="AM304" i="7"/>
  <c r="BB104" i="9"/>
  <c r="BE104" i="9"/>
  <c r="BG104" i="9"/>
  <c r="AY105" i="9" s="1"/>
  <c r="CB106" i="7"/>
  <c r="CG106" i="7"/>
  <c r="BY107" i="7" s="1"/>
  <c r="CE106" i="7"/>
  <c r="CC105" i="8"/>
  <c r="BB106" i="7"/>
  <c r="BG106" i="7"/>
  <c r="AY107" i="7" s="1"/>
  <c r="BE106" i="7"/>
  <c r="AO104" i="8"/>
  <c r="AR104" i="8"/>
  <c r="AT104" i="8"/>
  <c r="AL105" i="8" s="1"/>
  <c r="AZ302" i="9"/>
  <c r="CC107" i="7" l="1"/>
  <c r="AP105" i="9"/>
  <c r="AM305" i="7"/>
  <c r="CH106" i="7"/>
  <c r="BZ304" i="8"/>
  <c r="P106" i="9"/>
  <c r="BP105" i="9"/>
  <c r="BQ105" i="8"/>
  <c r="BN105" i="8"/>
  <c r="BS105" i="8"/>
  <c r="U105" i="9"/>
  <c r="BU104" i="9"/>
  <c r="BM304" i="8"/>
  <c r="BM305" i="7"/>
  <c r="Z307" i="7"/>
  <c r="AP105" i="8"/>
  <c r="BZ303" i="9"/>
  <c r="BH104" i="9"/>
  <c r="Z305" i="8"/>
  <c r="BD105" i="8"/>
  <c r="BA105" i="8"/>
  <c r="BF105" i="8"/>
  <c r="CC105" i="9"/>
  <c r="AU104" i="9"/>
  <c r="BC105" i="9"/>
  <c r="AM303" i="8"/>
  <c r="BM303" i="9"/>
  <c r="BC107" i="7"/>
  <c r="BZ305" i="7"/>
  <c r="BP107" i="7"/>
  <c r="AC105" i="9"/>
  <c r="CH104" i="9"/>
  <c r="AM303" i="9"/>
  <c r="AZ303" i="9"/>
  <c r="AZ304" i="8"/>
  <c r="AP107" i="7"/>
  <c r="AB107" i="7"/>
  <c r="AG107" i="7"/>
  <c r="Y108" i="7" s="1"/>
  <c r="AE107" i="7"/>
  <c r="U106" i="7"/>
  <c r="AH104" i="9"/>
  <c r="AZ305" i="7"/>
  <c r="AU104" i="8"/>
  <c r="Z303" i="9"/>
  <c r="BH106" i="7"/>
  <c r="BU106" i="7"/>
  <c r="CD105" i="8"/>
  <c r="CA105" i="8"/>
  <c r="CF105" i="8"/>
  <c r="AU106" i="7"/>
  <c r="P107" i="7"/>
  <c r="O105" i="8"/>
  <c r="T105" i="8"/>
  <c r="L106" i="8" s="1"/>
  <c r="R105" i="8"/>
  <c r="AB105" i="8"/>
  <c r="AG105" i="8"/>
  <c r="Y106" i="8" s="1"/>
  <c r="AE105" i="8"/>
  <c r="AQ107" i="7" l="1"/>
  <c r="AN107" i="7"/>
  <c r="AS107" i="7"/>
  <c r="BD105" i="9"/>
  <c r="BA105" i="9"/>
  <c r="BF105" i="9"/>
  <c r="BM305" i="8"/>
  <c r="BZ305" i="8"/>
  <c r="BQ107" i="7"/>
  <c r="BN107" i="7"/>
  <c r="BS107" i="7"/>
  <c r="BD107" i="7"/>
  <c r="BA107" i="7"/>
  <c r="BF107" i="7"/>
  <c r="P106" i="8"/>
  <c r="AM306" i="7"/>
  <c r="Z308" i="7"/>
  <c r="AZ305" i="8"/>
  <c r="AQ105" i="8"/>
  <c r="AN105" i="8"/>
  <c r="AS105" i="8"/>
  <c r="BM304" i="9"/>
  <c r="AQ105" i="9"/>
  <c r="AN105" i="9"/>
  <c r="AS105" i="9"/>
  <c r="AH107" i="7"/>
  <c r="BQ105" i="9"/>
  <c r="BN105" i="9"/>
  <c r="BS105" i="9"/>
  <c r="AC106" i="8"/>
  <c r="AZ306" i="7"/>
  <c r="BZ306" i="7"/>
  <c r="BZ304" i="9"/>
  <c r="U105" i="8"/>
  <c r="AZ304" i="9"/>
  <c r="AM304" i="9"/>
  <c r="BM306" i="7"/>
  <c r="AH105" i="8"/>
  <c r="CB105" i="8"/>
  <c r="CG105" i="8"/>
  <c r="BY106" i="8" s="1"/>
  <c r="CE105" i="8"/>
  <c r="CD105" i="9"/>
  <c r="CA105" i="9"/>
  <c r="CF105" i="9"/>
  <c r="BO105" i="8"/>
  <c r="BT105" i="8"/>
  <c r="BL106" i="8" s="1"/>
  <c r="BR105" i="8"/>
  <c r="Q107" i="7"/>
  <c r="N107" i="7"/>
  <c r="S107" i="7"/>
  <c r="AM304" i="8"/>
  <c r="BB105" i="8"/>
  <c r="BE105" i="8"/>
  <c r="BG105" i="8"/>
  <c r="AY106" i="8" s="1"/>
  <c r="AC108" i="7"/>
  <c r="Q106" i="9"/>
  <c r="N106" i="9"/>
  <c r="S106" i="9"/>
  <c r="Z304" i="9"/>
  <c r="AD105" i="9"/>
  <c r="AA105" i="9"/>
  <c r="AF105" i="9"/>
  <c r="Z306" i="8"/>
  <c r="CD107" i="7"/>
  <c r="CA107" i="7"/>
  <c r="CF107" i="7"/>
  <c r="BM305" i="9" l="1"/>
  <c r="Z307" i="8"/>
  <c r="AM307" i="7"/>
  <c r="CB107" i="7"/>
  <c r="CG107" i="7"/>
  <c r="BY108" i="7" s="1"/>
  <c r="CE107" i="7"/>
  <c r="BZ306" i="8"/>
  <c r="BP106" i="8"/>
  <c r="AZ305" i="9"/>
  <c r="BM306" i="8"/>
  <c r="AD108" i="7"/>
  <c r="AA108" i="7"/>
  <c r="AF108" i="7"/>
  <c r="AD106" i="8"/>
  <c r="AA106" i="8"/>
  <c r="AF106" i="8"/>
  <c r="AB105" i="9"/>
  <c r="AE105" i="9"/>
  <c r="AG105" i="9"/>
  <c r="Y106" i="9" s="1"/>
  <c r="BC106" i="8"/>
  <c r="CB105" i="9"/>
  <c r="CE105" i="9"/>
  <c r="CG105" i="9"/>
  <c r="BY106" i="9" s="1"/>
  <c r="AO105" i="8"/>
  <c r="AT105" i="8"/>
  <c r="AL106" i="8" s="1"/>
  <c r="AR105" i="8"/>
  <c r="Q106" i="8"/>
  <c r="N106" i="8"/>
  <c r="S106" i="8"/>
  <c r="AM305" i="8"/>
  <c r="CC106" i="8"/>
  <c r="BZ305" i="9"/>
  <c r="Z305" i="9"/>
  <c r="BB105" i="9"/>
  <c r="BG105" i="9"/>
  <c r="AY106" i="9" s="1"/>
  <c r="BE105" i="9"/>
  <c r="AM305" i="9"/>
  <c r="CH105" i="8"/>
  <c r="BZ307" i="7"/>
  <c r="Z309" i="7"/>
  <c r="BH105" i="8"/>
  <c r="BO105" i="9"/>
  <c r="BR105" i="9"/>
  <c r="BT105" i="9"/>
  <c r="BL106" i="9" s="1"/>
  <c r="AZ306" i="8"/>
  <c r="O107" i="7"/>
  <c r="R107" i="7"/>
  <c r="T107" i="7"/>
  <c r="L108" i="7" s="1"/>
  <c r="BO107" i="7"/>
  <c r="BT107" i="7"/>
  <c r="BL108" i="7" s="1"/>
  <c r="BR107" i="7"/>
  <c r="AO107" i="7"/>
  <c r="AR107" i="7"/>
  <c r="AT107" i="7"/>
  <c r="AL108" i="7" s="1"/>
  <c r="BB107" i="7"/>
  <c r="BE107" i="7"/>
  <c r="BG107" i="7"/>
  <c r="AY108" i="7" s="1"/>
  <c r="O106" i="9"/>
  <c r="T106" i="9"/>
  <c r="L107" i="9" s="1"/>
  <c r="R106" i="9"/>
  <c r="AZ307" i="7"/>
  <c r="BU105" i="8"/>
  <c r="BM307" i="7"/>
  <c r="AO105" i="9"/>
  <c r="AT105" i="9"/>
  <c r="AL106" i="9" s="1"/>
  <c r="AR105" i="9"/>
  <c r="BC106" i="9" l="1"/>
  <c r="AB108" i="7"/>
  <c r="AE108" i="7"/>
  <c r="AG108" i="7"/>
  <c r="Y109" i="7" s="1"/>
  <c r="CH107" i="7"/>
  <c r="BH105" i="9"/>
  <c r="AU105" i="8"/>
  <c r="CC108" i="7"/>
  <c r="AP106" i="9"/>
  <c r="BC108" i="7"/>
  <c r="U107" i="7"/>
  <c r="Z310" i="7"/>
  <c r="Z306" i="9"/>
  <c r="AP106" i="8"/>
  <c r="BH107" i="7"/>
  <c r="AC106" i="9"/>
  <c r="BM307" i="8"/>
  <c r="AM308" i="7"/>
  <c r="BM308" i="7"/>
  <c r="BZ308" i="7"/>
  <c r="CC106" i="9"/>
  <c r="AH105" i="9"/>
  <c r="O106" i="8"/>
  <c r="R106" i="8"/>
  <c r="T106" i="8"/>
  <c r="L107" i="8" s="1"/>
  <c r="P107" i="9"/>
  <c r="AZ306" i="9"/>
  <c r="U106" i="9"/>
  <c r="AP108" i="7"/>
  <c r="AU107" i="7"/>
  <c r="AZ307" i="8"/>
  <c r="CD106" i="8"/>
  <c r="CA106" i="8"/>
  <c r="CF106" i="8"/>
  <c r="Z308" i="8"/>
  <c r="P108" i="7"/>
  <c r="CH105" i="9"/>
  <c r="AM306" i="8"/>
  <c r="BD106" i="8"/>
  <c r="BA106" i="8"/>
  <c r="BF106" i="8"/>
  <c r="BQ106" i="8"/>
  <c r="BN106" i="8"/>
  <c r="BS106" i="8"/>
  <c r="AU105" i="9"/>
  <c r="AZ308" i="7"/>
  <c r="BU107" i="7"/>
  <c r="BP106" i="9"/>
  <c r="AM306" i="9"/>
  <c r="AB106" i="8"/>
  <c r="AE106" i="8"/>
  <c r="AG106" i="8"/>
  <c r="Y107" i="8" s="1"/>
  <c r="BM306" i="9"/>
  <c r="BZ306" i="9"/>
  <c r="BP108" i="7"/>
  <c r="BU105" i="9"/>
  <c r="BZ307" i="8"/>
  <c r="Z311" i="7" l="1"/>
  <c r="AC109" i="7"/>
  <c r="AM309" i="7"/>
  <c r="BZ308" i="8"/>
  <c r="Q108" i="7"/>
  <c r="N108" i="7"/>
  <c r="S108" i="7"/>
  <c r="AD106" i="9"/>
  <c r="AA106" i="9"/>
  <c r="AF106" i="9"/>
  <c r="BO106" i="8"/>
  <c r="BR106" i="8"/>
  <c r="BT106" i="8"/>
  <c r="BL107" i="8" s="1"/>
  <c r="Z309" i="8"/>
  <c r="BD108" i="7"/>
  <c r="BA108" i="7"/>
  <c r="BF108" i="7"/>
  <c r="AH108" i="7"/>
  <c r="AZ309" i="7"/>
  <c r="BM308" i="8"/>
  <c r="AM307" i="9"/>
  <c r="AQ106" i="9"/>
  <c r="AN106" i="9"/>
  <c r="AS106" i="9"/>
  <c r="BM307" i="9"/>
  <c r="AC107" i="8"/>
  <c r="CD106" i="9"/>
  <c r="CA106" i="9"/>
  <c r="CF106" i="9"/>
  <c r="AQ108" i="7"/>
  <c r="AN108" i="7"/>
  <c r="AS108" i="7"/>
  <c r="AH106" i="8"/>
  <c r="Q107" i="9"/>
  <c r="N107" i="9"/>
  <c r="S107" i="9"/>
  <c r="AQ106" i="8"/>
  <c r="AN106" i="8"/>
  <c r="AS106" i="8"/>
  <c r="BD106" i="9"/>
  <c r="BA106" i="9"/>
  <c r="BF106" i="9"/>
  <c r="CD108" i="7"/>
  <c r="CA108" i="7"/>
  <c r="CF108" i="7"/>
  <c r="CB106" i="8"/>
  <c r="CE106" i="8"/>
  <c r="CG106" i="8"/>
  <c r="BY107" i="8" s="1"/>
  <c r="BQ106" i="9"/>
  <c r="BN106" i="9"/>
  <c r="BS106" i="9"/>
  <c r="BB106" i="8"/>
  <c r="BG106" i="8"/>
  <c r="AY107" i="8" s="1"/>
  <c r="BE106" i="8"/>
  <c r="P107" i="8"/>
  <c r="AZ307" i="9"/>
  <c r="BZ309" i="7"/>
  <c r="BQ108" i="7"/>
  <c r="BN108" i="7"/>
  <c r="BS108" i="7"/>
  <c r="BM309" i="7"/>
  <c r="Z307" i="9"/>
  <c r="BZ307" i="9"/>
  <c r="AM307" i="8"/>
  <c r="AZ308" i="8"/>
  <c r="U106" i="8"/>
  <c r="BM310" i="7" l="1"/>
  <c r="BB106" i="9"/>
  <c r="BG106" i="9"/>
  <c r="AY107" i="9" s="1"/>
  <c r="BE106" i="9"/>
  <c r="Z310" i="8"/>
  <c r="BZ309" i="8"/>
  <c r="AO108" i="7"/>
  <c r="AR108" i="7"/>
  <c r="AT108" i="7"/>
  <c r="AL109" i="7" s="1"/>
  <c r="AM308" i="9"/>
  <c r="AM310" i="7"/>
  <c r="BO106" i="9"/>
  <c r="BT106" i="9"/>
  <c r="BL107" i="9" s="1"/>
  <c r="BR106" i="9"/>
  <c r="BP107" i="8"/>
  <c r="BU106" i="8"/>
  <c r="AO106" i="9"/>
  <c r="AT106" i="9"/>
  <c r="AL107" i="9" s="1"/>
  <c r="AR106" i="9"/>
  <c r="BO108" i="7"/>
  <c r="BR108" i="7"/>
  <c r="BT108" i="7"/>
  <c r="BL109" i="7" s="1"/>
  <c r="BZ310" i="7"/>
  <c r="CB106" i="9"/>
  <c r="CG106" i="9"/>
  <c r="BY107" i="9" s="1"/>
  <c r="CE106" i="9"/>
  <c r="BM309" i="8"/>
  <c r="AD109" i="7"/>
  <c r="AA109" i="7"/>
  <c r="AF109" i="7"/>
  <c r="AZ310" i="7"/>
  <c r="AZ309" i="8"/>
  <c r="AB106" i="9"/>
  <c r="AE106" i="9"/>
  <c r="AG106" i="9"/>
  <c r="Y107" i="9" s="1"/>
  <c r="AO106" i="8"/>
  <c r="AR106" i="8"/>
  <c r="AT106" i="8"/>
  <c r="AL107" i="8" s="1"/>
  <c r="O107" i="9"/>
  <c r="T107" i="9"/>
  <c r="L108" i="9" s="1"/>
  <c r="R107" i="9"/>
  <c r="AZ308" i="9"/>
  <c r="CB108" i="7"/>
  <c r="CG108" i="7"/>
  <c r="BY109" i="7" s="1"/>
  <c r="CE108" i="7"/>
  <c r="BM308" i="9"/>
  <c r="BZ308" i="9"/>
  <c r="Z308" i="9"/>
  <c r="O108" i="7"/>
  <c r="R108" i="7"/>
  <c r="T108" i="7"/>
  <c r="L109" i="7" s="1"/>
  <c r="Z312" i="7"/>
  <c r="BC107" i="8"/>
  <c r="CC107" i="8"/>
  <c r="AM308" i="8"/>
  <c r="CH106" i="8"/>
  <c r="AD107" i="8"/>
  <c r="AA107" i="8"/>
  <c r="AF107" i="8"/>
  <c r="Q107" i="8"/>
  <c r="N107" i="8"/>
  <c r="S107" i="8"/>
  <c r="BH106" i="8"/>
  <c r="BB108" i="7"/>
  <c r="BE108" i="7"/>
  <c r="BG108" i="7"/>
  <c r="AY109" i="7" s="1"/>
  <c r="AC107" i="9" l="1"/>
  <c r="AB107" i="8"/>
  <c r="AE107" i="8"/>
  <c r="AG107" i="8"/>
  <c r="Y108" i="8" s="1"/>
  <c r="BM309" i="9"/>
  <c r="AU106" i="8"/>
  <c r="BM310" i="8"/>
  <c r="AU108" i="7"/>
  <c r="BC109" i="7"/>
  <c r="Z313" i="7"/>
  <c r="CH106" i="9"/>
  <c r="BH108" i="7"/>
  <c r="CH108" i="7"/>
  <c r="CC107" i="9"/>
  <c r="AZ311" i="7"/>
  <c r="BQ107" i="8"/>
  <c r="BN107" i="8"/>
  <c r="BS107" i="8"/>
  <c r="BZ310" i="8"/>
  <c r="U108" i="7"/>
  <c r="BZ311" i="7"/>
  <c r="BU106" i="9"/>
  <c r="Z311" i="8"/>
  <c r="BP107" i="9"/>
  <c r="BP109" i="7"/>
  <c r="AH106" i="9"/>
  <c r="AM311" i="7"/>
  <c r="BH106" i="9"/>
  <c r="P109" i="7"/>
  <c r="CD107" i="8"/>
  <c r="CA107" i="8"/>
  <c r="CF107" i="8"/>
  <c r="U107" i="9"/>
  <c r="AZ310" i="8"/>
  <c r="BC107" i="9"/>
  <c r="AM309" i="8"/>
  <c r="AZ309" i="9"/>
  <c r="Z309" i="9"/>
  <c r="BU108" i="7"/>
  <c r="O107" i="8"/>
  <c r="T107" i="8"/>
  <c r="L108" i="8" s="1"/>
  <c r="R107" i="8"/>
  <c r="BZ309" i="9"/>
  <c r="P108" i="9"/>
  <c r="AB109" i="7"/>
  <c r="AE109" i="7"/>
  <c r="AG109" i="7"/>
  <c r="Y110" i="7" s="1"/>
  <c r="AU106" i="9"/>
  <c r="AM309" i="9"/>
  <c r="CC109" i="7"/>
  <c r="AP107" i="9"/>
  <c r="BD107" i="8"/>
  <c r="BA107" i="8"/>
  <c r="BF107" i="8"/>
  <c r="AP107" i="8"/>
  <c r="AP109" i="7"/>
  <c r="BM311" i="7"/>
  <c r="BZ312" i="7" l="1"/>
  <c r="BQ109" i="7"/>
  <c r="BN109" i="7"/>
  <c r="BS109" i="7"/>
  <c r="BM311" i="8"/>
  <c r="AH109" i="7"/>
  <c r="Q108" i="9"/>
  <c r="N108" i="9"/>
  <c r="S108" i="9"/>
  <c r="AQ107" i="9"/>
  <c r="AN107" i="9"/>
  <c r="AS107" i="9"/>
  <c r="AQ109" i="7"/>
  <c r="AN109" i="7"/>
  <c r="AS109" i="7"/>
  <c r="BZ310" i="9"/>
  <c r="CB107" i="8"/>
  <c r="CG107" i="8"/>
  <c r="BY108" i="8" s="1"/>
  <c r="CE107" i="8"/>
  <c r="BQ107" i="9"/>
  <c r="BN107" i="9"/>
  <c r="BS107" i="9"/>
  <c r="BZ311" i="8"/>
  <c r="BM310" i="9"/>
  <c r="U107" i="8"/>
  <c r="AM310" i="9"/>
  <c r="BO107" i="8"/>
  <c r="BT107" i="8"/>
  <c r="BL108" i="8" s="1"/>
  <c r="BR107" i="8"/>
  <c r="Z314" i="7"/>
  <c r="AC108" i="8"/>
  <c r="Z312" i="8"/>
  <c r="AH107" i="8"/>
  <c r="AZ311" i="8"/>
  <c r="AZ310" i="9"/>
  <c r="CD109" i="7"/>
  <c r="CA109" i="7"/>
  <c r="CF109" i="7"/>
  <c r="AM310" i="8"/>
  <c r="AZ312" i="7"/>
  <c r="BD109" i="7"/>
  <c r="BA109" i="7"/>
  <c r="BF109" i="7"/>
  <c r="BM312" i="7"/>
  <c r="Q109" i="7"/>
  <c r="N109" i="7"/>
  <c r="S109" i="7"/>
  <c r="AQ107" i="8"/>
  <c r="AN107" i="8"/>
  <c r="AS107" i="8"/>
  <c r="AM312" i="7"/>
  <c r="AD107" i="9"/>
  <c r="AA107" i="9"/>
  <c r="AF107" i="9"/>
  <c r="Z310" i="9"/>
  <c r="P108" i="8"/>
  <c r="BB107" i="8"/>
  <c r="BE107" i="8"/>
  <c r="BG107" i="8"/>
  <c r="AY108" i="8" s="1"/>
  <c r="BD107" i="9"/>
  <c r="BA107" i="9"/>
  <c r="BF107" i="9"/>
  <c r="AC110" i="7"/>
  <c r="CD107" i="9"/>
  <c r="CA107" i="9"/>
  <c r="CF107" i="9"/>
  <c r="CC108" i="8" l="1"/>
  <c r="CB107" i="9"/>
  <c r="CE107" i="9"/>
  <c r="CG107" i="9"/>
  <c r="BY108" i="9" s="1"/>
  <c r="AD110" i="7"/>
  <c r="AA110" i="7"/>
  <c r="AF110" i="7"/>
  <c r="O109" i="7"/>
  <c r="T109" i="7"/>
  <c r="L110" i="7" s="1"/>
  <c r="R109" i="7"/>
  <c r="CB109" i="7"/>
  <c r="CG109" i="7"/>
  <c r="BY110" i="7" s="1"/>
  <c r="CE109" i="7"/>
  <c r="BZ311" i="9"/>
  <c r="AD108" i="8"/>
  <c r="AA108" i="8"/>
  <c r="AF108" i="8"/>
  <c r="BM311" i="9"/>
  <c r="AZ311" i="9"/>
  <c r="AO109" i="7"/>
  <c r="AR109" i="7"/>
  <c r="AT109" i="7"/>
  <c r="AL110" i="7" s="1"/>
  <c r="Z315" i="7"/>
  <c r="BM312" i="8"/>
  <c r="Z311" i="9"/>
  <c r="AB107" i="9"/>
  <c r="AG107" i="9"/>
  <c r="Y108" i="9" s="1"/>
  <c r="AE107" i="9"/>
  <c r="BC108" i="8"/>
  <c r="BZ312" i="8"/>
  <c r="BB109" i="7"/>
  <c r="BG109" i="7"/>
  <c r="AY110" i="7" s="1"/>
  <c r="BE109" i="7"/>
  <c r="BH107" i="8"/>
  <c r="AM313" i="7"/>
  <c r="BU107" i="8"/>
  <c r="AO107" i="9"/>
  <c r="AR107" i="9"/>
  <c r="AT107" i="9"/>
  <c r="AL108" i="9" s="1"/>
  <c r="BO109" i="7"/>
  <c r="BR109" i="7"/>
  <c r="BT109" i="7"/>
  <c r="BL110" i="7" s="1"/>
  <c r="AZ313" i="7"/>
  <c r="BP108" i="8"/>
  <c r="BO107" i="9"/>
  <c r="BR107" i="9"/>
  <c r="BT107" i="9"/>
  <c r="BL108" i="9" s="1"/>
  <c r="AZ312" i="8"/>
  <c r="Q108" i="8"/>
  <c r="N108" i="8"/>
  <c r="S108" i="8"/>
  <c r="Z313" i="8"/>
  <c r="BZ313" i="7"/>
  <c r="BM313" i="7"/>
  <c r="BB107" i="9"/>
  <c r="BE107" i="9"/>
  <c r="BG107" i="9"/>
  <c r="AY108" i="9" s="1"/>
  <c r="AO107" i="8"/>
  <c r="AT107" i="8"/>
  <c r="AL108" i="8" s="1"/>
  <c r="AR107" i="8"/>
  <c r="AM311" i="8"/>
  <c r="AM311" i="9"/>
  <c r="CH107" i="8"/>
  <c r="O108" i="9"/>
  <c r="T108" i="9"/>
  <c r="L109" i="9" s="1"/>
  <c r="R108" i="9"/>
  <c r="AH107" i="9" l="1"/>
  <c r="AZ314" i="7"/>
  <c r="AC108" i="9"/>
  <c r="BC108" i="9"/>
  <c r="O108" i="8"/>
  <c r="T108" i="8"/>
  <c r="L109" i="8" s="1"/>
  <c r="R108" i="8"/>
  <c r="BU109" i="7"/>
  <c r="BH109" i="7"/>
  <c r="CC110" i="7"/>
  <c r="Z312" i="9"/>
  <c r="P109" i="9"/>
  <c r="CH109" i="7"/>
  <c r="BM312" i="9"/>
  <c r="U109" i="7"/>
  <c r="BC110" i="7"/>
  <c r="AM312" i="9"/>
  <c r="BM314" i="7"/>
  <c r="P110" i="7"/>
  <c r="U108" i="9"/>
  <c r="BP110" i="7"/>
  <c r="AZ312" i="9"/>
  <c r="AP108" i="9"/>
  <c r="CC108" i="9"/>
  <c r="BP108" i="9"/>
  <c r="Z316" i="7"/>
  <c r="AB108" i="8"/>
  <c r="AE108" i="8"/>
  <c r="AG108" i="8"/>
  <c r="Y109" i="8" s="1"/>
  <c r="CH107" i="9"/>
  <c r="BM313" i="8"/>
  <c r="AM312" i="8"/>
  <c r="BZ313" i="8"/>
  <c r="AB110" i="7"/>
  <c r="AE110" i="7"/>
  <c r="AG110" i="7"/>
  <c r="Y111" i="7" s="1"/>
  <c r="BH107" i="9"/>
  <c r="AZ313" i="8"/>
  <c r="AU107" i="9"/>
  <c r="BU107" i="9"/>
  <c r="Z314" i="8"/>
  <c r="AP110" i="7"/>
  <c r="BZ314" i="7"/>
  <c r="AU107" i="8"/>
  <c r="BZ312" i="9"/>
  <c r="AP108" i="8"/>
  <c r="BQ108" i="8"/>
  <c r="BN108" i="8"/>
  <c r="BS108" i="8"/>
  <c r="AM314" i="7"/>
  <c r="BD108" i="8"/>
  <c r="BA108" i="8"/>
  <c r="BF108" i="8"/>
  <c r="AU109" i="7"/>
  <c r="CD108" i="8"/>
  <c r="CA108" i="8"/>
  <c r="CF108" i="8"/>
  <c r="BQ110" i="7" l="1"/>
  <c r="BN110" i="7"/>
  <c r="BS110" i="7"/>
  <c r="AH110" i="7"/>
  <c r="AC109" i="8"/>
  <c r="AZ313" i="9"/>
  <c r="BO108" i="8"/>
  <c r="BT108" i="8"/>
  <c r="BL109" i="8" s="1"/>
  <c r="BR108" i="8"/>
  <c r="Z315" i="8"/>
  <c r="AH108" i="8"/>
  <c r="BD108" i="9"/>
  <c r="BA108" i="9"/>
  <c r="BF108" i="9"/>
  <c r="Z317" i="7"/>
  <c r="BM313" i="9"/>
  <c r="AQ108" i="8"/>
  <c r="AN108" i="8"/>
  <c r="AS108" i="8"/>
  <c r="AZ315" i="7"/>
  <c r="BQ108" i="9"/>
  <c r="BN108" i="9"/>
  <c r="BS108" i="9"/>
  <c r="Q110" i="7"/>
  <c r="N110" i="7"/>
  <c r="S110" i="7"/>
  <c r="AD108" i="9"/>
  <c r="AA108" i="9"/>
  <c r="AF108" i="9"/>
  <c r="CB108" i="8"/>
  <c r="CG108" i="8"/>
  <c r="BY109" i="8" s="1"/>
  <c r="CE108" i="8"/>
  <c r="BZ314" i="8"/>
  <c r="AM313" i="8"/>
  <c r="Q109" i="9"/>
  <c r="N109" i="9"/>
  <c r="S109" i="9"/>
  <c r="CD110" i="7"/>
  <c r="CA110" i="7"/>
  <c r="CF110" i="7"/>
  <c r="BB108" i="8"/>
  <c r="BG108" i="8"/>
  <c r="AY109" i="8" s="1"/>
  <c r="BE108" i="8"/>
  <c r="AZ314" i="8"/>
  <c r="BM314" i="8"/>
  <c r="BM315" i="7"/>
  <c r="BZ313" i="9"/>
  <c r="U108" i="8"/>
  <c r="CD108" i="9"/>
  <c r="CA108" i="9"/>
  <c r="CF108" i="9"/>
  <c r="BZ315" i="7"/>
  <c r="AM313" i="9"/>
  <c r="P109" i="8"/>
  <c r="AQ108" i="9"/>
  <c r="AN108" i="9"/>
  <c r="AS108" i="9"/>
  <c r="AM315" i="7"/>
  <c r="AQ110" i="7"/>
  <c r="AN110" i="7"/>
  <c r="AS110" i="7"/>
  <c r="AC111" i="7"/>
  <c r="BD110" i="7"/>
  <c r="BA110" i="7"/>
  <c r="BF110" i="7"/>
  <c r="Z313" i="9"/>
  <c r="Q109" i="8" l="1"/>
  <c r="N109" i="8"/>
  <c r="S109" i="8"/>
  <c r="BC109" i="8"/>
  <c r="AO108" i="9"/>
  <c r="AR108" i="9"/>
  <c r="AT108" i="9"/>
  <c r="AL109" i="9" s="1"/>
  <c r="BP109" i="8"/>
  <c r="BH108" i="8"/>
  <c r="BO108" i="9"/>
  <c r="BR108" i="9"/>
  <c r="BT108" i="9"/>
  <c r="BL109" i="9" s="1"/>
  <c r="CH108" i="8"/>
  <c r="AZ314" i="9"/>
  <c r="AD111" i="7"/>
  <c r="AA111" i="7"/>
  <c r="AF111" i="7"/>
  <c r="BB110" i="7"/>
  <c r="BE110" i="7"/>
  <c r="BG110" i="7"/>
  <c r="AY111" i="7" s="1"/>
  <c r="BZ314" i="9"/>
  <c r="AM314" i="9"/>
  <c r="AZ316" i="7"/>
  <c r="AD109" i="8"/>
  <c r="AA109" i="8"/>
  <c r="AF109" i="8"/>
  <c r="BZ316" i="7"/>
  <c r="CC109" i="8"/>
  <c r="CB110" i="7"/>
  <c r="CG110" i="7"/>
  <c r="BY111" i="7" s="1"/>
  <c r="CE110" i="7"/>
  <c r="AO110" i="7"/>
  <c r="AR110" i="7"/>
  <c r="AT110" i="7"/>
  <c r="AL111" i="7" s="1"/>
  <c r="BM316" i="7"/>
  <c r="AB108" i="9"/>
  <c r="AE108" i="9"/>
  <c r="AG108" i="9"/>
  <c r="Y109" i="9" s="1"/>
  <c r="AO108" i="8"/>
  <c r="AR108" i="8"/>
  <c r="AT108" i="8"/>
  <c r="AL109" i="8" s="1"/>
  <c r="BZ315" i="8"/>
  <c r="BB108" i="9"/>
  <c r="BE108" i="9"/>
  <c r="BG108" i="9"/>
  <c r="AY109" i="9" s="1"/>
  <c r="CB108" i="9"/>
  <c r="CE108" i="9"/>
  <c r="CG108" i="9"/>
  <c r="BY109" i="9" s="1"/>
  <c r="BM314" i="9"/>
  <c r="Z316" i="8"/>
  <c r="BO110" i="7"/>
  <c r="BR110" i="7"/>
  <c r="BT110" i="7"/>
  <c r="BL111" i="7" s="1"/>
  <c r="AM316" i="7"/>
  <c r="O109" i="9"/>
  <c r="T109" i="9"/>
  <c r="L110" i="9" s="1"/>
  <c r="R109" i="9"/>
  <c r="BM315" i="8"/>
  <c r="O110" i="7"/>
  <c r="R110" i="7"/>
  <c r="T110" i="7"/>
  <c r="L111" i="7" s="1"/>
  <c r="Z314" i="9"/>
  <c r="AZ315" i="8"/>
  <c r="AM314" i="8"/>
  <c r="Z318" i="7"/>
  <c r="BU108" i="8"/>
  <c r="U110" i="7" l="1"/>
  <c r="BH108" i="9"/>
  <c r="AP111" i="7"/>
  <c r="BZ315" i="9"/>
  <c r="AB109" i="8"/>
  <c r="AE109" i="8"/>
  <c r="AG109" i="8"/>
  <c r="Y110" i="8" s="1"/>
  <c r="AU108" i="9"/>
  <c r="CH110" i="7"/>
  <c r="AM315" i="8"/>
  <c r="AP109" i="8"/>
  <c r="P110" i="9"/>
  <c r="AB111" i="7"/>
  <c r="AE111" i="7"/>
  <c r="AG111" i="7"/>
  <c r="Y112" i="7" s="1"/>
  <c r="Z317" i="8"/>
  <c r="AP109" i="9"/>
  <c r="BD109" i="8"/>
  <c r="BA109" i="8"/>
  <c r="BF109" i="8"/>
  <c r="BC109" i="9"/>
  <c r="AU110" i="7"/>
  <c r="BQ109" i="8"/>
  <c r="BN109" i="8"/>
  <c r="BS109" i="8"/>
  <c r="BZ316" i="8"/>
  <c r="BH110" i="7"/>
  <c r="CC111" i="7"/>
  <c r="Z319" i="7"/>
  <c r="BC111" i="7"/>
  <c r="AM317" i="7"/>
  <c r="CD109" i="8"/>
  <c r="CA109" i="8"/>
  <c r="CF109" i="8"/>
  <c r="BM317" i="7"/>
  <c r="U109" i="9"/>
  <c r="AZ316" i="8"/>
  <c r="CC109" i="9"/>
  <c r="AZ317" i="7"/>
  <c r="BP109" i="9"/>
  <c r="BU108" i="9"/>
  <c r="AH108" i="9"/>
  <c r="Z315" i="9"/>
  <c r="BP111" i="7"/>
  <c r="O109" i="8"/>
  <c r="R109" i="8"/>
  <c r="T109" i="8"/>
  <c r="L110" i="8" s="1"/>
  <c r="P111" i="7"/>
  <c r="AZ315" i="9"/>
  <c r="BM316" i="8"/>
  <c r="BM315" i="9"/>
  <c r="AU108" i="8"/>
  <c r="CH108" i="9"/>
  <c r="AC109" i="9"/>
  <c r="BU110" i="7"/>
  <c r="BZ317" i="7"/>
  <c r="AM315" i="9"/>
  <c r="BB109" i="8" l="1"/>
  <c r="BE109" i="8"/>
  <c r="BG109" i="8"/>
  <c r="AY110" i="8" s="1"/>
  <c r="AC110" i="8"/>
  <c r="AQ109" i="8"/>
  <c r="AN109" i="8"/>
  <c r="AS109" i="8"/>
  <c r="BZ316" i="9"/>
  <c r="BQ109" i="9"/>
  <c r="BN109" i="9"/>
  <c r="BS109" i="9"/>
  <c r="AZ318" i="7"/>
  <c r="AM316" i="9"/>
  <c r="Z316" i="9"/>
  <c r="BO109" i="8"/>
  <c r="BT109" i="8"/>
  <c r="BL110" i="8" s="1"/>
  <c r="BR109" i="8"/>
  <c r="AH109" i="8"/>
  <c r="AQ109" i="9"/>
  <c r="AN109" i="9"/>
  <c r="AS109" i="9"/>
  <c r="CD109" i="9"/>
  <c r="CA109" i="9"/>
  <c r="CF109" i="9"/>
  <c r="AZ317" i="8"/>
  <c r="AM316" i="8"/>
  <c r="AQ111" i="7"/>
  <c r="AN111" i="7"/>
  <c r="AS111" i="7"/>
  <c r="U109" i="8"/>
  <c r="CB109" i="8"/>
  <c r="CG109" i="8"/>
  <c r="BY110" i="8" s="1"/>
  <c r="CE109" i="8"/>
  <c r="Q110" i="9"/>
  <c r="N110" i="9"/>
  <c r="S110" i="9"/>
  <c r="BZ318" i="7"/>
  <c r="AM318" i="7"/>
  <c r="BM317" i="8"/>
  <c r="Z318" i="8"/>
  <c r="AD109" i="9"/>
  <c r="AA109" i="9"/>
  <c r="AF109" i="9"/>
  <c r="AZ316" i="9"/>
  <c r="Z320" i="7"/>
  <c r="BM318" i="7"/>
  <c r="BZ317" i="8"/>
  <c r="BD111" i="7"/>
  <c r="BA111" i="7"/>
  <c r="BF111" i="7"/>
  <c r="AC112" i="7"/>
  <c r="P110" i="8"/>
  <c r="BQ111" i="7"/>
  <c r="BN111" i="7"/>
  <c r="BS111" i="7"/>
  <c r="BM316" i="9"/>
  <c r="Q111" i="7"/>
  <c r="N111" i="7"/>
  <c r="S111" i="7"/>
  <c r="CD111" i="7"/>
  <c r="CA111" i="7"/>
  <c r="CF111" i="7"/>
  <c r="BD109" i="9"/>
  <c r="BA109" i="9"/>
  <c r="BF109" i="9"/>
  <c r="AH111" i="7"/>
  <c r="AO111" i="7" l="1"/>
  <c r="AR111" i="7"/>
  <c r="AT111" i="7"/>
  <c r="AL112" i="7" s="1"/>
  <c r="BZ318" i="8"/>
  <c r="BZ317" i="9"/>
  <c r="BM319" i="7"/>
  <c r="BM318" i="8"/>
  <c r="CB109" i="9"/>
  <c r="CE109" i="9"/>
  <c r="CG109" i="9"/>
  <c r="BY110" i="9" s="1"/>
  <c r="AM317" i="9"/>
  <c r="BO111" i="7"/>
  <c r="BT111" i="7"/>
  <c r="BL112" i="7" s="1"/>
  <c r="BR111" i="7"/>
  <c r="Z321" i="7"/>
  <c r="Q110" i="8"/>
  <c r="N110" i="8"/>
  <c r="S110" i="8"/>
  <c r="BZ319" i="7"/>
  <c r="BB109" i="9"/>
  <c r="BG109" i="9"/>
  <c r="AY110" i="9" s="1"/>
  <c r="BE109" i="9"/>
  <c r="AZ319" i="7"/>
  <c r="AD110" i="8"/>
  <c r="AA110" i="8"/>
  <c r="AF110" i="8"/>
  <c r="CB111" i="7"/>
  <c r="CE111" i="7"/>
  <c r="CG111" i="7"/>
  <c r="BY112" i="7" s="1"/>
  <c r="AD112" i="7"/>
  <c r="AA112" i="7"/>
  <c r="AF112" i="7"/>
  <c r="O110" i="9"/>
  <c r="T110" i="9"/>
  <c r="L111" i="9" s="1"/>
  <c r="R110" i="9"/>
  <c r="AZ318" i="8"/>
  <c r="AM319" i="7"/>
  <c r="AZ317" i="9"/>
  <c r="AM317" i="8"/>
  <c r="BU109" i="8"/>
  <c r="BC110" i="8"/>
  <c r="AO109" i="9"/>
  <c r="AR109" i="9"/>
  <c r="AT109" i="9"/>
  <c r="AL110" i="9" s="1"/>
  <c r="O111" i="7"/>
  <c r="R111" i="7"/>
  <c r="T111" i="7"/>
  <c r="L112" i="7" s="1"/>
  <c r="BB111" i="7"/>
  <c r="BE111" i="7"/>
  <c r="BG111" i="7"/>
  <c r="AY112" i="7" s="1"/>
  <c r="CH109" i="8"/>
  <c r="BP110" i="8"/>
  <c r="BO109" i="9"/>
  <c r="BR109" i="9"/>
  <c r="BT109" i="9"/>
  <c r="BL110" i="9" s="1"/>
  <c r="BH109" i="8"/>
  <c r="AO109" i="8"/>
  <c r="AT109" i="8"/>
  <c r="AL110" i="8" s="1"/>
  <c r="AR109" i="8"/>
  <c r="BM317" i="9"/>
  <c r="Z319" i="8"/>
  <c r="CC110" i="8"/>
  <c r="AB109" i="9"/>
  <c r="AE109" i="9"/>
  <c r="AG109" i="9"/>
  <c r="Y110" i="9" s="1"/>
  <c r="Z317" i="9"/>
  <c r="BM319" i="8" l="1"/>
  <c r="Z318" i="9"/>
  <c r="BQ110" i="8"/>
  <c r="BN110" i="8"/>
  <c r="BS110" i="8"/>
  <c r="AZ318" i="9"/>
  <c r="BU111" i="7"/>
  <c r="BM318" i="9"/>
  <c r="BP112" i="7"/>
  <c r="BC110" i="9"/>
  <c r="AP110" i="8"/>
  <c r="CC112" i="7"/>
  <c r="AZ320" i="7"/>
  <c r="AM318" i="9"/>
  <c r="BH111" i="7"/>
  <c r="BZ319" i="8"/>
  <c r="CC110" i="9"/>
  <c r="BM320" i="7"/>
  <c r="AU109" i="9"/>
  <c r="BZ320" i="7"/>
  <c r="BP110" i="9"/>
  <c r="P112" i="7"/>
  <c r="O110" i="8"/>
  <c r="T110" i="8"/>
  <c r="L111" i="8" s="1"/>
  <c r="R110" i="8"/>
  <c r="CH109" i="9"/>
  <c r="AP112" i="7"/>
  <c r="BH109" i="9"/>
  <c r="AH109" i="9"/>
  <c r="BC112" i="7"/>
  <c r="AM320" i="7"/>
  <c r="AZ319" i="8"/>
  <c r="CD110" i="8"/>
  <c r="CA110" i="8"/>
  <c r="CF110" i="8"/>
  <c r="U111" i="7"/>
  <c r="AB110" i="8"/>
  <c r="AG110" i="8"/>
  <c r="Y111" i="8" s="1"/>
  <c r="AE110" i="8"/>
  <c r="AU111" i="7"/>
  <c r="AP110" i="9"/>
  <c r="AC110" i="9"/>
  <c r="AB112" i="7"/>
  <c r="AG112" i="7"/>
  <c r="Y113" i="7" s="1"/>
  <c r="AE112" i="7"/>
  <c r="BZ318" i="9"/>
  <c r="AU109" i="8"/>
  <c r="BD110" i="8"/>
  <c r="BA110" i="8"/>
  <c r="BF110" i="8"/>
  <c r="CH111" i="7"/>
  <c r="Z320" i="8"/>
  <c r="BU109" i="9"/>
  <c r="U110" i="9"/>
  <c r="AM318" i="8"/>
  <c r="P111" i="9"/>
  <c r="Z322" i="7"/>
  <c r="P111" i="8" l="1"/>
  <c r="BM321" i="7"/>
  <c r="Q112" i="7"/>
  <c r="N112" i="7"/>
  <c r="S112" i="7"/>
  <c r="BZ320" i="8"/>
  <c r="BD110" i="9"/>
  <c r="BA110" i="9"/>
  <c r="BF110" i="9"/>
  <c r="AC113" i="7"/>
  <c r="BQ110" i="9"/>
  <c r="BN110" i="9"/>
  <c r="BS110" i="9"/>
  <c r="BO110" i="8"/>
  <c r="BT110" i="8"/>
  <c r="BL111" i="8" s="1"/>
  <c r="BR110" i="8"/>
  <c r="CD112" i="7"/>
  <c r="CA112" i="7"/>
  <c r="CF112" i="7"/>
  <c r="CB110" i="8"/>
  <c r="CG110" i="8"/>
  <c r="BY111" i="8" s="1"/>
  <c r="CE110" i="8"/>
  <c r="AQ112" i="7"/>
  <c r="AN112" i="7"/>
  <c r="AS112" i="7"/>
  <c r="BZ321" i="7"/>
  <c r="CD110" i="9"/>
  <c r="CA110" i="9"/>
  <c r="CF110" i="9"/>
  <c r="AD110" i="9"/>
  <c r="AA110" i="9"/>
  <c r="AF110" i="9"/>
  <c r="AZ319" i="9"/>
  <c r="Z319" i="9"/>
  <c r="Z323" i="7"/>
  <c r="BB110" i="8"/>
  <c r="BG110" i="8"/>
  <c r="AY111" i="8" s="1"/>
  <c r="BE110" i="8"/>
  <c r="AM319" i="8"/>
  <c r="AH110" i="8"/>
  <c r="BQ112" i="7"/>
  <c r="BN112" i="7"/>
  <c r="BS112" i="7"/>
  <c r="Z321" i="8"/>
  <c r="AQ110" i="8"/>
  <c r="AN110" i="8"/>
  <c r="AS110" i="8"/>
  <c r="Q111" i="9"/>
  <c r="N111" i="9"/>
  <c r="S111" i="9"/>
  <c r="AQ110" i="9"/>
  <c r="AN110" i="9"/>
  <c r="AS110" i="9"/>
  <c r="AZ320" i="8"/>
  <c r="AC111" i="8"/>
  <c r="AZ321" i="7"/>
  <c r="AM321" i="7"/>
  <c r="BD112" i="7"/>
  <c r="BA112" i="7"/>
  <c r="BF112" i="7"/>
  <c r="AM319" i="9"/>
  <c r="BZ319" i="9"/>
  <c r="AH112" i="7"/>
  <c r="U110" i="8"/>
  <c r="BM319" i="9"/>
  <c r="BM320" i="8"/>
  <c r="CB110" i="9" l="1"/>
  <c r="CE110" i="9"/>
  <c r="CG110" i="9"/>
  <c r="BY111" i="9" s="1"/>
  <c r="CB112" i="7"/>
  <c r="CE112" i="7"/>
  <c r="CG112" i="7"/>
  <c r="BY113" i="7" s="1"/>
  <c r="BB110" i="9"/>
  <c r="BG110" i="9"/>
  <c r="AY111" i="9" s="1"/>
  <c r="BE110" i="9"/>
  <c r="BM320" i="9"/>
  <c r="AD111" i="8"/>
  <c r="AA111" i="8"/>
  <c r="AF111" i="8"/>
  <c r="BC111" i="8"/>
  <c r="BB112" i="7"/>
  <c r="BG112" i="7"/>
  <c r="AY113" i="7" s="1"/>
  <c r="BE112" i="7"/>
  <c r="AZ321" i="8"/>
  <c r="Z322" i="8"/>
  <c r="Z324" i="7"/>
  <c r="BZ322" i="7"/>
  <c r="BU110" i="8"/>
  <c r="BP111" i="8"/>
  <c r="BZ321" i="8"/>
  <c r="Z320" i="9"/>
  <c r="AO110" i="8"/>
  <c r="AR110" i="8"/>
  <c r="AT110" i="8"/>
  <c r="AL111" i="8" s="1"/>
  <c r="AO112" i="7"/>
  <c r="AT112" i="7"/>
  <c r="AL113" i="7" s="1"/>
  <c r="AR112" i="7"/>
  <c r="O112" i="7"/>
  <c r="R112" i="7"/>
  <c r="T112" i="7"/>
  <c r="L113" i="7" s="1"/>
  <c r="BM321" i="8"/>
  <c r="AZ320" i="9"/>
  <c r="BO110" i="9"/>
  <c r="BR110" i="9"/>
  <c r="BT110" i="9"/>
  <c r="BL111" i="9" s="1"/>
  <c r="AM322" i="7"/>
  <c r="AO110" i="9"/>
  <c r="AT110" i="9"/>
  <c r="AL111" i="9" s="1"/>
  <c r="AR110" i="9"/>
  <c r="BM322" i="7"/>
  <c r="O111" i="9"/>
  <c r="T111" i="9"/>
  <c r="L112" i="9" s="1"/>
  <c r="R111" i="9"/>
  <c r="CH110" i="8"/>
  <c r="AD113" i="7"/>
  <c r="AA113" i="7"/>
  <c r="AF113" i="7"/>
  <c r="AM320" i="9"/>
  <c r="BH110" i="8"/>
  <c r="BO112" i="7"/>
  <c r="BT112" i="7"/>
  <c r="BL113" i="7" s="1"/>
  <c r="BR112" i="7"/>
  <c r="AZ322" i="7"/>
  <c r="AM320" i="8"/>
  <c r="AB110" i="9"/>
  <c r="AG110" i="9"/>
  <c r="Y111" i="9" s="1"/>
  <c r="AE110" i="9"/>
  <c r="CC111" i="8"/>
  <c r="Q111" i="8"/>
  <c r="N111" i="8"/>
  <c r="S111" i="8"/>
  <c r="BZ320" i="9"/>
  <c r="AU112" i="7" l="1"/>
  <c r="AZ322" i="8"/>
  <c r="BH110" i="9"/>
  <c r="AM321" i="9"/>
  <c r="BM323" i="7"/>
  <c r="BP111" i="9"/>
  <c r="AP113" i="7"/>
  <c r="BZ322" i="8"/>
  <c r="BC111" i="9"/>
  <c r="AZ323" i="7"/>
  <c r="BU110" i="9"/>
  <c r="BH112" i="7"/>
  <c r="AM321" i="8"/>
  <c r="BZ321" i="9"/>
  <c r="BQ111" i="8"/>
  <c r="BN111" i="8"/>
  <c r="BS111" i="8"/>
  <c r="BC113" i="7"/>
  <c r="CC113" i="7"/>
  <c r="AP111" i="8"/>
  <c r="AB113" i="7"/>
  <c r="AG113" i="7"/>
  <c r="Y114" i="7" s="1"/>
  <c r="AE113" i="7"/>
  <c r="AZ321" i="9"/>
  <c r="AU110" i="8"/>
  <c r="CH112" i="7"/>
  <c r="O111" i="8"/>
  <c r="T111" i="8"/>
  <c r="L112" i="8" s="1"/>
  <c r="R111" i="8"/>
  <c r="BU112" i="7"/>
  <c r="BD111" i="8"/>
  <c r="BA111" i="8"/>
  <c r="BF111" i="8"/>
  <c r="BP113" i="7"/>
  <c r="AU110" i="9"/>
  <c r="BZ323" i="7"/>
  <c r="CC111" i="9"/>
  <c r="CH110" i="9"/>
  <c r="BM322" i="8"/>
  <c r="CD111" i="8"/>
  <c r="CA111" i="8"/>
  <c r="CF111" i="8"/>
  <c r="P113" i="7"/>
  <c r="Z321" i="9"/>
  <c r="Z325" i="7"/>
  <c r="AB111" i="8"/>
  <c r="AE111" i="8"/>
  <c r="AG111" i="8"/>
  <c r="Y112" i="8" s="1"/>
  <c r="AP111" i="9"/>
  <c r="AH110" i="9"/>
  <c r="P112" i="9"/>
  <c r="Z323" i="8"/>
  <c r="BM321" i="9"/>
  <c r="U111" i="9"/>
  <c r="AM323" i="7"/>
  <c r="U112" i="7"/>
  <c r="AC111" i="9"/>
  <c r="AH113" i="7" l="1"/>
  <c r="AC114" i="7"/>
  <c r="Z324" i="8"/>
  <c r="AH111" i="8"/>
  <c r="BM323" i="8"/>
  <c r="AZ322" i="9"/>
  <c r="BD113" i="7"/>
  <c r="BA113" i="7"/>
  <c r="BF113" i="7"/>
  <c r="BQ111" i="9"/>
  <c r="BN111" i="9"/>
  <c r="BS111" i="9"/>
  <c r="BM324" i="7"/>
  <c r="AD111" i="9"/>
  <c r="AA111" i="9"/>
  <c r="AF111" i="9"/>
  <c r="Z326" i="7"/>
  <c r="CD111" i="9"/>
  <c r="CA111" i="9"/>
  <c r="CF111" i="9"/>
  <c r="AZ324" i="7"/>
  <c r="AM322" i="9"/>
  <c r="Q112" i="9"/>
  <c r="N112" i="9"/>
  <c r="S112" i="9"/>
  <c r="Z322" i="9"/>
  <c r="U111" i="8"/>
  <c r="Q113" i="7"/>
  <c r="N113" i="7"/>
  <c r="S113" i="7"/>
  <c r="BZ324" i="7"/>
  <c r="P112" i="8"/>
  <c r="AQ111" i="8"/>
  <c r="AN111" i="8"/>
  <c r="AS111" i="8"/>
  <c r="BZ322" i="9"/>
  <c r="BO111" i="8"/>
  <c r="BR111" i="8"/>
  <c r="BT111" i="8"/>
  <c r="BL112" i="8" s="1"/>
  <c r="AM324" i="7"/>
  <c r="BD111" i="9"/>
  <c r="BA111" i="9"/>
  <c r="BF111" i="9"/>
  <c r="BB111" i="8"/>
  <c r="BG111" i="8"/>
  <c r="AY112" i="8" s="1"/>
  <c r="BE111" i="8"/>
  <c r="CB111" i="8"/>
  <c r="CE111" i="8"/>
  <c r="CG111" i="8"/>
  <c r="BY112" i="8" s="1"/>
  <c r="CD113" i="7"/>
  <c r="CA113" i="7"/>
  <c r="CF113" i="7"/>
  <c r="BZ323" i="8"/>
  <c r="AZ323" i="8"/>
  <c r="BQ113" i="7"/>
  <c r="BN113" i="7"/>
  <c r="BS113" i="7"/>
  <c r="AM322" i="8"/>
  <c r="AQ113" i="7"/>
  <c r="AN113" i="7"/>
  <c r="AS113" i="7"/>
  <c r="AQ111" i="9"/>
  <c r="AN111" i="9"/>
  <c r="AS111" i="9"/>
  <c r="BM322" i="9"/>
  <c r="AC112" i="8"/>
  <c r="BO113" i="7" l="1"/>
  <c r="BT113" i="7"/>
  <c r="BL114" i="7" s="1"/>
  <c r="BR113" i="7"/>
  <c r="BH111" i="8"/>
  <c r="BP112" i="8"/>
  <c r="O112" i="9"/>
  <c r="R112" i="9"/>
  <c r="T112" i="9"/>
  <c r="L113" i="9" s="1"/>
  <c r="AB111" i="9"/>
  <c r="AG111" i="9"/>
  <c r="Y112" i="9" s="1"/>
  <c r="AE111" i="9"/>
  <c r="AZ324" i="8"/>
  <c r="BM325" i="7"/>
  <c r="BM323" i="9"/>
  <c r="BC112" i="8"/>
  <c r="BU111" i="8"/>
  <c r="O113" i="7"/>
  <c r="T113" i="7"/>
  <c r="L114" i="7" s="1"/>
  <c r="R113" i="7"/>
  <c r="AO111" i="9"/>
  <c r="AT111" i="9"/>
  <c r="AL112" i="9" s="1"/>
  <c r="AR111" i="9"/>
  <c r="BO111" i="9"/>
  <c r="BR111" i="9"/>
  <c r="BT111" i="9"/>
  <c r="BL112" i="9" s="1"/>
  <c r="BZ323" i="9"/>
  <c r="BB111" i="9"/>
  <c r="BE111" i="9"/>
  <c r="BG111" i="9"/>
  <c r="AY112" i="9" s="1"/>
  <c r="AO111" i="8"/>
  <c r="AR111" i="8"/>
  <c r="AT111" i="8"/>
  <c r="AL112" i="8" s="1"/>
  <c r="Z325" i="8"/>
  <c r="AZ325" i="7"/>
  <c r="BZ324" i="8"/>
  <c r="AO113" i="7"/>
  <c r="AT113" i="7"/>
  <c r="AL114" i="7" s="1"/>
  <c r="AR113" i="7"/>
  <c r="CB111" i="9"/>
  <c r="CE111" i="9"/>
  <c r="CG111" i="9"/>
  <c r="BY112" i="9" s="1"/>
  <c r="CB113" i="7"/>
  <c r="CG113" i="7"/>
  <c r="BY114" i="7" s="1"/>
  <c r="CE113" i="7"/>
  <c r="Q112" i="8"/>
  <c r="N112" i="8"/>
  <c r="S112" i="8"/>
  <c r="AM323" i="8"/>
  <c r="CC112" i="8"/>
  <c r="Z323" i="9"/>
  <c r="Z327" i="7"/>
  <c r="BB113" i="7"/>
  <c r="BG113" i="7"/>
  <c r="AY114" i="7" s="1"/>
  <c r="BE113" i="7"/>
  <c r="AD114" i="7"/>
  <c r="AA114" i="7"/>
  <c r="AF114" i="7"/>
  <c r="AM323" i="9"/>
  <c r="BM324" i="8"/>
  <c r="CH111" i="8"/>
  <c r="AM325" i="7"/>
  <c r="BZ325" i="7"/>
  <c r="AD112" i="8"/>
  <c r="AA112" i="8"/>
  <c r="AF112" i="8"/>
  <c r="AZ323" i="9"/>
  <c r="BZ324" i="9" l="1"/>
  <c r="AM324" i="8"/>
  <c r="AU113" i="7"/>
  <c r="AU111" i="8"/>
  <c r="BP112" i="9"/>
  <c r="BD112" i="8"/>
  <c r="BA112" i="8"/>
  <c r="BF112" i="8"/>
  <c r="P113" i="9"/>
  <c r="AZ324" i="9"/>
  <c r="AM326" i="7"/>
  <c r="BU111" i="9"/>
  <c r="U112" i="9"/>
  <c r="BM324" i="9"/>
  <c r="BH113" i="7"/>
  <c r="O112" i="8"/>
  <c r="T112" i="8"/>
  <c r="L113" i="8" s="1"/>
  <c r="R112" i="8"/>
  <c r="BC114" i="7"/>
  <c r="BQ112" i="8"/>
  <c r="BN112" i="8"/>
  <c r="BS112" i="8"/>
  <c r="CD112" i="8"/>
  <c r="CA112" i="8"/>
  <c r="CF112" i="8"/>
  <c r="CH113" i="7"/>
  <c r="AP112" i="9"/>
  <c r="AB112" i="8"/>
  <c r="AE112" i="8"/>
  <c r="AG112" i="8"/>
  <c r="Y113" i="8" s="1"/>
  <c r="Z328" i="7"/>
  <c r="CC114" i="7"/>
  <c r="AZ326" i="7"/>
  <c r="BM326" i="7"/>
  <c r="AP114" i="7"/>
  <c r="AU111" i="9"/>
  <c r="BZ325" i="8"/>
  <c r="BC112" i="9"/>
  <c r="U113" i="7"/>
  <c r="AZ325" i="8"/>
  <c r="Z324" i="9"/>
  <c r="Z326" i="8"/>
  <c r="BH111" i="9"/>
  <c r="P114" i="7"/>
  <c r="BU113" i="7"/>
  <c r="BM325" i="8"/>
  <c r="CC112" i="9"/>
  <c r="AH111" i="9"/>
  <c r="BP114" i="7"/>
  <c r="AP112" i="8"/>
  <c r="AB114" i="7"/>
  <c r="AE114" i="7"/>
  <c r="AG114" i="7"/>
  <c r="Y115" i="7" s="1"/>
  <c r="BZ326" i="7"/>
  <c r="AM324" i="9"/>
  <c r="CH111" i="9"/>
  <c r="AC112" i="9"/>
  <c r="BB112" i="8" l="1"/>
  <c r="BE112" i="8"/>
  <c r="BG112" i="8"/>
  <c r="AY113" i="8" s="1"/>
  <c r="AQ114" i="7"/>
  <c r="AN114" i="7"/>
  <c r="AS114" i="7"/>
  <c r="AQ112" i="9"/>
  <c r="AN112" i="9"/>
  <c r="AS112" i="9"/>
  <c r="BO112" i="8"/>
  <c r="BT112" i="8"/>
  <c r="BL113" i="8" s="1"/>
  <c r="BR112" i="8"/>
  <c r="AC115" i="7"/>
  <c r="AH114" i="7"/>
  <c r="BM326" i="8"/>
  <c r="AZ326" i="8"/>
  <c r="BQ112" i="9"/>
  <c r="BN112" i="9"/>
  <c r="BS112" i="9"/>
  <c r="AM327" i="7"/>
  <c r="BD114" i="7"/>
  <c r="BA114" i="7"/>
  <c r="BF114" i="7"/>
  <c r="Q114" i="7"/>
  <c r="N114" i="7"/>
  <c r="S114" i="7"/>
  <c r="AM325" i="9"/>
  <c r="P113" i="8"/>
  <c r="U112" i="8"/>
  <c r="CD114" i="7"/>
  <c r="CA114" i="7"/>
  <c r="CF114" i="7"/>
  <c r="AM325" i="8"/>
  <c r="BQ114" i="7"/>
  <c r="BN114" i="7"/>
  <c r="BS114" i="7"/>
  <c r="BZ327" i="7"/>
  <c r="BZ326" i="8"/>
  <c r="AZ325" i="9"/>
  <c r="AD112" i="9"/>
  <c r="AA112" i="9"/>
  <c r="AF112" i="9"/>
  <c r="BM327" i="7"/>
  <c r="AZ327" i="7"/>
  <c r="AQ112" i="8"/>
  <c r="AN112" i="8"/>
  <c r="AS112" i="8"/>
  <c r="BD112" i="9"/>
  <c r="BA112" i="9"/>
  <c r="BF112" i="9"/>
  <c r="Z329" i="7"/>
  <c r="Z327" i="8"/>
  <c r="Q113" i="9"/>
  <c r="N113" i="9"/>
  <c r="S113" i="9"/>
  <c r="AC113" i="8"/>
  <c r="CB112" i="8"/>
  <c r="CG112" i="8"/>
  <c r="BY113" i="8" s="1"/>
  <c r="CE112" i="8"/>
  <c r="BZ325" i="9"/>
  <c r="CD112" i="9"/>
  <c r="CA112" i="9"/>
  <c r="CF112" i="9"/>
  <c r="Z325" i="9"/>
  <c r="AH112" i="8"/>
  <c r="BM325" i="9"/>
  <c r="BO112" i="9" l="1"/>
  <c r="BT112" i="9"/>
  <c r="BL113" i="9" s="1"/>
  <c r="BR112" i="9"/>
  <c r="AB112" i="9"/>
  <c r="AE112" i="9"/>
  <c r="AG112" i="9"/>
  <c r="Y113" i="9" s="1"/>
  <c r="AM326" i="8"/>
  <c r="Z330" i="7"/>
  <c r="CH112" i="8"/>
  <c r="AM326" i="9"/>
  <c r="AZ327" i="8"/>
  <c r="AO112" i="9"/>
  <c r="AR112" i="9"/>
  <c r="AT112" i="9"/>
  <c r="AL113" i="9" s="1"/>
  <c r="BO114" i="7"/>
  <c r="BT114" i="7"/>
  <c r="BL115" i="7" s="1"/>
  <c r="BR114" i="7"/>
  <c r="Q113" i="8"/>
  <c r="N113" i="8"/>
  <c r="S113" i="8"/>
  <c r="BP113" i="8"/>
  <c r="BZ326" i="9"/>
  <c r="CC113" i="8"/>
  <c r="Z326" i="9"/>
  <c r="O114" i="7"/>
  <c r="R114" i="7"/>
  <c r="T114" i="7"/>
  <c r="L115" i="7" s="1"/>
  <c r="BB112" i="9"/>
  <c r="BE112" i="9"/>
  <c r="BG112" i="9"/>
  <c r="AY113" i="9" s="1"/>
  <c r="BM327" i="8"/>
  <c r="AO114" i="7"/>
  <c r="AR114" i="7"/>
  <c r="AT114" i="7"/>
  <c r="AL115" i="7" s="1"/>
  <c r="AD113" i="8"/>
  <c r="AA113" i="8"/>
  <c r="AF113" i="8"/>
  <c r="AZ326" i="9"/>
  <c r="CB112" i="9"/>
  <c r="CE112" i="9"/>
  <c r="CG112" i="9"/>
  <c r="BY113" i="9" s="1"/>
  <c r="B17" i="9"/>
  <c r="AO112" i="8"/>
  <c r="AT112" i="8"/>
  <c r="AL113" i="8" s="1"/>
  <c r="AR112" i="8"/>
  <c r="O113" i="9"/>
  <c r="T113" i="9"/>
  <c r="L114" i="9" s="1"/>
  <c r="R113" i="9"/>
  <c r="BZ327" i="8"/>
  <c r="CB114" i="7"/>
  <c r="CE114" i="7"/>
  <c r="CG114" i="7"/>
  <c r="BY115" i="7" s="1"/>
  <c r="BB114" i="7"/>
  <c r="BE114" i="7"/>
  <c r="BG114" i="7"/>
  <c r="AY115" i="7" s="1"/>
  <c r="BC113" i="8"/>
  <c r="BM326" i="9"/>
  <c r="AZ328" i="7"/>
  <c r="BZ328" i="7"/>
  <c r="AD115" i="7"/>
  <c r="AA115" i="7"/>
  <c r="AF115" i="7"/>
  <c r="BH112" i="8"/>
  <c r="AM328" i="7"/>
  <c r="Z328" i="8"/>
  <c r="BM328" i="7"/>
  <c r="BU112" i="8"/>
  <c r="AB115" i="7" l="1"/>
  <c r="AG115" i="7"/>
  <c r="Y116" i="7" s="1"/>
  <c r="AE115" i="7"/>
  <c r="J46" i="10" s="1"/>
  <c r="BC115" i="7"/>
  <c r="AB113" i="8"/>
  <c r="AG113" i="8"/>
  <c r="Y114" i="8" s="1"/>
  <c r="AE113" i="8"/>
  <c r="BP115" i="7"/>
  <c r="Z331" i="7"/>
  <c r="AU112" i="8"/>
  <c r="CD113" i="8"/>
  <c r="CA113" i="8"/>
  <c r="CF113" i="8"/>
  <c r="AP113" i="9"/>
  <c r="AM327" i="8"/>
  <c r="P115" i="7"/>
  <c r="AU112" i="9"/>
  <c r="U114" i="7"/>
  <c r="BZ327" i="9"/>
  <c r="AC113" i="9"/>
  <c r="Z329" i="8"/>
  <c r="CC113" i="9"/>
  <c r="AZ328" i="8"/>
  <c r="AH112" i="9"/>
  <c r="CC115" i="7"/>
  <c r="AP115" i="7"/>
  <c r="BM329" i="7"/>
  <c r="AZ329" i="7"/>
  <c r="CH114" i="7"/>
  <c r="BH114" i="7"/>
  <c r="AM329" i="7"/>
  <c r="BZ328" i="8"/>
  <c r="BM328" i="8"/>
  <c r="B17" i="8"/>
  <c r="AM327" i="9"/>
  <c r="BM327" i="9"/>
  <c r="P114" i="9"/>
  <c r="O113" i="8"/>
  <c r="R113" i="8"/>
  <c r="T113" i="8"/>
  <c r="L114" i="8" s="1"/>
  <c r="BU112" i="9"/>
  <c r="AZ327" i="9"/>
  <c r="BP113" i="9"/>
  <c r="BZ329" i="7"/>
  <c r="AP113" i="8"/>
  <c r="AU114" i="7"/>
  <c r="CH112" i="9"/>
  <c r="BQ113" i="8"/>
  <c r="BN113" i="8"/>
  <c r="BS113" i="8"/>
  <c r="U113" i="9"/>
  <c r="BD113" i="8"/>
  <c r="BA113" i="8"/>
  <c r="BF113" i="8"/>
  <c r="BC113" i="9"/>
  <c r="C19" i="7"/>
  <c r="C17" i="8"/>
  <c r="BH112" i="9"/>
  <c r="Z327" i="9"/>
  <c r="BU114" i="7"/>
  <c r="Z330" i="8" l="1"/>
  <c r="AM328" i="8"/>
  <c r="Z332" i="7"/>
  <c r="AQ113" i="8"/>
  <c r="AN113" i="8"/>
  <c r="AS113" i="8"/>
  <c r="BM329" i="8"/>
  <c r="Q114" i="9"/>
  <c r="N114" i="9"/>
  <c r="S114" i="9"/>
  <c r="AD113" i="9"/>
  <c r="AA113" i="9"/>
  <c r="AF113" i="9"/>
  <c r="AQ113" i="9"/>
  <c r="AN113" i="9"/>
  <c r="AS113" i="9"/>
  <c r="BZ330" i="7"/>
  <c r="BZ329" i="8"/>
  <c r="AQ115" i="7"/>
  <c r="AN115" i="7"/>
  <c r="AS115" i="7"/>
  <c r="BQ115" i="7"/>
  <c r="BN115" i="7"/>
  <c r="BS115" i="7"/>
  <c r="AH113" i="8"/>
  <c r="BB113" i="8"/>
  <c r="BG113" i="8"/>
  <c r="AY114" i="8" s="1"/>
  <c r="BE113" i="8"/>
  <c r="BM330" i="7"/>
  <c r="AM330" i="7"/>
  <c r="BM328" i="9"/>
  <c r="BZ328" i="9"/>
  <c r="AC114" i="8"/>
  <c r="CD115" i="7"/>
  <c r="CA115" i="7"/>
  <c r="CF115" i="7"/>
  <c r="G17" i="8"/>
  <c r="BQ113" i="9"/>
  <c r="BN113" i="9"/>
  <c r="BS113" i="9"/>
  <c r="AZ328" i="9"/>
  <c r="CB113" i="8"/>
  <c r="CE113" i="8"/>
  <c r="CG113" i="8"/>
  <c r="BY114" i="8" s="1"/>
  <c r="BD115" i="7"/>
  <c r="BA115" i="7"/>
  <c r="BF115" i="7"/>
  <c r="U113" i="8"/>
  <c r="Z328" i="9"/>
  <c r="F17" i="8"/>
  <c r="BO113" i="8"/>
  <c r="BT113" i="8"/>
  <c r="BL114" i="8" s="1"/>
  <c r="BR113" i="8"/>
  <c r="AM328" i="9"/>
  <c r="AZ329" i="8"/>
  <c r="AH115" i="7"/>
  <c r="BD113" i="9"/>
  <c r="BA113" i="9"/>
  <c r="BF113" i="9"/>
  <c r="AZ330" i="7"/>
  <c r="CD113" i="9"/>
  <c r="CA113" i="9"/>
  <c r="CF113" i="9"/>
  <c r="AC116" i="7"/>
  <c r="E17" i="8"/>
  <c r="P114" i="8"/>
  <c r="Q115" i="7"/>
  <c r="N115" i="7"/>
  <c r="S115" i="7"/>
  <c r="BP114" i="8" l="1"/>
  <c r="AD114" i="8"/>
  <c r="AA114" i="8"/>
  <c r="AF114" i="8"/>
  <c r="E17" i="9"/>
  <c r="BH113" i="8"/>
  <c r="BZ330" i="8"/>
  <c r="BC114" i="8"/>
  <c r="BZ331" i="7"/>
  <c r="BM330" i="8"/>
  <c r="CH113" i="8"/>
  <c r="AZ329" i="9"/>
  <c r="D17" i="8"/>
  <c r="BB113" i="9"/>
  <c r="BG113" i="9"/>
  <c r="AY114" i="9" s="1"/>
  <c r="BE113" i="9"/>
  <c r="AD116" i="7"/>
  <c r="AA116" i="7"/>
  <c r="AF116" i="7"/>
  <c r="D17" i="9"/>
  <c r="AO113" i="8"/>
  <c r="AR113" i="8"/>
  <c r="AT113" i="8"/>
  <c r="AL114" i="8" s="1"/>
  <c r="F17" i="9"/>
  <c r="G17" i="9"/>
  <c r="Z329" i="9"/>
  <c r="BO113" i="9"/>
  <c r="BR113" i="9"/>
  <c r="BT113" i="9"/>
  <c r="BL114" i="9" s="1"/>
  <c r="BZ329" i="9"/>
  <c r="AO113" i="9"/>
  <c r="AR113" i="9"/>
  <c r="AT113" i="9"/>
  <c r="AL114" i="9" s="1"/>
  <c r="J49" i="10"/>
  <c r="J50" i="10" s="1"/>
  <c r="J53" i="10"/>
  <c r="J55" i="10"/>
  <c r="F19" i="7"/>
  <c r="Z333" i="7"/>
  <c r="CB113" i="9"/>
  <c r="CG113" i="9"/>
  <c r="BY114" i="9" s="1"/>
  <c r="CE113" i="9"/>
  <c r="B19" i="7"/>
  <c r="AZ330" i="8"/>
  <c r="BO115" i="7"/>
  <c r="BT115" i="7"/>
  <c r="BL116" i="7" s="1"/>
  <c r="BR115" i="7"/>
  <c r="C17" i="9"/>
  <c r="AB113" i="9"/>
  <c r="AE113" i="9"/>
  <c r="AG113" i="9"/>
  <c r="Y114" i="9" s="1"/>
  <c r="AM329" i="8"/>
  <c r="O115" i="7"/>
  <c r="T115" i="7"/>
  <c r="L116" i="7" s="1"/>
  <c r="R115" i="7"/>
  <c r="AZ331" i="7"/>
  <c r="E19" i="7"/>
  <c r="BB115" i="7"/>
  <c r="BG115" i="7"/>
  <c r="AY116" i="7" s="1"/>
  <c r="BE115" i="7"/>
  <c r="G19" i="7"/>
  <c r="AM331" i="7"/>
  <c r="D19" i="7"/>
  <c r="BM329" i="9"/>
  <c r="Q114" i="8"/>
  <c r="N114" i="8"/>
  <c r="S114" i="8"/>
  <c r="AM329" i="9"/>
  <c r="CB115" i="7"/>
  <c r="CE115" i="7"/>
  <c r="CG115" i="7"/>
  <c r="BY116" i="7" s="1"/>
  <c r="AO115" i="7"/>
  <c r="AR115" i="7"/>
  <c r="AT115" i="7"/>
  <c r="AL116" i="7" s="1"/>
  <c r="Z331" i="8"/>
  <c r="BU113" i="8"/>
  <c r="CC114" i="8"/>
  <c r="BM331" i="7"/>
  <c r="O114" i="9"/>
  <c r="R114" i="9"/>
  <c r="T114" i="9"/>
  <c r="L115" i="9" s="1"/>
  <c r="AZ330" i="9" l="1"/>
  <c r="BZ331" i="8"/>
  <c r="AU115" i="7"/>
  <c r="BU113" i="9"/>
  <c r="BM332" i="7"/>
  <c r="BM330" i="9"/>
  <c r="AZ332" i="7"/>
  <c r="BU115" i="7"/>
  <c r="CD114" i="8"/>
  <c r="CA114" i="8"/>
  <c r="CF114" i="8"/>
  <c r="BP116" i="7"/>
  <c r="AB116" i="7"/>
  <c r="AE116" i="7"/>
  <c r="AG116" i="7"/>
  <c r="Y117" i="7" s="1"/>
  <c r="BM331" i="8"/>
  <c r="BP114" i="9"/>
  <c r="Z330" i="9"/>
  <c r="BZ332" i="7"/>
  <c r="AP116" i="7"/>
  <c r="U115" i="7"/>
  <c r="P116" i="7"/>
  <c r="AM330" i="8"/>
  <c r="AP114" i="9"/>
  <c r="BH113" i="9"/>
  <c r="AB114" i="8"/>
  <c r="AE114" i="8"/>
  <c r="AG114" i="8"/>
  <c r="Y115" i="8" s="1"/>
  <c r="U114" i="9"/>
  <c r="AM332" i="7"/>
  <c r="AM330" i="9"/>
  <c r="AU113" i="9"/>
  <c r="BC114" i="9"/>
  <c r="O114" i="8"/>
  <c r="T114" i="8"/>
  <c r="L115" i="8" s="1"/>
  <c r="R114" i="8"/>
  <c r="AZ331" i="8"/>
  <c r="BH115" i="7"/>
  <c r="AC114" i="9"/>
  <c r="CH113" i="9"/>
  <c r="AP114" i="8"/>
  <c r="BD114" i="8"/>
  <c r="BA114" i="8"/>
  <c r="BF114" i="8"/>
  <c r="Z334" i="7"/>
  <c r="CC116" i="7"/>
  <c r="CH115" i="7"/>
  <c r="P115" i="9"/>
  <c r="Z332" i="8"/>
  <c r="BC116" i="7"/>
  <c r="AH113" i="9"/>
  <c r="CC114" i="9"/>
  <c r="BZ330" i="9"/>
  <c r="AU113" i="8"/>
  <c r="BQ114" i="8"/>
  <c r="BN114" i="8"/>
  <c r="BS114" i="8"/>
  <c r="Z333" i="8" l="1"/>
  <c r="CD116" i="7"/>
  <c r="CA116" i="7"/>
  <c r="CF116" i="7"/>
  <c r="AM331" i="9"/>
  <c r="Q116" i="7"/>
  <c r="N116" i="7"/>
  <c r="S116" i="7"/>
  <c r="Q115" i="9"/>
  <c r="N115" i="9"/>
  <c r="S115" i="9"/>
  <c r="BZ331" i="9"/>
  <c r="P115" i="8"/>
  <c r="BM332" i="8"/>
  <c r="BZ332" i="8"/>
  <c r="AM333" i="7"/>
  <c r="CB114" i="8"/>
  <c r="CG114" i="8"/>
  <c r="BY115" i="8" s="1"/>
  <c r="CE114" i="8"/>
  <c r="AZ332" i="8"/>
  <c r="AH114" i="8"/>
  <c r="CD114" i="9"/>
  <c r="CA114" i="9"/>
  <c r="CF114" i="9"/>
  <c r="AZ331" i="9"/>
  <c r="BO114" i="8"/>
  <c r="BR114" i="8"/>
  <c r="BT114" i="8"/>
  <c r="BL115" i="8" s="1"/>
  <c r="BB114" i="8"/>
  <c r="BG114" i="8"/>
  <c r="AY115" i="8" s="1"/>
  <c r="BE114" i="8"/>
  <c r="AC117" i="7"/>
  <c r="BD114" i="9"/>
  <c r="BA114" i="9"/>
  <c r="BF114" i="9"/>
  <c r="AQ116" i="7"/>
  <c r="AN116" i="7"/>
  <c r="AS116" i="7"/>
  <c r="AH116" i="7"/>
  <c r="BM331" i="9"/>
  <c r="U114" i="8"/>
  <c r="AC115" i="8"/>
  <c r="AZ333" i="7"/>
  <c r="AQ114" i="8"/>
  <c r="AN114" i="8"/>
  <c r="AS114" i="8"/>
  <c r="AM331" i="8"/>
  <c r="Z335" i="7"/>
  <c r="Z331" i="9"/>
  <c r="BQ114" i="9"/>
  <c r="BN114" i="9"/>
  <c r="BS114" i="9"/>
  <c r="BD116" i="7"/>
  <c r="BA116" i="7"/>
  <c r="BF116" i="7"/>
  <c r="AD114" i="9"/>
  <c r="AA114" i="9"/>
  <c r="AF114" i="9"/>
  <c r="AQ114" i="9"/>
  <c r="AN114" i="9"/>
  <c r="AS114" i="9"/>
  <c r="BZ333" i="7"/>
  <c r="BQ116" i="7"/>
  <c r="BN116" i="7"/>
  <c r="BS116" i="7"/>
  <c r="BM333" i="7"/>
  <c r="AD117" i="7" l="1"/>
  <c r="AA117" i="7"/>
  <c r="AF117" i="7"/>
  <c r="AZ332" i="9"/>
  <c r="BB116" i="7"/>
  <c r="BE116" i="7"/>
  <c r="BG116" i="7"/>
  <c r="AY117" i="7" s="1"/>
  <c r="O116" i="7"/>
  <c r="T116" i="7"/>
  <c r="L117" i="7" s="1"/>
  <c r="R116" i="7"/>
  <c r="BZ334" i="7"/>
  <c r="BM333" i="8"/>
  <c r="AO114" i="8"/>
  <c r="AT114" i="8"/>
  <c r="AL115" i="8" s="1"/>
  <c r="AR114" i="8"/>
  <c r="BH114" i="8"/>
  <c r="Q115" i="8"/>
  <c r="N115" i="8"/>
  <c r="S115" i="8"/>
  <c r="AM332" i="9"/>
  <c r="BO114" i="9"/>
  <c r="BT114" i="9"/>
  <c r="BL115" i="9" s="1"/>
  <c r="BR114" i="9"/>
  <c r="BC115" i="8"/>
  <c r="AZ333" i="8"/>
  <c r="CB114" i="9"/>
  <c r="CG114" i="9"/>
  <c r="BY115" i="9" s="1"/>
  <c r="CE114" i="9"/>
  <c r="AO114" i="9"/>
  <c r="AR114" i="9"/>
  <c r="AT114" i="9"/>
  <c r="AL115" i="9" s="1"/>
  <c r="CB116" i="7"/>
  <c r="CE116" i="7"/>
  <c r="CG116" i="7"/>
  <c r="BY117" i="7" s="1"/>
  <c r="Z332" i="9"/>
  <c r="BP115" i="8"/>
  <c r="CH114" i="8"/>
  <c r="BZ332" i="9"/>
  <c r="BZ333" i="8"/>
  <c r="BM332" i="9"/>
  <c r="AZ334" i="7"/>
  <c r="AO116" i="7"/>
  <c r="AT116" i="7"/>
  <c r="AL117" i="7" s="1"/>
  <c r="AR116" i="7"/>
  <c r="Z336" i="7"/>
  <c r="AD115" i="8"/>
  <c r="AA115" i="8"/>
  <c r="AF115" i="8"/>
  <c r="BU114" i="8"/>
  <c r="CC115" i="8"/>
  <c r="BB114" i="9"/>
  <c r="BG114" i="9"/>
  <c r="AY115" i="9" s="1"/>
  <c r="BE114" i="9"/>
  <c r="O115" i="9"/>
  <c r="T115" i="9"/>
  <c r="L116" i="9" s="1"/>
  <c r="R115" i="9"/>
  <c r="Z334" i="8"/>
  <c r="BO116" i="7"/>
  <c r="BR116" i="7"/>
  <c r="BT116" i="7"/>
  <c r="BL117" i="7" s="1"/>
  <c r="AB114" i="9"/>
  <c r="AE114" i="9"/>
  <c r="AG114" i="9"/>
  <c r="Y115" i="9" s="1"/>
  <c r="BM334" i="7"/>
  <c r="AM332" i="8"/>
  <c r="AM334" i="7"/>
  <c r="Z333" i="9" l="1"/>
  <c r="AZ334" i="8"/>
  <c r="AM333" i="9"/>
  <c r="BC117" i="7"/>
  <c r="BH116" i="7"/>
  <c r="AM335" i="7"/>
  <c r="Z335" i="8"/>
  <c r="BZ335" i="7"/>
  <c r="AM333" i="8"/>
  <c r="U115" i="9"/>
  <c r="BM333" i="9"/>
  <c r="CH116" i="7"/>
  <c r="BM334" i="8"/>
  <c r="BD115" i="8"/>
  <c r="BA115" i="8"/>
  <c r="BF115" i="8"/>
  <c r="O115" i="8"/>
  <c r="R115" i="8"/>
  <c r="T115" i="8"/>
  <c r="L116" i="8" s="1"/>
  <c r="AZ333" i="9"/>
  <c r="BZ334" i="8"/>
  <c r="BM335" i="7"/>
  <c r="BH114" i="9"/>
  <c r="BU114" i="9"/>
  <c r="U116" i="7"/>
  <c r="CC117" i="7"/>
  <c r="P116" i="9"/>
  <c r="AC115" i="9"/>
  <c r="BZ333" i="9"/>
  <c r="AH114" i="9"/>
  <c r="BP115" i="9"/>
  <c r="AU114" i="8"/>
  <c r="P117" i="7"/>
  <c r="AZ335" i="7"/>
  <c r="AB115" i="8"/>
  <c r="AG115" i="8"/>
  <c r="Y116" i="8" s="1"/>
  <c r="AE115" i="8"/>
  <c r="AP115" i="9"/>
  <c r="Z337" i="7"/>
  <c r="AU114" i="9"/>
  <c r="BC115" i="9"/>
  <c r="CH114" i="9"/>
  <c r="AU116" i="7"/>
  <c r="CC115" i="9"/>
  <c r="AP115" i="8"/>
  <c r="BU116" i="7"/>
  <c r="BP117" i="7"/>
  <c r="CD115" i="8"/>
  <c r="CA115" i="8"/>
  <c r="CF115" i="8"/>
  <c r="AP117" i="7"/>
  <c r="AB117" i="7"/>
  <c r="AE117" i="7"/>
  <c r="AG117" i="7"/>
  <c r="Y118" i="7" s="1"/>
  <c r="BQ115" i="8"/>
  <c r="BN115" i="8"/>
  <c r="BS115" i="8"/>
  <c r="BD117" i="7" l="1"/>
  <c r="BA117" i="7"/>
  <c r="BF117" i="7"/>
  <c r="AZ336" i="7"/>
  <c r="BM336" i="7"/>
  <c r="U115" i="8"/>
  <c r="BQ117" i="7"/>
  <c r="BN117" i="7"/>
  <c r="BS117" i="7"/>
  <c r="Q116" i="9"/>
  <c r="N116" i="9"/>
  <c r="S116" i="9"/>
  <c r="BB115" i="8"/>
  <c r="BE115" i="8"/>
  <c r="BG115" i="8"/>
  <c r="AY116" i="8" s="1"/>
  <c r="AM334" i="8"/>
  <c r="AD115" i="9"/>
  <c r="AA115" i="9"/>
  <c r="AF115" i="9"/>
  <c r="Q117" i="7"/>
  <c r="N117" i="7"/>
  <c r="S117" i="7"/>
  <c r="BZ335" i="8"/>
  <c r="AM334" i="9"/>
  <c r="BO115" i="8"/>
  <c r="BT115" i="8"/>
  <c r="BL116" i="8" s="1"/>
  <c r="BR115" i="8"/>
  <c r="BD115" i="9"/>
  <c r="BA115" i="9"/>
  <c r="BF115" i="9"/>
  <c r="AC118" i="7"/>
  <c r="BZ336" i="7"/>
  <c r="Z338" i="7"/>
  <c r="CD117" i="7"/>
  <c r="CA117" i="7"/>
  <c r="CF117" i="7"/>
  <c r="AZ334" i="9"/>
  <c r="BM335" i="8"/>
  <c r="AZ335" i="8"/>
  <c r="Z336" i="8"/>
  <c r="Z334" i="9"/>
  <c r="AQ115" i="8"/>
  <c r="AN115" i="8"/>
  <c r="AS115" i="8"/>
  <c r="AQ117" i="7"/>
  <c r="AN117" i="7"/>
  <c r="AS117" i="7"/>
  <c r="CD115" i="9"/>
  <c r="CA115" i="9"/>
  <c r="CF115" i="9"/>
  <c r="AQ115" i="9"/>
  <c r="AN115" i="9"/>
  <c r="AS115" i="9"/>
  <c r="BQ115" i="9"/>
  <c r="BN115" i="9"/>
  <c r="BS115" i="9"/>
  <c r="AM336" i="7"/>
  <c r="AH117" i="7"/>
  <c r="AH115" i="8"/>
  <c r="CB115" i="8"/>
  <c r="CE115" i="8"/>
  <c r="CG115" i="8"/>
  <c r="BY116" i="8" s="1"/>
  <c r="AC116" i="8"/>
  <c r="BZ334" i="9"/>
  <c r="P116" i="8"/>
  <c r="BM334" i="9"/>
  <c r="BU115" i="8" l="1"/>
  <c r="AB115" i="9"/>
  <c r="AE115" i="9"/>
  <c r="AG115" i="9"/>
  <c r="Y116" i="9" s="1"/>
  <c r="AZ335" i="9"/>
  <c r="BP116" i="8"/>
  <c r="BO117" i="7"/>
  <c r="BR117" i="7"/>
  <c r="BT117" i="7"/>
  <c r="BL118" i="7" s="1"/>
  <c r="BO115" i="9"/>
  <c r="BR115" i="9"/>
  <c r="BT115" i="9"/>
  <c r="BL116" i="9" s="1"/>
  <c r="Z335" i="9"/>
  <c r="AM335" i="8"/>
  <c r="Z339" i="7"/>
  <c r="Q116" i="8"/>
  <c r="N116" i="8"/>
  <c r="S116" i="8"/>
  <c r="AO115" i="8"/>
  <c r="AT115" i="8"/>
  <c r="AL116" i="8" s="1"/>
  <c r="AR115" i="8"/>
  <c r="CB117" i="7"/>
  <c r="CE117" i="7"/>
  <c r="CG117" i="7"/>
  <c r="BY118" i="7" s="1"/>
  <c r="BZ335" i="9"/>
  <c r="Z337" i="8"/>
  <c r="AM335" i="9"/>
  <c r="BC116" i="8"/>
  <c r="BM337" i="7"/>
  <c r="AO115" i="9"/>
  <c r="AT115" i="9"/>
  <c r="AL116" i="9" s="1"/>
  <c r="AR115" i="9"/>
  <c r="AD116" i="8"/>
  <c r="AA116" i="8"/>
  <c r="AF116" i="8"/>
  <c r="BZ337" i="7"/>
  <c r="BH115" i="8"/>
  <c r="CC116" i="8"/>
  <c r="CB115" i="9"/>
  <c r="CG115" i="9"/>
  <c r="BY116" i="9" s="1"/>
  <c r="CE115" i="9"/>
  <c r="AZ336" i="8"/>
  <c r="AZ337" i="7"/>
  <c r="AD118" i="7"/>
  <c r="AA118" i="7"/>
  <c r="AF118" i="7"/>
  <c r="BZ336" i="8"/>
  <c r="BM335" i="9"/>
  <c r="CH115" i="8"/>
  <c r="O116" i="9"/>
  <c r="T116" i="9"/>
  <c r="L117" i="9" s="1"/>
  <c r="R116" i="9"/>
  <c r="AM337" i="7"/>
  <c r="AO117" i="7"/>
  <c r="AR117" i="7"/>
  <c r="AT117" i="7"/>
  <c r="AL118" i="7" s="1"/>
  <c r="BM336" i="8"/>
  <c r="O117" i="7"/>
  <c r="R117" i="7"/>
  <c r="T117" i="7"/>
  <c r="L118" i="7" s="1"/>
  <c r="BB117" i="7"/>
  <c r="BE117" i="7"/>
  <c r="BG117" i="7"/>
  <c r="AY118" i="7" s="1"/>
  <c r="BB115" i="9"/>
  <c r="BE115" i="9"/>
  <c r="BG115" i="9"/>
  <c r="AY116" i="9" s="1"/>
  <c r="U116" i="9" l="1"/>
  <c r="U117" i="7"/>
  <c r="CD116" i="8"/>
  <c r="CA116" i="8"/>
  <c r="CF116" i="8"/>
  <c r="AU115" i="9"/>
  <c r="AM336" i="8"/>
  <c r="BQ116" i="8"/>
  <c r="BN116" i="8"/>
  <c r="BS116" i="8"/>
  <c r="BH115" i="9"/>
  <c r="BZ337" i="8"/>
  <c r="CH117" i="7"/>
  <c r="Z336" i="9"/>
  <c r="AZ336" i="9"/>
  <c r="BC116" i="9"/>
  <c r="CC118" i="7"/>
  <c r="BM337" i="8"/>
  <c r="AZ338" i="7"/>
  <c r="AC116" i="9"/>
  <c r="BZ338" i="7"/>
  <c r="BM338" i="7"/>
  <c r="AU115" i="8"/>
  <c r="AH115" i="9"/>
  <c r="BZ336" i="9"/>
  <c r="AZ337" i="8"/>
  <c r="AP116" i="8"/>
  <c r="BP116" i="9"/>
  <c r="AB118" i="7"/>
  <c r="AG118" i="7"/>
  <c r="Y119" i="7" s="1"/>
  <c r="AE118" i="7"/>
  <c r="BU115" i="9"/>
  <c r="P117" i="9"/>
  <c r="Z340" i="7"/>
  <c r="AP116" i="9"/>
  <c r="BC118" i="7"/>
  <c r="BH117" i="7"/>
  <c r="CC116" i="9"/>
  <c r="AM336" i="9"/>
  <c r="O116" i="8"/>
  <c r="T116" i="8"/>
  <c r="L117" i="8" s="1"/>
  <c r="R116" i="8"/>
  <c r="BP118" i="7"/>
  <c r="AB116" i="8"/>
  <c r="AG116" i="8"/>
  <c r="Y117" i="8" s="1"/>
  <c r="AE116" i="8"/>
  <c r="AP118" i="7"/>
  <c r="AU117" i="7"/>
  <c r="AM338" i="7"/>
  <c r="BD116" i="8"/>
  <c r="BA116" i="8"/>
  <c r="BF116" i="8"/>
  <c r="CH115" i="9"/>
  <c r="BM336" i="9"/>
  <c r="P118" i="7"/>
  <c r="Z338" i="8"/>
  <c r="BU117" i="7"/>
  <c r="BZ339" i="7" l="1"/>
  <c r="BM337" i="9"/>
  <c r="AZ337" i="9"/>
  <c r="AM337" i="8"/>
  <c r="AH116" i="8"/>
  <c r="AC117" i="8"/>
  <c r="AD116" i="9"/>
  <c r="AA116" i="9"/>
  <c r="AF116" i="9"/>
  <c r="Z337" i="9"/>
  <c r="AQ118" i="7"/>
  <c r="AN118" i="7"/>
  <c r="AS118" i="7"/>
  <c r="Q117" i="9"/>
  <c r="N117" i="9"/>
  <c r="S117" i="9"/>
  <c r="AZ338" i="8"/>
  <c r="BZ337" i="9"/>
  <c r="AM339" i="7"/>
  <c r="BQ118" i="7"/>
  <c r="BN118" i="7"/>
  <c r="BS118" i="7"/>
  <c r="BD118" i="7"/>
  <c r="BA118" i="7"/>
  <c r="BF118" i="7"/>
  <c r="AH118" i="7"/>
  <c r="AZ339" i="7"/>
  <c r="Z339" i="8"/>
  <c r="AQ116" i="9"/>
  <c r="AN116" i="9"/>
  <c r="AS116" i="9"/>
  <c r="AC119" i="7"/>
  <c r="BB116" i="8"/>
  <c r="BG116" i="8"/>
  <c r="AY117" i="8" s="1"/>
  <c r="BE116" i="8"/>
  <c r="U116" i="8"/>
  <c r="BZ338" i="8"/>
  <c r="CB116" i="8"/>
  <c r="CE116" i="8"/>
  <c r="CG116" i="8"/>
  <c r="BY117" i="8" s="1"/>
  <c r="Q118" i="7"/>
  <c r="N118" i="7"/>
  <c r="S118" i="7"/>
  <c r="P117" i="8"/>
  <c r="Z341" i="7"/>
  <c r="BM338" i="8"/>
  <c r="BQ116" i="9"/>
  <c r="BN116" i="9"/>
  <c r="BS116" i="9"/>
  <c r="BM339" i="7"/>
  <c r="CD118" i="7"/>
  <c r="CA118" i="7"/>
  <c r="CF118" i="7"/>
  <c r="AQ116" i="8"/>
  <c r="AN116" i="8"/>
  <c r="AS116" i="8"/>
  <c r="AM337" i="9"/>
  <c r="CD116" i="9"/>
  <c r="CA116" i="9"/>
  <c r="CF116" i="9"/>
  <c r="BD116" i="9"/>
  <c r="BA116" i="9"/>
  <c r="BF116" i="9"/>
  <c r="BO116" i="8"/>
  <c r="BR116" i="8"/>
  <c r="BT116" i="8"/>
  <c r="BL117" i="8" s="1"/>
  <c r="BO116" i="9" l="1"/>
  <c r="BT116" i="9"/>
  <c r="BL117" i="9" s="1"/>
  <c r="BR116" i="9"/>
  <c r="AO116" i="9"/>
  <c r="AT116" i="9"/>
  <c r="AL117" i="9" s="1"/>
  <c r="AR116" i="9"/>
  <c r="BO118" i="7"/>
  <c r="BT118" i="7"/>
  <c r="BL119" i="7" s="1"/>
  <c r="BR118" i="7"/>
  <c r="AO118" i="7"/>
  <c r="AR118" i="7"/>
  <c r="AT118" i="7"/>
  <c r="AL119" i="7" s="1"/>
  <c r="CH116" i="8"/>
  <c r="BZ339" i="8"/>
  <c r="BB116" i="9"/>
  <c r="BG116" i="9"/>
  <c r="AY117" i="9" s="1"/>
  <c r="BE116" i="9"/>
  <c r="Z340" i="8"/>
  <c r="AM340" i="7"/>
  <c r="AO116" i="8"/>
  <c r="AR116" i="8"/>
  <c r="AT116" i="8"/>
  <c r="AL117" i="8" s="1"/>
  <c r="Z342" i="7"/>
  <c r="Z338" i="9"/>
  <c r="AM338" i="8"/>
  <c r="AZ340" i="7"/>
  <c r="BZ338" i="9"/>
  <c r="AM338" i="9"/>
  <c r="Q117" i="8"/>
  <c r="N117" i="8"/>
  <c r="S117" i="8"/>
  <c r="BH116" i="8"/>
  <c r="AB116" i="9"/>
  <c r="AG116" i="9"/>
  <c r="Y117" i="9" s="1"/>
  <c r="AE116" i="9"/>
  <c r="AZ338" i="9"/>
  <c r="BU116" i="8"/>
  <c r="BM339" i="8"/>
  <c r="CB116" i="9"/>
  <c r="CE116" i="9"/>
  <c r="CG116" i="9"/>
  <c r="BY117" i="9" s="1"/>
  <c r="CB118" i="7"/>
  <c r="CG118" i="7"/>
  <c r="BY119" i="7" s="1"/>
  <c r="CE118" i="7"/>
  <c r="BC117" i="8"/>
  <c r="AZ339" i="8"/>
  <c r="AD117" i="8"/>
  <c r="AA117" i="8"/>
  <c r="AF117" i="8"/>
  <c r="BM338" i="9"/>
  <c r="O118" i="7"/>
  <c r="R118" i="7"/>
  <c r="T118" i="7"/>
  <c r="L119" i="7" s="1"/>
  <c r="BB118" i="7"/>
  <c r="BG118" i="7"/>
  <c r="AY119" i="7" s="1"/>
  <c r="BE118" i="7"/>
  <c r="O117" i="9"/>
  <c r="R117" i="9"/>
  <c r="T117" i="9"/>
  <c r="L118" i="9" s="1"/>
  <c r="BZ340" i="7"/>
  <c r="BM340" i="7"/>
  <c r="BP117" i="8"/>
  <c r="CC117" i="8"/>
  <c r="AD119" i="7"/>
  <c r="AA119" i="7"/>
  <c r="AF119" i="7"/>
  <c r="BC117" i="9" l="1"/>
  <c r="BD117" i="8"/>
  <c r="BA117" i="8"/>
  <c r="BF117" i="8"/>
  <c r="Z343" i="7"/>
  <c r="BU118" i="7"/>
  <c r="U118" i="7"/>
  <c r="Z339" i="9"/>
  <c r="AB119" i="7"/>
  <c r="AG119" i="7"/>
  <c r="Y120" i="7" s="1"/>
  <c r="AE119" i="7"/>
  <c r="BP119" i="7"/>
  <c r="AZ339" i="9"/>
  <c r="CC119" i="7"/>
  <c r="AM339" i="9"/>
  <c r="AP117" i="8"/>
  <c r="AU116" i="8"/>
  <c r="BZ340" i="8"/>
  <c r="AU116" i="9"/>
  <c r="AP117" i="9"/>
  <c r="BC119" i="7"/>
  <c r="CH116" i="9"/>
  <c r="AM341" i="7"/>
  <c r="BZ341" i="7"/>
  <c r="CD117" i="8"/>
  <c r="CA117" i="8"/>
  <c r="CF117" i="8"/>
  <c r="AH116" i="9"/>
  <c r="AC117" i="9"/>
  <c r="AB117" i="8"/>
  <c r="AE117" i="8"/>
  <c r="AG117" i="8"/>
  <c r="Y118" i="8" s="1"/>
  <c r="U117" i="9"/>
  <c r="BH118" i="7"/>
  <c r="CC117" i="9"/>
  <c r="BZ339" i="9"/>
  <c r="BQ117" i="8"/>
  <c r="BN117" i="8"/>
  <c r="BS117" i="8"/>
  <c r="BM340" i="8"/>
  <c r="Z341" i="8"/>
  <c r="BU116" i="9"/>
  <c r="P118" i="9"/>
  <c r="CH118" i="7"/>
  <c r="BM339" i="9"/>
  <c r="AZ340" i="8"/>
  <c r="O117" i="8"/>
  <c r="T117" i="8"/>
  <c r="L118" i="8" s="1"/>
  <c r="R117" i="8"/>
  <c r="AM339" i="8"/>
  <c r="AP119" i="7"/>
  <c r="BP117" i="9"/>
  <c r="AZ341" i="7"/>
  <c r="BM341" i="7"/>
  <c r="P119" i="7"/>
  <c r="BH116" i="9"/>
  <c r="AU118" i="7"/>
  <c r="Z342" i="8" l="1"/>
  <c r="BM340" i="9"/>
  <c r="CD117" i="9"/>
  <c r="CA117" i="9"/>
  <c r="CF117" i="9"/>
  <c r="BD119" i="7"/>
  <c r="BA119" i="7"/>
  <c r="BF119" i="7"/>
  <c r="Z340" i="9"/>
  <c r="AQ117" i="9"/>
  <c r="AN117" i="9"/>
  <c r="AS117" i="9"/>
  <c r="AM340" i="9"/>
  <c r="BM341" i="8"/>
  <c r="CB117" i="8"/>
  <c r="CG117" i="8"/>
  <c r="BY118" i="8" s="1"/>
  <c r="CE117" i="8"/>
  <c r="Q118" i="9"/>
  <c r="N118" i="9"/>
  <c r="S118" i="9"/>
  <c r="CD119" i="7"/>
  <c r="CA119" i="7"/>
  <c r="CF119" i="7"/>
  <c r="AM340" i="8"/>
  <c r="AZ340" i="9"/>
  <c r="Z344" i="7"/>
  <c r="U117" i="8"/>
  <c r="BZ342" i="7"/>
  <c r="BZ341" i="8"/>
  <c r="BQ119" i="7"/>
  <c r="BN119" i="7"/>
  <c r="BS119" i="7"/>
  <c r="AH117" i="8"/>
  <c r="AH119" i="7"/>
  <c r="BB117" i="8"/>
  <c r="BE117" i="8"/>
  <c r="BG117" i="8"/>
  <c r="AY118" i="8" s="1"/>
  <c r="BQ117" i="9"/>
  <c r="BN117" i="9"/>
  <c r="BS117" i="9"/>
  <c r="AC120" i="7"/>
  <c r="AQ119" i="7"/>
  <c r="AN119" i="7"/>
  <c r="AS119" i="7"/>
  <c r="Q119" i="7"/>
  <c r="N119" i="7"/>
  <c r="S119" i="7"/>
  <c r="P118" i="8"/>
  <c r="AC118" i="8"/>
  <c r="BO117" i="8"/>
  <c r="BT117" i="8"/>
  <c r="BL118" i="8" s="1"/>
  <c r="BR117" i="8"/>
  <c r="AM342" i="7"/>
  <c r="AZ341" i="8"/>
  <c r="BZ340" i="9"/>
  <c r="BM342" i="7"/>
  <c r="AZ342" i="7"/>
  <c r="AD117" i="9"/>
  <c r="AA117" i="9"/>
  <c r="AF117" i="9"/>
  <c r="AQ117" i="8"/>
  <c r="AN117" i="8"/>
  <c r="AS117" i="8"/>
  <c r="BD117" i="9"/>
  <c r="BA117" i="9"/>
  <c r="BF117" i="9"/>
  <c r="O118" i="9" l="1"/>
  <c r="T118" i="9"/>
  <c r="L119" i="9" s="1"/>
  <c r="R118" i="9"/>
  <c r="BB117" i="9"/>
  <c r="BG117" i="9"/>
  <c r="AY118" i="9" s="1"/>
  <c r="BE117" i="9"/>
  <c r="BM343" i="7"/>
  <c r="Z341" i="9"/>
  <c r="AD120" i="7"/>
  <c r="AA120" i="7"/>
  <c r="AF120" i="7"/>
  <c r="Z345" i="7"/>
  <c r="CH117" i="8"/>
  <c r="CC118" i="8"/>
  <c r="BB119" i="7"/>
  <c r="BE119" i="7"/>
  <c r="BG119" i="7"/>
  <c r="AY120" i="7" s="1"/>
  <c r="AZ343" i="7"/>
  <c r="AZ341" i="9"/>
  <c r="BO117" i="9"/>
  <c r="BR117" i="9"/>
  <c r="BT117" i="9"/>
  <c r="BL118" i="9" s="1"/>
  <c r="BO119" i="7"/>
  <c r="BT119" i="7"/>
  <c r="BL120" i="7" s="1"/>
  <c r="BR119" i="7"/>
  <c r="AM341" i="8"/>
  <c r="BM342" i="8"/>
  <c r="CB117" i="9"/>
  <c r="CE117" i="9"/>
  <c r="CG117" i="9"/>
  <c r="BY118" i="9" s="1"/>
  <c r="AD118" i="8"/>
  <c r="AA118" i="8"/>
  <c r="AF118" i="8"/>
  <c r="AO117" i="8"/>
  <c r="AR117" i="8"/>
  <c r="AT117" i="8"/>
  <c r="AL118" i="8" s="1"/>
  <c r="O119" i="7"/>
  <c r="R119" i="7"/>
  <c r="T119" i="7"/>
  <c r="L120" i="7" s="1"/>
  <c r="BZ342" i="8"/>
  <c r="AM343" i="7"/>
  <c r="CB119" i="7"/>
  <c r="CE119" i="7"/>
  <c r="CG119" i="7"/>
  <c r="BY120" i="7" s="1"/>
  <c r="AM341" i="9"/>
  <c r="AZ342" i="8"/>
  <c r="BM341" i="9"/>
  <c r="BZ341" i="9"/>
  <c r="Q118" i="8"/>
  <c r="N118" i="8"/>
  <c r="S118" i="8"/>
  <c r="BH117" i="8"/>
  <c r="BU117" i="8"/>
  <c r="BZ343" i="7"/>
  <c r="AO117" i="9"/>
  <c r="AR117" i="9"/>
  <c r="AT117" i="9"/>
  <c r="AL118" i="9" s="1"/>
  <c r="Z343" i="8"/>
  <c r="BC118" i="8"/>
  <c r="AB117" i="9"/>
  <c r="AE117" i="9"/>
  <c r="AG117" i="9"/>
  <c r="Y118" i="9" s="1"/>
  <c r="AO119" i="7"/>
  <c r="AT119" i="7"/>
  <c r="AL120" i="7" s="1"/>
  <c r="AR119" i="7"/>
  <c r="BP118" i="8"/>
  <c r="CC118" i="9" l="1"/>
  <c r="BU117" i="9"/>
  <c r="BH119" i="7"/>
  <c r="AB120" i="7"/>
  <c r="AE120" i="7"/>
  <c r="AG120" i="7"/>
  <c r="Y121" i="7" s="1"/>
  <c r="BZ343" i="8"/>
  <c r="CD118" i="8"/>
  <c r="CA118" i="8"/>
  <c r="CF118" i="8"/>
  <c r="Z342" i="9"/>
  <c r="O118" i="8"/>
  <c r="R118" i="8"/>
  <c r="T118" i="8"/>
  <c r="L119" i="8" s="1"/>
  <c r="AP118" i="9"/>
  <c r="AM342" i="9"/>
  <c r="U119" i="7"/>
  <c r="BM343" i="8"/>
  <c r="BQ118" i="8"/>
  <c r="BN118" i="8"/>
  <c r="BS118" i="8"/>
  <c r="BZ342" i="9"/>
  <c r="CC120" i="7"/>
  <c r="BM344" i="7"/>
  <c r="BD118" i="8"/>
  <c r="BA118" i="8"/>
  <c r="BF118" i="8"/>
  <c r="P120" i="7"/>
  <c r="AU117" i="9"/>
  <c r="AP120" i="7"/>
  <c r="CH119" i="7"/>
  <c r="AP118" i="8"/>
  <c r="BH117" i="9"/>
  <c r="AZ343" i="8"/>
  <c r="BM342" i="9"/>
  <c r="AU117" i="8"/>
  <c r="AM342" i="8"/>
  <c r="AZ342" i="9"/>
  <c r="BC118" i="9"/>
  <c r="AM344" i="7"/>
  <c r="BU119" i="7"/>
  <c r="CH117" i="9"/>
  <c r="Z344" i="8"/>
  <c r="AC118" i="9"/>
  <c r="BP120" i="7"/>
  <c r="U118" i="9"/>
  <c r="AB118" i="8"/>
  <c r="AE118" i="8"/>
  <c r="AG118" i="8"/>
  <c r="Y119" i="8" s="1"/>
  <c r="AZ344" i="7"/>
  <c r="Z346" i="7"/>
  <c r="P119" i="9"/>
  <c r="AU119" i="7"/>
  <c r="BZ344" i="7"/>
  <c r="AH117" i="9"/>
  <c r="BP118" i="9"/>
  <c r="BC120" i="7"/>
  <c r="BZ345" i="7" l="1"/>
  <c r="BM343" i="9"/>
  <c r="P119" i="8"/>
  <c r="BZ344" i="8"/>
  <c r="U118" i="8"/>
  <c r="AC121" i="7"/>
  <c r="AH120" i="7"/>
  <c r="BZ343" i="9"/>
  <c r="Q120" i="7"/>
  <c r="N120" i="7"/>
  <c r="S120" i="7"/>
  <c r="BD118" i="9"/>
  <c r="BA118" i="9"/>
  <c r="BF118" i="9"/>
  <c r="BM344" i="8"/>
  <c r="Z343" i="9"/>
  <c r="AH118" i="8"/>
  <c r="AM345" i="7"/>
  <c r="BQ120" i="7"/>
  <c r="BN120" i="7"/>
  <c r="BS120" i="7"/>
  <c r="BQ118" i="9"/>
  <c r="BN118" i="9"/>
  <c r="BS118" i="9"/>
  <c r="AD118" i="9"/>
  <c r="AA118" i="9"/>
  <c r="AF118" i="9"/>
  <c r="BB118" i="8"/>
  <c r="BE118" i="8"/>
  <c r="BG118" i="8"/>
  <c r="AY119" i="8" s="1"/>
  <c r="Q119" i="9"/>
  <c r="N119" i="9"/>
  <c r="S119" i="9"/>
  <c r="Z347" i="7"/>
  <c r="Z345" i="8"/>
  <c r="AM343" i="8"/>
  <c r="AQ118" i="8"/>
  <c r="AN118" i="8"/>
  <c r="AS118" i="8"/>
  <c r="AZ343" i="9"/>
  <c r="AZ345" i="7"/>
  <c r="BM345" i="7"/>
  <c r="CB118" i="8"/>
  <c r="CE118" i="8"/>
  <c r="CG118" i="8"/>
  <c r="BY119" i="8" s="1"/>
  <c r="BO118" i="8"/>
  <c r="BR118" i="8"/>
  <c r="BT118" i="8"/>
  <c r="BL119" i="8" s="1"/>
  <c r="BD120" i="7"/>
  <c r="BA120" i="7"/>
  <c r="BF120" i="7"/>
  <c r="AZ344" i="8"/>
  <c r="AC119" i="8"/>
  <c r="CD120" i="7"/>
  <c r="CA120" i="7"/>
  <c r="CF120" i="7"/>
  <c r="AM343" i="9"/>
  <c r="CD118" i="9"/>
  <c r="CA118" i="9"/>
  <c r="CF118" i="9"/>
  <c r="AQ120" i="7"/>
  <c r="AN120" i="7"/>
  <c r="AS120" i="7"/>
  <c r="AQ118" i="9"/>
  <c r="AN118" i="9"/>
  <c r="AS118" i="9"/>
  <c r="AM344" i="9" l="1"/>
  <c r="AO118" i="9"/>
  <c r="AR118" i="9"/>
  <c r="AT118" i="9"/>
  <c r="AL119" i="9" s="1"/>
  <c r="CH118" i="8"/>
  <c r="AD121" i="7"/>
  <c r="AA121" i="7"/>
  <c r="AF121" i="7"/>
  <c r="AD119" i="8"/>
  <c r="AA119" i="8"/>
  <c r="AF119" i="8"/>
  <c r="AM344" i="8"/>
  <c r="BO120" i="7"/>
  <c r="BT120" i="7"/>
  <c r="BL121" i="7" s="1"/>
  <c r="BR120" i="7"/>
  <c r="BB118" i="9"/>
  <c r="BE118" i="9"/>
  <c r="BG118" i="9"/>
  <c r="AY119" i="9" s="1"/>
  <c r="BC119" i="8"/>
  <c r="AM346" i="7"/>
  <c r="BM346" i="7"/>
  <c r="BH118" i="8"/>
  <c r="O120" i="7"/>
  <c r="R120" i="7"/>
  <c r="T120" i="7"/>
  <c r="L121" i="7" s="1"/>
  <c r="BZ345" i="8"/>
  <c r="AZ346" i="7"/>
  <c r="CB118" i="9"/>
  <c r="CG118" i="9"/>
  <c r="BY119" i="9" s="1"/>
  <c r="CE118" i="9"/>
  <c r="BB120" i="7"/>
  <c r="BE120" i="7"/>
  <c r="BG120" i="7"/>
  <c r="AY121" i="7" s="1"/>
  <c r="AZ344" i="9"/>
  <c r="Q119" i="8"/>
  <c r="N119" i="8"/>
  <c r="S119" i="8"/>
  <c r="Z348" i="7"/>
  <c r="BP119" i="8"/>
  <c r="AB118" i="9"/>
  <c r="AE118" i="9"/>
  <c r="AG118" i="9"/>
  <c r="Y119" i="9" s="1"/>
  <c r="Z344" i="9"/>
  <c r="BZ344" i="9"/>
  <c r="AO120" i="7"/>
  <c r="AR120" i="7"/>
  <c r="AT120" i="7"/>
  <c r="AL121" i="7" s="1"/>
  <c r="Z346" i="8"/>
  <c r="AZ345" i="8"/>
  <c r="BM344" i="9"/>
  <c r="BU118" i="8"/>
  <c r="AO118" i="8"/>
  <c r="AR118" i="8"/>
  <c r="AT118" i="8"/>
  <c r="AL119" i="8" s="1"/>
  <c r="CB120" i="7"/>
  <c r="CG120" i="7"/>
  <c r="BY121" i="7" s="1"/>
  <c r="CE120" i="7"/>
  <c r="CC119" i="8"/>
  <c r="O119" i="9"/>
  <c r="T119" i="9"/>
  <c r="L120" i="9" s="1"/>
  <c r="R119" i="9"/>
  <c r="BO118" i="9"/>
  <c r="BR118" i="9"/>
  <c r="BT118" i="9"/>
  <c r="BL119" i="9" s="1"/>
  <c r="BM345" i="8"/>
  <c r="BZ346" i="7"/>
  <c r="BP121" i="7" l="1"/>
  <c r="CH120" i="7"/>
  <c r="BZ346" i="8"/>
  <c r="BZ347" i="7"/>
  <c r="AB121" i="7"/>
  <c r="AG121" i="7"/>
  <c r="Y122" i="7" s="1"/>
  <c r="AE121" i="7"/>
  <c r="AM347" i="7"/>
  <c r="BM346" i="8"/>
  <c r="AC119" i="9"/>
  <c r="P121" i="7"/>
  <c r="AZ347" i="7"/>
  <c r="U120" i="7"/>
  <c r="BM347" i="7"/>
  <c r="BM345" i="9"/>
  <c r="BC121" i="7"/>
  <c r="Z347" i="8"/>
  <c r="AP119" i="9"/>
  <c r="AU118" i="9"/>
  <c r="O119" i="8"/>
  <c r="T119" i="8"/>
  <c r="L120" i="8" s="1"/>
  <c r="R119" i="8"/>
  <c r="AH118" i="9"/>
  <c r="BH120" i="7"/>
  <c r="AP119" i="8"/>
  <c r="U119" i="9"/>
  <c r="CC119" i="9"/>
  <c r="BC119" i="9"/>
  <c r="Z345" i="9"/>
  <c r="AZ346" i="8"/>
  <c r="BP119" i="9"/>
  <c r="BD119" i="8"/>
  <c r="BA119" i="8"/>
  <c r="BF119" i="8"/>
  <c r="BU118" i="9"/>
  <c r="BQ119" i="8"/>
  <c r="BN119" i="8"/>
  <c r="BS119" i="8"/>
  <c r="CH118" i="9"/>
  <c r="AU118" i="8"/>
  <c r="AP121" i="7"/>
  <c r="P120" i="9"/>
  <c r="AU120" i="7"/>
  <c r="Z349" i="7"/>
  <c r="BH118" i="9"/>
  <c r="AM345" i="8"/>
  <c r="AM345" i="9"/>
  <c r="CC121" i="7"/>
  <c r="AZ345" i="9"/>
  <c r="CD119" i="8"/>
  <c r="CA119" i="8"/>
  <c r="CF119" i="8"/>
  <c r="BZ345" i="9"/>
  <c r="BU120" i="7"/>
  <c r="AB119" i="8"/>
  <c r="AE119" i="8"/>
  <c r="AG119" i="8"/>
  <c r="Y120" i="8" s="1"/>
  <c r="AQ119" i="8" l="1"/>
  <c r="AN119" i="8"/>
  <c r="AS119" i="8"/>
  <c r="Z350" i="7"/>
  <c r="AC122" i="7"/>
  <c r="AC120" i="8"/>
  <c r="AZ346" i="9"/>
  <c r="BD121" i="7"/>
  <c r="BA121" i="7"/>
  <c r="BF121" i="7"/>
  <c r="Q121" i="7"/>
  <c r="N121" i="7"/>
  <c r="S121" i="7"/>
  <c r="AH119" i="8"/>
  <c r="BD119" i="9"/>
  <c r="BA119" i="9"/>
  <c r="BF119" i="9"/>
  <c r="BZ348" i="7"/>
  <c r="BB119" i="8"/>
  <c r="BE119" i="8"/>
  <c r="BG119" i="8"/>
  <c r="AY120" i="8" s="1"/>
  <c r="P120" i="8"/>
  <c r="BM348" i="7"/>
  <c r="BM346" i="9"/>
  <c r="AM346" i="9"/>
  <c r="AQ121" i="7"/>
  <c r="AN121" i="7"/>
  <c r="AS121" i="7"/>
  <c r="CD119" i="9"/>
  <c r="CA119" i="9"/>
  <c r="CF119" i="9"/>
  <c r="BM347" i="8"/>
  <c r="BZ347" i="8"/>
  <c r="Q120" i="9"/>
  <c r="N120" i="9"/>
  <c r="S120" i="9"/>
  <c r="Z346" i="9"/>
  <c r="BZ346" i="9"/>
  <c r="AM346" i="8"/>
  <c r="AD119" i="9"/>
  <c r="AA119" i="9"/>
  <c r="AF119" i="9"/>
  <c r="BQ119" i="9"/>
  <c r="BN119" i="9"/>
  <c r="BS119" i="9"/>
  <c r="AQ119" i="9"/>
  <c r="AN119" i="9"/>
  <c r="AS119" i="9"/>
  <c r="AM348" i="7"/>
  <c r="BQ121" i="7"/>
  <c r="BN121" i="7"/>
  <c r="BS121" i="7"/>
  <c r="AH121" i="7"/>
  <c r="BO119" i="8"/>
  <c r="BT119" i="8"/>
  <c r="BL120" i="8" s="1"/>
  <c r="BR119" i="8"/>
  <c r="Z348" i="8"/>
  <c r="CD121" i="7"/>
  <c r="CA121" i="7"/>
  <c r="CF121" i="7"/>
  <c r="U119" i="8"/>
  <c r="CB119" i="8"/>
  <c r="CE119" i="8"/>
  <c r="CG119" i="8"/>
  <c r="BY120" i="8" s="1"/>
  <c r="AZ347" i="8"/>
  <c r="AZ348" i="7"/>
  <c r="BZ349" i="7" l="1"/>
  <c r="AZ347" i="9"/>
  <c r="BZ348" i="8"/>
  <c r="BM347" i="9"/>
  <c r="Z347" i="9"/>
  <c r="BB119" i="9"/>
  <c r="BE119" i="9"/>
  <c r="BG119" i="9"/>
  <c r="AY120" i="9" s="1"/>
  <c r="AD120" i="8"/>
  <c r="AA120" i="8"/>
  <c r="AF120" i="8"/>
  <c r="BM348" i="8"/>
  <c r="AZ348" i="8"/>
  <c r="BU119" i="8"/>
  <c r="BP120" i="8"/>
  <c r="CC120" i="8"/>
  <c r="CH119" i="8"/>
  <c r="BO119" i="9"/>
  <c r="BT119" i="9"/>
  <c r="BL120" i="9" s="1"/>
  <c r="BR119" i="9"/>
  <c r="AD122" i="7"/>
  <c r="AA122" i="7"/>
  <c r="AF122" i="7"/>
  <c r="BM349" i="7"/>
  <c r="BO121" i="7"/>
  <c r="BT121" i="7"/>
  <c r="BL122" i="7" s="1"/>
  <c r="BR121" i="7"/>
  <c r="AB119" i="9"/>
  <c r="AG119" i="9"/>
  <c r="Y120" i="9" s="1"/>
  <c r="AE119" i="9"/>
  <c r="CB119" i="9"/>
  <c r="CE119" i="9"/>
  <c r="CG119" i="9"/>
  <c r="BY120" i="9" s="1"/>
  <c r="Q120" i="8"/>
  <c r="N120" i="8"/>
  <c r="S120" i="8"/>
  <c r="AM347" i="9"/>
  <c r="O121" i="7"/>
  <c r="R121" i="7"/>
  <c r="T121" i="7"/>
  <c r="L122" i="7" s="1"/>
  <c r="Z351" i="7"/>
  <c r="CB121" i="7"/>
  <c r="CE121" i="7"/>
  <c r="CG121" i="7"/>
  <c r="BY122" i="7" s="1"/>
  <c r="BC120" i="8"/>
  <c r="AO119" i="9"/>
  <c r="AT119" i="9"/>
  <c r="AL120" i="9" s="1"/>
  <c r="AR119" i="9"/>
  <c r="O120" i="9"/>
  <c r="R120" i="9"/>
  <c r="T120" i="9"/>
  <c r="L121" i="9" s="1"/>
  <c r="AO121" i="7"/>
  <c r="AT121" i="7"/>
  <c r="AL122" i="7" s="1"/>
  <c r="AR121" i="7"/>
  <c r="BH119" i="8"/>
  <c r="AO119" i="8"/>
  <c r="AT119" i="8"/>
  <c r="AL120" i="8" s="1"/>
  <c r="AR119" i="8"/>
  <c r="AM349" i="7"/>
  <c r="AM347" i="8"/>
  <c r="AZ349" i="7"/>
  <c r="Z349" i="8"/>
  <c r="BZ347" i="9"/>
  <c r="BB121" i="7"/>
  <c r="BG121" i="7"/>
  <c r="AY122" i="7" s="1"/>
  <c r="BE121" i="7"/>
  <c r="AM348" i="9" l="1"/>
  <c r="BP122" i="7"/>
  <c r="Z348" i="9"/>
  <c r="P121" i="9"/>
  <c r="CC122" i="7"/>
  <c r="BM350" i="7"/>
  <c r="BU119" i="9"/>
  <c r="AZ349" i="8"/>
  <c r="AM348" i="8"/>
  <c r="BC122" i="7"/>
  <c r="BP120" i="9"/>
  <c r="BU121" i="7"/>
  <c r="BM349" i="8"/>
  <c r="BM348" i="9"/>
  <c r="AM350" i="7"/>
  <c r="Z352" i="7"/>
  <c r="CC120" i="9"/>
  <c r="P122" i="7"/>
  <c r="CH119" i="9"/>
  <c r="BZ349" i="8"/>
  <c r="AB122" i="7"/>
  <c r="AG122" i="7"/>
  <c r="Y123" i="7" s="1"/>
  <c r="AE122" i="7"/>
  <c r="BH121" i="7"/>
  <c r="AP120" i="8"/>
  <c r="AB120" i="8"/>
  <c r="AE120" i="8"/>
  <c r="AG120" i="8"/>
  <c r="Y121" i="8" s="1"/>
  <c r="U120" i="9"/>
  <c r="CH121" i="7"/>
  <c r="AU119" i="9"/>
  <c r="BZ348" i="9"/>
  <c r="AP120" i="9"/>
  <c r="U121" i="7"/>
  <c r="CD120" i="8"/>
  <c r="CA120" i="8"/>
  <c r="CF120" i="8"/>
  <c r="Z350" i="8"/>
  <c r="AH119" i="9"/>
  <c r="AZ348" i="9"/>
  <c r="AU119" i="8"/>
  <c r="BD120" i="8"/>
  <c r="BA120" i="8"/>
  <c r="BF120" i="8"/>
  <c r="AC120" i="9"/>
  <c r="BC120" i="9"/>
  <c r="O120" i="8"/>
  <c r="T120" i="8"/>
  <c r="L121" i="8" s="1"/>
  <c r="R120" i="8"/>
  <c r="AU121" i="7"/>
  <c r="AZ350" i="7"/>
  <c r="AP122" i="7"/>
  <c r="BQ120" i="8"/>
  <c r="BN120" i="8"/>
  <c r="BS120" i="8"/>
  <c r="BH119" i="9"/>
  <c r="BZ350" i="7"/>
  <c r="BB120" i="8" l="1"/>
  <c r="BG120" i="8"/>
  <c r="AY121" i="8" s="1"/>
  <c r="BE120" i="8"/>
  <c r="AZ351" i="7"/>
  <c r="BZ350" i="8"/>
  <c r="Z353" i="7"/>
  <c r="CD122" i="7"/>
  <c r="CA122" i="7"/>
  <c r="CF122" i="7"/>
  <c r="AC121" i="8"/>
  <c r="AM351" i="7"/>
  <c r="AM349" i="8"/>
  <c r="AZ350" i="8"/>
  <c r="Q121" i="9"/>
  <c r="N121" i="9"/>
  <c r="S121" i="9"/>
  <c r="BD122" i="7"/>
  <c r="BA122" i="7"/>
  <c r="BF122" i="7"/>
  <c r="AH120" i="8"/>
  <c r="BM349" i="9"/>
  <c r="P121" i="8"/>
  <c r="AQ120" i="9"/>
  <c r="AN120" i="9"/>
  <c r="AS120" i="9"/>
  <c r="Z349" i="9"/>
  <c r="BZ351" i="7"/>
  <c r="U120" i="8"/>
  <c r="BM350" i="8"/>
  <c r="Z351" i="8"/>
  <c r="BM351" i="7"/>
  <c r="AZ349" i="9"/>
  <c r="BO120" i="8"/>
  <c r="BT120" i="8"/>
  <c r="BL121" i="8" s="1"/>
  <c r="BR120" i="8"/>
  <c r="BZ349" i="9"/>
  <c r="AQ120" i="8"/>
  <c r="AN120" i="8"/>
  <c r="AS120" i="8"/>
  <c r="BD120" i="9"/>
  <c r="BA120" i="9"/>
  <c r="BF120" i="9"/>
  <c r="AD120" i="9"/>
  <c r="AA120" i="9"/>
  <c r="AF120" i="9"/>
  <c r="Q122" i="7"/>
  <c r="N122" i="7"/>
  <c r="S122" i="7"/>
  <c r="BQ122" i="7"/>
  <c r="BN122" i="7"/>
  <c r="BS122" i="7"/>
  <c r="AH122" i="7"/>
  <c r="CD120" i="9"/>
  <c r="CA120" i="9"/>
  <c r="CF120" i="9"/>
  <c r="AM349" i="9"/>
  <c r="AQ122" i="7"/>
  <c r="AN122" i="7"/>
  <c r="AS122" i="7"/>
  <c r="CB120" i="8"/>
  <c r="CG120" i="8"/>
  <c r="BY121" i="8" s="1"/>
  <c r="CE120" i="8"/>
  <c r="AC123" i="7"/>
  <c r="BQ120" i="9"/>
  <c r="BN120" i="9"/>
  <c r="BS120" i="9"/>
  <c r="AD123" i="7" l="1"/>
  <c r="AA123" i="7"/>
  <c r="AF123" i="7"/>
  <c r="BM351" i="8"/>
  <c r="O122" i="7"/>
  <c r="R122" i="7"/>
  <c r="T122" i="7"/>
  <c r="L123" i="7" s="1"/>
  <c r="BZ350" i="9"/>
  <c r="CB122" i="7"/>
  <c r="CG122" i="7"/>
  <c r="BY123" i="7" s="1"/>
  <c r="CE122" i="7"/>
  <c r="Q121" i="8"/>
  <c r="N121" i="8"/>
  <c r="S121" i="8"/>
  <c r="AM350" i="9"/>
  <c r="BU120" i="8"/>
  <c r="AZ351" i="8"/>
  <c r="Z354" i="7"/>
  <c r="BO120" i="9"/>
  <c r="BT120" i="9"/>
  <c r="BL121" i="9" s="1"/>
  <c r="BR120" i="9"/>
  <c r="AB120" i="9"/>
  <c r="AG120" i="9"/>
  <c r="Y121" i="9" s="1"/>
  <c r="AE120" i="9"/>
  <c r="BZ352" i="7"/>
  <c r="BM350" i="9"/>
  <c r="CC121" i="8"/>
  <c r="BZ351" i="8"/>
  <c r="CB120" i="9"/>
  <c r="CG120" i="9"/>
  <c r="BY121" i="9" s="1"/>
  <c r="CE120" i="9"/>
  <c r="BB120" i="9"/>
  <c r="BG120" i="9"/>
  <c r="AY121" i="9" s="1"/>
  <c r="BE120" i="9"/>
  <c r="AM350" i="8"/>
  <c r="AZ352" i="7"/>
  <c r="BP121" i="8"/>
  <c r="BM352" i="7"/>
  <c r="Z350" i="9"/>
  <c r="BB122" i="7"/>
  <c r="BE122" i="7"/>
  <c r="BG122" i="7"/>
  <c r="AY123" i="7" s="1"/>
  <c r="AM352" i="7"/>
  <c r="BH120" i="8"/>
  <c r="CH120" i="8"/>
  <c r="BO122" i="7"/>
  <c r="BT122" i="7"/>
  <c r="BL123" i="7" s="1"/>
  <c r="BR122" i="7"/>
  <c r="Z352" i="8"/>
  <c r="AD121" i="8"/>
  <c r="AA121" i="8"/>
  <c r="AF121" i="8"/>
  <c r="BC121" i="8"/>
  <c r="AZ350" i="9"/>
  <c r="AO120" i="8"/>
  <c r="AT120" i="8"/>
  <c r="AL121" i="8" s="1"/>
  <c r="AR120" i="8"/>
  <c r="AO122" i="7"/>
  <c r="AT122" i="7"/>
  <c r="AL123" i="7" s="1"/>
  <c r="AR122" i="7"/>
  <c r="AO120" i="9"/>
  <c r="AR120" i="9"/>
  <c r="AT120" i="9"/>
  <c r="AL121" i="9" s="1"/>
  <c r="O121" i="9"/>
  <c r="T121" i="9"/>
  <c r="L122" i="9" s="1"/>
  <c r="R121" i="9"/>
  <c r="P123" i="7" l="1"/>
  <c r="AH120" i="9"/>
  <c r="U122" i="7"/>
  <c r="Z353" i="8"/>
  <c r="BH120" i="9"/>
  <c r="BU120" i="9"/>
  <c r="BM352" i="8"/>
  <c r="AM351" i="8"/>
  <c r="BP121" i="9"/>
  <c r="O121" i="8"/>
  <c r="T121" i="8"/>
  <c r="L122" i="8" s="1"/>
  <c r="R121" i="8"/>
  <c r="Z351" i="9"/>
  <c r="BD121" i="8"/>
  <c r="BA121" i="8"/>
  <c r="BF121" i="8"/>
  <c r="BM353" i="7"/>
  <c r="CH122" i="7"/>
  <c r="BC123" i="7"/>
  <c r="AC121" i="9"/>
  <c r="BP123" i="7"/>
  <c r="AP121" i="9"/>
  <c r="BC121" i="9"/>
  <c r="CH120" i="9"/>
  <c r="CC123" i="7"/>
  <c r="CC121" i="9"/>
  <c r="AP123" i="7"/>
  <c r="BZ352" i="8"/>
  <c r="U121" i="9"/>
  <c r="CD121" i="8"/>
  <c r="CA121" i="8"/>
  <c r="CF121" i="8"/>
  <c r="AM351" i="9"/>
  <c r="AZ351" i="9"/>
  <c r="AU120" i="9"/>
  <c r="AU122" i="7"/>
  <c r="AB121" i="8"/>
  <c r="AG121" i="8"/>
  <c r="Y122" i="8" s="1"/>
  <c r="AE121" i="8"/>
  <c r="Z355" i="7"/>
  <c r="AB123" i="7"/>
  <c r="AE123" i="7"/>
  <c r="AG123" i="7"/>
  <c r="Y124" i="7" s="1"/>
  <c r="P122" i="9"/>
  <c r="BU122" i="7"/>
  <c r="BH122" i="7"/>
  <c r="BQ121" i="8"/>
  <c r="BN121" i="8"/>
  <c r="BS121" i="8"/>
  <c r="BM351" i="9"/>
  <c r="AU120" i="8"/>
  <c r="AZ352" i="8"/>
  <c r="BZ351" i="9"/>
  <c r="AP121" i="8"/>
  <c r="AM353" i="7"/>
  <c r="AZ353" i="7"/>
  <c r="BZ353" i="7"/>
  <c r="Q122" i="9" l="1"/>
  <c r="N122" i="9"/>
  <c r="S122" i="9"/>
  <c r="AQ121" i="9"/>
  <c r="AN121" i="9"/>
  <c r="AS121" i="9"/>
  <c r="BM354" i="7"/>
  <c r="Z354" i="8"/>
  <c r="AZ353" i="8"/>
  <c r="AC124" i="7"/>
  <c r="BB121" i="8"/>
  <c r="BE121" i="8"/>
  <c r="BG121" i="8"/>
  <c r="AY122" i="8" s="1"/>
  <c r="P122" i="8"/>
  <c r="BZ354" i="7"/>
  <c r="BZ353" i="8"/>
  <c r="BQ121" i="9"/>
  <c r="BN121" i="9"/>
  <c r="BS121" i="9"/>
  <c r="AZ354" i="7"/>
  <c r="BM352" i="9"/>
  <c r="AZ352" i="9"/>
  <c r="CD121" i="9"/>
  <c r="CA121" i="9"/>
  <c r="CF121" i="9"/>
  <c r="AD121" i="9"/>
  <c r="AA121" i="9"/>
  <c r="AF121" i="9"/>
  <c r="AM352" i="8"/>
  <c r="AQ123" i="7"/>
  <c r="AN123" i="7"/>
  <c r="AS123" i="7"/>
  <c r="AM352" i="9"/>
  <c r="BO121" i="8"/>
  <c r="BT121" i="8"/>
  <c r="BL122" i="8" s="1"/>
  <c r="BR121" i="8"/>
  <c r="AH121" i="8"/>
  <c r="AQ121" i="8"/>
  <c r="AN121" i="8"/>
  <c r="AS121" i="8"/>
  <c r="CB121" i="8"/>
  <c r="CE121" i="8"/>
  <c r="CG121" i="8"/>
  <c r="BY122" i="8" s="1"/>
  <c r="Z352" i="9"/>
  <c r="AC122" i="8"/>
  <c r="CD123" i="7"/>
  <c r="CA123" i="7"/>
  <c r="CF123" i="7"/>
  <c r="BM353" i="8"/>
  <c r="Q123" i="7"/>
  <c r="N123" i="7"/>
  <c r="S123" i="7"/>
  <c r="BD121" i="9"/>
  <c r="BA121" i="9"/>
  <c r="BF121" i="9"/>
  <c r="AH123" i="7"/>
  <c r="AM354" i="7"/>
  <c r="Z356" i="7"/>
  <c r="BQ123" i="7"/>
  <c r="BN123" i="7"/>
  <c r="BS123" i="7"/>
  <c r="BZ352" i="9"/>
  <c r="BD123" i="7"/>
  <c r="BA123" i="7"/>
  <c r="BF123" i="7"/>
  <c r="U121" i="8"/>
  <c r="BC122" i="8" l="1"/>
  <c r="BZ353" i="9"/>
  <c r="AD122" i="8"/>
  <c r="AA122" i="8"/>
  <c r="AF122" i="8"/>
  <c r="Z357" i="7"/>
  <c r="AO121" i="8"/>
  <c r="AT121" i="8"/>
  <c r="AL122" i="8" s="1"/>
  <c r="AR121" i="8"/>
  <c r="AM355" i="7"/>
  <c r="BH121" i="8"/>
  <c r="BB123" i="7"/>
  <c r="BE123" i="7"/>
  <c r="BG123" i="7"/>
  <c r="AY124" i="7" s="1"/>
  <c r="CB123" i="7"/>
  <c r="CG123" i="7"/>
  <c r="BY124" i="7" s="1"/>
  <c r="CE123" i="7"/>
  <c r="AM353" i="8"/>
  <c r="AZ355" i="7"/>
  <c r="BM355" i="7"/>
  <c r="BU121" i="8"/>
  <c r="AB121" i="9"/>
  <c r="AG121" i="9"/>
  <c r="Y122" i="9" s="1"/>
  <c r="AE121" i="9"/>
  <c r="BO121" i="9"/>
  <c r="BT121" i="9"/>
  <c r="BL122" i="9" s="1"/>
  <c r="BR121" i="9"/>
  <c r="AD124" i="7"/>
  <c r="AA124" i="7"/>
  <c r="AF124" i="7"/>
  <c r="AO121" i="9"/>
  <c r="AT121" i="9"/>
  <c r="AL122" i="9" s="1"/>
  <c r="AR121" i="9"/>
  <c r="BP122" i="8"/>
  <c r="AZ354" i="8"/>
  <c r="BZ354" i="8"/>
  <c r="Z353" i="9"/>
  <c r="CB121" i="9"/>
  <c r="CE121" i="9"/>
  <c r="CG121" i="9"/>
  <c r="BY122" i="9" s="1"/>
  <c r="Z355" i="8"/>
  <c r="O122" i="9"/>
  <c r="R122" i="9"/>
  <c r="T122" i="9"/>
  <c r="L123" i="9" s="1"/>
  <c r="BB121" i="9"/>
  <c r="BE121" i="9"/>
  <c r="BG121" i="9"/>
  <c r="AY122" i="9" s="1"/>
  <c r="CC122" i="8"/>
  <c r="AM353" i="9"/>
  <c r="BZ355" i="7"/>
  <c r="O123" i="7"/>
  <c r="T123" i="7"/>
  <c r="L124" i="7" s="1"/>
  <c r="R123" i="7"/>
  <c r="CH121" i="8"/>
  <c r="AZ353" i="9"/>
  <c r="BO123" i="7"/>
  <c r="BR123" i="7"/>
  <c r="BT123" i="7"/>
  <c r="BL124" i="7" s="1"/>
  <c r="Q122" i="8"/>
  <c r="N122" i="8"/>
  <c r="S122" i="8"/>
  <c r="BM354" i="8"/>
  <c r="AO123" i="7"/>
  <c r="AR123" i="7"/>
  <c r="AT123" i="7"/>
  <c r="AL124" i="7" s="1"/>
  <c r="BM353" i="9"/>
  <c r="AH121" i="9" l="1"/>
  <c r="AU121" i="8"/>
  <c r="CC124" i="7"/>
  <c r="AP122" i="8"/>
  <c r="BM354" i="9"/>
  <c r="AP124" i="7"/>
  <c r="O122" i="8"/>
  <c r="T122" i="8"/>
  <c r="L123" i="8" s="1"/>
  <c r="R122" i="8"/>
  <c r="BC122" i="9"/>
  <c r="AU121" i="9"/>
  <c r="BC124" i="7"/>
  <c r="Z358" i="7"/>
  <c r="BH121" i="9"/>
  <c r="BH123" i="7"/>
  <c r="CH123" i="7"/>
  <c r="Z354" i="9"/>
  <c r="BM356" i="7"/>
  <c r="AB122" i="8"/>
  <c r="AG122" i="8"/>
  <c r="Y123" i="8" s="1"/>
  <c r="AE122" i="8"/>
  <c r="CC122" i="9"/>
  <c r="AC122" i="9"/>
  <c r="AU123" i="7"/>
  <c r="U123" i="7"/>
  <c r="AP122" i="9"/>
  <c r="AZ354" i="9"/>
  <c r="BZ356" i="7"/>
  <c r="U122" i="9"/>
  <c r="P124" i="7"/>
  <c r="BP124" i="7"/>
  <c r="P123" i="9"/>
  <c r="AB124" i="7"/>
  <c r="AE124" i="7"/>
  <c r="AG124" i="7"/>
  <c r="Y125" i="7" s="1"/>
  <c r="BU121" i="9"/>
  <c r="AZ356" i="7"/>
  <c r="AM356" i="7"/>
  <c r="BZ354" i="9"/>
  <c r="CH121" i="9"/>
  <c r="BQ122" i="8"/>
  <c r="BN122" i="8"/>
  <c r="BS122" i="8"/>
  <c r="BU123" i="7"/>
  <c r="BZ355" i="8"/>
  <c r="BM355" i="8"/>
  <c r="AM354" i="9"/>
  <c r="BP122" i="9"/>
  <c r="CD122" i="8"/>
  <c r="CA122" i="8"/>
  <c r="CF122" i="8"/>
  <c r="Z356" i="8"/>
  <c r="AZ355" i="8"/>
  <c r="AM354" i="8"/>
  <c r="BD122" i="8"/>
  <c r="BA122" i="8"/>
  <c r="BF122" i="8"/>
  <c r="AM355" i="9" l="1"/>
  <c r="CB122" i="8"/>
  <c r="CG122" i="8"/>
  <c r="BY123" i="8" s="1"/>
  <c r="CE122" i="8"/>
  <c r="AZ357" i="7"/>
  <c r="BQ124" i="7"/>
  <c r="BN124" i="7"/>
  <c r="BS124" i="7"/>
  <c r="AQ124" i="7"/>
  <c r="AN124" i="7"/>
  <c r="AS124" i="7"/>
  <c r="Q124" i="7"/>
  <c r="N124" i="7"/>
  <c r="S124" i="7"/>
  <c r="BM357" i="7"/>
  <c r="Z359" i="7"/>
  <c r="BQ122" i="9"/>
  <c r="BN122" i="9"/>
  <c r="BS122" i="9"/>
  <c r="AD122" i="9"/>
  <c r="AA122" i="9"/>
  <c r="AF122" i="9"/>
  <c r="BM355" i="9"/>
  <c r="BB122" i="8"/>
  <c r="BG122" i="8"/>
  <c r="AY123" i="8" s="1"/>
  <c r="BE122" i="8"/>
  <c r="BO122" i="8"/>
  <c r="BR122" i="8"/>
  <c r="BT122" i="8"/>
  <c r="BL123" i="8" s="1"/>
  <c r="BD124" i="7"/>
  <c r="BA124" i="7"/>
  <c r="BF124" i="7"/>
  <c r="AQ122" i="8"/>
  <c r="AN122" i="8"/>
  <c r="AS122" i="8"/>
  <c r="Z355" i="9"/>
  <c r="AC125" i="7"/>
  <c r="CD124" i="7"/>
  <c r="CA124" i="7"/>
  <c r="CF124" i="7"/>
  <c r="AM355" i="8"/>
  <c r="AH124" i="7"/>
  <c r="BD122" i="9"/>
  <c r="BA122" i="9"/>
  <c r="BF122" i="9"/>
  <c r="CD122" i="9"/>
  <c r="CA122" i="9"/>
  <c r="CF122" i="9"/>
  <c r="BZ357" i="7"/>
  <c r="AZ356" i="8"/>
  <c r="AZ355" i="9"/>
  <c r="Z357" i="8"/>
  <c r="Q123" i="9"/>
  <c r="N123" i="9"/>
  <c r="S123" i="9"/>
  <c r="AQ122" i="9"/>
  <c r="AN122" i="9"/>
  <c r="AS122" i="9"/>
  <c r="BM356" i="8"/>
  <c r="BZ355" i="9"/>
  <c r="U122" i="8"/>
  <c r="BZ356" i="8"/>
  <c r="AH122" i="8"/>
  <c r="P123" i="8"/>
  <c r="AM357" i="7"/>
  <c r="AC123" i="8"/>
  <c r="BP123" i="8" l="1"/>
  <c r="AO124" i="7"/>
  <c r="AT124" i="7"/>
  <c r="AL125" i="7" s="1"/>
  <c r="AR124" i="7"/>
  <c r="Z358" i="8"/>
  <c r="BU122" i="8"/>
  <c r="Z356" i="9"/>
  <c r="BO122" i="9"/>
  <c r="BR122" i="9"/>
  <c r="BT122" i="9"/>
  <c r="BL123" i="9" s="1"/>
  <c r="BO124" i="7"/>
  <c r="BT124" i="7"/>
  <c r="BL125" i="7" s="1"/>
  <c r="BR124" i="7"/>
  <c r="BH122" i="8"/>
  <c r="Q123" i="8"/>
  <c r="N123" i="8"/>
  <c r="S123" i="8"/>
  <c r="AZ357" i="8"/>
  <c r="AO122" i="8"/>
  <c r="AR122" i="8"/>
  <c r="AT122" i="8"/>
  <c r="AL123" i="8" s="1"/>
  <c r="BC123" i="8"/>
  <c r="Z360" i="7"/>
  <c r="BM358" i="7"/>
  <c r="AZ358" i="7"/>
  <c r="CH122" i="8"/>
  <c r="BZ356" i="9"/>
  <c r="AO122" i="9"/>
  <c r="AT122" i="9"/>
  <c r="AL123" i="9" s="1"/>
  <c r="AR122" i="9"/>
  <c r="AM356" i="8"/>
  <c r="BB124" i="7"/>
  <c r="BE124" i="7"/>
  <c r="BG124" i="7"/>
  <c r="AY125" i="7" s="1"/>
  <c r="CB122" i="9"/>
  <c r="CE122" i="9"/>
  <c r="CG122" i="9"/>
  <c r="BY123" i="9" s="1"/>
  <c r="CC123" i="8"/>
  <c r="O124" i="7"/>
  <c r="R124" i="7"/>
  <c r="T124" i="7"/>
  <c r="L125" i="7" s="1"/>
  <c r="AZ356" i="9"/>
  <c r="BZ358" i="7"/>
  <c r="AB122" i="9"/>
  <c r="AE122" i="9"/>
  <c r="AG122" i="9"/>
  <c r="Y123" i="9" s="1"/>
  <c r="AM358" i="7"/>
  <c r="BM357" i="8"/>
  <c r="BM356" i="9"/>
  <c r="BZ357" i="8"/>
  <c r="O123" i="9"/>
  <c r="T123" i="9"/>
  <c r="L124" i="9" s="1"/>
  <c r="R123" i="9"/>
  <c r="CB124" i="7"/>
  <c r="CE124" i="7"/>
  <c r="CG124" i="7"/>
  <c r="BY125" i="7" s="1"/>
  <c r="AD123" i="8"/>
  <c r="AA123" i="8"/>
  <c r="AF123" i="8"/>
  <c r="BB122" i="9"/>
  <c r="BG122" i="9"/>
  <c r="AY123" i="9" s="1"/>
  <c r="BE122" i="9"/>
  <c r="AD125" i="7"/>
  <c r="AA125" i="7"/>
  <c r="AF125" i="7"/>
  <c r="AM356" i="9"/>
  <c r="AU122" i="9" l="1"/>
  <c r="CC125" i="7"/>
  <c r="BM358" i="8"/>
  <c r="AP123" i="9"/>
  <c r="Z361" i="7"/>
  <c r="AM357" i="9"/>
  <c r="CH124" i="7"/>
  <c r="BZ357" i="9"/>
  <c r="BP125" i="7"/>
  <c r="BU124" i="7"/>
  <c r="AU122" i="8"/>
  <c r="Z359" i="8"/>
  <c r="BZ359" i="7"/>
  <c r="BD123" i="8"/>
  <c r="BA123" i="8"/>
  <c r="BF123" i="8"/>
  <c r="CH122" i="9"/>
  <c r="AB125" i="7"/>
  <c r="AE125" i="7"/>
  <c r="AG125" i="7"/>
  <c r="Y126" i="7" s="1"/>
  <c r="AM359" i="7"/>
  <c r="U124" i="7"/>
  <c r="BP123" i="9"/>
  <c r="AU124" i="7"/>
  <c r="BC123" i="9"/>
  <c r="AH122" i="9"/>
  <c r="BH124" i="7"/>
  <c r="AZ359" i="7"/>
  <c r="BU122" i="9"/>
  <c r="AP125" i="7"/>
  <c r="CC123" i="9"/>
  <c r="U123" i="9"/>
  <c r="BH122" i="9"/>
  <c r="BC125" i="7"/>
  <c r="AZ358" i="8"/>
  <c r="AP123" i="8"/>
  <c r="P124" i="9"/>
  <c r="P125" i="7"/>
  <c r="BZ358" i="8"/>
  <c r="AC123" i="9"/>
  <c r="BM357" i="9"/>
  <c r="BM359" i="7"/>
  <c r="O123" i="8"/>
  <c r="R123" i="8"/>
  <c r="T123" i="8"/>
  <c r="L124" i="8" s="1"/>
  <c r="AZ357" i="9"/>
  <c r="AB123" i="8"/>
  <c r="AE123" i="8"/>
  <c r="AG123" i="8"/>
  <c r="Y124" i="8" s="1"/>
  <c r="CD123" i="8"/>
  <c r="CA123" i="8"/>
  <c r="CF123" i="8"/>
  <c r="AM357" i="8"/>
  <c r="Z357" i="9"/>
  <c r="BQ123" i="8"/>
  <c r="BN123" i="8"/>
  <c r="BS123" i="8"/>
  <c r="AH125" i="7" l="1"/>
  <c r="AM358" i="9"/>
  <c r="AC124" i="8"/>
  <c r="BM360" i="7"/>
  <c r="AQ123" i="8"/>
  <c r="AN123" i="8"/>
  <c r="AS123" i="8"/>
  <c r="BD123" i="9"/>
  <c r="BA123" i="9"/>
  <c r="BF123" i="9"/>
  <c r="Z362" i="7"/>
  <c r="AH123" i="8"/>
  <c r="AQ125" i="7"/>
  <c r="AN125" i="7"/>
  <c r="AS125" i="7"/>
  <c r="BQ125" i="7"/>
  <c r="BN125" i="7"/>
  <c r="BS125" i="7"/>
  <c r="BM358" i="9"/>
  <c r="AQ123" i="9"/>
  <c r="AN123" i="9"/>
  <c r="AS123" i="9"/>
  <c r="AD123" i="9"/>
  <c r="AA123" i="9"/>
  <c r="AF123" i="9"/>
  <c r="AZ359" i="8"/>
  <c r="BB123" i="8"/>
  <c r="BG123" i="8"/>
  <c r="AY124" i="8" s="1"/>
  <c r="BE123" i="8"/>
  <c r="BO123" i="8"/>
  <c r="BT123" i="8"/>
  <c r="BL124" i="8" s="1"/>
  <c r="BR123" i="8"/>
  <c r="Z358" i="9"/>
  <c r="AZ358" i="9"/>
  <c r="BQ123" i="9"/>
  <c r="BN123" i="9"/>
  <c r="BS123" i="9"/>
  <c r="BZ358" i="9"/>
  <c r="BD125" i="7"/>
  <c r="BA125" i="7"/>
  <c r="BF125" i="7"/>
  <c r="AZ360" i="7"/>
  <c r="BM359" i="8"/>
  <c r="CD123" i="9"/>
  <c r="CA123" i="9"/>
  <c r="CF123" i="9"/>
  <c r="U123" i="8"/>
  <c r="BZ360" i="7"/>
  <c r="CD125" i="7"/>
  <c r="CA125" i="7"/>
  <c r="CF125" i="7"/>
  <c r="AM360" i="7"/>
  <c r="P124" i="8"/>
  <c r="CB123" i="8"/>
  <c r="CE123" i="8"/>
  <c r="CG123" i="8"/>
  <c r="BY124" i="8" s="1"/>
  <c r="Z360" i="8"/>
  <c r="AM358" i="8"/>
  <c r="BZ359" i="8"/>
  <c r="Q125" i="7"/>
  <c r="N125" i="7"/>
  <c r="S125" i="7"/>
  <c r="Q124" i="9"/>
  <c r="N124" i="9"/>
  <c r="S124" i="9"/>
  <c r="AC126" i="7"/>
  <c r="CB123" i="9" l="1"/>
  <c r="CE123" i="9"/>
  <c r="CG123" i="9"/>
  <c r="BY124" i="9" s="1"/>
  <c r="BO123" i="9"/>
  <c r="BR123" i="9"/>
  <c r="BT123" i="9"/>
  <c r="BL124" i="9" s="1"/>
  <c r="AZ360" i="8"/>
  <c r="BO125" i="7"/>
  <c r="BT125" i="7"/>
  <c r="BL126" i="7" s="1"/>
  <c r="BR125" i="7"/>
  <c r="AO123" i="8"/>
  <c r="AR123" i="8"/>
  <c r="AT123" i="8"/>
  <c r="AL124" i="8" s="1"/>
  <c r="AM359" i="8"/>
  <c r="O124" i="9"/>
  <c r="R124" i="9"/>
  <c r="T124" i="9"/>
  <c r="L125" i="9" s="1"/>
  <c r="CB125" i="7"/>
  <c r="CE125" i="7"/>
  <c r="CG125" i="7"/>
  <c r="BY126" i="7" s="1"/>
  <c r="BM360" i="8"/>
  <c r="AZ359" i="9"/>
  <c r="AB123" i="9"/>
  <c r="AE123" i="9"/>
  <c r="AG123" i="9"/>
  <c r="Y124" i="9" s="1"/>
  <c r="AO125" i="7"/>
  <c r="AT125" i="7"/>
  <c r="AL126" i="7" s="1"/>
  <c r="AR125" i="7"/>
  <c r="BM361" i="7"/>
  <c r="AZ361" i="7"/>
  <c r="AD124" i="8"/>
  <c r="AA124" i="8"/>
  <c r="AF124" i="8"/>
  <c r="AD126" i="7"/>
  <c r="AA126" i="7"/>
  <c r="AF126" i="7"/>
  <c r="Z361" i="8"/>
  <c r="CC124" i="8"/>
  <c r="Z359" i="9"/>
  <c r="CH123" i="8"/>
  <c r="BU123" i="8"/>
  <c r="AO123" i="9"/>
  <c r="AR123" i="9"/>
  <c r="AT123" i="9"/>
  <c r="AL124" i="9" s="1"/>
  <c r="BZ361" i="7"/>
  <c r="BB125" i="7"/>
  <c r="BE125" i="7"/>
  <c r="BG125" i="7"/>
  <c r="AY126" i="7" s="1"/>
  <c r="BP124" i="8"/>
  <c r="Q124" i="8"/>
  <c r="N124" i="8"/>
  <c r="S124" i="8"/>
  <c r="Z363" i="7"/>
  <c r="BH123" i="8"/>
  <c r="BM359" i="9"/>
  <c r="AM359" i="9"/>
  <c r="AM361" i="7"/>
  <c r="BZ359" i="9"/>
  <c r="BC124" i="8"/>
  <c r="BB123" i="9"/>
  <c r="BE123" i="9"/>
  <c r="BG123" i="9"/>
  <c r="AY124" i="9" s="1"/>
  <c r="O125" i="7"/>
  <c r="T125" i="7"/>
  <c r="L126" i="7" s="1"/>
  <c r="R125" i="7"/>
  <c r="BZ360" i="8"/>
  <c r="BZ362" i="7" l="1"/>
  <c r="BM361" i="8"/>
  <c r="BD124" i="8"/>
  <c r="BA124" i="8"/>
  <c r="BF124" i="8"/>
  <c r="Z364" i="7"/>
  <c r="AU125" i="7"/>
  <c r="CC126" i="7"/>
  <c r="BU125" i="7"/>
  <c r="AP124" i="9"/>
  <c r="CD124" i="8"/>
  <c r="CA124" i="8"/>
  <c r="CF124" i="8"/>
  <c r="AZ362" i="7"/>
  <c r="AP126" i="7"/>
  <c r="CH125" i="7"/>
  <c r="BP126" i="7"/>
  <c r="BZ360" i="9"/>
  <c r="AU123" i="9"/>
  <c r="AM362" i="7"/>
  <c r="O124" i="8"/>
  <c r="R124" i="8"/>
  <c r="T124" i="8"/>
  <c r="L125" i="8" s="1"/>
  <c r="AC124" i="9"/>
  <c r="P125" i="9"/>
  <c r="Z362" i="8"/>
  <c r="AH123" i="9"/>
  <c r="U124" i="9"/>
  <c r="AZ361" i="8"/>
  <c r="BP124" i="9"/>
  <c r="BQ124" i="8"/>
  <c r="BN124" i="8"/>
  <c r="BS124" i="8"/>
  <c r="BU123" i="9"/>
  <c r="P126" i="7"/>
  <c r="AM360" i="9"/>
  <c r="BC126" i="7"/>
  <c r="AB126" i="7"/>
  <c r="AG126" i="7"/>
  <c r="Y127" i="7" s="1"/>
  <c r="AE126" i="7"/>
  <c r="BM362" i="7"/>
  <c r="AM360" i="8"/>
  <c r="AP124" i="8"/>
  <c r="CC124" i="9"/>
  <c r="BZ361" i="8"/>
  <c r="U125" i="7"/>
  <c r="BH125" i="7"/>
  <c r="BH123" i="9"/>
  <c r="BM360" i="9"/>
  <c r="Z360" i="9"/>
  <c r="AZ360" i="9"/>
  <c r="AU123" i="8"/>
  <c r="CH123" i="9"/>
  <c r="BC124" i="9"/>
  <c r="AB124" i="8"/>
  <c r="AG124" i="8"/>
  <c r="Y125" i="8" s="1"/>
  <c r="AE124" i="8"/>
  <c r="CD126" i="7" l="1"/>
  <c r="CA126" i="7"/>
  <c r="CF126" i="7"/>
  <c r="AH126" i="7"/>
  <c r="AM363" i="7"/>
  <c r="AQ126" i="7"/>
  <c r="AN126" i="7"/>
  <c r="AS126" i="7"/>
  <c r="AC127" i="7"/>
  <c r="Z363" i="8"/>
  <c r="AC125" i="8"/>
  <c r="AZ363" i="7"/>
  <c r="BM363" i="7"/>
  <c r="AH124" i="8"/>
  <c r="BO124" i="8"/>
  <c r="BR124" i="8"/>
  <c r="BT124" i="8"/>
  <c r="BL125" i="8" s="1"/>
  <c r="BZ362" i="8"/>
  <c r="BD126" i="7"/>
  <c r="BA126" i="7"/>
  <c r="BF126" i="7"/>
  <c r="Q125" i="9"/>
  <c r="N125" i="9"/>
  <c r="S125" i="9"/>
  <c r="Z365" i="7"/>
  <c r="BB124" i="8"/>
  <c r="BE124" i="8"/>
  <c r="BG124" i="8"/>
  <c r="AY125" i="8" s="1"/>
  <c r="AQ124" i="9"/>
  <c r="AN124" i="9"/>
  <c r="AS124" i="9"/>
  <c r="BQ124" i="9"/>
  <c r="BN124" i="9"/>
  <c r="BS124" i="9"/>
  <c r="BD124" i="9"/>
  <c r="BA124" i="9"/>
  <c r="BF124" i="9"/>
  <c r="BZ361" i="9"/>
  <c r="Q126" i="7"/>
  <c r="N126" i="7"/>
  <c r="S126" i="7"/>
  <c r="BQ126" i="7"/>
  <c r="BN126" i="7"/>
  <c r="BS126" i="7"/>
  <c r="BM362" i="8"/>
  <c r="CB124" i="8"/>
  <c r="CE124" i="8"/>
  <c r="CG124" i="8"/>
  <c r="BY125" i="8" s="1"/>
  <c r="Z361" i="9"/>
  <c r="AZ362" i="8"/>
  <c r="AD124" i="9"/>
  <c r="AA124" i="9"/>
  <c r="AF124" i="9"/>
  <c r="AM361" i="9"/>
  <c r="AQ124" i="8"/>
  <c r="AN124" i="8"/>
  <c r="AS124" i="8"/>
  <c r="P125" i="8"/>
  <c r="BZ363" i="7"/>
  <c r="CD124" i="9"/>
  <c r="CA124" i="9"/>
  <c r="CF124" i="9"/>
  <c r="BM361" i="9"/>
  <c r="AM361" i="8"/>
  <c r="AZ361" i="9"/>
  <c r="U124" i="8"/>
  <c r="BH124" i="8" l="1"/>
  <c r="BC125" i="8"/>
  <c r="AZ362" i="9"/>
  <c r="CC125" i="8"/>
  <c r="BZ362" i="9"/>
  <c r="BZ363" i="8"/>
  <c r="Z364" i="8"/>
  <c r="BB124" i="9"/>
  <c r="BE124" i="9"/>
  <c r="BG124" i="9"/>
  <c r="AY125" i="9" s="1"/>
  <c r="AM364" i="7"/>
  <c r="BP125" i="8"/>
  <c r="BM363" i="8"/>
  <c r="AD127" i="7"/>
  <c r="AA127" i="7"/>
  <c r="AF127" i="7"/>
  <c r="CH124" i="8"/>
  <c r="AM362" i="8"/>
  <c r="Z366" i="7"/>
  <c r="BU124" i="8"/>
  <c r="BM362" i="9"/>
  <c r="AM362" i="9"/>
  <c r="B18" i="9"/>
  <c r="CB124" i="9"/>
  <c r="CG124" i="9"/>
  <c r="BY125" i="9" s="1"/>
  <c r="CE124" i="9"/>
  <c r="AB124" i="9"/>
  <c r="AE124" i="9"/>
  <c r="AG124" i="9"/>
  <c r="Y125" i="9" s="1"/>
  <c r="BO126" i="7"/>
  <c r="BR126" i="7"/>
  <c r="BT126" i="7"/>
  <c r="BL127" i="7" s="1"/>
  <c r="O125" i="9"/>
  <c r="T125" i="9"/>
  <c r="L126" i="9" s="1"/>
  <c r="R125" i="9"/>
  <c r="BM364" i="7"/>
  <c r="Z362" i="9"/>
  <c r="BO124" i="9"/>
  <c r="BR124" i="9"/>
  <c r="BT124" i="9"/>
  <c r="BL125" i="9" s="1"/>
  <c r="Q125" i="8"/>
  <c r="N125" i="8"/>
  <c r="S125" i="8"/>
  <c r="AD125" i="8"/>
  <c r="AA125" i="8"/>
  <c r="AF125" i="8"/>
  <c r="AO124" i="8"/>
  <c r="AR124" i="8"/>
  <c r="AT124" i="8"/>
  <c r="AL125" i="8" s="1"/>
  <c r="AO124" i="9"/>
  <c r="AT124" i="9"/>
  <c r="AL125" i="9" s="1"/>
  <c r="AR124" i="9"/>
  <c r="AO126" i="7"/>
  <c r="AT126" i="7"/>
  <c r="AL127" i="7" s="1"/>
  <c r="AR126" i="7"/>
  <c r="CB126" i="7"/>
  <c r="CG126" i="7"/>
  <c r="BY127" i="7" s="1"/>
  <c r="CE126" i="7"/>
  <c r="BZ364" i="7"/>
  <c r="AZ363" i="8"/>
  <c r="O126" i="7"/>
  <c r="T126" i="7"/>
  <c r="L127" i="7" s="1"/>
  <c r="R126" i="7"/>
  <c r="BB126" i="7"/>
  <c r="BE126" i="7"/>
  <c r="BG126" i="7"/>
  <c r="AY127" i="7" s="1"/>
  <c r="AZ364" i="7"/>
  <c r="BC127" i="7" l="1"/>
  <c r="AZ365" i="7"/>
  <c r="CH126" i="7"/>
  <c r="AM365" i="7"/>
  <c r="AU124" i="8"/>
  <c r="BU124" i="9"/>
  <c r="CC127" i="7"/>
  <c r="AC125" i="9"/>
  <c r="BM363" i="9"/>
  <c r="C20" i="7"/>
  <c r="BC125" i="9"/>
  <c r="BZ363" i="9"/>
  <c r="C18" i="8"/>
  <c r="AH124" i="9"/>
  <c r="AB127" i="7"/>
  <c r="AE127" i="7"/>
  <c r="K46" i="10" s="1"/>
  <c r="AG127" i="7"/>
  <c r="Y128" i="7" s="1"/>
  <c r="BH124" i="9"/>
  <c r="CD125" i="8"/>
  <c r="CA125" i="8"/>
  <c r="CF125" i="8"/>
  <c r="AP127" i="7"/>
  <c r="Z363" i="9"/>
  <c r="CH124" i="9"/>
  <c r="BH126" i="7"/>
  <c r="Z367" i="7"/>
  <c r="AZ363" i="9"/>
  <c r="U126" i="7"/>
  <c r="B18" i="8"/>
  <c r="P127" i="7"/>
  <c r="BM365" i="7"/>
  <c r="AU124" i="9"/>
  <c r="U125" i="9"/>
  <c r="AM363" i="8"/>
  <c r="BM364" i="8"/>
  <c r="O125" i="8"/>
  <c r="R125" i="8"/>
  <c r="T125" i="8"/>
  <c r="L126" i="8" s="1"/>
  <c r="P126" i="9"/>
  <c r="Z365" i="8"/>
  <c r="AU126" i="7"/>
  <c r="AB125" i="8"/>
  <c r="AE125" i="8"/>
  <c r="AG125" i="8"/>
  <c r="Y126" i="8" s="1"/>
  <c r="BD125" i="8"/>
  <c r="BA125" i="8"/>
  <c r="BF125" i="8"/>
  <c r="CC125" i="9"/>
  <c r="AZ364" i="8"/>
  <c r="AP125" i="9"/>
  <c r="BP127" i="7"/>
  <c r="BQ125" i="8"/>
  <c r="BN125" i="8"/>
  <c r="BS125" i="8"/>
  <c r="BZ365" i="7"/>
  <c r="AP125" i="8"/>
  <c r="BP125" i="9"/>
  <c r="BU126" i="7"/>
  <c r="AM363" i="9"/>
  <c r="BZ364" i="8"/>
  <c r="L46" i="10" l="1"/>
  <c r="K49" i="10"/>
  <c r="K50" i="10" s="1"/>
  <c r="O15" i="10"/>
  <c r="BM366" i="7"/>
  <c r="E18" i="8"/>
  <c r="P126" i="8"/>
  <c r="CB125" i="8"/>
  <c r="CE125" i="8"/>
  <c r="CG125" i="8"/>
  <c r="BY126" i="8" s="1"/>
  <c r="BZ364" i="9"/>
  <c r="AM364" i="9"/>
  <c r="BB125" i="8"/>
  <c r="BE125" i="8"/>
  <c r="BG125" i="8"/>
  <c r="AY126" i="8" s="1"/>
  <c r="Q127" i="7"/>
  <c r="N127" i="7"/>
  <c r="S127" i="7"/>
  <c r="BD125" i="9"/>
  <c r="BA125" i="9"/>
  <c r="BF125" i="9"/>
  <c r="BZ365" i="8"/>
  <c r="AM366" i="7"/>
  <c r="G18" i="8"/>
  <c r="AH125" i="8"/>
  <c r="BM365" i="8"/>
  <c r="AC128" i="7"/>
  <c r="BM364" i="9"/>
  <c r="BO125" i="8"/>
  <c r="BT125" i="8"/>
  <c r="BL126" i="8" s="1"/>
  <c r="BR125" i="8"/>
  <c r="AH127" i="7"/>
  <c r="AM364" i="8"/>
  <c r="AQ125" i="8"/>
  <c r="AN125" i="8"/>
  <c r="AS125" i="8"/>
  <c r="AQ125" i="9"/>
  <c r="AN125" i="9"/>
  <c r="AS125" i="9"/>
  <c r="Z364" i="9"/>
  <c r="AD125" i="9"/>
  <c r="AA125" i="9"/>
  <c r="AF125" i="9"/>
  <c r="AZ366" i="7"/>
  <c r="AZ364" i="9"/>
  <c r="BZ366" i="7"/>
  <c r="AZ365" i="8"/>
  <c r="AQ127" i="7"/>
  <c r="AN127" i="7"/>
  <c r="AS127" i="7"/>
  <c r="CD127" i="7"/>
  <c r="CA127" i="7"/>
  <c r="CF127" i="7"/>
  <c r="U125" i="8"/>
  <c r="AC126" i="8"/>
  <c r="BQ125" i="9"/>
  <c r="BN125" i="9"/>
  <c r="BS125" i="9"/>
  <c r="BQ127" i="7"/>
  <c r="BN127" i="7"/>
  <c r="BS127" i="7"/>
  <c r="F18" i="8"/>
  <c r="CD125" i="9"/>
  <c r="CA125" i="9"/>
  <c r="CF125" i="9"/>
  <c r="Q126" i="9"/>
  <c r="N126" i="9"/>
  <c r="S126" i="9"/>
  <c r="BD127" i="7"/>
  <c r="BA127" i="7"/>
  <c r="BF127" i="7"/>
  <c r="P15" i="10" l="1"/>
  <c r="P17" i="10" s="1"/>
  <c r="O17" i="10"/>
  <c r="K53" i="10"/>
  <c r="L50" i="10"/>
  <c r="K55" i="10"/>
  <c r="E18" i="9"/>
  <c r="BO125" i="9"/>
  <c r="BT125" i="9"/>
  <c r="BL126" i="9" s="1"/>
  <c r="BR125" i="9"/>
  <c r="D18" i="9"/>
  <c r="AD128" i="7"/>
  <c r="AA128" i="7"/>
  <c r="AF128" i="7"/>
  <c r="BB125" i="9"/>
  <c r="BE125" i="9"/>
  <c r="BG125" i="9"/>
  <c r="AY126" i="9" s="1"/>
  <c r="BZ365" i="9"/>
  <c r="CC126" i="8"/>
  <c r="BZ367" i="7"/>
  <c r="B20" i="7"/>
  <c r="CH125" i="8"/>
  <c r="D18" i="8"/>
  <c r="O127" i="7"/>
  <c r="R127" i="7"/>
  <c r="T127" i="7"/>
  <c r="L128" i="7" s="1"/>
  <c r="Q126" i="8"/>
  <c r="N126" i="8"/>
  <c r="S126" i="8"/>
  <c r="CB127" i="7"/>
  <c r="CG127" i="7"/>
  <c r="BY128" i="7" s="1"/>
  <c r="CE127" i="7"/>
  <c r="BC126" i="8"/>
  <c r="O126" i="9"/>
  <c r="R126" i="9"/>
  <c r="T126" i="9"/>
  <c r="L127" i="9" s="1"/>
  <c r="AD126" i="8"/>
  <c r="AA126" i="8"/>
  <c r="AF126" i="8"/>
  <c r="G20" i="7"/>
  <c r="F20" i="7"/>
  <c r="AZ367" i="7"/>
  <c r="BU125" i="8"/>
  <c r="BH125" i="8"/>
  <c r="AZ365" i="9"/>
  <c r="AO125" i="8"/>
  <c r="AT125" i="8"/>
  <c r="AL126" i="8" s="1"/>
  <c r="AR125" i="8"/>
  <c r="E20" i="7"/>
  <c r="BO127" i="7"/>
  <c r="BR127" i="7"/>
  <c r="BT127" i="7"/>
  <c r="BL128" i="7" s="1"/>
  <c r="D20" i="7"/>
  <c r="C18" i="9"/>
  <c r="BP126" i="8"/>
  <c r="G18" i="9"/>
  <c r="AO125" i="9"/>
  <c r="AR125" i="9"/>
  <c r="AT125" i="9"/>
  <c r="AL126" i="9" s="1"/>
  <c r="CB125" i="9"/>
  <c r="CG125" i="9"/>
  <c r="BY126" i="9" s="1"/>
  <c r="CE125" i="9"/>
  <c r="BB127" i="7"/>
  <c r="BG127" i="7"/>
  <c r="AY128" i="7" s="1"/>
  <c r="BE127" i="7"/>
  <c r="AO127" i="7"/>
  <c r="AT127" i="7"/>
  <c r="AL128" i="7" s="1"/>
  <c r="AR127" i="7"/>
  <c r="AB125" i="9"/>
  <c r="AG125" i="9"/>
  <c r="Y126" i="9" s="1"/>
  <c r="AE125" i="9"/>
  <c r="AM365" i="8"/>
  <c r="AM367" i="7"/>
  <c r="BM367" i="7"/>
  <c r="BM365" i="9"/>
  <c r="Z365" i="9"/>
  <c r="F18" i="9"/>
  <c r="AM365" i="9"/>
  <c r="K56" i="10" l="1"/>
  <c r="L56" i="10"/>
  <c r="K54" i="10"/>
  <c r="L54" i="10"/>
  <c r="AB126" i="8"/>
  <c r="AE126" i="8"/>
  <c r="AG126" i="8"/>
  <c r="Y127" i="8" s="1"/>
  <c r="P127" i="9"/>
  <c r="U127" i="7"/>
  <c r="CD126" i="8"/>
  <c r="CA126" i="8"/>
  <c r="CF126" i="8"/>
  <c r="U126" i="9"/>
  <c r="BU125" i="9"/>
  <c r="BP126" i="9"/>
  <c r="AP126" i="9"/>
  <c r="AU125" i="9"/>
  <c r="P128" i="7"/>
  <c r="AU127" i="7"/>
  <c r="AP128" i="7"/>
  <c r="BH127" i="7"/>
  <c r="AP126" i="8"/>
  <c r="BC128" i="7"/>
  <c r="BQ126" i="8"/>
  <c r="BN126" i="8"/>
  <c r="BS126" i="8"/>
  <c r="BD126" i="8"/>
  <c r="BA126" i="8"/>
  <c r="BF126" i="8"/>
  <c r="BC126" i="9"/>
  <c r="AU125" i="8"/>
  <c r="BH125" i="9"/>
  <c r="CC128" i="7"/>
  <c r="BU127" i="7"/>
  <c r="CH127" i="7"/>
  <c r="CH125" i="9"/>
  <c r="AC126" i="9"/>
  <c r="CC126" i="9"/>
  <c r="AB128" i="7"/>
  <c r="AE128" i="7"/>
  <c r="AG128" i="7"/>
  <c r="Y129" i="7" s="1"/>
  <c r="AH125" i="9"/>
  <c r="BP128" i="7"/>
  <c r="O126" i="8"/>
  <c r="R126" i="8"/>
  <c r="T126" i="8"/>
  <c r="L127" i="8" s="1"/>
  <c r="BB126" i="8" l="1"/>
  <c r="BE126" i="8"/>
  <c r="BG126" i="8"/>
  <c r="AY127" i="8" s="1"/>
  <c r="AQ126" i="9"/>
  <c r="AN126" i="9"/>
  <c r="AS126" i="9"/>
  <c r="CD128" i="7"/>
  <c r="CA128" i="7"/>
  <c r="CF128" i="7"/>
  <c r="CB126" i="8"/>
  <c r="CE126" i="8"/>
  <c r="CG126" i="8"/>
  <c r="BY127" i="8" s="1"/>
  <c r="BQ126" i="9"/>
  <c r="BN126" i="9"/>
  <c r="BS126" i="9"/>
  <c r="AD126" i="9"/>
  <c r="AA126" i="9"/>
  <c r="AF126" i="9"/>
  <c r="Q127" i="9"/>
  <c r="N127" i="9"/>
  <c r="S127" i="9"/>
  <c r="P127" i="8"/>
  <c r="U126" i="8"/>
  <c r="AH128" i="7"/>
  <c r="Q128" i="7"/>
  <c r="N128" i="7"/>
  <c r="S128" i="7"/>
  <c r="AC127" i="8"/>
  <c r="AQ128" i="7"/>
  <c r="AN128" i="7"/>
  <c r="AS128" i="7"/>
  <c r="AH126" i="8"/>
  <c r="BO126" i="8"/>
  <c r="BT126" i="8"/>
  <c r="BL127" i="8" s="1"/>
  <c r="BR126" i="8"/>
  <c r="AC129" i="7"/>
  <c r="BD128" i="7"/>
  <c r="BA128" i="7"/>
  <c r="BF128" i="7"/>
  <c r="BQ128" i="7"/>
  <c r="BN128" i="7"/>
  <c r="BS128" i="7"/>
  <c r="CD126" i="9"/>
  <c r="CA126" i="9"/>
  <c r="CF126" i="9"/>
  <c r="BD126" i="9"/>
  <c r="BA126" i="9"/>
  <c r="BF126" i="9"/>
  <c r="AQ126" i="8"/>
  <c r="AN126" i="8"/>
  <c r="AS126" i="8"/>
  <c r="AB126" i="9" l="1"/>
  <c r="AG126" i="9"/>
  <c r="Y127" i="9" s="1"/>
  <c r="AE126" i="9"/>
  <c r="CB126" i="9"/>
  <c r="CG126" i="9"/>
  <c r="BY127" i="9" s="1"/>
  <c r="CE126" i="9"/>
  <c r="Q127" i="8"/>
  <c r="N127" i="8"/>
  <c r="S127" i="8"/>
  <c r="CB128" i="7"/>
  <c r="CE128" i="7"/>
  <c r="CG128" i="7"/>
  <c r="BY129" i="7" s="1"/>
  <c r="BP127" i="8"/>
  <c r="BO128" i="7"/>
  <c r="BT128" i="7"/>
  <c r="BL129" i="7" s="1"/>
  <c r="BR128" i="7"/>
  <c r="BO126" i="9"/>
  <c r="BR126" i="9"/>
  <c r="BT126" i="9"/>
  <c r="BL127" i="9" s="1"/>
  <c r="AO128" i="7"/>
  <c r="AR128" i="7"/>
  <c r="AT128" i="7"/>
  <c r="AL129" i="7" s="1"/>
  <c r="AO126" i="8"/>
  <c r="AT126" i="8"/>
  <c r="AL127" i="8" s="1"/>
  <c r="AR126" i="8"/>
  <c r="CC127" i="8"/>
  <c r="AO126" i="9"/>
  <c r="AT126" i="9"/>
  <c r="AL127" i="9" s="1"/>
  <c r="AR126" i="9"/>
  <c r="BB128" i="7"/>
  <c r="BG128" i="7"/>
  <c r="AY129" i="7" s="1"/>
  <c r="BE128" i="7"/>
  <c r="CH126" i="8"/>
  <c r="AD127" i="8"/>
  <c r="AA127" i="8"/>
  <c r="AF127" i="8"/>
  <c r="BC127" i="8"/>
  <c r="AD129" i="7"/>
  <c r="AA129" i="7"/>
  <c r="AF129" i="7"/>
  <c r="BB126" i="9"/>
  <c r="BE126" i="9"/>
  <c r="BG126" i="9"/>
  <c r="AY127" i="9" s="1"/>
  <c r="O128" i="7"/>
  <c r="T128" i="7"/>
  <c r="L129" i="7" s="1"/>
  <c r="R128" i="7"/>
  <c r="BH126" i="8"/>
  <c r="BU126" i="8"/>
  <c r="O127" i="9"/>
  <c r="R127" i="9"/>
  <c r="T127" i="9"/>
  <c r="L128" i="9" s="1"/>
  <c r="O127" i="8" l="1"/>
  <c r="T127" i="8"/>
  <c r="L128" i="8" s="1"/>
  <c r="R127" i="8"/>
  <c r="BU128" i="7"/>
  <c r="CH126" i="9"/>
  <c r="BP129" i="7"/>
  <c r="CC127" i="9"/>
  <c r="BU126" i="9"/>
  <c r="BH128" i="7"/>
  <c r="AU126" i="8"/>
  <c r="U128" i="7"/>
  <c r="AH126" i="9"/>
  <c r="AP127" i="8"/>
  <c r="BD127" i="8"/>
  <c r="BA127" i="8"/>
  <c r="BF127" i="8"/>
  <c r="BC129" i="7"/>
  <c r="AU128" i="7"/>
  <c r="BQ127" i="8"/>
  <c r="BN127" i="8"/>
  <c r="BS127" i="8"/>
  <c r="AB127" i="8"/>
  <c r="AG127" i="8"/>
  <c r="Y128" i="8" s="1"/>
  <c r="AE127" i="8"/>
  <c r="P129" i="7"/>
  <c r="AB129" i="7"/>
  <c r="AG129" i="7"/>
  <c r="Y130" i="7" s="1"/>
  <c r="AE129" i="7"/>
  <c r="AP129" i="7"/>
  <c r="AU126" i="9"/>
  <c r="CC129" i="7"/>
  <c r="AC127" i="9"/>
  <c r="P128" i="9"/>
  <c r="AP127" i="9"/>
  <c r="CH128" i="7"/>
  <c r="U127" i="9"/>
  <c r="BC127" i="9"/>
  <c r="BH126" i="9"/>
  <c r="CD127" i="8"/>
  <c r="CA127" i="8"/>
  <c r="CF127" i="8"/>
  <c r="BP127" i="9"/>
  <c r="AH129" i="7" l="1"/>
  <c r="CD127" i="9"/>
  <c r="CA127" i="9"/>
  <c r="CF127" i="9"/>
  <c r="AD127" i="9"/>
  <c r="AA127" i="9"/>
  <c r="AF127" i="9"/>
  <c r="AC130" i="7"/>
  <c r="BQ129" i="7"/>
  <c r="BN129" i="7"/>
  <c r="BS129" i="7"/>
  <c r="Q129" i="7"/>
  <c r="N129" i="7"/>
  <c r="S129" i="7"/>
  <c r="CD129" i="7"/>
  <c r="CA129" i="7"/>
  <c r="CF129" i="7"/>
  <c r="BB127" i="8"/>
  <c r="BE127" i="8"/>
  <c r="BG127" i="8"/>
  <c r="AY128" i="8" s="1"/>
  <c r="BD129" i="7"/>
  <c r="BA129" i="7"/>
  <c r="BF129" i="7"/>
  <c r="AC128" i="8"/>
  <c r="U127" i="8"/>
  <c r="BD127" i="9"/>
  <c r="BA127" i="9"/>
  <c r="BF127" i="9"/>
  <c r="AH127" i="8"/>
  <c r="AQ129" i="7"/>
  <c r="AN129" i="7"/>
  <c r="AS129" i="7"/>
  <c r="BQ127" i="9"/>
  <c r="BN127" i="9"/>
  <c r="BS127" i="9"/>
  <c r="AQ127" i="9"/>
  <c r="AN127" i="9"/>
  <c r="AS127" i="9"/>
  <c r="AQ127" i="8"/>
  <c r="AN127" i="8"/>
  <c r="AS127" i="8"/>
  <c r="P128" i="8"/>
  <c r="CB127" i="8"/>
  <c r="CE127" i="8"/>
  <c r="CG127" i="8"/>
  <c r="BY128" i="8" s="1"/>
  <c r="Q128" i="9"/>
  <c r="N128" i="9"/>
  <c r="S128" i="9"/>
  <c r="BO127" i="8"/>
  <c r="BR127" i="8"/>
  <c r="BT127" i="8"/>
  <c r="BL128" i="8" s="1"/>
  <c r="BC128" i="8" l="1"/>
  <c r="BH127" i="8"/>
  <c r="AD130" i="7"/>
  <c r="AA130" i="7"/>
  <c r="AF130" i="7"/>
  <c r="CH127" i="8"/>
  <c r="AO127" i="9"/>
  <c r="AT127" i="9"/>
  <c r="AL128" i="9" s="1"/>
  <c r="AR127" i="9"/>
  <c r="Q128" i="8"/>
  <c r="N128" i="8"/>
  <c r="S128" i="8"/>
  <c r="BP128" i="8"/>
  <c r="CB129" i="7"/>
  <c r="CE129" i="7"/>
  <c r="CG129" i="7"/>
  <c r="BY130" i="7" s="1"/>
  <c r="AB127" i="9"/>
  <c r="AE127" i="9"/>
  <c r="AG127" i="9"/>
  <c r="Y128" i="9" s="1"/>
  <c r="BB127" i="9"/>
  <c r="BG127" i="9"/>
  <c r="AY128" i="9" s="1"/>
  <c r="BE127" i="9"/>
  <c r="AO127" i="8"/>
  <c r="AT127" i="8"/>
  <c r="AL128" i="8" s="1"/>
  <c r="AR127" i="8"/>
  <c r="BO129" i="7"/>
  <c r="BR129" i="7"/>
  <c r="BT129" i="7"/>
  <c r="BL130" i="7" s="1"/>
  <c r="BO127" i="9"/>
  <c r="BR127" i="9"/>
  <c r="BT127" i="9"/>
  <c r="BL128" i="9" s="1"/>
  <c r="BU127" i="8"/>
  <c r="AD128" i="8"/>
  <c r="AA128" i="8"/>
  <c r="AF128" i="8"/>
  <c r="CB127" i="9"/>
  <c r="CE127" i="9"/>
  <c r="CG127" i="9"/>
  <c r="BY128" i="9" s="1"/>
  <c r="AO129" i="7"/>
  <c r="AT129" i="7"/>
  <c r="AL130" i="7" s="1"/>
  <c r="AR129" i="7"/>
  <c r="O128" i="9"/>
  <c r="R128" i="9"/>
  <c r="T128" i="9"/>
  <c r="L129" i="9" s="1"/>
  <c r="O129" i="7"/>
  <c r="T129" i="7"/>
  <c r="L130" i="7" s="1"/>
  <c r="R129" i="7"/>
  <c r="CC128" i="8"/>
  <c r="BB129" i="7"/>
  <c r="BE129" i="7"/>
  <c r="BG129" i="7"/>
  <c r="AY130" i="7" s="1"/>
  <c r="AP128" i="8" l="1"/>
  <c r="P129" i="9"/>
  <c r="BH127" i="9"/>
  <c r="BQ128" i="8"/>
  <c r="BN128" i="8"/>
  <c r="BS128" i="8"/>
  <c r="BC128" i="9"/>
  <c r="AP130" i="7"/>
  <c r="CD128" i="8"/>
  <c r="CA128" i="8"/>
  <c r="CF128" i="8"/>
  <c r="BP128" i="9"/>
  <c r="AU129" i="7"/>
  <c r="AB130" i="7"/>
  <c r="AE130" i="7"/>
  <c r="AG130" i="7"/>
  <c r="Y131" i="7" s="1"/>
  <c r="U128" i="9"/>
  <c r="CC128" i="9"/>
  <c r="BU127" i="9"/>
  <c r="CH127" i="9"/>
  <c r="AC128" i="9"/>
  <c r="BP130" i="7"/>
  <c r="AH127" i="9"/>
  <c r="AU127" i="9"/>
  <c r="BC130" i="7"/>
  <c r="BU129" i="7"/>
  <c r="AP128" i="9"/>
  <c r="BH129" i="7"/>
  <c r="CC130" i="7"/>
  <c r="O128" i="8"/>
  <c r="R128" i="8"/>
  <c r="T128" i="8"/>
  <c r="L129" i="8" s="1"/>
  <c r="U129" i="7"/>
  <c r="P130" i="7"/>
  <c r="AB128" i="8"/>
  <c r="AG128" i="8"/>
  <c r="Y129" i="8" s="1"/>
  <c r="AE128" i="8"/>
  <c r="AU127" i="8"/>
  <c r="CH129" i="7"/>
  <c r="BD128" i="8"/>
  <c r="BA128" i="8"/>
  <c r="BF128" i="8"/>
  <c r="BD128" i="9" l="1"/>
  <c r="BA128" i="9"/>
  <c r="BF128" i="9"/>
  <c r="CD128" i="9"/>
  <c r="CA128" i="9"/>
  <c r="CF128" i="9"/>
  <c r="AH128" i="8"/>
  <c r="CD130" i="7"/>
  <c r="CA130" i="7"/>
  <c r="CF130" i="7"/>
  <c r="AC129" i="8"/>
  <c r="BQ128" i="9"/>
  <c r="BN128" i="9"/>
  <c r="BS128" i="9"/>
  <c r="BO128" i="8"/>
  <c r="BR128" i="8"/>
  <c r="BT128" i="8"/>
  <c r="BL129" i="8" s="1"/>
  <c r="U128" i="8"/>
  <c r="AC131" i="7"/>
  <c r="AH130" i="7"/>
  <c r="AD128" i="9"/>
  <c r="AA128" i="9"/>
  <c r="AF128" i="9"/>
  <c r="Q129" i="9"/>
  <c r="N129" i="9"/>
  <c r="S129" i="9"/>
  <c r="P129" i="8"/>
  <c r="BD130" i="7"/>
  <c r="BA130" i="7"/>
  <c r="BF130" i="7"/>
  <c r="BQ130" i="7"/>
  <c r="BN130" i="7"/>
  <c r="BS130" i="7"/>
  <c r="CB128" i="8"/>
  <c r="CE128" i="8"/>
  <c r="CG128" i="8"/>
  <c r="BY129" i="8" s="1"/>
  <c r="AQ130" i="7"/>
  <c r="AN130" i="7"/>
  <c r="AS130" i="7"/>
  <c r="Q130" i="7"/>
  <c r="N130" i="7"/>
  <c r="S130" i="7"/>
  <c r="BB128" i="8"/>
  <c r="BG128" i="8"/>
  <c r="AY129" i="8" s="1"/>
  <c r="BE128" i="8"/>
  <c r="AQ128" i="9"/>
  <c r="AN128" i="9"/>
  <c r="AS128" i="9"/>
  <c r="AQ128" i="8"/>
  <c r="AN128" i="8"/>
  <c r="AS128" i="8"/>
  <c r="CB130" i="7" l="1"/>
  <c r="CE130" i="7"/>
  <c r="CG130" i="7"/>
  <c r="BY131" i="7" s="1"/>
  <c r="AD131" i="7"/>
  <c r="AA131" i="7"/>
  <c r="AF131" i="7"/>
  <c r="CC129" i="8"/>
  <c r="BP129" i="8"/>
  <c r="Q129" i="8"/>
  <c r="N129" i="8"/>
  <c r="S129" i="8"/>
  <c r="AO128" i="9"/>
  <c r="AT128" i="9"/>
  <c r="AL129" i="9" s="1"/>
  <c r="AR128" i="9"/>
  <c r="BU128" i="8"/>
  <c r="AO130" i="7"/>
  <c r="AR130" i="7"/>
  <c r="AT130" i="7"/>
  <c r="AL131" i="7" s="1"/>
  <c r="O129" i="9"/>
  <c r="T129" i="9"/>
  <c r="L130" i="9" s="1"/>
  <c r="R129" i="9"/>
  <c r="CH128" i="8"/>
  <c r="BH128" i="8"/>
  <c r="BO130" i="7"/>
  <c r="BR130" i="7"/>
  <c r="BT130" i="7"/>
  <c r="BL131" i="7" s="1"/>
  <c r="CB128" i="9"/>
  <c r="CE128" i="9"/>
  <c r="CG128" i="9"/>
  <c r="BY129" i="9" s="1"/>
  <c r="BO128" i="9"/>
  <c r="BT128" i="9"/>
  <c r="BL129" i="9" s="1"/>
  <c r="BR128" i="9"/>
  <c r="BC129" i="8"/>
  <c r="O130" i="7"/>
  <c r="T130" i="7"/>
  <c r="L131" i="7" s="1"/>
  <c r="R130" i="7"/>
  <c r="BB130" i="7"/>
  <c r="BE130" i="7"/>
  <c r="BG130" i="7"/>
  <c r="AY131" i="7" s="1"/>
  <c r="AD129" i="8"/>
  <c r="AA129" i="8"/>
  <c r="AF129" i="8"/>
  <c r="BB128" i="9"/>
  <c r="BE128" i="9"/>
  <c r="BG128" i="9"/>
  <c r="AY129" i="9" s="1"/>
  <c r="AO128" i="8"/>
  <c r="AT128" i="8"/>
  <c r="AL129" i="8" s="1"/>
  <c r="AR128" i="8"/>
  <c r="AB128" i="9"/>
  <c r="AG128" i="9"/>
  <c r="Y129" i="9" s="1"/>
  <c r="AE128" i="9"/>
  <c r="AB129" i="8" l="1"/>
  <c r="AG129" i="8"/>
  <c r="Y130" i="8" s="1"/>
  <c r="AE129" i="8"/>
  <c r="AC129" i="9"/>
  <c r="AP129" i="8"/>
  <c r="U130" i="7"/>
  <c r="BU128" i="9"/>
  <c r="P131" i="7"/>
  <c r="BP129" i="9"/>
  <c r="AB131" i="7"/>
  <c r="AG131" i="7"/>
  <c r="Y132" i="7" s="1"/>
  <c r="AE131" i="7"/>
  <c r="AU128" i="9"/>
  <c r="BC129" i="9"/>
  <c r="AP129" i="9"/>
  <c r="BH128" i="9"/>
  <c r="CC129" i="9"/>
  <c r="U129" i="9"/>
  <c r="P130" i="9"/>
  <c r="O129" i="8"/>
  <c r="T129" i="8"/>
  <c r="L130" i="8" s="1"/>
  <c r="R129" i="8"/>
  <c r="CC131" i="7"/>
  <c r="CH128" i="9"/>
  <c r="AH128" i="9"/>
  <c r="CH130" i="7"/>
  <c r="BC131" i="7"/>
  <c r="BP131" i="7"/>
  <c r="AP131" i="7"/>
  <c r="BH130" i="7"/>
  <c r="BU130" i="7"/>
  <c r="AU130" i="7"/>
  <c r="BQ129" i="8"/>
  <c r="BN129" i="8"/>
  <c r="BS129" i="8"/>
  <c r="AU128" i="8"/>
  <c r="BD129" i="8"/>
  <c r="BA129" i="8"/>
  <c r="BF129" i="8"/>
  <c r="CD129" i="8"/>
  <c r="CA129" i="8"/>
  <c r="CF129" i="8"/>
  <c r="AQ131" i="7" l="1"/>
  <c r="AN131" i="7"/>
  <c r="AS131" i="7"/>
  <c r="BD129" i="9"/>
  <c r="BA129" i="9"/>
  <c r="BF129" i="9"/>
  <c r="BQ131" i="7"/>
  <c r="BN131" i="7"/>
  <c r="BS131" i="7"/>
  <c r="BB129" i="8"/>
  <c r="BG129" i="8"/>
  <c r="AY130" i="8" s="1"/>
  <c r="BE129" i="8"/>
  <c r="Q131" i="7"/>
  <c r="N131" i="7"/>
  <c r="S131" i="7"/>
  <c r="AH131" i="7"/>
  <c r="AC132" i="7"/>
  <c r="AQ129" i="8"/>
  <c r="AN129" i="8"/>
  <c r="AS129" i="8"/>
  <c r="U129" i="8"/>
  <c r="AD129" i="9"/>
  <c r="AA129" i="9"/>
  <c r="AF129" i="9"/>
  <c r="CD129" i="9"/>
  <c r="CA129" i="9"/>
  <c r="CF129" i="9"/>
  <c r="CD131" i="7"/>
  <c r="CA131" i="7"/>
  <c r="CF131" i="7"/>
  <c r="AH129" i="8"/>
  <c r="AQ129" i="9"/>
  <c r="AN129" i="9"/>
  <c r="AS129" i="9"/>
  <c r="BO129" i="8"/>
  <c r="BT129" i="8"/>
  <c r="BL130" i="8" s="1"/>
  <c r="BR129" i="8"/>
  <c r="BD131" i="7"/>
  <c r="BA131" i="7"/>
  <c r="BF131" i="7"/>
  <c r="P130" i="8"/>
  <c r="BQ129" i="9"/>
  <c r="BN129" i="9"/>
  <c r="BS129" i="9"/>
  <c r="AC130" i="8"/>
  <c r="CB129" i="8"/>
  <c r="CE129" i="8"/>
  <c r="CG129" i="8"/>
  <c r="BY130" i="8" s="1"/>
  <c r="Q130" i="9"/>
  <c r="N130" i="9"/>
  <c r="S130" i="9"/>
  <c r="BC130" i="8" l="1"/>
  <c r="CB131" i="7"/>
  <c r="CE131" i="7"/>
  <c r="CG131" i="7"/>
  <c r="BY132" i="7" s="1"/>
  <c r="BH129" i="8"/>
  <c r="BB131" i="7"/>
  <c r="BG131" i="7"/>
  <c r="AY132" i="7" s="1"/>
  <c r="BE131" i="7"/>
  <c r="AD132" i="7"/>
  <c r="AA132" i="7"/>
  <c r="AF132" i="7"/>
  <c r="BO131" i="7"/>
  <c r="BR131" i="7"/>
  <c r="BT131" i="7"/>
  <c r="BL132" i="7" s="1"/>
  <c r="AO129" i="8"/>
  <c r="AT129" i="8"/>
  <c r="AL130" i="8" s="1"/>
  <c r="AR129" i="8"/>
  <c r="AD130" i="8"/>
  <c r="AA130" i="8"/>
  <c r="AF130" i="8"/>
  <c r="Q130" i="8"/>
  <c r="N130" i="8"/>
  <c r="S130" i="8"/>
  <c r="CH129" i="8"/>
  <c r="CB129" i="9"/>
  <c r="CG129" i="9"/>
  <c r="BY130" i="9" s="1"/>
  <c r="CE129" i="9"/>
  <c r="BP130" i="8"/>
  <c r="BB129" i="9"/>
  <c r="BE129" i="9"/>
  <c r="BG129" i="9"/>
  <c r="AY130" i="9" s="1"/>
  <c r="O130" i="9"/>
  <c r="T130" i="9"/>
  <c r="L131" i="9" s="1"/>
  <c r="R130" i="9"/>
  <c r="AB129" i="9"/>
  <c r="AG129" i="9"/>
  <c r="Y130" i="9" s="1"/>
  <c r="AE129" i="9"/>
  <c r="CC130" i="8"/>
  <c r="BO129" i="9"/>
  <c r="BT129" i="9"/>
  <c r="BL130" i="9" s="1"/>
  <c r="BR129" i="9"/>
  <c r="AO129" i="9"/>
  <c r="AT129" i="9"/>
  <c r="AL130" i="9" s="1"/>
  <c r="AR129" i="9"/>
  <c r="O131" i="7"/>
  <c r="T131" i="7"/>
  <c r="L132" i="7" s="1"/>
  <c r="R131" i="7"/>
  <c r="AO131" i="7"/>
  <c r="AR131" i="7"/>
  <c r="AT131" i="7"/>
  <c r="AL132" i="7" s="1"/>
  <c r="BU129" i="8"/>
  <c r="U130" i="9" l="1"/>
  <c r="AU129" i="8"/>
  <c r="AP132" i="7"/>
  <c r="BP130" i="9"/>
  <c r="P131" i="9"/>
  <c r="AP130" i="8"/>
  <c r="CD130" i="8"/>
  <c r="CA130" i="8"/>
  <c r="CF130" i="8"/>
  <c r="BP132" i="7"/>
  <c r="CC130" i="9"/>
  <c r="BU129" i="9"/>
  <c r="AU131" i="7"/>
  <c r="U131" i="7"/>
  <c r="BC130" i="9"/>
  <c r="O130" i="8"/>
  <c r="R130" i="8"/>
  <c r="T130" i="8"/>
  <c r="L131" i="8" s="1"/>
  <c r="BU131" i="7"/>
  <c r="CC132" i="7"/>
  <c r="BH129" i="9"/>
  <c r="CH131" i="7"/>
  <c r="AU129" i="9"/>
  <c r="AH129" i="9"/>
  <c r="AB132" i="7"/>
  <c r="AE132" i="7"/>
  <c r="AG132" i="7"/>
  <c r="Y133" i="7" s="1"/>
  <c r="AP130" i="9"/>
  <c r="BC132" i="7"/>
  <c r="P132" i="7"/>
  <c r="AC130" i="9"/>
  <c r="BQ130" i="8"/>
  <c r="BN130" i="8"/>
  <c r="BS130" i="8"/>
  <c r="CH129" i="9"/>
  <c r="AB130" i="8"/>
  <c r="AE130" i="8"/>
  <c r="AG130" i="8"/>
  <c r="Y131" i="8" s="1"/>
  <c r="BH131" i="7"/>
  <c r="BD130" i="8"/>
  <c r="BA130" i="8"/>
  <c r="BF130" i="8"/>
  <c r="AC131" i="8" l="1"/>
  <c r="AC133" i="7"/>
  <c r="CD132" i="7"/>
  <c r="CA132" i="7"/>
  <c r="CF132" i="7"/>
  <c r="AQ130" i="8"/>
  <c r="AN130" i="8"/>
  <c r="AS130" i="8"/>
  <c r="AH132" i="7"/>
  <c r="CD130" i="9"/>
  <c r="CA130" i="9"/>
  <c r="CF130" i="9"/>
  <c r="P131" i="8"/>
  <c r="BQ130" i="9"/>
  <c r="BN130" i="9"/>
  <c r="BS130" i="9"/>
  <c r="AH130" i="8"/>
  <c r="U130" i="8"/>
  <c r="AQ132" i="7"/>
  <c r="AN132" i="7"/>
  <c r="AS132" i="7"/>
  <c r="Q131" i="9"/>
  <c r="N131" i="9"/>
  <c r="S131" i="9"/>
  <c r="BO130" i="8"/>
  <c r="BR130" i="8"/>
  <c r="BT130" i="8"/>
  <c r="BL131" i="8" s="1"/>
  <c r="BQ132" i="7"/>
  <c r="BN132" i="7"/>
  <c r="BS132" i="7"/>
  <c r="AQ130" i="9"/>
  <c r="AN130" i="9"/>
  <c r="AS130" i="9"/>
  <c r="Q132" i="7"/>
  <c r="N132" i="7"/>
  <c r="S132" i="7"/>
  <c r="BD130" i="9"/>
  <c r="BA130" i="9"/>
  <c r="BF130" i="9"/>
  <c r="BB130" i="8"/>
  <c r="BG130" i="8"/>
  <c r="AY131" i="8" s="1"/>
  <c r="BE130" i="8"/>
  <c r="AD130" i="9"/>
  <c r="AA130" i="9"/>
  <c r="AF130" i="9"/>
  <c r="CB130" i="8"/>
  <c r="CG130" i="8"/>
  <c r="BY131" i="8" s="1"/>
  <c r="CE130" i="8"/>
  <c r="BD132" i="7"/>
  <c r="BA132" i="7"/>
  <c r="BF132" i="7"/>
  <c r="O132" i="7" l="1"/>
  <c r="R132" i="7"/>
  <c r="T132" i="7"/>
  <c r="L133" i="7" s="1"/>
  <c r="BP131" i="8"/>
  <c r="BU130" i="8"/>
  <c r="AO130" i="8"/>
  <c r="AR130" i="8"/>
  <c r="AT130" i="8"/>
  <c r="AL131" i="8" s="1"/>
  <c r="AB130" i="9"/>
  <c r="AG130" i="9"/>
  <c r="Y131" i="9" s="1"/>
  <c r="AE130" i="9"/>
  <c r="BH130" i="8"/>
  <c r="BC131" i="8"/>
  <c r="BO130" i="9"/>
  <c r="BT130" i="9"/>
  <c r="BL131" i="9" s="1"/>
  <c r="BR130" i="9"/>
  <c r="BO132" i="7"/>
  <c r="BT132" i="7"/>
  <c r="BL133" i="7" s="1"/>
  <c r="BR132" i="7"/>
  <c r="CB132" i="7"/>
  <c r="CE132" i="7"/>
  <c r="CG132" i="7"/>
  <c r="BY133" i="7" s="1"/>
  <c r="BB132" i="7"/>
  <c r="BE132" i="7"/>
  <c r="BG132" i="7"/>
  <c r="AY133" i="7" s="1"/>
  <c r="O131" i="9"/>
  <c r="R131" i="9"/>
  <c r="T131" i="9"/>
  <c r="L132" i="9" s="1"/>
  <c r="Q131" i="8"/>
  <c r="N131" i="8"/>
  <c r="S131" i="8"/>
  <c r="BB130" i="9"/>
  <c r="BG130" i="9"/>
  <c r="AY131" i="9" s="1"/>
  <c r="BE130" i="9"/>
  <c r="AO130" i="9"/>
  <c r="AR130" i="9"/>
  <c r="AT130" i="9"/>
  <c r="AL131" i="9" s="1"/>
  <c r="CH130" i="8"/>
  <c r="AD133" i="7"/>
  <c r="AA133" i="7"/>
  <c r="AF133" i="7"/>
  <c r="AO132" i="7"/>
  <c r="AT132" i="7"/>
  <c r="AL133" i="7" s="1"/>
  <c r="AR132" i="7"/>
  <c r="CB130" i="9"/>
  <c r="CE130" i="9"/>
  <c r="CG130" i="9"/>
  <c r="BY131" i="9" s="1"/>
  <c r="AD131" i="8"/>
  <c r="AA131" i="8"/>
  <c r="AF131" i="8"/>
  <c r="CC131" i="8"/>
  <c r="CC133" i="7" l="1"/>
  <c r="CH132" i="7"/>
  <c r="BD131" i="8"/>
  <c r="BA131" i="8"/>
  <c r="BF131" i="8"/>
  <c r="AU130" i="8"/>
  <c r="O131" i="8"/>
  <c r="T131" i="8"/>
  <c r="L132" i="8" s="1"/>
  <c r="R131" i="8"/>
  <c r="AB131" i="8"/>
  <c r="AG131" i="8"/>
  <c r="Y132" i="8" s="1"/>
  <c r="AE131" i="8"/>
  <c r="BU132" i="7"/>
  <c r="CD131" i="8"/>
  <c r="CA131" i="8"/>
  <c r="CF131" i="8"/>
  <c r="BP133" i="7"/>
  <c r="AH130" i="9"/>
  <c r="AC131" i="9"/>
  <c r="BQ131" i="8"/>
  <c r="BN131" i="8"/>
  <c r="BS131" i="8"/>
  <c r="AB133" i="7"/>
  <c r="AG133" i="7"/>
  <c r="Y134" i="7" s="1"/>
  <c r="AE133" i="7"/>
  <c r="P132" i="9"/>
  <c r="P133" i="7"/>
  <c r="AU132" i="7"/>
  <c r="AU130" i="9"/>
  <c r="BU130" i="9"/>
  <c r="U132" i="7"/>
  <c r="CC131" i="9"/>
  <c r="CH130" i="9"/>
  <c r="U131" i="9"/>
  <c r="AP131" i="9"/>
  <c r="AP133" i="7"/>
  <c r="BP131" i="9"/>
  <c r="BC133" i="7"/>
  <c r="BH130" i="9"/>
  <c r="BC131" i="9"/>
  <c r="BH132" i="7"/>
  <c r="AP131" i="8"/>
  <c r="P132" i="8" l="1"/>
  <c r="AQ133" i="7"/>
  <c r="AN133" i="7"/>
  <c r="AS133" i="7"/>
  <c r="BQ133" i="7"/>
  <c r="BN133" i="7"/>
  <c r="BS133" i="7"/>
  <c r="AC134" i="7"/>
  <c r="CB131" i="8"/>
  <c r="CE131" i="8"/>
  <c r="CG131" i="8"/>
  <c r="BY132" i="8" s="1"/>
  <c r="BD131" i="9"/>
  <c r="BA131" i="9"/>
  <c r="BF131" i="9"/>
  <c r="Q132" i="9"/>
  <c r="N132" i="9"/>
  <c r="S132" i="9"/>
  <c r="BB131" i="8"/>
  <c r="BE131" i="8"/>
  <c r="BG131" i="8"/>
  <c r="AY132" i="8" s="1"/>
  <c r="AH133" i="7"/>
  <c r="BO131" i="8"/>
  <c r="BT131" i="8"/>
  <c r="BL132" i="8" s="1"/>
  <c r="BR131" i="8"/>
  <c r="AQ131" i="9"/>
  <c r="AN131" i="9"/>
  <c r="AS131" i="9"/>
  <c r="AH131" i="8"/>
  <c r="CD131" i="9"/>
  <c r="CA131" i="9"/>
  <c r="CF131" i="9"/>
  <c r="BD133" i="7"/>
  <c r="BA133" i="7"/>
  <c r="BF133" i="7"/>
  <c r="AC132" i="8"/>
  <c r="AQ131" i="8"/>
  <c r="AN131" i="8"/>
  <c r="AS131" i="8"/>
  <c r="AD131" i="9"/>
  <c r="AA131" i="9"/>
  <c r="AF131" i="9"/>
  <c r="Q133" i="7"/>
  <c r="N133" i="7"/>
  <c r="S133" i="7"/>
  <c r="BQ131" i="9"/>
  <c r="BN131" i="9"/>
  <c r="BS131" i="9"/>
  <c r="U131" i="8"/>
  <c r="CD133" i="7"/>
  <c r="CA133" i="7"/>
  <c r="CF133" i="7"/>
  <c r="AO131" i="8" l="1"/>
  <c r="AT131" i="8"/>
  <c r="AL132" i="8" s="1"/>
  <c r="AR131" i="8"/>
  <c r="CH131" i="8"/>
  <c r="AD134" i="7"/>
  <c r="AA134" i="7"/>
  <c r="AF134" i="7"/>
  <c r="BP132" i="8"/>
  <c r="O132" i="9"/>
  <c r="R132" i="9"/>
  <c r="T132" i="9"/>
  <c r="L133" i="9" s="1"/>
  <c r="BO133" i="7"/>
  <c r="BT133" i="7"/>
  <c r="BL134" i="7" s="1"/>
  <c r="BR133" i="7"/>
  <c r="AO131" i="9"/>
  <c r="AR131" i="9"/>
  <c r="AT131" i="9"/>
  <c r="AL132" i="9" s="1"/>
  <c r="BU131" i="8"/>
  <c r="BB133" i="7"/>
  <c r="BG133" i="7"/>
  <c r="AY134" i="7" s="1"/>
  <c r="BE133" i="7"/>
  <c r="BB131" i="9"/>
  <c r="BE131" i="9"/>
  <c r="BG131" i="9"/>
  <c r="AY132" i="9" s="1"/>
  <c r="AO133" i="7"/>
  <c r="AR133" i="7"/>
  <c r="AT133" i="7"/>
  <c r="AL134" i="7" s="1"/>
  <c r="O133" i="7"/>
  <c r="T133" i="7"/>
  <c r="L134" i="7" s="1"/>
  <c r="R133" i="7"/>
  <c r="BH131" i="8"/>
  <c r="AD132" i="8"/>
  <c r="AA132" i="8"/>
  <c r="AF132" i="8"/>
  <c r="BC132" i="8"/>
  <c r="Q132" i="8"/>
  <c r="N132" i="8"/>
  <c r="S132" i="8"/>
  <c r="CB133" i="7"/>
  <c r="CG133" i="7"/>
  <c r="BY134" i="7" s="1"/>
  <c r="CE133" i="7"/>
  <c r="AB131" i="9"/>
  <c r="AE131" i="9"/>
  <c r="AG131" i="9"/>
  <c r="Y132" i="9" s="1"/>
  <c r="CB131" i="9"/>
  <c r="CE131" i="9"/>
  <c r="CG131" i="9"/>
  <c r="BY132" i="9" s="1"/>
  <c r="BO131" i="9"/>
  <c r="BT131" i="9"/>
  <c r="BL132" i="9" s="1"/>
  <c r="BR131" i="9"/>
  <c r="CC132" i="8"/>
  <c r="O132" i="8" l="1"/>
  <c r="T132" i="8"/>
  <c r="L133" i="8" s="1"/>
  <c r="R132" i="8"/>
  <c r="P134" i="7"/>
  <c r="AB134" i="7"/>
  <c r="AE134" i="7"/>
  <c r="AG134" i="7"/>
  <c r="Y135" i="7" s="1"/>
  <c r="CC132" i="9"/>
  <c r="BH133" i="7"/>
  <c r="BU133" i="7"/>
  <c r="BC134" i="7"/>
  <c r="BP134" i="7"/>
  <c r="P133" i="9"/>
  <c r="BP132" i="9"/>
  <c r="AC132" i="9"/>
  <c r="AP134" i="7"/>
  <c r="AH131" i="9"/>
  <c r="AU133" i="7"/>
  <c r="U132" i="9"/>
  <c r="CD132" i="8"/>
  <c r="CA132" i="8"/>
  <c r="CF132" i="8"/>
  <c r="AB132" i="8"/>
  <c r="AE132" i="8"/>
  <c r="AG132" i="8"/>
  <c r="Y133" i="8" s="1"/>
  <c r="BC132" i="9"/>
  <c r="AP132" i="9"/>
  <c r="CC134" i="7"/>
  <c r="BH131" i="9"/>
  <c r="AU131" i="9"/>
  <c r="AU131" i="8"/>
  <c r="CH131" i="9"/>
  <c r="BD132" i="8"/>
  <c r="BA132" i="8"/>
  <c r="BF132" i="8"/>
  <c r="AP132" i="8"/>
  <c r="CH133" i="7"/>
  <c r="BU131" i="9"/>
  <c r="U133" i="7"/>
  <c r="BQ132" i="8"/>
  <c r="BN132" i="8"/>
  <c r="BS132" i="8"/>
  <c r="AH132" i="8" l="1"/>
  <c r="BD132" i="9"/>
  <c r="BA132" i="9"/>
  <c r="BF132" i="9"/>
  <c r="Q133" i="9"/>
  <c r="N133" i="9"/>
  <c r="S133" i="9"/>
  <c r="AC133" i="8"/>
  <c r="CD132" i="9"/>
  <c r="CA132" i="9"/>
  <c r="CF132" i="9"/>
  <c r="AQ134" i="7"/>
  <c r="AN134" i="7"/>
  <c r="AS134" i="7"/>
  <c r="AC135" i="7"/>
  <c r="CB132" i="8"/>
  <c r="CG132" i="8"/>
  <c r="BY133" i="8" s="1"/>
  <c r="CE132" i="8"/>
  <c r="AH134" i="7"/>
  <c r="AD132" i="9"/>
  <c r="AA132" i="9"/>
  <c r="AF132" i="9"/>
  <c r="BQ134" i="7"/>
  <c r="BN134" i="7"/>
  <c r="BS134" i="7"/>
  <c r="CD134" i="7"/>
  <c r="CA134" i="7"/>
  <c r="CF134" i="7"/>
  <c r="Q134" i="7"/>
  <c r="N134" i="7"/>
  <c r="S134" i="7"/>
  <c r="BB132" i="8"/>
  <c r="BE132" i="8"/>
  <c r="BG132" i="8"/>
  <c r="AY133" i="8" s="1"/>
  <c r="BQ132" i="9"/>
  <c r="BN132" i="9"/>
  <c r="BS132" i="9"/>
  <c r="U132" i="8"/>
  <c r="AQ132" i="9"/>
  <c r="AN132" i="9"/>
  <c r="AS132" i="9"/>
  <c r="P133" i="8"/>
  <c r="AQ132" i="8"/>
  <c r="AN132" i="8"/>
  <c r="AS132" i="8"/>
  <c r="BD134" i="7"/>
  <c r="BA134" i="7"/>
  <c r="BF134" i="7"/>
  <c r="BO132" i="8"/>
  <c r="BT132" i="8"/>
  <c r="BL133" i="8" s="1"/>
  <c r="BR132" i="8"/>
  <c r="CB132" i="9" l="1"/>
  <c r="CG132" i="9"/>
  <c r="BY133" i="9" s="1"/>
  <c r="CE132" i="9"/>
  <c r="CB134" i="7"/>
  <c r="CG134" i="7"/>
  <c r="BY135" i="7" s="1"/>
  <c r="CE134" i="7"/>
  <c r="AO132" i="8"/>
  <c r="AT132" i="8"/>
  <c r="AL133" i="8" s="1"/>
  <c r="AR132" i="8"/>
  <c r="BC133" i="8"/>
  <c r="BH132" i="8"/>
  <c r="AD135" i="7"/>
  <c r="AA135" i="7"/>
  <c r="AF135" i="7"/>
  <c r="AD133" i="8"/>
  <c r="AA133" i="8"/>
  <c r="AF133" i="8"/>
  <c r="Q133" i="8"/>
  <c r="N133" i="8"/>
  <c r="S133" i="8"/>
  <c r="BO134" i="7"/>
  <c r="BR134" i="7"/>
  <c r="BT134" i="7"/>
  <c r="BL135" i="7" s="1"/>
  <c r="BU132" i="8"/>
  <c r="O134" i="7"/>
  <c r="T134" i="7"/>
  <c r="L135" i="7" s="1"/>
  <c r="R134" i="7"/>
  <c r="AO134" i="7"/>
  <c r="AR134" i="7"/>
  <c r="AT134" i="7"/>
  <c r="AL135" i="7" s="1"/>
  <c r="O133" i="9"/>
  <c r="R133" i="9"/>
  <c r="T133" i="9"/>
  <c r="L134" i="9" s="1"/>
  <c r="AB132" i="9"/>
  <c r="AG132" i="9"/>
  <c r="Y133" i="9" s="1"/>
  <c r="AE132" i="9"/>
  <c r="BB132" i="9"/>
  <c r="BG132" i="9"/>
  <c r="AY133" i="9" s="1"/>
  <c r="BE132" i="9"/>
  <c r="BP133" i="8"/>
  <c r="AO132" i="9"/>
  <c r="AT132" i="9"/>
  <c r="AL133" i="9" s="1"/>
  <c r="AR132" i="9"/>
  <c r="CH132" i="8"/>
  <c r="BB134" i="7"/>
  <c r="BE134" i="7"/>
  <c r="BG134" i="7"/>
  <c r="AY135" i="7" s="1"/>
  <c r="BO132" i="9"/>
  <c r="BT132" i="9"/>
  <c r="BL133" i="9" s="1"/>
  <c r="BR132" i="9"/>
  <c r="CC133" i="8"/>
  <c r="U134" i="7" l="1"/>
  <c r="BQ133" i="8"/>
  <c r="BN133" i="8"/>
  <c r="BS133" i="8"/>
  <c r="P135" i="7"/>
  <c r="O133" i="8"/>
  <c r="R133" i="8"/>
  <c r="T133" i="8"/>
  <c r="L134" i="8" s="1"/>
  <c r="BD133" i="8"/>
  <c r="BA133" i="8"/>
  <c r="BF133" i="8"/>
  <c r="AH132" i="9"/>
  <c r="AU132" i="8"/>
  <c r="BH134" i="7"/>
  <c r="BC133" i="9"/>
  <c r="AC133" i="9"/>
  <c r="AP133" i="8"/>
  <c r="BH132" i="9"/>
  <c r="AB133" i="8"/>
  <c r="AE133" i="8"/>
  <c r="AG133" i="8"/>
  <c r="Y134" i="8" s="1"/>
  <c r="P134" i="9"/>
  <c r="CH134" i="7"/>
  <c r="U133" i="9"/>
  <c r="CC135" i="7"/>
  <c r="AB135" i="7"/>
  <c r="AE135" i="7"/>
  <c r="AG135" i="7"/>
  <c r="Y136" i="7" s="1"/>
  <c r="BP133" i="9"/>
  <c r="BC135" i="7"/>
  <c r="AP135" i="7"/>
  <c r="CH132" i="9"/>
  <c r="AP133" i="9"/>
  <c r="AU134" i="7"/>
  <c r="BP135" i="7"/>
  <c r="CC133" i="9"/>
  <c r="CD133" i="8"/>
  <c r="CA133" i="8"/>
  <c r="CF133" i="8"/>
  <c r="AU132" i="9"/>
  <c r="BU132" i="9"/>
  <c r="BU134" i="7"/>
  <c r="P134" i="8" l="1"/>
  <c r="AH135" i="7"/>
  <c r="Q134" i="9"/>
  <c r="N134" i="9"/>
  <c r="S134" i="9"/>
  <c r="U133" i="8"/>
  <c r="BQ133" i="9"/>
  <c r="BN133" i="9"/>
  <c r="BS133" i="9"/>
  <c r="CD135" i="7"/>
  <c r="CA135" i="7"/>
  <c r="CF135" i="7"/>
  <c r="AC134" i="8"/>
  <c r="Q135" i="7"/>
  <c r="N135" i="7"/>
  <c r="S135" i="7"/>
  <c r="AH133" i="8"/>
  <c r="BD133" i="9"/>
  <c r="BA133" i="9"/>
  <c r="BF133" i="9"/>
  <c r="CB133" i="8"/>
  <c r="CG133" i="8"/>
  <c r="BY134" i="8" s="1"/>
  <c r="CE133" i="8"/>
  <c r="AQ135" i="7"/>
  <c r="AN135" i="7"/>
  <c r="AS135" i="7"/>
  <c r="CD133" i="9"/>
  <c r="CA133" i="9"/>
  <c r="CF133" i="9"/>
  <c r="BO133" i="8"/>
  <c r="BR133" i="8"/>
  <c r="BT133" i="8"/>
  <c r="BL134" i="8" s="1"/>
  <c r="AD133" i="9"/>
  <c r="AA133" i="9"/>
  <c r="AF133" i="9"/>
  <c r="AC136" i="7"/>
  <c r="BD135" i="7"/>
  <c r="BA135" i="7"/>
  <c r="BF135" i="7"/>
  <c r="AQ133" i="8"/>
  <c r="AN133" i="8"/>
  <c r="AS133" i="8"/>
  <c r="AQ133" i="9"/>
  <c r="AN133" i="9"/>
  <c r="AS133" i="9"/>
  <c r="BQ135" i="7"/>
  <c r="BN135" i="7"/>
  <c r="BS135" i="7"/>
  <c r="BB133" i="8"/>
  <c r="BG133" i="8"/>
  <c r="AY134" i="8" s="1"/>
  <c r="BE133" i="8"/>
  <c r="AO133" i="8" l="1"/>
  <c r="AT133" i="8"/>
  <c r="AL134" i="8" s="1"/>
  <c r="AR133" i="8"/>
  <c r="AO133" i="9"/>
  <c r="AR133" i="9"/>
  <c r="AT133" i="9"/>
  <c r="AL134" i="9" s="1"/>
  <c r="BB133" i="9"/>
  <c r="BE133" i="9"/>
  <c r="BG133" i="9"/>
  <c r="AY134" i="9" s="1"/>
  <c r="BB135" i="7"/>
  <c r="BG135" i="7"/>
  <c r="AY136" i="7" s="1"/>
  <c r="BE135" i="7"/>
  <c r="CB133" i="9"/>
  <c r="CG133" i="9"/>
  <c r="BY134" i="9" s="1"/>
  <c r="CE133" i="9"/>
  <c r="BO133" i="9"/>
  <c r="BT133" i="9"/>
  <c r="BL134" i="9" s="1"/>
  <c r="BR133" i="9"/>
  <c r="AD136" i="7"/>
  <c r="AA136" i="7"/>
  <c r="AF136" i="7"/>
  <c r="BH133" i="8"/>
  <c r="AO135" i="7"/>
  <c r="AR135" i="7"/>
  <c r="AT135" i="7"/>
  <c r="AL136" i="7" s="1"/>
  <c r="O135" i="7"/>
  <c r="R135" i="7"/>
  <c r="T135" i="7"/>
  <c r="L136" i="7" s="1"/>
  <c r="BC134" i="8"/>
  <c r="AB133" i="9"/>
  <c r="AG133" i="9"/>
  <c r="Y134" i="9" s="1"/>
  <c r="AE133" i="9"/>
  <c r="O134" i="9"/>
  <c r="T134" i="9"/>
  <c r="L135" i="9" s="1"/>
  <c r="R134" i="9"/>
  <c r="AD134" i="8"/>
  <c r="AA134" i="8"/>
  <c r="AF134" i="8"/>
  <c r="CC134" i="8"/>
  <c r="CH133" i="8"/>
  <c r="BO135" i="7"/>
  <c r="BT135" i="7"/>
  <c r="BL136" i="7" s="1"/>
  <c r="BR135" i="7"/>
  <c r="BP134" i="8"/>
  <c r="BU133" i="8"/>
  <c r="CB135" i="7"/>
  <c r="CE135" i="7"/>
  <c r="CG135" i="7"/>
  <c r="BY136" i="7" s="1"/>
  <c r="Q134" i="8"/>
  <c r="N134" i="8"/>
  <c r="S134" i="8"/>
  <c r="AP136" i="7" l="1"/>
  <c r="BC134" i="9"/>
  <c r="AH133" i="9"/>
  <c r="AU135" i="7"/>
  <c r="BH133" i="9"/>
  <c r="P135" i="9"/>
  <c r="BP136" i="7"/>
  <c r="BU133" i="9"/>
  <c r="CC136" i="7"/>
  <c r="CH135" i="7"/>
  <c r="BP134" i="9"/>
  <c r="CD134" i="8"/>
  <c r="CA134" i="8"/>
  <c r="CF134" i="8"/>
  <c r="CH133" i="9"/>
  <c r="AP134" i="9"/>
  <c r="BD134" i="8"/>
  <c r="BA134" i="8"/>
  <c r="BF134" i="8"/>
  <c r="CC134" i="9"/>
  <c r="AU133" i="9"/>
  <c r="BU135" i="7"/>
  <c r="AC134" i="9"/>
  <c r="BQ134" i="8"/>
  <c r="BN134" i="8"/>
  <c r="BS134" i="8"/>
  <c r="AB134" i="8"/>
  <c r="AG134" i="8"/>
  <c r="Y135" i="8" s="1"/>
  <c r="AE134" i="8"/>
  <c r="BH135" i="7"/>
  <c r="AU133" i="8"/>
  <c r="AB136" i="7"/>
  <c r="AE136" i="7"/>
  <c r="AG136" i="7"/>
  <c r="Y137" i="7" s="1"/>
  <c r="O134" i="8"/>
  <c r="T134" i="8"/>
  <c r="L135" i="8" s="1"/>
  <c r="R134" i="8"/>
  <c r="P136" i="7"/>
  <c r="BC136" i="7"/>
  <c r="AP134" i="8"/>
  <c r="U134" i="9"/>
  <c r="U135" i="7"/>
  <c r="BB134" i="8" l="1"/>
  <c r="BG134" i="8"/>
  <c r="AY135" i="8" s="1"/>
  <c r="BE134" i="8"/>
  <c r="AD134" i="9"/>
  <c r="AA134" i="9"/>
  <c r="AF134" i="9"/>
  <c r="BQ134" i="9"/>
  <c r="BN134" i="9"/>
  <c r="BS134" i="9"/>
  <c r="AQ134" i="9"/>
  <c r="AN134" i="9"/>
  <c r="AS134" i="9"/>
  <c r="CD136" i="7"/>
  <c r="CA136" i="7"/>
  <c r="CF136" i="7"/>
  <c r="AH136" i="7"/>
  <c r="Q136" i="7"/>
  <c r="N136" i="7"/>
  <c r="S136" i="7"/>
  <c r="AC135" i="8"/>
  <c r="CB134" i="8"/>
  <c r="CG134" i="8"/>
  <c r="BY135" i="8" s="1"/>
  <c r="CE134" i="8"/>
  <c r="BD134" i="9"/>
  <c r="BA134" i="9"/>
  <c r="BF134" i="9"/>
  <c r="BD136" i="7"/>
  <c r="BA136" i="7"/>
  <c r="BF136" i="7"/>
  <c r="AQ136" i="7"/>
  <c r="AN136" i="7"/>
  <c r="AS136" i="7"/>
  <c r="U134" i="8"/>
  <c r="P135" i="8"/>
  <c r="CD134" i="9"/>
  <c r="CA134" i="9"/>
  <c r="CF134" i="9"/>
  <c r="BQ136" i="7"/>
  <c r="BN136" i="7"/>
  <c r="BS136" i="7"/>
  <c r="Q135" i="9"/>
  <c r="N135" i="9"/>
  <c r="S135" i="9"/>
  <c r="AQ134" i="8"/>
  <c r="AN134" i="8"/>
  <c r="AS134" i="8"/>
  <c r="AH134" i="8"/>
  <c r="BO134" i="8"/>
  <c r="BT134" i="8"/>
  <c r="BL135" i="8" s="1"/>
  <c r="BR134" i="8"/>
  <c r="AC137" i="7"/>
  <c r="AO134" i="9" l="1"/>
  <c r="AR134" i="9"/>
  <c r="AT134" i="9"/>
  <c r="AL135" i="9" s="1"/>
  <c r="AO136" i="7"/>
  <c r="AT136" i="7"/>
  <c r="AL137" i="7" s="1"/>
  <c r="AR136" i="7"/>
  <c r="AD135" i="8"/>
  <c r="AA135" i="8"/>
  <c r="AF135" i="8"/>
  <c r="AO134" i="8"/>
  <c r="AT134" i="8"/>
  <c r="AL135" i="8" s="1"/>
  <c r="AR134" i="8"/>
  <c r="BO136" i="7"/>
  <c r="BT136" i="7"/>
  <c r="BL137" i="7" s="1"/>
  <c r="BR136" i="7"/>
  <c r="O136" i="7"/>
  <c r="R136" i="7"/>
  <c r="T136" i="7"/>
  <c r="L137" i="7" s="1"/>
  <c r="BO134" i="9"/>
  <c r="BR134" i="9"/>
  <c r="BT134" i="9"/>
  <c r="BL135" i="9" s="1"/>
  <c r="CB134" i="9"/>
  <c r="CG134" i="9"/>
  <c r="BY135" i="9" s="1"/>
  <c r="CE134" i="9"/>
  <c r="AB134" i="9"/>
  <c r="AE134" i="9"/>
  <c r="AG134" i="9"/>
  <c r="Y135" i="9" s="1"/>
  <c r="BU134" i="8"/>
  <c r="O135" i="9"/>
  <c r="T135" i="9"/>
  <c r="L136" i="9" s="1"/>
  <c r="R135" i="9"/>
  <c r="BB134" i="9"/>
  <c r="BG134" i="9"/>
  <c r="AY135" i="9" s="1"/>
  <c r="BE134" i="9"/>
  <c r="AD137" i="7"/>
  <c r="AA137" i="7"/>
  <c r="AF137" i="7"/>
  <c r="Q135" i="8"/>
  <c r="N135" i="8"/>
  <c r="S135" i="8"/>
  <c r="BH134" i="8"/>
  <c r="BB136" i="7"/>
  <c r="BE136" i="7"/>
  <c r="BG136" i="7"/>
  <c r="AY137" i="7" s="1"/>
  <c r="CH134" i="8"/>
  <c r="CB136" i="7"/>
  <c r="CG136" i="7"/>
  <c r="BY137" i="7" s="1"/>
  <c r="CE136" i="7"/>
  <c r="BC135" i="8"/>
  <c r="BP135" i="8"/>
  <c r="CC135" i="8"/>
  <c r="U135" i="9" l="1"/>
  <c r="BU136" i="7"/>
  <c r="BP137" i="7"/>
  <c r="BD135" i="8"/>
  <c r="BA135" i="8"/>
  <c r="BF135" i="8"/>
  <c r="AU136" i="7"/>
  <c r="CH136" i="7"/>
  <c r="O135" i="8"/>
  <c r="R135" i="8"/>
  <c r="T135" i="8"/>
  <c r="L136" i="8" s="1"/>
  <c r="AP137" i="7"/>
  <c r="AC135" i="9"/>
  <c r="AU134" i="8"/>
  <c r="CC137" i="7"/>
  <c r="CD135" i="8"/>
  <c r="CA135" i="8"/>
  <c r="CF135" i="8"/>
  <c r="AH134" i="9"/>
  <c r="BP135" i="9"/>
  <c r="AP135" i="8"/>
  <c r="AP135" i="9"/>
  <c r="AU134" i="9"/>
  <c r="BQ135" i="8"/>
  <c r="BN135" i="8"/>
  <c r="BS135" i="8"/>
  <c r="BU134" i="9"/>
  <c r="BC137" i="7"/>
  <c r="BH134" i="9"/>
  <c r="CH134" i="9"/>
  <c r="P137" i="7"/>
  <c r="AB135" i="8"/>
  <c r="AE135" i="8"/>
  <c r="AG135" i="8"/>
  <c r="Y136" i="8" s="1"/>
  <c r="P136" i="9"/>
  <c r="AB137" i="7"/>
  <c r="AE137" i="7"/>
  <c r="AG137" i="7"/>
  <c r="Y138" i="7" s="1"/>
  <c r="BH136" i="7"/>
  <c r="BC135" i="9"/>
  <c r="CC135" i="9"/>
  <c r="U136" i="7"/>
  <c r="P136" i="8" l="1"/>
  <c r="U135" i="8"/>
  <c r="BB135" i="8"/>
  <c r="BE135" i="8"/>
  <c r="BG135" i="8"/>
  <c r="AY136" i="8" s="1"/>
  <c r="BQ137" i="7"/>
  <c r="BN137" i="7"/>
  <c r="BS137" i="7"/>
  <c r="BD135" i="9"/>
  <c r="BA135" i="9"/>
  <c r="BF135" i="9"/>
  <c r="BO135" i="8"/>
  <c r="BR135" i="8"/>
  <c r="BT135" i="8"/>
  <c r="BL136" i="8" s="1"/>
  <c r="AC138" i="7"/>
  <c r="CD137" i="7"/>
  <c r="CA137" i="7"/>
  <c r="CF137" i="7"/>
  <c r="AH135" i="8"/>
  <c r="Q137" i="7"/>
  <c r="N137" i="7"/>
  <c r="S137" i="7"/>
  <c r="AQ137" i="7"/>
  <c r="AN137" i="7"/>
  <c r="AS137" i="7"/>
  <c r="AQ135" i="9"/>
  <c r="AN135" i="9"/>
  <c r="AS135" i="9"/>
  <c r="CD135" i="9"/>
  <c r="CA135" i="9"/>
  <c r="CF135" i="9"/>
  <c r="BD137" i="7"/>
  <c r="BA137" i="7"/>
  <c r="BF137" i="7"/>
  <c r="AC136" i="8"/>
  <c r="BQ135" i="9"/>
  <c r="BN135" i="9"/>
  <c r="BS135" i="9"/>
  <c r="CB135" i="8"/>
  <c r="CE135" i="8"/>
  <c r="CG135" i="8"/>
  <c r="BY136" i="8" s="1"/>
  <c r="AH137" i="7"/>
  <c r="Q136" i="9"/>
  <c r="N136" i="9"/>
  <c r="S136" i="9"/>
  <c r="AQ135" i="8"/>
  <c r="AN135" i="8"/>
  <c r="AS135" i="8"/>
  <c r="AD135" i="9"/>
  <c r="AA135" i="9"/>
  <c r="AF135" i="9"/>
  <c r="AD138" i="7" l="1"/>
  <c r="AA138" i="7"/>
  <c r="AF138" i="7"/>
  <c r="BB137" i="7"/>
  <c r="BG137" i="7"/>
  <c r="AY138" i="7" s="1"/>
  <c r="BE137" i="7"/>
  <c r="BP136" i="8"/>
  <c r="BH135" i="8"/>
  <c r="BU135" i="8"/>
  <c r="CC136" i="8"/>
  <c r="CB135" i="9"/>
  <c r="CG135" i="9"/>
  <c r="BY136" i="9" s="1"/>
  <c r="CE135" i="9"/>
  <c r="O137" i="7"/>
  <c r="R137" i="7"/>
  <c r="T137" i="7"/>
  <c r="L138" i="7" s="1"/>
  <c r="O136" i="9"/>
  <c r="T136" i="9"/>
  <c r="L137" i="9" s="1"/>
  <c r="R136" i="9"/>
  <c r="BB135" i="9"/>
  <c r="BE135" i="9"/>
  <c r="BG135" i="9"/>
  <c r="AY136" i="9" s="1"/>
  <c r="AB135" i="9"/>
  <c r="AE135" i="9"/>
  <c r="AG135" i="9"/>
  <c r="Y136" i="9" s="1"/>
  <c r="Q136" i="8"/>
  <c r="N136" i="8"/>
  <c r="S136" i="8"/>
  <c r="CH135" i="8"/>
  <c r="BO135" i="9"/>
  <c r="BT135" i="9"/>
  <c r="BL136" i="9" s="1"/>
  <c r="BR135" i="9"/>
  <c r="CB137" i="7"/>
  <c r="CG137" i="7"/>
  <c r="BY138" i="7" s="1"/>
  <c r="CE137" i="7"/>
  <c r="BO137" i="7"/>
  <c r="BR137" i="7"/>
  <c r="BT137" i="7"/>
  <c r="BL138" i="7" s="1"/>
  <c r="AO135" i="9"/>
  <c r="AT135" i="9"/>
  <c r="AL136" i="9" s="1"/>
  <c r="AR135" i="9"/>
  <c r="AO135" i="8"/>
  <c r="AR135" i="8"/>
  <c r="AT135" i="8"/>
  <c r="AL136" i="8" s="1"/>
  <c r="AD136" i="8"/>
  <c r="AA136" i="8"/>
  <c r="AF136" i="8"/>
  <c r="AO137" i="7"/>
  <c r="AR137" i="7"/>
  <c r="AT137" i="7"/>
  <c r="AL138" i="7" s="1"/>
  <c r="BC136" i="8"/>
  <c r="P138" i="7" l="1"/>
  <c r="AU135" i="8"/>
  <c r="AH135" i="9"/>
  <c r="AP138" i="7"/>
  <c r="BP136" i="9"/>
  <c r="U137" i="7"/>
  <c r="BU135" i="9"/>
  <c r="AU137" i="7"/>
  <c r="BQ136" i="8"/>
  <c r="BN136" i="8"/>
  <c r="BS136" i="8"/>
  <c r="CH137" i="7"/>
  <c r="AP136" i="8"/>
  <c r="BD136" i="8"/>
  <c r="BA136" i="8"/>
  <c r="BF136" i="8"/>
  <c r="AP136" i="9"/>
  <c r="BC136" i="9"/>
  <c r="BP138" i="7"/>
  <c r="BH135" i="9"/>
  <c r="CH135" i="9"/>
  <c r="CC136" i="9"/>
  <c r="AB136" i="8"/>
  <c r="AG136" i="8"/>
  <c r="Y137" i="8" s="1"/>
  <c r="AE136" i="8"/>
  <c r="CD136" i="8"/>
  <c r="CA136" i="8"/>
  <c r="CF136" i="8"/>
  <c r="BH137" i="7"/>
  <c r="BU137" i="7"/>
  <c r="CC138" i="7"/>
  <c r="BC138" i="7"/>
  <c r="U136" i="9"/>
  <c r="O136" i="8"/>
  <c r="T136" i="8"/>
  <c r="L137" i="8" s="1"/>
  <c r="R136" i="8"/>
  <c r="AU135" i="9"/>
  <c r="P137" i="9"/>
  <c r="AB138" i="7"/>
  <c r="AG138" i="7"/>
  <c r="Y139" i="7" s="1"/>
  <c r="AE138" i="7"/>
  <c r="AC136" i="9"/>
  <c r="AQ138" i="7" l="1"/>
  <c r="AN138" i="7"/>
  <c r="AS138" i="7"/>
  <c r="BD138" i="7"/>
  <c r="BA138" i="7"/>
  <c r="BF138" i="7"/>
  <c r="BO136" i="8"/>
  <c r="BR136" i="8"/>
  <c r="BT136" i="8"/>
  <c r="BL137" i="8" s="1"/>
  <c r="Q137" i="9"/>
  <c r="N137" i="9"/>
  <c r="S137" i="9"/>
  <c r="AH136" i="8"/>
  <c r="BD136" i="9"/>
  <c r="BA136" i="9"/>
  <c r="BF136" i="9"/>
  <c r="AC137" i="8"/>
  <c r="AQ136" i="9"/>
  <c r="AN136" i="9"/>
  <c r="AS136" i="9"/>
  <c r="CD136" i="9"/>
  <c r="CA136" i="9"/>
  <c r="CF136" i="9"/>
  <c r="BB136" i="8"/>
  <c r="BE136" i="8"/>
  <c r="BG136" i="8"/>
  <c r="AY137" i="8" s="1"/>
  <c r="CD138" i="7"/>
  <c r="CA138" i="7"/>
  <c r="CF138" i="7"/>
  <c r="AQ136" i="8"/>
  <c r="AN136" i="8"/>
  <c r="AS136" i="8"/>
  <c r="U136" i="8"/>
  <c r="AD136" i="9"/>
  <c r="AA136" i="9"/>
  <c r="AF136" i="9"/>
  <c r="P137" i="8"/>
  <c r="BQ138" i="7"/>
  <c r="BN138" i="7"/>
  <c r="BS138" i="7"/>
  <c r="BQ136" i="9"/>
  <c r="BN136" i="9"/>
  <c r="BS136" i="9"/>
  <c r="Q138" i="7"/>
  <c r="N138" i="7"/>
  <c r="S138" i="7"/>
  <c r="AH138" i="7"/>
  <c r="AC139" i="7"/>
  <c r="CB136" i="8"/>
  <c r="CG136" i="8"/>
  <c r="BY137" i="8" s="1"/>
  <c r="CE136" i="8"/>
  <c r="CB138" i="7" l="1"/>
  <c r="CE138" i="7"/>
  <c r="CG138" i="7"/>
  <c r="BY139" i="7" s="1"/>
  <c r="O137" i="9"/>
  <c r="R137" i="9"/>
  <c r="T137" i="9"/>
  <c r="L138" i="9" s="1"/>
  <c r="O138" i="7"/>
  <c r="T138" i="7"/>
  <c r="L139" i="7" s="1"/>
  <c r="R138" i="7"/>
  <c r="AB136" i="9"/>
  <c r="AG136" i="9"/>
  <c r="Y137" i="9" s="1"/>
  <c r="AE136" i="9"/>
  <c r="AO136" i="9"/>
  <c r="AR136" i="9"/>
  <c r="AT136" i="9"/>
  <c r="AL137" i="9" s="1"/>
  <c r="BP137" i="8"/>
  <c r="BU136" i="8"/>
  <c r="Q137" i="8"/>
  <c r="N137" i="8"/>
  <c r="S137" i="8"/>
  <c r="BC137" i="8"/>
  <c r="BO136" i="9"/>
  <c r="BT136" i="9"/>
  <c r="BL137" i="9" s="1"/>
  <c r="BR136" i="9"/>
  <c r="BH136" i="8"/>
  <c r="CH136" i="8"/>
  <c r="AD137" i="8"/>
  <c r="AA137" i="8"/>
  <c r="AF137" i="8"/>
  <c r="CC137" i="8"/>
  <c r="BB138" i="7"/>
  <c r="BE138" i="7"/>
  <c r="BG138" i="7"/>
  <c r="AY139" i="7" s="1"/>
  <c r="BO138" i="7"/>
  <c r="BT138" i="7"/>
  <c r="BL139" i="7" s="1"/>
  <c r="BR138" i="7"/>
  <c r="BB136" i="9"/>
  <c r="BE136" i="9"/>
  <c r="BG136" i="9"/>
  <c r="AY137" i="9" s="1"/>
  <c r="AD139" i="7"/>
  <c r="AA139" i="7"/>
  <c r="AF139" i="7"/>
  <c r="AO136" i="8"/>
  <c r="AT136" i="8"/>
  <c r="AL137" i="8" s="1"/>
  <c r="AR136" i="8"/>
  <c r="AO138" i="7"/>
  <c r="AT138" i="7"/>
  <c r="AL139" i="7" s="1"/>
  <c r="AR138" i="7"/>
  <c r="CB136" i="9"/>
  <c r="CG136" i="9"/>
  <c r="BY137" i="9" s="1"/>
  <c r="CE136" i="9"/>
  <c r="B19" i="9"/>
  <c r="BC137" i="9" l="1"/>
  <c r="BH136" i="9"/>
  <c r="AC137" i="9"/>
  <c r="B19" i="8"/>
  <c r="BH138" i="7"/>
  <c r="U138" i="7"/>
  <c r="AH136" i="9"/>
  <c r="AP139" i="7"/>
  <c r="P139" i="7"/>
  <c r="BU138" i="7"/>
  <c r="P138" i="9"/>
  <c r="AU138" i="7"/>
  <c r="BP139" i="7"/>
  <c r="BU136" i="9"/>
  <c r="AP137" i="9"/>
  <c r="U137" i="9"/>
  <c r="CH136" i="9"/>
  <c r="C21" i="7"/>
  <c r="BP137" i="9"/>
  <c r="AU136" i="9"/>
  <c r="AP137" i="8"/>
  <c r="BQ137" i="8"/>
  <c r="BN137" i="8"/>
  <c r="BS137" i="8"/>
  <c r="CD137" i="8"/>
  <c r="CA137" i="8"/>
  <c r="CF137" i="8"/>
  <c r="CC137" i="9"/>
  <c r="C19" i="8"/>
  <c r="CC139" i="7"/>
  <c r="BC139" i="7"/>
  <c r="AB139" i="7"/>
  <c r="AG139" i="7"/>
  <c r="Y140" i="7" s="1"/>
  <c r="AE139" i="7"/>
  <c r="AB137" i="8"/>
  <c r="AE137" i="8"/>
  <c r="AG137" i="8"/>
  <c r="Y138" i="8" s="1"/>
  <c r="BD137" i="8"/>
  <c r="BA137" i="8"/>
  <c r="BF137" i="8"/>
  <c r="CH138" i="7"/>
  <c r="O137" i="8"/>
  <c r="T137" i="8"/>
  <c r="L138" i="8" s="1"/>
  <c r="R137" i="8"/>
  <c r="AU136" i="8"/>
  <c r="Q138" i="9" l="1"/>
  <c r="N138" i="9"/>
  <c r="S138" i="9"/>
  <c r="BB137" i="8"/>
  <c r="BG137" i="8"/>
  <c r="AY138" i="8" s="1"/>
  <c r="BE137" i="8"/>
  <c r="AQ137" i="8"/>
  <c r="AN137" i="8"/>
  <c r="AS137" i="8"/>
  <c r="AC138" i="8"/>
  <c r="AQ137" i="9"/>
  <c r="AN137" i="9"/>
  <c r="AS137" i="9"/>
  <c r="AD137" i="9"/>
  <c r="AA137" i="9"/>
  <c r="AF137" i="9"/>
  <c r="G19" i="8"/>
  <c r="Q139" i="7"/>
  <c r="N139" i="7"/>
  <c r="S139" i="7"/>
  <c r="BD139" i="7"/>
  <c r="BA139" i="7"/>
  <c r="BF139" i="7"/>
  <c r="AH139" i="7"/>
  <c r="AQ139" i="7"/>
  <c r="AN139" i="7"/>
  <c r="AS139" i="7"/>
  <c r="CD137" i="9"/>
  <c r="CA137" i="9"/>
  <c r="CF137" i="9"/>
  <c r="AH137" i="8"/>
  <c r="AC140" i="7"/>
  <c r="BQ137" i="9"/>
  <c r="BN137" i="9"/>
  <c r="BS137" i="9"/>
  <c r="BQ139" i="7"/>
  <c r="BN139" i="7"/>
  <c r="BS139" i="7"/>
  <c r="CB137" i="8"/>
  <c r="CG137" i="8"/>
  <c r="BY138" i="8" s="1"/>
  <c r="CE137" i="8"/>
  <c r="U137" i="8"/>
  <c r="P138" i="8"/>
  <c r="F19" i="8"/>
  <c r="CD139" i="7"/>
  <c r="CA139" i="7"/>
  <c r="CF139" i="7"/>
  <c r="E19" i="8"/>
  <c r="BO137" i="8"/>
  <c r="BT137" i="8"/>
  <c r="BL138" i="8" s="1"/>
  <c r="BR137" i="8"/>
  <c r="BD137" i="9"/>
  <c r="BA137" i="9"/>
  <c r="BF137" i="9"/>
  <c r="AD138" i="8" l="1"/>
  <c r="AA138" i="8"/>
  <c r="AF138" i="8"/>
  <c r="F19" i="9"/>
  <c r="AO137" i="8"/>
  <c r="AR137" i="8"/>
  <c r="AT137" i="8"/>
  <c r="AL138" i="8" s="1"/>
  <c r="BO137" i="9"/>
  <c r="BT137" i="9"/>
  <c r="BL138" i="9" s="1"/>
  <c r="BR137" i="9"/>
  <c r="D21" i="7"/>
  <c r="BH137" i="8"/>
  <c r="E19" i="9"/>
  <c r="AD140" i="7"/>
  <c r="AA140" i="7"/>
  <c r="AF140" i="7"/>
  <c r="CH137" i="8"/>
  <c r="BC138" i="8"/>
  <c r="CB137" i="9"/>
  <c r="CG137" i="9"/>
  <c r="BY138" i="9" s="1"/>
  <c r="CE137" i="9"/>
  <c r="BB137" i="9"/>
  <c r="BG137" i="9"/>
  <c r="AY138" i="9" s="1"/>
  <c r="BE137" i="9"/>
  <c r="Q138" i="8"/>
  <c r="N138" i="8"/>
  <c r="S138" i="8"/>
  <c r="AO139" i="7"/>
  <c r="AR139" i="7"/>
  <c r="AT139" i="7"/>
  <c r="AL140" i="7" s="1"/>
  <c r="C19" i="9"/>
  <c r="BU137" i="8"/>
  <c r="BP138" i="8"/>
  <c r="AB137" i="9"/>
  <c r="AE137" i="9"/>
  <c r="AG137" i="9"/>
  <c r="Y138" i="9" s="1"/>
  <c r="G21" i="7"/>
  <c r="AO137" i="9"/>
  <c r="AR137" i="9"/>
  <c r="AT137" i="9"/>
  <c r="AL138" i="9" s="1"/>
  <c r="D19" i="8"/>
  <c r="E21" i="7"/>
  <c r="CC138" i="8"/>
  <c r="BB139" i="7"/>
  <c r="BG139" i="7"/>
  <c r="AY140" i="7" s="1"/>
  <c r="BE139" i="7"/>
  <c r="D19" i="9"/>
  <c r="F21" i="7"/>
  <c r="B21" i="7"/>
  <c r="O138" i="9"/>
  <c r="R138" i="9"/>
  <c r="T138" i="9"/>
  <c r="L139" i="9" s="1"/>
  <c r="CB139" i="7"/>
  <c r="CG139" i="7"/>
  <c r="BY140" i="7" s="1"/>
  <c r="CE139" i="7"/>
  <c r="BO139" i="7"/>
  <c r="BT139" i="7"/>
  <c r="BL140" i="7" s="1"/>
  <c r="BR139" i="7"/>
  <c r="G19" i="9"/>
  <c r="O139" i="7"/>
  <c r="T139" i="7"/>
  <c r="L140" i="7" s="1"/>
  <c r="R139" i="7"/>
  <c r="AB140" i="7" l="1"/>
  <c r="AG140" i="7"/>
  <c r="Y141" i="7" s="1"/>
  <c r="AE140" i="7"/>
  <c r="BP140" i="7"/>
  <c r="BQ138" i="8"/>
  <c r="BN138" i="8"/>
  <c r="BS138" i="8"/>
  <c r="BH137" i="9"/>
  <c r="AP138" i="8"/>
  <c r="BC138" i="9"/>
  <c r="AU137" i="8"/>
  <c r="AP138" i="9"/>
  <c r="CC138" i="9"/>
  <c r="P139" i="9"/>
  <c r="O138" i="8"/>
  <c r="R138" i="8"/>
  <c r="T138" i="8"/>
  <c r="L139" i="8" s="1"/>
  <c r="BU139" i="7"/>
  <c r="CC140" i="7"/>
  <c r="AU137" i="9"/>
  <c r="BH139" i="7"/>
  <c r="U138" i="9"/>
  <c r="BC140" i="7"/>
  <c r="AP140" i="7"/>
  <c r="U139" i="7"/>
  <c r="P140" i="7"/>
  <c r="AU139" i="7"/>
  <c r="BD138" i="8"/>
  <c r="BA138" i="8"/>
  <c r="BF138" i="8"/>
  <c r="BU137" i="9"/>
  <c r="CH137" i="9"/>
  <c r="CD138" i="8"/>
  <c r="CA138" i="8"/>
  <c r="CF138" i="8"/>
  <c r="AC138" i="9"/>
  <c r="BP138" i="9"/>
  <c r="AB138" i="8"/>
  <c r="AE138" i="8"/>
  <c r="AG138" i="8"/>
  <c r="Y139" i="8" s="1"/>
  <c r="CH139" i="7"/>
  <c r="AH137" i="9"/>
  <c r="AC139" i="8" l="1"/>
  <c r="CD140" i="7"/>
  <c r="CA140" i="7"/>
  <c r="CF140" i="7"/>
  <c r="CD138" i="9"/>
  <c r="CA138" i="9"/>
  <c r="CF138" i="9"/>
  <c r="AH138" i="8"/>
  <c r="AQ140" i="7"/>
  <c r="AN140" i="7"/>
  <c r="AS140" i="7"/>
  <c r="BD140" i="7"/>
  <c r="BA140" i="7"/>
  <c r="BF140" i="7"/>
  <c r="AQ138" i="9"/>
  <c r="AN138" i="9"/>
  <c r="AS138" i="9"/>
  <c r="BO138" i="8"/>
  <c r="BR138" i="8"/>
  <c r="BT138" i="8"/>
  <c r="BL139" i="8" s="1"/>
  <c r="BQ138" i="9"/>
  <c r="BN138" i="9"/>
  <c r="BS138" i="9"/>
  <c r="BB138" i="8"/>
  <c r="BE138" i="8"/>
  <c r="BG138" i="8"/>
  <c r="AY139" i="8" s="1"/>
  <c r="P139" i="8"/>
  <c r="BQ140" i="7"/>
  <c r="BN140" i="7"/>
  <c r="BS140" i="7"/>
  <c r="AD138" i="9"/>
  <c r="AA138" i="9"/>
  <c r="AF138" i="9"/>
  <c r="U138" i="8"/>
  <c r="AH140" i="7"/>
  <c r="CB138" i="8"/>
  <c r="CE138" i="8"/>
  <c r="CG138" i="8"/>
  <c r="BY139" i="8" s="1"/>
  <c r="Q140" i="7"/>
  <c r="N140" i="7"/>
  <c r="S140" i="7"/>
  <c r="AC141" i="7"/>
  <c r="BD138" i="9"/>
  <c r="BA138" i="9"/>
  <c r="BF138" i="9"/>
  <c r="Q139" i="9"/>
  <c r="N139" i="9"/>
  <c r="S139" i="9"/>
  <c r="AQ138" i="8"/>
  <c r="AN138" i="8"/>
  <c r="AS138" i="8"/>
  <c r="BP139" i="8" l="1"/>
  <c r="BU138" i="8"/>
  <c r="Q139" i="8"/>
  <c r="N139" i="8"/>
  <c r="S139" i="8"/>
  <c r="AO138" i="9"/>
  <c r="AR138" i="9"/>
  <c r="AT138" i="9"/>
  <c r="AL139" i="9" s="1"/>
  <c r="CB138" i="9"/>
  <c r="CG138" i="9"/>
  <c r="BY139" i="9" s="1"/>
  <c r="CE138" i="9"/>
  <c r="AD141" i="7"/>
  <c r="AA141" i="7"/>
  <c r="AF141" i="7"/>
  <c r="CH138" i="8"/>
  <c r="BB138" i="9"/>
  <c r="BG138" i="9"/>
  <c r="AY139" i="9" s="1"/>
  <c r="BE138" i="9"/>
  <c r="AO138" i="8"/>
  <c r="AR138" i="8"/>
  <c r="AT138" i="8"/>
  <c r="AL139" i="8" s="1"/>
  <c r="AB138" i="9"/>
  <c r="AE138" i="9"/>
  <c r="AG138" i="9"/>
  <c r="Y139" i="9" s="1"/>
  <c r="BH138" i="8"/>
  <c r="CB140" i="7"/>
  <c r="CE140" i="7"/>
  <c r="CG140" i="7"/>
  <c r="BY141" i="7" s="1"/>
  <c r="O140" i="7"/>
  <c r="T140" i="7"/>
  <c r="L141" i="7" s="1"/>
  <c r="R140" i="7"/>
  <c r="BB140" i="7"/>
  <c r="BE140" i="7"/>
  <c r="BG140" i="7"/>
  <c r="AY141" i="7" s="1"/>
  <c r="O139" i="9"/>
  <c r="T139" i="9"/>
  <c r="L140" i="9" s="1"/>
  <c r="R139" i="9"/>
  <c r="BO140" i="7"/>
  <c r="BT140" i="7"/>
  <c r="BL141" i="7" s="1"/>
  <c r="BR140" i="7"/>
  <c r="AO140" i="7"/>
  <c r="AR140" i="7"/>
  <c r="AT140" i="7"/>
  <c r="AL141" i="7" s="1"/>
  <c r="BC139" i="8"/>
  <c r="CC139" i="8"/>
  <c r="BO138" i="9"/>
  <c r="BT138" i="9"/>
  <c r="BL139" i="9" s="1"/>
  <c r="BR138" i="9"/>
  <c r="AD139" i="8"/>
  <c r="AA139" i="8"/>
  <c r="AF139" i="8"/>
  <c r="U140" i="7" l="1"/>
  <c r="AB141" i="7"/>
  <c r="AG141" i="7"/>
  <c r="Y142" i="7" s="1"/>
  <c r="AE141" i="7"/>
  <c r="AP139" i="8"/>
  <c r="CH138" i="9"/>
  <c r="BP139" i="9"/>
  <c r="CD139" i="8"/>
  <c r="CA139" i="8"/>
  <c r="CF139" i="8"/>
  <c r="AU138" i="8"/>
  <c r="CC139" i="9"/>
  <c r="AU140" i="7"/>
  <c r="AH138" i="9"/>
  <c r="P141" i="7"/>
  <c r="BP141" i="7"/>
  <c r="CC141" i="7"/>
  <c r="AP141" i="7"/>
  <c r="BU140" i="7"/>
  <c r="BH138" i="9"/>
  <c r="AB139" i="8"/>
  <c r="AG139" i="8"/>
  <c r="Y140" i="8" s="1"/>
  <c r="AE139" i="8"/>
  <c r="AP139" i="9"/>
  <c r="BD139" i="8"/>
  <c r="BA139" i="8"/>
  <c r="BF139" i="8"/>
  <c r="BC141" i="7"/>
  <c r="BQ139" i="8"/>
  <c r="BN139" i="8"/>
  <c r="BS139" i="8"/>
  <c r="AC139" i="9"/>
  <c r="U139" i="9"/>
  <c r="CH140" i="7"/>
  <c r="P140" i="9"/>
  <c r="BC139" i="9"/>
  <c r="AU138" i="9"/>
  <c r="BU138" i="9"/>
  <c r="BH140" i="7"/>
  <c r="O139" i="8"/>
  <c r="T139" i="8"/>
  <c r="L140" i="8" s="1"/>
  <c r="R139" i="8"/>
  <c r="AQ141" i="7" l="1"/>
  <c r="AN141" i="7"/>
  <c r="AS141" i="7"/>
  <c r="CD139" i="9"/>
  <c r="CA139" i="9"/>
  <c r="CF139" i="9"/>
  <c r="AQ139" i="8"/>
  <c r="AN139" i="8"/>
  <c r="AS139" i="8"/>
  <c r="BB139" i="8"/>
  <c r="BE139" i="8"/>
  <c r="BG139" i="8"/>
  <c r="AY140" i="8" s="1"/>
  <c r="CD141" i="7"/>
  <c r="CA141" i="7"/>
  <c r="CF141" i="7"/>
  <c r="AQ139" i="9"/>
  <c r="AN139" i="9"/>
  <c r="AS139" i="9"/>
  <c r="CB139" i="8"/>
  <c r="CE139" i="8"/>
  <c r="CG139" i="8"/>
  <c r="BY140" i="8" s="1"/>
  <c r="AH141" i="7"/>
  <c r="AC142" i="7"/>
  <c r="AD139" i="9"/>
  <c r="AA139" i="9"/>
  <c r="AF139" i="9"/>
  <c r="BD139" i="9"/>
  <c r="BA139" i="9"/>
  <c r="BF139" i="9"/>
  <c r="AH139" i="8"/>
  <c r="BQ141" i="7"/>
  <c r="BN141" i="7"/>
  <c r="BS141" i="7"/>
  <c r="U139" i="8"/>
  <c r="BO139" i="8"/>
  <c r="BT139" i="8"/>
  <c r="BL140" i="8" s="1"/>
  <c r="BR139" i="8"/>
  <c r="BQ139" i="9"/>
  <c r="BN139" i="9"/>
  <c r="BS139" i="9"/>
  <c r="Q140" i="9"/>
  <c r="N140" i="9"/>
  <c r="S140" i="9"/>
  <c r="P140" i="8"/>
  <c r="AC140" i="8"/>
  <c r="Q141" i="7"/>
  <c r="N141" i="7"/>
  <c r="S141" i="7"/>
  <c r="BD141" i="7"/>
  <c r="BA141" i="7"/>
  <c r="BF141" i="7"/>
  <c r="AO139" i="8" l="1"/>
  <c r="AR139" i="8"/>
  <c r="AT139" i="8"/>
  <c r="AL140" i="8" s="1"/>
  <c r="AB139" i="9"/>
  <c r="AG139" i="9"/>
  <c r="Y140" i="9" s="1"/>
  <c r="AE139" i="9"/>
  <c r="Q140" i="8"/>
  <c r="N140" i="8"/>
  <c r="S140" i="8"/>
  <c r="BO141" i="7"/>
  <c r="BR141" i="7"/>
  <c r="BT141" i="7"/>
  <c r="BL142" i="7" s="1"/>
  <c r="BB141" i="7"/>
  <c r="BE141" i="7"/>
  <c r="BG141" i="7"/>
  <c r="AY142" i="7" s="1"/>
  <c r="CB141" i="7"/>
  <c r="CE141" i="7"/>
  <c r="CG141" i="7"/>
  <c r="BY142" i="7" s="1"/>
  <c r="CB139" i="9"/>
  <c r="CE139" i="9"/>
  <c r="CG139" i="9"/>
  <c r="BY140" i="9" s="1"/>
  <c r="AD142" i="7"/>
  <c r="AA142" i="7"/>
  <c r="AF142" i="7"/>
  <c r="O140" i="9"/>
  <c r="R140" i="9"/>
  <c r="T140" i="9"/>
  <c r="L141" i="9" s="1"/>
  <c r="CH139" i="8"/>
  <c r="AO141" i="7"/>
  <c r="AR141" i="7"/>
  <c r="AT141" i="7"/>
  <c r="AL142" i="7" s="1"/>
  <c r="BC140" i="8"/>
  <c r="BO139" i="9"/>
  <c r="BT139" i="9"/>
  <c r="BL140" i="9" s="1"/>
  <c r="BR139" i="9"/>
  <c r="BH139" i="8"/>
  <c r="BB139" i="9"/>
  <c r="BE139" i="9"/>
  <c r="BG139" i="9"/>
  <c r="AY140" i="9" s="1"/>
  <c r="BP140" i="8"/>
  <c r="AO139" i="9"/>
  <c r="AT139" i="9"/>
  <c r="AL140" i="9" s="1"/>
  <c r="AR139" i="9"/>
  <c r="CC140" i="8"/>
  <c r="O141" i="7"/>
  <c r="T141" i="7"/>
  <c r="L142" i="7" s="1"/>
  <c r="R141" i="7"/>
  <c r="AD140" i="8"/>
  <c r="AA140" i="8"/>
  <c r="AF140" i="8"/>
  <c r="BU139" i="8"/>
  <c r="CC142" i="7" l="1"/>
  <c r="AB140" i="8"/>
  <c r="AE140" i="8"/>
  <c r="AG140" i="8"/>
  <c r="Y141" i="8" s="1"/>
  <c r="BC140" i="9"/>
  <c r="AU141" i="7"/>
  <c r="P142" i="7"/>
  <c r="AP140" i="8"/>
  <c r="AU139" i="9"/>
  <c r="BH139" i="9"/>
  <c r="U141" i="7"/>
  <c r="AB142" i="7"/>
  <c r="AG142" i="7"/>
  <c r="Y143" i="7" s="1"/>
  <c r="AE142" i="7"/>
  <c r="AU139" i="8"/>
  <c r="CC140" i="9"/>
  <c r="BP142" i="7"/>
  <c r="BU139" i="9"/>
  <c r="CH139" i="9"/>
  <c r="BU141" i="7"/>
  <c r="CD140" i="8"/>
  <c r="CA140" i="8"/>
  <c r="CF140" i="8"/>
  <c r="BP140" i="9"/>
  <c r="CH141" i="7"/>
  <c r="O140" i="8"/>
  <c r="R140" i="8"/>
  <c r="T140" i="8"/>
  <c r="L141" i="8" s="1"/>
  <c r="BD140" i="8"/>
  <c r="BA140" i="8"/>
  <c r="BF140" i="8"/>
  <c r="BQ140" i="8"/>
  <c r="BN140" i="8"/>
  <c r="BS140" i="8"/>
  <c r="P141" i="9"/>
  <c r="BC142" i="7"/>
  <c r="AH139" i="9"/>
  <c r="AP140" i="9"/>
  <c r="AP142" i="7"/>
  <c r="U140" i="9"/>
  <c r="BH141" i="7"/>
  <c r="AC140" i="9"/>
  <c r="BD142" i="7" l="1"/>
  <c r="BA142" i="7"/>
  <c r="BF142" i="7"/>
  <c r="AH142" i="7"/>
  <c r="Q142" i="7"/>
  <c r="N142" i="7"/>
  <c r="S142" i="7"/>
  <c r="Q141" i="9"/>
  <c r="N141" i="9"/>
  <c r="S141" i="9"/>
  <c r="AC143" i="7"/>
  <c r="AQ142" i="7"/>
  <c r="AN142" i="7"/>
  <c r="AS142" i="7"/>
  <c r="BD140" i="9"/>
  <c r="BA140" i="9"/>
  <c r="BF140" i="9"/>
  <c r="BQ142" i="7"/>
  <c r="BN142" i="7"/>
  <c r="BS142" i="7"/>
  <c r="AC141" i="8"/>
  <c r="AH140" i="8"/>
  <c r="BO140" i="8"/>
  <c r="BT140" i="8"/>
  <c r="BL141" i="8" s="1"/>
  <c r="BR140" i="8"/>
  <c r="AQ140" i="9"/>
  <c r="AN140" i="9"/>
  <c r="AS140" i="9"/>
  <c r="BQ140" i="9"/>
  <c r="BN140" i="9"/>
  <c r="BS140" i="9"/>
  <c r="CD140" i="9"/>
  <c r="CA140" i="9"/>
  <c r="CF140" i="9"/>
  <c r="P141" i="8"/>
  <c r="AQ140" i="8"/>
  <c r="AN140" i="8"/>
  <c r="AS140" i="8"/>
  <c r="BB140" i="8"/>
  <c r="BG140" i="8"/>
  <c r="AY141" i="8" s="1"/>
  <c r="BE140" i="8"/>
  <c r="AD140" i="9"/>
  <c r="AA140" i="9"/>
  <c r="AF140" i="9"/>
  <c r="U140" i="8"/>
  <c r="CB140" i="8"/>
  <c r="CE140" i="8"/>
  <c r="CG140" i="8"/>
  <c r="BY141" i="8" s="1"/>
  <c r="CD142" i="7"/>
  <c r="CA142" i="7"/>
  <c r="CF142" i="7"/>
  <c r="BU140" i="8" l="1"/>
  <c r="BB140" i="9"/>
  <c r="BE140" i="9"/>
  <c r="BG140" i="9"/>
  <c r="AY141" i="9" s="1"/>
  <c r="O141" i="9"/>
  <c r="T141" i="9"/>
  <c r="L142" i="9" s="1"/>
  <c r="R141" i="9"/>
  <c r="AD143" i="7"/>
  <c r="AA143" i="7"/>
  <c r="AF143" i="7"/>
  <c r="J13" i="6" s="1"/>
  <c r="AB140" i="9"/>
  <c r="AE140" i="9"/>
  <c r="AG140" i="9"/>
  <c r="Y141" i="9" s="1"/>
  <c r="CB140" i="9"/>
  <c r="CG140" i="9"/>
  <c r="BY141" i="9" s="1"/>
  <c r="CE140" i="9"/>
  <c r="BP141" i="8"/>
  <c r="BH140" i="8"/>
  <c r="O142" i="7"/>
  <c r="R142" i="7"/>
  <c r="T142" i="7"/>
  <c r="L143" i="7" s="1"/>
  <c r="Q141" i="8"/>
  <c r="N141" i="8"/>
  <c r="S141" i="8"/>
  <c r="CB142" i="7"/>
  <c r="CG142" i="7"/>
  <c r="BY143" i="7" s="1"/>
  <c r="CE142" i="7"/>
  <c r="BC141" i="8"/>
  <c r="CC141" i="8"/>
  <c r="AD141" i="8"/>
  <c r="AA141" i="8"/>
  <c r="AF141" i="8"/>
  <c r="J14" i="6" s="1"/>
  <c r="AO142" i="7"/>
  <c r="AT142" i="7"/>
  <c r="AL143" i="7" s="1"/>
  <c r="AR142" i="7"/>
  <c r="AO140" i="9"/>
  <c r="AR140" i="9"/>
  <c r="AT140" i="9"/>
  <c r="AL141" i="9" s="1"/>
  <c r="CH140" i="8"/>
  <c r="AO140" i="8"/>
  <c r="AT140" i="8"/>
  <c r="AL141" i="8" s="1"/>
  <c r="AR140" i="8"/>
  <c r="BB142" i="7"/>
  <c r="BG142" i="7"/>
  <c r="AY143" i="7" s="1"/>
  <c r="BE142" i="7"/>
  <c r="BO140" i="9"/>
  <c r="BT140" i="9"/>
  <c r="BL141" i="9" s="1"/>
  <c r="BR140" i="9"/>
  <c r="BO142" i="7"/>
  <c r="BT142" i="7"/>
  <c r="BL143" i="7" s="1"/>
  <c r="BR142" i="7"/>
  <c r="K14" i="6" l="1"/>
  <c r="O141" i="8"/>
  <c r="T141" i="8"/>
  <c r="L142" i="8" s="1"/>
  <c r="R141" i="8"/>
  <c r="BP141" i="9"/>
  <c r="BQ141" i="8"/>
  <c r="BN141" i="8"/>
  <c r="BS141" i="8"/>
  <c r="AB143" i="7"/>
  <c r="AG143" i="7"/>
  <c r="Y144" i="7" s="1"/>
  <c r="AE143" i="7"/>
  <c r="U141" i="9"/>
  <c r="CH140" i="9"/>
  <c r="BC143" i="7"/>
  <c r="CC141" i="9"/>
  <c r="P142" i="9"/>
  <c r="BC141" i="9"/>
  <c r="AP141" i="9"/>
  <c r="U142" i="7"/>
  <c r="AH140" i="9"/>
  <c r="BH140" i="9"/>
  <c r="AB141" i="8"/>
  <c r="AG141" i="8"/>
  <c r="Y142" i="8" s="1"/>
  <c r="AE141" i="8"/>
  <c r="AC141" i="9"/>
  <c r="BU140" i="9"/>
  <c r="BU142" i="7"/>
  <c r="CH142" i="7"/>
  <c r="AU140" i="8"/>
  <c r="CC143" i="7"/>
  <c r="P143" i="7"/>
  <c r="BH142" i="7"/>
  <c r="CD141" i="8"/>
  <c r="CA141" i="8"/>
  <c r="CF141" i="8"/>
  <c r="BD141" i="8"/>
  <c r="BA141" i="8"/>
  <c r="BF141" i="8"/>
  <c r="BP143" i="7"/>
  <c r="AU142" i="7"/>
  <c r="AP141" i="8"/>
  <c r="AU140" i="9"/>
  <c r="AP143" i="7"/>
  <c r="AH143" i="7" l="1"/>
  <c r="BB141" i="8"/>
  <c r="BE141" i="8"/>
  <c r="BG141" i="8"/>
  <c r="AY142" i="8" s="1"/>
  <c r="AC144" i="7"/>
  <c r="Q142" i="9"/>
  <c r="N142" i="9"/>
  <c r="S142" i="9"/>
  <c r="AQ141" i="8"/>
  <c r="AN141" i="8"/>
  <c r="AS141" i="8"/>
  <c r="CB141" i="8"/>
  <c r="CG141" i="8"/>
  <c r="BY142" i="8" s="1"/>
  <c r="CE141" i="8"/>
  <c r="CD141" i="9"/>
  <c r="CA141" i="9"/>
  <c r="CF141" i="9"/>
  <c r="BO141" i="8"/>
  <c r="BR141" i="8"/>
  <c r="BT141" i="8"/>
  <c r="BL142" i="8" s="1"/>
  <c r="BQ141" i="9"/>
  <c r="BN141" i="9"/>
  <c r="BS141" i="9"/>
  <c r="Q143" i="7"/>
  <c r="N143" i="7"/>
  <c r="S143" i="7"/>
  <c r="AD141" i="9"/>
  <c r="AA141" i="9"/>
  <c r="AF141" i="9"/>
  <c r="AH141" i="8"/>
  <c r="BD141" i="9"/>
  <c r="BA141" i="9"/>
  <c r="BF141" i="9"/>
  <c r="U141" i="8"/>
  <c r="AQ141" i="9"/>
  <c r="AN141" i="9"/>
  <c r="AS141" i="9"/>
  <c r="J15" i="6" s="1"/>
  <c r="K15" i="6" s="1"/>
  <c r="AQ143" i="7"/>
  <c r="AN143" i="7"/>
  <c r="AS143" i="7"/>
  <c r="CD143" i="7"/>
  <c r="CA143" i="7"/>
  <c r="CF143" i="7"/>
  <c r="AC142" i="8"/>
  <c r="P142" i="8"/>
  <c r="BD143" i="7"/>
  <c r="BA143" i="7"/>
  <c r="BF143" i="7"/>
  <c r="BQ143" i="7"/>
  <c r="BN143" i="7"/>
  <c r="BS143" i="7"/>
  <c r="Q142" i="8" l="1"/>
  <c r="N142" i="8"/>
  <c r="S142" i="8"/>
  <c r="BP142" i="8"/>
  <c r="BU141" i="8"/>
  <c r="AB141" i="9"/>
  <c r="AG141" i="9"/>
  <c r="Y142" i="9" s="1"/>
  <c r="AE141" i="9"/>
  <c r="O142" i="9"/>
  <c r="R142" i="9"/>
  <c r="T142" i="9"/>
  <c r="L143" i="9" s="1"/>
  <c r="CB141" i="9"/>
  <c r="CE141" i="9"/>
  <c r="CG141" i="9"/>
  <c r="BY142" i="9" s="1"/>
  <c r="AD144" i="7"/>
  <c r="AA144" i="7"/>
  <c r="AF144" i="7"/>
  <c r="AO143" i="7"/>
  <c r="AT143" i="7"/>
  <c r="AL144" i="7" s="1"/>
  <c r="AR143" i="7"/>
  <c r="AO141" i="9"/>
  <c r="AT141" i="9"/>
  <c r="AL142" i="9" s="1"/>
  <c r="AR141" i="9"/>
  <c r="O143" i="7"/>
  <c r="T143" i="7"/>
  <c r="L144" i="7" s="1"/>
  <c r="R143" i="7"/>
  <c r="CH141" i="8"/>
  <c r="BC142" i="8"/>
  <c r="AD142" i="8"/>
  <c r="AA142" i="8"/>
  <c r="AF142" i="8"/>
  <c r="BO143" i="7"/>
  <c r="BT143" i="7"/>
  <c r="BL144" i="7" s="1"/>
  <c r="BR143" i="7"/>
  <c r="BO141" i="9"/>
  <c r="BR141" i="9"/>
  <c r="BT141" i="9"/>
  <c r="BL142" i="9" s="1"/>
  <c r="CC142" i="8"/>
  <c r="BH141" i="8"/>
  <c r="CB143" i="7"/>
  <c r="CG143" i="7"/>
  <c r="BY144" i="7" s="1"/>
  <c r="CE143" i="7"/>
  <c r="BB141" i="9"/>
  <c r="BG141" i="9"/>
  <c r="AY142" i="9" s="1"/>
  <c r="BE141" i="9"/>
  <c r="BB143" i="7"/>
  <c r="BE143" i="7"/>
  <c r="BG143" i="7"/>
  <c r="AY144" i="7" s="1"/>
  <c r="AO141" i="8"/>
  <c r="AR141" i="8"/>
  <c r="AT141" i="8"/>
  <c r="AL142" i="8" s="1"/>
  <c r="P144" i="7" l="1"/>
  <c r="CH141" i="9"/>
  <c r="AB144" i="7"/>
  <c r="AE144" i="7"/>
  <c r="AG144" i="7"/>
  <c r="Y145" i="7" s="1"/>
  <c r="CC142" i="9"/>
  <c r="U143" i="7"/>
  <c r="BH143" i="7"/>
  <c r="CD142" i="8"/>
  <c r="CA142" i="8"/>
  <c r="CF142" i="8"/>
  <c r="AU141" i="9"/>
  <c r="AB142" i="8"/>
  <c r="AG142" i="8"/>
  <c r="Y143" i="8" s="1"/>
  <c r="AE142" i="8"/>
  <c r="AP142" i="9"/>
  <c r="BQ142" i="8"/>
  <c r="BN142" i="8"/>
  <c r="BS142" i="8"/>
  <c r="BD142" i="8"/>
  <c r="BA142" i="8"/>
  <c r="BF142" i="8"/>
  <c r="P143" i="9"/>
  <c r="AU141" i="8"/>
  <c r="BC142" i="9"/>
  <c r="AU143" i="7"/>
  <c r="U142" i="9"/>
  <c r="BC144" i="7"/>
  <c r="BP142" i="9"/>
  <c r="AP144" i="7"/>
  <c r="CC144" i="7"/>
  <c r="AP142" i="8"/>
  <c r="BH141" i="9"/>
  <c r="BU141" i="9"/>
  <c r="BU143" i="7"/>
  <c r="AH141" i="9"/>
  <c r="O142" i="8"/>
  <c r="R142" i="8"/>
  <c r="T142" i="8"/>
  <c r="L143" i="8" s="1"/>
  <c r="CH143" i="7"/>
  <c r="BP144" i="7"/>
  <c r="AC142" i="9"/>
  <c r="AH142" i="8" l="1"/>
  <c r="CD142" i="9"/>
  <c r="CA142" i="9"/>
  <c r="CF142" i="9"/>
  <c r="BQ144" i="7"/>
  <c r="BN144" i="7"/>
  <c r="BS144" i="7"/>
  <c r="BB142" i="8"/>
  <c r="BE142" i="8"/>
  <c r="BG142" i="8"/>
  <c r="AY143" i="8" s="1"/>
  <c r="AC145" i="7"/>
  <c r="Q143" i="9"/>
  <c r="N143" i="9"/>
  <c r="S143" i="9"/>
  <c r="AH144" i="7"/>
  <c r="BQ142" i="9"/>
  <c r="BN142" i="9"/>
  <c r="BS142" i="9"/>
  <c r="AQ142" i="8"/>
  <c r="AN142" i="8"/>
  <c r="AS142" i="8"/>
  <c r="P143" i="8"/>
  <c r="BO142" i="8"/>
  <c r="BT142" i="8"/>
  <c r="BL143" i="8" s="1"/>
  <c r="BR142" i="8"/>
  <c r="U142" i="8"/>
  <c r="CB142" i="8"/>
  <c r="CE142" i="8"/>
  <c r="CG142" i="8"/>
  <c r="BY143" i="8" s="1"/>
  <c r="AD142" i="9"/>
  <c r="AA142" i="9"/>
  <c r="AF142" i="9"/>
  <c r="BD142" i="9"/>
  <c r="BA142" i="9"/>
  <c r="BF142" i="9"/>
  <c r="Q144" i="7"/>
  <c r="N144" i="7"/>
  <c r="S144" i="7"/>
  <c r="AC143" i="8"/>
  <c r="BD144" i="7"/>
  <c r="BA144" i="7"/>
  <c r="BF144" i="7"/>
  <c r="CD144" i="7"/>
  <c r="CA144" i="7"/>
  <c r="CF144" i="7"/>
  <c r="AQ142" i="9"/>
  <c r="AN142" i="9"/>
  <c r="AS142" i="9"/>
  <c r="AQ144" i="7"/>
  <c r="AN144" i="7"/>
  <c r="AS144" i="7"/>
  <c r="AD143" i="8" l="1"/>
  <c r="AA143" i="8"/>
  <c r="AF143" i="8"/>
  <c r="CC143" i="8"/>
  <c r="AO142" i="8"/>
  <c r="AR142" i="8"/>
  <c r="AT142" i="8"/>
  <c r="AL143" i="8" s="1"/>
  <c r="BC143" i="8"/>
  <c r="BH142" i="8"/>
  <c r="BO142" i="9"/>
  <c r="BR142" i="9"/>
  <c r="BT142" i="9"/>
  <c r="BL143" i="9" s="1"/>
  <c r="BO144" i="7"/>
  <c r="BT144" i="7"/>
  <c r="BL145" i="7" s="1"/>
  <c r="BR144" i="7"/>
  <c r="CB144" i="7"/>
  <c r="CG144" i="7"/>
  <c r="BY145" i="7" s="1"/>
  <c r="CE144" i="7"/>
  <c r="CB142" i="9"/>
  <c r="CE142" i="9"/>
  <c r="CG142" i="9"/>
  <c r="BY143" i="9" s="1"/>
  <c r="BU142" i="8"/>
  <c r="Q143" i="8"/>
  <c r="N143" i="8"/>
  <c r="S143" i="8"/>
  <c r="O144" i="7"/>
  <c r="T144" i="7"/>
  <c r="L145" i="7" s="1"/>
  <c r="R144" i="7"/>
  <c r="BP143" i="8"/>
  <c r="AO142" i="9"/>
  <c r="AT142" i="9"/>
  <c r="AL143" i="9" s="1"/>
  <c r="AR142" i="9"/>
  <c r="CH142" i="8"/>
  <c r="BB142" i="9"/>
  <c r="BE142" i="9"/>
  <c r="BG142" i="9"/>
  <c r="AY143" i="9" s="1"/>
  <c r="O143" i="9"/>
  <c r="T143" i="9"/>
  <c r="L144" i="9" s="1"/>
  <c r="R143" i="9"/>
  <c r="AB142" i="9"/>
  <c r="AG142" i="9"/>
  <c r="Y143" i="9" s="1"/>
  <c r="AE142" i="9"/>
  <c r="AO144" i="7"/>
  <c r="AT144" i="7"/>
  <c r="AL145" i="7" s="1"/>
  <c r="AR144" i="7"/>
  <c r="BB144" i="7"/>
  <c r="BE144" i="7"/>
  <c r="BG144" i="7"/>
  <c r="AY145" i="7" s="1"/>
  <c r="AD145" i="7"/>
  <c r="AA145" i="7"/>
  <c r="AF145" i="7"/>
  <c r="O143" i="8" l="1"/>
  <c r="T143" i="8"/>
  <c r="L144" i="8" s="1"/>
  <c r="R143" i="8"/>
  <c r="CH144" i="7"/>
  <c r="BD143" i="8"/>
  <c r="BA143" i="8"/>
  <c r="BF143" i="8"/>
  <c r="CC145" i="7"/>
  <c r="P144" i="9"/>
  <c r="AP143" i="9"/>
  <c r="BC143" i="9"/>
  <c r="AP143" i="8"/>
  <c r="AU142" i="8"/>
  <c r="AP145" i="7"/>
  <c r="BH142" i="9"/>
  <c r="BP145" i="7"/>
  <c r="CD143" i="8"/>
  <c r="CA143" i="8"/>
  <c r="CF143" i="8"/>
  <c r="BH144" i="7"/>
  <c r="U143" i="9"/>
  <c r="AU142" i="9"/>
  <c r="BP143" i="9"/>
  <c r="AU144" i="7"/>
  <c r="BQ143" i="8"/>
  <c r="BN143" i="8"/>
  <c r="BS143" i="8"/>
  <c r="AB145" i="7"/>
  <c r="AG145" i="7"/>
  <c r="Y146" i="7" s="1"/>
  <c r="AE145" i="7"/>
  <c r="AB143" i="8"/>
  <c r="AE143" i="8"/>
  <c r="AG143" i="8"/>
  <c r="Y144" i="8" s="1"/>
  <c r="AC143" i="9"/>
  <c r="U144" i="7"/>
  <c r="P145" i="7"/>
  <c r="BU144" i="7"/>
  <c r="AH142" i="9"/>
  <c r="CC143" i="9"/>
  <c r="CH142" i="9"/>
  <c r="BU142" i="9"/>
  <c r="BC145" i="7"/>
  <c r="AC146" i="7" l="1"/>
  <c r="AQ145" i="7"/>
  <c r="AN145" i="7"/>
  <c r="AS145" i="7"/>
  <c r="CD145" i="7"/>
  <c r="CA145" i="7"/>
  <c r="CF145" i="7"/>
  <c r="AQ143" i="8"/>
  <c r="AN143" i="8"/>
  <c r="AS143" i="8"/>
  <c r="BB143" i="8"/>
  <c r="BE143" i="8"/>
  <c r="BG143" i="8"/>
  <c r="AY144" i="8" s="1"/>
  <c r="Q145" i="7"/>
  <c r="N145" i="7"/>
  <c r="S145" i="7"/>
  <c r="CD143" i="9"/>
  <c r="CA143" i="9"/>
  <c r="CF143" i="9"/>
  <c r="BO143" i="8"/>
  <c r="BT143" i="8"/>
  <c r="BL144" i="8" s="1"/>
  <c r="BR143" i="8"/>
  <c r="CB143" i="8"/>
  <c r="CE143" i="8"/>
  <c r="CG143" i="8"/>
  <c r="BY144" i="8" s="1"/>
  <c r="AD143" i="9"/>
  <c r="AA143" i="9"/>
  <c r="AF143" i="9"/>
  <c r="AC144" i="8"/>
  <c r="BD143" i="9"/>
  <c r="BA143" i="9"/>
  <c r="BF143" i="9"/>
  <c r="BD145" i="7"/>
  <c r="BA145" i="7"/>
  <c r="BF145" i="7"/>
  <c r="AH143" i="8"/>
  <c r="BQ145" i="7"/>
  <c r="BN145" i="7"/>
  <c r="BS145" i="7"/>
  <c r="U143" i="8"/>
  <c r="AQ143" i="9"/>
  <c r="AN143" i="9"/>
  <c r="AS143" i="9"/>
  <c r="P144" i="8"/>
  <c r="AH145" i="7"/>
  <c r="BQ143" i="9"/>
  <c r="BN143" i="9"/>
  <c r="BS143" i="9"/>
  <c r="Q144" i="9"/>
  <c r="N144" i="9"/>
  <c r="S144" i="9"/>
  <c r="BB143" i="9" l="1"/>
  <c r="BG143" i="9"/>
  <c r="AY144" i="9" s="1"/>
  <c r="BE143" i="9"/>
  <c r="BP144" i="8"/>
  <c r="AO143" i="8"/>
  <c r="AT143" i="8"/>
  <c r="AL144" i="8" s="1"/>
  <c r="AR143" i="8"/>
  <c r="AD144" i="8"/>
  <c r="AA144" i="8"/>
  <c r="AF144" i="8"/>
  <c r="CB143" i="9"/>
  <c r="CG143" i="9"/>
  <c r="BY144" i="9" s="1"/>
  <c r="CE143" i="9"/>
  <c r="CB145" i="7"/>
  <c r="CE145" i="7"/>
  <c r="CG145" i="7"/>
  <c r="BY146" i="7" s="1"/>
  <c r="BO145" i="7"/>
  <c r="BT145" i="7"/>
  <c r="BL146" i="7" s="1"/>
  <c r="BR145" i="7"/>
  <c r="O145" i="7"/>
  <c r="R145" i="7"/>
  <c r="T145" i="7"/>
  <c r="L146" i="7" s="1"/>
  <c r="CC144" i="8"/>
  <c r="AO145" i="7"/>
  <c r="AR145" i="7"/>
  <c r="AT145" i="7"/>
  <c r="AL146" i="7" s="1"/>
  <c r="Q144" i="8"/>
  <c r="N144" i="8"/>
  <c r="S144" i="8"/>
  <c r="O144" i="9"/>
  <c r="R144" i="9"/>
  <c r="T144" i="9"/>
  <c r="L145" i="9" s="1"/>
  <c r="BB145" i="7"/>
  <c r="BG145" i="7"/>
  <c r="AY146" i="7" s="1"/>
  <c r="BE145" i="7"/>
  <c r="CH143" i="8"/>
  <c r="BH143" i="8"/>
  <c r="AB143" i="9"/>
  <c r="AE143" i="9"/>
  <c r="AG143" i="9"/>
  <c r="Y144" i="9" s="1"/>
  <c r="AO143" i="9"/>
  <c r="AT143" i="9"/>
  <c r="AL144" i="9" s="1"/>
  <c r="AR143" i="9"/>
  <c r="BC144" i="8"/>
  <c r="BO143" i="9"/>
  <c r="BT143" i="9"/>
  <c r="BL144" i="9" s="1"/>
  <c r="BR143" i="9"/>
  <c r="AD146" i="7"/>
  <c r="AA146" i="7"/>
  <c r="AF146" i="7"/>
  <c r="BU143" i="8"/>
  <c r="AP146" i="7" l="1"/>
  <c r="AB144" i="8"/>
  <c r="AE144" i="8"/>
  <c r="AG144" i="8"/>
  <c r="Y145" i="8" s="1"/>
  <c r="BD144" i="8"/>
  <c r="BA144" i="8"/>
  <c r="BF144" i="8"/>
  <c r="AU145" i="7"/>
  <c r="BH145" i="7"/>
  <c r="CC146" i="7"/>
  <c r="AU143" i="9"/>
  <c r="BC146" i="7"/>
  <c r="CH145" i="7"/>
  <c r="AU143" i="8"/>
  <c r="AP144" i="8"/>
  <c r="AP144" i="9"/>
  <c r="CD144" i="8"/>
  <c r="CA144" i="8"/>
  <c r="CF144" i="8"/>
  <c r="P145" i="9"/>
  <c r="AB146" i="7"/>
  <c r="AG146" i="7"/>
  <c r="Y147" i="7" s="1"/>
  <c r="AE146" i="7"/>
  <c r="U144" i="9"/>
  <c r="P146" i="7"/>
  <c r="CH143" i="9"/>
  <c r="AC144" i="9"/>
  <c r="AH143" i="9"/>
  <c r="U145" i="7"/>
  <c r="CC144" i="9"/>
  <c r="BQ144" i="8"/>
  <c r="BN144" i="8"/>
  <c r="BS144" i="8"/>
  <c r="BU143" i="9"/>
  <c r="BH143" i="9"/>
  <c r="BP144" i="9"/>
  <c r="O144" i="8"/>
  <c r="R144" i="8"/>
  <c r="T144" i="8"/>
  <c r="L145" i="8" s="1"/>
  <c r="BU145" i="7"/>
  <c r="BC144" i="9"/>
  <c r="BP146" i="7"/>
  <c r="CB144" i="8" l="1"/>
  <c r="CG144" i="8"/>
  <c r="BY145" i="8" s="1"/>
  <c r="CE144" i="8"/>
  <c r="BD146" i="7"/>
  <c r="BA146" i="7"/>
  <c r="BF146" i="7"/>
  <c r="BO144" i="8"/>
  <c r="BR144" i="8"/>
  <c r="BT144" i="8"/>
  <c r="BL145" i="8" s="1"/>
  <c r="BB144" i="8"/>
  <c r="BE144" i="8"/>
  <c r="BG144" i="8"/>
  <c r="AY145" i="8" s="1"/>
  <c r="BQ146" i="7"/>
  <c r="BN146" i="7"/>
  <c r="BS146" i="7"/>
  <c r="AD144" i="9"/>
  <c r="AA144" i="9"/>
  <c r="AF144" i="9"/>
  <c r="P145" i="8"/>
  <c r="U144" i="8"/>
  <c r="Q146" i="7"/>
  <c r="N146" i="7"/>
  <c r="S146" i="7"/>
  <c r="AQ144" i="9"/>
  <c r="AN144" i="9"/>
  <c r="AS144" i="9"/>
  <c r="Q145" i="9"/>
  <c r="N145" i="9"/>
  <c r="S145" i="9"/>
  <c r="AC145" i="8"/>
  <c r="BD144" i="9"/>
  <c r="BA144" i="9"/>
  <c r="BF144" i="9"/>
  <c r="CD144" i="9"/>
  <c r="CA144" i="9"/>
  <c r="CF144" i="9"/>
  <c r="AH144" i="8"/>
  <c r="BQ144" i="9"/>
  <c r="BN144" i="9"/>
  <c r="BS144" i="9"/>
  <c r="AH146" i="7"/>
  <c r="AC147" i="7"/>
  <c r="AQ144" i="8"/>
  <c r="AN144" i="8"/>
  <c r="AS144" i="8"/>
  <c r="CD146" i="7"/>
  <c r="CA146" i="7"/>
  <c r="CF146" i="7"/>
  <c r="AQ146" i="7"/>
  <c r="AN146" i="7"/>
  <c r="AS146" i="7"/>
  <c r="BP145" i="8" l="1"/>
  <c r="Q145" i="8"/>
  <c r="N145" i="8"/>
  <c r="S145" i="8"/>
  <c r="BU144" i="8"/>
  <c r="AB144" i="9"/>
  <c r="AE144" i="9"/>
  <c r="AG144" i="9"/>
  <c r="Y145" i="9" s="1"/>
  <c r="AO144" i="8"/>
  <c r="AR144" i="8"/>
  <c r="AT144" i="8"/>
  <c r="AL145" i="8" s="1"/>
  <c r="AD147" i="7"/>
  <c r="AA147" i="7"/>
  <c r="AF147" i="7"/>
  <c r="AO144" i="9"/>
  <c r="AR144" i="9"/>
  <c r="AT144" i="9"/>
  <c r="AL145" i="9" s="1"/>
  <c r="BB146" i="7"/>
  <c r="BE146" i="7"/>
  <c r="BG146" i="7"/>
  <c r="AY147" i="7" s="1"/>
  <c r="AO146" i="7"/>
  <c r="AT146" i="7"/>
  <c r="AL147" i="7" s="1"/>
  <c r="AR146" i="7"/>
  <c r="CB144" i="9"/>
  <c r="CG144" i="9"/>
  <c r="BY145" i="9" s="1"/>
  <c r="CE144" i="9"/>
  <c r="BO144" i="9"/>
  <c r="BT144" i="9"/>
  <c r="BL145" i="9" s="1"/>
  <c r="BR144" i="9"/>
  <c r="BO146" i="7"/>
  <c r="BT146" i="7"/>
  <c r="BL147" i="7" s="1"/>
  <c r="BR146" i="7"/>
  <c r="CH144" i="8"/>
  <c r="BB144" i="9"/>
  <c r="BG144" i="9"/>
  <c r="AY145" i="9" s="1"/>
  <c r="BE144" i="9"/>
  <c r="O146" i="7"/>
  <c r="R146" i="7"/>
  <c r="T146" i="7"/>
  <c r="L147" i="7" s="1"/>
  <c r="BC145" i="8"/>
  <c r="CC145" i="8"/>
  <c r="BH144" i="8"/>
  <c r="O145" i="9"/>
  <c r="R145" i="9"/>
  <c r="T145" i="9"/>
  <c r="L146" i="9" s="1"/>
  <c r="CB146" i="7"/>
  <c r="CG146" i="7"/>
  <c r="BY147" i="7" s="1"/>
  <c r="CE146" i="7"/>
  <c r="AD145" i="8"/>
  <c r="AA145" i="8"/>
  <c r="AF145" i="8"/>
  <c r="CC147" i="7" l="1"/>
  <c r="U146" i="7"/>
  <c r="AB147" i="7"/>
  <c r="AG147" i="7"/>
  <c r="Y148" i="7" s="1"/>
  <c r="AE147" i="7"/>
  <c r="AP147" i="7"/>
  <c r="BH144" i="9"/>
  <c r="BC147" i="7"/>
  <c r="BU144" i="9"/>
  <c r="BH146" i="7"/>
  <c r="AP145" i="8"/>
  <c r="BP147" i="7"/>
  <c r="BP145" i="9"/>
  <c r="AU144" i="8"/>
  <c r="BC145" i="9"/>
  <c r="AB145" i="8"/>
  <c r="AE145" i="8"/>
  <c r="AG145" i="8"/>
  <c r="Y146" i="8" s="1"/>
  <c r="O145" i="8"/>
  <c r="R145" i="8"/>
  <c r="T145" i="8"/>
  <c r="L146" i="8" s="1"/>
  <c r="AU146" i="7"/>
  <c r="CH146" i="7"/>
  <c r="U145" i="9"/>
  <c r="CH144" i="9"/>
  <c r="AC145" i="9"/>
  <c r="AP145" i="9"/>
  <c r="CC145" i="9"/>
  <c r="AU144" i="9"/>
  <c r="AH144" i="9"/>
  <c r="BQ145" i="8"/>
  <c r="BN145" i="8"/>
  <c r="BS145" i="8"/>
  <c r="BD145" i="8"/>
  <c r="BA145" i="8"/>
  <c r="BF145" i="8"/>
  <c r="P147" i="7"/>
  <c r="BU146" i="7"/>
  <c r="P146" i="9"/>
  <c r="CD145" i="8"/>
  <c r="CA145" i="8"/>
  <c r="CF145" i="8"/>
  <c r="AH147" i="7" l="1"/>
  <c r="AC148" i="7"/>
  <c r="AQ145" i="8"/>
  <c r="AN145" i="8"/>
  <c r="AS145" i="8"/>
  <c r="Q146" i="9"/>
  <c r="N146" i="9"/>
  <c r="S146" i="9"/>
  <c r="BD145" i="9"/>
  <c r="BA145" i="9"/>
  <c r="BF145" i="9"/>
  <c r="CD147" i="7"/>
  <c r="CA147" i="7"/>
  <c r="CF147" i="7"/>
  <c r="AH145" i="8"/>
  <c r="CD145" i="9"/>
  <c r="CA145" i="9"/>
  <c r="CF145" i="9"/>
  <c r="P146" i="8"/>
  <c r="BQ145" i="9"/>
  <c r="BN145" i="9"/>
  <c r="BS145" i="9"/>
  <c r="AQ145" i="9"/>
  <c r="AN145" i="9"/>
  <c r="AS145" i="9"/>
  <c r="U145" i="8"/>
  <c r="BD147" i="7"/>
  <c r="BA147" i="7"/>
  <c r="BF147" i="7"/>
  <c r="CB145" i="8"/>
  <c r="CG145" i="8"/>
  <c r="BY146" i="8" s="1"/>
  <c r="CE145" i="8"/>
  <c r="BB145" i="8"/>
  <c r="BE145" i="8"/>
  <c r="BG145" i="8"/>
  <c r="AY146" i="8" s="1"/>
  <c r="AD145" i="9"/>
  <c r="AA145" i="9"/>
  <c r="AF145" i="9"/>
  <c r="BQ147" i="7"/>
  <c r="BN147" i="7"/>
  <c r="BS147" i="7"/>
  <c r="BO145" i="8"/>
  <c r="BT145" i="8"/>
  <c r="BL146" i="8" s="1"/>
  <c r="BR145" i="8"/>
  <c r="Q147" i="7"/>
  <c r="N147" i="7"/>
  <c r="S147" i="7"/>
  <c r="AC146" i="8"/>
  <c r="AQ147" i="7"/>
  <c r="AN147" i="7"/>
  <c r="AS147" i="7"/>
  <c r="BH145" i="8" l="1"/>
  <c r="CB145" i="9"/>
  <c r="CG145" i="9"/>
  <c r="BY146" i="9" s="1"/>
  <c r="CE145" i="9"/>
  <c r="AO145" i="9"/>
  <c r="AR145" i="9"/>
  <c r="AT145" i="9"/>
  <c r="AL146" i="9" s="1"/>
  <c r="CH145" i="8"/>
  <c r="O146" i="9"/>
  <c r="T146" i="9"/>
  <c r="L147" i="9" s="1"/>
  <c r="R146" i="9"/>
  <c r="AO147" i="7"/>
  <c r="AR147" i="7"/>
  <c r="AT147" i="7"/>
  <c r="AL148" i="7" s="1"/>
  <c r="AO145" i="8"/>
  <c r="AR145" i="8"/>
  <c r="AT145" i="8"/>
  <c r="AL146" i="8" s="1"/>
  <c r="O147" i="7"/>
  <c r="T147" i="7"/>
  <c r="L148" i="7" s="1"/>
  <c r="R147" i="7"/>
  <c r="BP146" i="8"/>
  <c r="BO145" i="9"/>
  <c r="BT145" i="9"/>
  <c r="BL146" i="9" s="1"/>
  <c r="BR145" i="9"/>
  <c r="BB145" i="9"/>
  <c r="BE145" i="9"/>
  <c r="BG145" i="9"/>
  <c r="AY146" i="9" s="1"/>
  <c r="CC146" i="8"/>
  <c r="BO147" i="7"/>
  <c r="BT147" i="7"/>
  <c r="BL148" i="7" s="1"/>
  <c r="BR147" i="7"/>
  <c r="AD146" i="8"/>
  <c r="AA146" i="8"/>
  <c r="AF146" i="8"/>
  <c r="CB147" i="7"/>
  <c r="CE147" i="7"/>
  <c r="CG147" i="7"/>
  <c r="BY148" i="7" s="1"/>
  <c r="AD148" i="7"/>
  <c r="AA148" i="7"/>
  <c r="AF148" i="7"/>
  <c r="BU145" i="8"/>
  <c r="AB145" i="9"/>
  <c r="AG145" i="9"/>
  <c r="Y146" i="9" s="1"/>
  <c r="AE145" i="9"/>
  <c r="Q146" i="8"/>
  <c r="N146" i="8"/>
  <c r="S146" i="8"/>
  <c r="BC146" i="8"/>
  <c r="BB147" i="7"/>
  <c r="BG147" i="7"/>
  <c r="AY148" i="7" s="1"/>
  <c r="BE147" i="7"/>
  <c r="U147" i="7" l="1"/>
  <c r="AU147" i="7"/>
  <c r="BD146" i="8"/>
  <c r="BA146" i="8"/>
  <c r="BF146" i="8"/>
  <c r="AB148" i="7"/>
  <c r="AE148" i="7"/>
  <c r="AG148" i="7"/>
  <c r="Y149" i="7" s="1"/>
  <c r="CD146" i="8"/>
  <c r="CA146" i="8"/>
  <c r="CF146" i="8"/>
  <c r="P148" i="7"/>
  <c r="O146" i="8"/>
  <c r="T146" i="8"/>
  <c r="L147" i="8" s="1"/>
  <c r="R146" i="8"/>
  <c r="BH145" i="9"/>
  <c r="AP146" i="9"/>
  <c r="CC148" i="7"/>
  <c r="CH147" i="7"/>
  <c r="AP146" i="8"/>
  <c r="AU145" i="9"/>
  <c r="AU145" i="8"/>
  <c r="CH145" i="9"/>
  <c r="CC146" i="9"/>
  <c r="BC146" i="9"/>
  <c r="AH145" i="9"/>
  <c r="BH147" i="7"/>
  <c r="BC148" i="7"/>
  <c r="BU147" i="7"/>
  <c r="U146" i="9"/>
  <c r="AC146" i="9"/>
  <c r="BU145" i="9"/>
  <c r="AB146" i="8"/>
  <c r="AG146" i="8"/>
  <c r="Y147" i="8" s="1"/>
  <c r="AE146" i="8"/>
  <c r="BP146" i="9"/>
  <c r="BQ146" i="8"/>
  <c r="BN146" i="8"/>
  <c r="BS146" i="8"/>
  <c r="P147" i="9"/>
  <c r="BP148" i="7"/>
  <c r="AP148" i="7"/>
  <c r="CD148" i="7" l="1"/>
  <c r="CA148" i="7"/>
  <c r="CF148" i="7"/>
  <c r="AC149" i="7"/>
  <c r="BQ148" i="7"/>
  <c r="BN148" i="7"/>
  <c r="BS148" i="7"/>
  <c r="BD148" i="7"/>
  <c r="BA148" i="7"/>
  <c r="BF148" i="7"/>
  <c r="AH146" i="8"/>
  <c r="AH148" i="7"/>
  <c r="AQ146" i="9"/>
  <c r="AN146" i="9"/>
  <c r="AS146" i="9"/>
  <c r="Q147" i="9"/>
  <c r="N147" i="9"/>
  <c r="S147" i="9"/>
  <c r="BQ146" i="9"/>
  <c r="BN146" i="9"/>
  <c r="BS146" i="9"/>
  <c r="AC147" i="8"/>
  <c r="AD146" i="9"/>
  <c r="AA146" i="9"/>
  <c r="AF146" i="9"/>
  <c r="U146" i="8"/>
  <c r="BB146" i="8"/>
  <c r="BE146" i="8"/>
  <c r="BG146" i="8"/>
  <c r="AY147" i="8" s="1"/>
  <c r="P147" i="8"/>
  <c r="BD146" i="9"/>
  <c r="BA146" i="9"/>
  <c r="BF146" i="9"/>
  <c r="AQ146" i="8"/>
  <c r="AN146" i="8"/>
  <c r="AS146" i="8"/>
  <c r="AQ148" i="7"/>
  <c r="AN148" i="7"/>
  <c r="AS148" i="7"/>
  <c r="CD146" i="9"/>
  <c r="CA146" i="9"/>
  <c r="CF146" i="9"/>
  <c r="Q148" i="7"/>
  <c r="N148" i="7"/>
  <c r="S148" i="7"/>
  <c r="BO146" i="8"/>
  <c r="BT146" i="8"/>
  <c r="BL147" i="8" s="1"/>
  <c r="BR146" i="8"/>
  <c r="CB146" i="8"/>
  <c r="CG146" i="8"/>
  <c r="BY147" i="8" s="1"/>
  <c r="CE146" i="8"/>
  <c r="O148" i="7" l="1"/>
  <c r="R148" i="7"/>
  <c r="T148" i="7"/>
  <c r="L149" i="7" s="1"/>
  <c r="AO146" i="8"/>
  <c r="AT146" i="8"/>
  <c r="AL147" i="8" s="1"/>
  <c r="AR146" i="8"/>
  <c r="BB148" i="7"/>
  <c r="BE148" i="7"/>
  <c r="BG148" i="7"/>
  <c r="AY149" i="7" s="1"/>
  <c r="CH146" i="8"/>
  <c r="BB146" i="9"/>
  <c r="BG146" i="9"/>
  <c r="AY147" i="9" s="1"/>
  <c r="BE146" i="9"/>
  <c r="BO148" i="7"/>
  <c r="BT148" i="7"/>
  <c r="BL149" i="7" s="1"/>
  <c r="BR148" i="7"/>
  <c r="O147" i="9"/>
  <c r="R147" i="9"/>
  <c r="T147" i="9"/>
  <c r="L148" i="9" s="1"/>
  <c r="AB146" i="9"/>
  <c r="AG146" i="9"/>
  <c r="Y147" i="9" s="1"/>
  <c r="AE146" i="9"/>
  <c r="CB146" i="9"/>
  <c r="CG146" i="9"/>
  <c r="BY147" i="9" s="1"/>
  <c r="CE146" i="9"/>
  <c r="AD147" i="8"/>
  <c r="AA147" i="8"/>
  <c r="AF147" i="8"/>
  <c r="AD149" i="7"/>
  <c r="AA149" i="7"/>
  <c r="AF149" i="7"/>
  <c r="AO146" i="9"/>
  <c r="AR146" i="9"/>
  <c r="AT146" i="9"/>
  <c r="AL147" i="9" s="1"/>
  <c r="BC147" i="8"/>
  <c r="BU146" i="8"/>
  <c r="BH146" i="8"/>
  <c r="BO146" i="9"/>
  <c r="BT146" i="9"/>
  <c r="BL147" i="9" s="1"/>
  <c r="BR146" i="9"/>
  <c r="CB148" i="7"/>
  <c r="CE148" i="7"/>
  <c r="CG148" i="7"/>
  <c r="BY149" i="7" s="1"/>
  <c r="CC147" i="8"/>
  <c r="Q147" i="8"/>
  <c r="N147" i="8"/>
  <c r="S147" i="8"/>
  <c r="BP147" i="8"/>
  <c r="AO148" i="7"/>
  <c r="AT148" i="7"/>
  <c r="AL149" i="7" s="1"/>
  <c r="AR148" i="7"/>
  <c r="BU146" i="9" l="1"/>
  <c r="O147" i="8"/>
  <c r="T147" i="8"/>
  <c r="L148" i="8" s="1"/>
  <c r="R147" i="8"/>
  <c r="BC149" i="7"/>
  <c r="CC147" i="9"/>
  <c r="BU148" i="7"/>
  <c r="BP149" i="7"/>
  <c r="BH148" i="7"/>
  <c r="AP147" i="9"/>
  <c r="AU146" i="9"/>
  <c r="AH146" i="9"/>
  <c r="BH146" i="9"/>
  <c r="AB149" i="7"/>
  <c r="AE149" i="7"/>
  <c r="AG149" i="7"/>
  <c r="Y150" i="7" s="1"/>
  <c r="BC147" i="9"/>
  <c r="AU146" i="8"/>
  <c r="BP147" i="9"/>
  <c r="CH146" i="9"/>
  <c r="AP147" i="8"/>
  <c r="AC147" i="9"/>
  <c r="P148" i="9"/>
  <c r="AU148" i="7"/>
  <c r="CD147" i="8"/>
  <c r="CA147" i="8"/>
  <c r="CF147" i="8"/>
  <c r="AP149" i="7"/>
  <c r="CC149" i="7"/>
  <c r="U147" i="9"/>
  <c r="P149" i="7"/>
  <c r="CH148" i="7"/>
  <c r="U148" i="7"/>
  <c r="BQ147" i="8"/>
  <c r="BN147" i="8"/>
  <c r="BS147" i="8"/>
  <c r="BD147" i="8"/>
  <c r="BA147" i="8"/>
  <c r="BF147" i="8"/>
  <c r="AB147" i="8"/>
  <c r="AG147" i="8"/>
  <c r="Y148" i="8" s="1"/>
  <c r="AE147" i="8"/>
  <c r="BB147" i="8" l="1"/>
  <c r="BG147" i="8"/>
  <c r="AY148" i="8" s="1"/>
  <c r="BE147" i="8"/>
  <c r="BD147" i="9"/>
  <c r="BA147" i="9"/>
  <c r="BF147" i="9"/>
  <c r="CD147" i="9"/>
  <c r="CA147" i="9"/>
  <c r="CF147" i="9"/>
  <c r="AC150" i="7"/>
  <c r="AH149" i="7"/>
  <c r="AQ147" i="9"/>
  <c r="AN147" i="9"/>
  <c r="AS147" i="9"/>
  <c r="BD149" i="7"/>
  <c r="BA149" i="7"/>
  <c r="BF149" i="7"/>
  <c r="BO147" i="8"/>
  <c r="BT147" i="8"/>
  <c r="BL148" i="8" s="1"/>
  <c r="BR147" i="8"/>
  <c r="AQ149" i="7"/>
  <c r="AN149" i="7"/>
  <c r="AS149" i="7"/>
  <c r="CB147" i="8"/>
  <c r="CG147" i="8"/>
  <c r="BY148" i="8" s="1"/>
  <c r="CE147" i="8"/>
  <c r="U147" i="8"/>
  <c r="AD147" i="9"/>
  <c r="AA147" i="9"/>
  <c r="AF147" i="9"/>
  <c r="P148" i="8"/>
  <c r="BQ149" i="7"/>
  <c r="BN149" i="7"/>
  <c r="BS149" i="7"/>
  <c r="CD149" i="7"/>
  <c r="CA149" i="7"/>
  <c r="CF149" i="7"/>
  <c r="AC148" i="8"/>
  <c r="AQ147" i="8"/>
  <c r="AN147" i="8"/>
  <c r="AS147" i="8"/>
  <c r="AH147" i="8"/>
  <c r="Q149" i="7"/>
  <c r="N149" i="7"/>
  <c r="S149" i="7"/>
  <c r="Q148" i="9"/>
  <c r="N148" i="9"/>
  <c r="S148" i="9"/>
  <c r="BQ147" i="9"/>
  <c r="BN147" i="9"/>
  <c r="BS147" i="9"/>
  <c r="AD150" i="7" l="1"/>
  <c r="AA150" i="7"/>
  <c r="AF150" i="7"/>
  <c r="AB147" i="9"/>
  <c r="AE147" i="9"/>
  <c r="AG147" i="9"/>
  <c r="Y148" i="9" s="1"/>
  <c r="BP148" i="8"/>
  <c r="CB147" i="9"/>
  <c r="CE147" i="9"/>
  <c r="CG147" i="9"/>
  <c r="BY148" i="9" s="1"/>
  <c r="BB149" i="7"/>
  <c r="BE149" i="7"/>
  <c r="BG149" i="7"/>
  <c r="AY150" i="7" s="1"/>
  <c r="BB147" i="9"/>
  <c r="BE147" i="9"/>
  <c r="BG147" i="9"/>
  <c r="AY148" i="9" s="1"/>
  <c r="BU147" i="8"/>
  <c r="CB149" i="7"/>
  <c r="CE149" i="7"/>
  <c r="CG149" i="7"/>
  <c r="BY150" i="7" s="1"/>
  <c r="AO147" i="8"/>
  <c r="AT147" i="8"/>
  <c r="AL148" i="8" s="1"/>
  <c r="AR147" i="8"/>
  <c r="CC148" i="8"/>
  <c r="AO147" i="9"/>
  <c r="AT147" i="9"/>
  <c r="AL148" i="9" s="1"/>
  <c r="AR147" i="9"/>
  <c r="BH147" i="8"/>
  <c r="BC148" i="8"/>
  <c r="CH147" i="8"/>
  <c r="BO147" i="9"/>
  <c r="BR147" i="9"/>
  <c r="BT147" i="9"/>
  <c r="BL148" i="9" s="1"/>
  <c r="BO149" i="7"/>
  <c r="BT149" i="7"/>
  <c r="BL150" i="7" s="1"/>
  <c r="BR149" i="7"/>
  <c r="O148" i="9"/>
  <c r="R148" i="9"/>
  <c r="T148" i="9"/>
  <c r="L149" i="9" s="1"/>
  <c r="AO149" i="7"/>
  <c r="AR149" i="7"/>
  <c r="AT149" i="7"/>
  <c r="AL150" i="7" s="1"/>
  <c r="O149" i="7"/>
  <c r="T149" i="7"/>
  <c r="L150" i="7" s="1"/>
  <c r="R149" i="7"/>
  <c r="AD148" i="8"/>
  <c r="AA148" i="8"/>
  <c r="AF148" i="8"/>
  <c r="Q148" i="8"/>
  <c r="N148" i="8"/>
  <c r="S148" i="8"/>
  <c r="BC148" i="9" l="1"/>
  <c r="BH147" i="9"/>
  <c r="BQ148" i="8"/>
  <c r="BN148" i="8"/>
  <c r="BS148" i="8"/>
  <c r="BU149" i="7"/>
  <c r="AC148" i="9"/>
  <c r="BP148" i="9"/>
  <c r="AP148" i="9"/>
  <c r="BU147" i="9"/>
  <c r="AP150" i="7"/>
  <c r="BP150" i="7"/>
  <c r="BD148" i="8"/>
  <c r="BA148" i="8"/>
  <c r="BF148" i="8"/>
  <c r="CD148" i="8"/>
  <c r="CA148" i="8"/>
  <c r="CF148" i="8"/>
  <c r="AH147" i="9"/>
  <c r="AU149" i="7"/>
  <c r="AU147" i="8"/>
  <c r="BC150" i="7"/>
  <c r="U149" i="7"/>
  <c r="AP148" i="8"/>
  <c r="BH149" i="7"/>
  <c r="P150" i="7"/>
  <c r="P149" i="9"/>
  <c r="U148" i="9"/>
  <c r="CC150" i="7"/>
  <c r="AB150" i="7"/>
  <c r="AG150" i="7"/>
  <c r="Y151" i="7" s="1"/>
  <c r="AE150" i="7"/>
  <c r="O148" i="8"/>
  <c r="T148" i="8"/>
  <c r="L149" i="8" s="1"/>
  <c r="R148" i="8"/>
  <c r="CH149" i="7"/>
  <c r="CC148" i="9"/>
  <c r="AB148" i="8"/>
  <c r="AE148" i="8"/>
  <c r="AG148" i="8"/>
  <c r="Y149" i="8" s="1"/>
  <c r="AU147" i="9"/>
  <c r="CH147" i="9"/>
  <c r="Q149" i="9" l="1"/>
  <c r="N149" i="9"/>
  <c r="S149" i="9"/>
  <c r="AD148" i="9"/>
  <c r="AA148" i="9"/>
  <c r="AF148" i="9"/>
  <c r="AH150" i="7"/>
  <c r="AC149" i="8"/>
  <c r="AC151" i="7"/>
  <c r="Q150" i="7"/>
  <c r="N150" i="7"/>
  <c r="S150" i="7"/>
  <c r="AH148" i="8"/>
  <c r="AQ150" i="7"/>
  <c r="AN150" i="7"/>
  <c r="AS150" i="7"/>
  <c r="BQ150" i="7"/>
  <c r="BN150" i="7"/>
  <c r="BS150" i="7"/>
  <c r="CD150" i="7"/>
  <c r="CA150" i="7"/>
  <c r="CF150" i="7"/>
  <c r="AQ148" i="8"/>
  <c r="AN148" i="8"/>
  <c r="AS148" i="8"/>
  <c r="BO148" i="8"/>
  <c r="BR148" i="8"/>
  <c r="BT148" i="8"/>
  <c r="BL149" i="8" s="1"/>
  <c r="CD148" i="9"/>
  <c r="CA148" i="9"/>
  <c r="CF148" i="9"/>
  <c r="CB148" i="8"/>
  <c r="CE148" i="8"/>
  <c r="CG148" i="8"/>
  <c r="BY149" i="8" s="1"/>
  <c r="AQ148" i="9"/>
  <c r="AN148" i="9"/>
  <c r="AS148" i="9"/>
  <c r="U148" i="8"/>
  <c r="BQ148" i="9"/>
  <c r="BN148" i="9"/>
  <c r="BS148" i="9"/>
  <c r="P149" i="8"/>
  <c r="BD150" i="7"/>
  <c r="BA150" i="7"/>
  <c r="BF150" i="7"/>
  <c r="BB148" i="8"/>
  <c r="BE148" i="8"/>
  <c r="BG148" i="8"/>
  <c r="AY149" i="8" s="1"/>
  <c r="BD148" i="9"/>
  <c r="BA148" i="9"/>
  <c r="BF148" i="9"/>
  <c r="BP149" i="8" l="1"/>
  <c r="BB150" i="7"/>
  <c r="BE150" i="7"/>
  <c r="BG150" i="7"/>
  <c r="AY151" i="7" s="1"/>
  <c r="AO148" i="9"/>
  <c r="AR148" i="9"/>
  <c r="AT148" i="9"/>
  <c r="AL149" i="9" s="1"/>
  <c r="AO150" i="7"/>
  <c r="AT150" i="7"/>
  <c r="AL151" i="7" s="1"/>
  <c r="AR150" i="7"/>
  <c r="AO148" i="8"/>
  <c r="AT148" i="8"/>
  <c r="AL149" i="8" s="1"/>
  <c r="AR148" i="8"/>
  <c r="BO148" i="9"/>
  <c r="BT148" i="9"/>
  <c r="BL149" i="9" s="1"/>
  <c r="BR148" i="9"/>
  <c r="CC149" i="8"/>
  <c r="CH148" i="8"/>
  <c r="AB148" i="9"/>
  <c r="AE148" i="9"/>
  <c r="AG148" i="9"/>
  <c r="Y149" i="9" s="1"/>
  <c r="Q149" i="8"/>
  <c r="N149" i="8"/>
  <c r="S149" i="8"/>
  <c r="CB150" i="7"/>
  <c r="CE150" i="7"/>
  <c r="CG150" i="7"/>
  <c r="BY151" i="7" s="1"/>
  <c r="BH148" i="8"/>
  <c r="CB148" i="9"/>
  <c r="CE148" i="9"/>
  <c r="CG148" i="9"/>
  <c r="BY149" i="9" s="1"/>
  <c r="B20" i="9"/>
  <c r="BU148" i="8"/>
  <c r="BB148" i="9"/>
  <c r="BG148" i="9"/>
  <c r="AY149" i="9" s="1"/>
  <c r="BE148" i="9"/>
  <c r="AD151" i="7"/>
  <c r="AA151" i="7"/>
  <c r="AF151" i="7"/>
  <c r="O149" i="9"/>
  <c r="R149" i="9"/>
  <c r="T149" i="9"/>
  <c r="L150" i="9" s="1"/>
  <c r="O150" i="7"/>
  <c r="R150" i="7"/>
  <c r="T150" i="7"/>
  <c r="L151" i="7" s="1"/>
  <c r="BC149" i="8"/>
  <c r="BO150" i="7"/>
  <c r="BR150" i="7"/>
  <c r="BT150" i="7"/>
  <c r="BL151" i="7" s="1"/>
  <c r="AD149" i="8"/>
  <c r="AA149" i="8"/>
  <c r="AF149" i="8"/>
  <c r="BU148" i="9" l="1"/>
  <c r="BP149" i="9"/>
  <c r="AC149" i="9"/>
  <c r="AP149" i="9"/>
  <c r="CH148" i="9"/>
  <c r="BH148" i="9"/>
  <c r="AH148" i="9"/>
  <c r="AU148" i="9"/>
  <c r="P150" i="9"/>
  <c r="AU148" i="8"/>
  <c r="BC151" i="7"/>
  <c r="O149" i="8"/>
  <c r="T149" i="8"/>
  <c r="L150" i="8" s="1"/>
  <c r="R149" i="8"/>
  <c r="U149" i="9"/>
  <c r="CC151" i="7"/>
  <c r="AP149" i="8"/>
  <c r="BH150" i="7"/>
  <c r="B20" i="8"/>
  <c r="U150" i="7"/>
  <c r="C20" i="8"/>
  <c r="BP151" i="7"/>
  <c r="BD149" i="8"/>
  <c r="BA149" i="8"/>
  <c r="BF149" i="8"/>
  <c r="P151" i="7"/>
  <c r="BC149" i="9"/>
  <c r="AB149" i="8"/>
  <c r="AE149" i="8"/>
  <c r="AG149" i="8"/>
  <c r="Y150" i="8" s="1"/>
  <c r="CH150" i="7"/>
  <c r="BU150" i="7"/>
  <c r="CD149" i="8"/>
  <c r="CA149" i="8"/>
  <c r="CF149" i="8"/>
  <c r="AP151" i="7"/>
  <c r="C22" i="7"/>
  <c r="AB151" i="7"/>
  <c r="AG151" i="7"/>
  <c r="Y152" i="7" s="1"/>
  <c r="AE151" i="7"/>
  <c r="CC149" i="9"/>
  <c r="AU150" i="7"/>
  <c r="BQ149" i="8"/>
  <c r="BN149" i="8"/>
  <c r="BS149" i="8"/>
  <c r="F20" i="8" l="1"/>
  <c r="AH151" i="7"/>
  <c r="AC152" i="7"/>
  <c r="BQ151" i="7"/>
  <c r="BN151" i="7"/>
  <c r="BS151" i="7"/>
  <c r="CD151" i="7"/>
  <c r="CA151" i="7"/>
  <c r="CF151" i="7"/>
  <c r="AC150" i="8"/>
  <c r="Q150" i="9"/>
  <c r="N150" i="9"/>
  <c r="S150" i="9"/>
  <c r="AH149" i="8"/>
  <c r="AQ149" i="9"/>
  <c r="AN149" i="9"/>
  <c r="AS149" i="9"/>
  <c r="U149" i="8"/>
  <c r="P150" i="8"/>
  <c r="BO149" i="8"/>
  <c r="BR149" i="8"/>
  <c r="BT149" i="8"/>
  <c r="BL150" i="8" s="1"/>
  <c r="AQ151" i="7"/>
  <c r="AN151" i="7"/>
  <c r="AS151" i="7"/>
  <c r="BD149" i="9"/>
  <c r="BA149" i="9"/>
  <c r="BF149" i="9"/>
  <c r="AD149" i="9"/>
  <c r="AA149" i="9"/>
  <c r="AF149" i="9"/>
  <c r="Q151" i="7"/>
  <c r="N151" i="7"/>
  <c r="S151" i="7"/>
  <c r="CB149" i="8"/>
  <c r="CG149" i="8"/>
  <c r="BY150" i="8" s="1"/>
  <c r="CE149" i="8"/>
  <c r="E20" i="8"/>
  <c r="BQ149" i="9"/>
  <c r="BN149" i="9"/>
  <c r="BS149" i="9"/>
  <c r="G20" i="8"/>
  <c r="BB149" i="8"/>
  <c r="BE149" i="8"/>
  <c r="BG149" i="8"/>
  <c r="AY150" i="8" s="1"/>
  <c r="BD151" i="7"/>
  <c r="BA151" i="7"/>
  <c r="BF151" i="7"/>
  <c r="CD149" i="9"/>
  <c r="CA149" i="9"/>
  <c r="CF149" i="9"/>
  <c r="AQ149" i="8"/>
  <c r="AN149" i="8"/>
  <c r="AS149" i="8"/>
  <c r="G22" i="7" l="1"/>
  <c r="CC150" i="8"/>
  <c r="D22" i="7"/>
  <c r="CB151" i="7"/>
  <c r="CE151" i="7"/>
  <c r="CG151" i="7"/>
  <c r="BY152" i="7" s="1"/>
  <c r="D20" i="9"/>
  <c r="CH149" i="8"/>
  <c r="AO149" i="9"/>
  <c r="AR149" i="9"/>
  <c r="AT149" i="9"/>
  <c r="AL150" i="9" s="1"/>
  <c r="F22" i="7"/>
  <c r="BP150" i="8"/>
  <c r="BO151" i="7"/>
  <c r="BR151" i="7"/>
  <c r="BT151" i="7"/>
  <c r="BL152" i="7" s="1"/>
  <c r="BO149" i="9"/>
  <c r="BR149" i="9"/>
  <c r="BT149" i="9"/>
  <c r="BL150" i="9" s="1"/>
  <c r="O151" i="7"/>
  <c r="T151" i="7"/>
  <c r="L152" i="7" s="1"/>
  <c r="R151" i="7"/>
  <c r="BU149" i="8"/>
  <c r="AD152" i="7"/>
  <c r="AA152" i="7"/>
  <c r="AF152" i="7"/>
  <c r="D20" i="8"/>
  <c r="AO151" i="7"/>
  <c r="AR151" i="7"/>
  <c r="AT151" i="7"/>
  <c r="AL152" i="7" s="1"/>
  <c r="CB149" i="9"/>
  <c r="CG149" i="9"/>
  <c r="BY150" i="9" s="1"/>
  <c r="CE149" i="9"/>
  <c r="C20" i="9"/>
  <c r="AB149" i="9"/>
  <c r="AE149" i="9"/>
  <c r="AG149" i="9"/>
  <c r="Y150" i="9" s="1"/>
  <c r="O150" i="9"/>
  <c r="T150" i="9"/>
  <c r="L151" i="9" s="1"/>
  <c r="R150" i="9"/>
  <c r="BH149" i="8"/>
  <c r="F20" i="9"/>
  <c r="B22" i="7"/>
  <c r="E22" i="7"/>
  <c r="AO149" i="8"/>
  <c r="AT149" i="8"/>
  <c r="AL150" i="8" s="1"/>
  <c r="AR149" i="8"/>
  <c r="G20" i="9"/>
  <c r="BB151" i="7"/>
  <c r="BG151" i="7"/>
  <c r="AY152" i="7" s="1"/>
  <c r="BE151" i="7"/>
  <c r="E20" i="9"/>
  <c r="AD150" i="8"/>
  <c r="AA150" i="8"/>
  <c r="AF150" i="8"/>
  <c r="Q150" i="8"/>
  <c r="N150" i="8"/>
  <c r="S150" i="8"/>
  <c r="BC150" i="8"/>
  <c r="BB149" i="9"/>
  <c r="BE149" i="9"/>
  <c r="BG149" i="9"/>
  <c r="AY150" i="9" s="1"/>
  <c r="BP152" i="7" l="1"/>
  <c r="BU151" i="7"/>
  <c r="AB152" i="7"/>
  <c r="AE152" i="7"/>
  <c r="AG152" i="7"/>
  <c r="Y153" i="7" s="1"/>
  <c r="CC152" i="7"/>
  <c r="BH151" i="7"/>
  <c r="O150" i="8"/>
  <c r="T150" i="8"/>
  <c r="L151" i="8" s="1"/>
  <c r="R150" i="8"/>
  <c r="BQ150" i="8"/>
  <c r="BN150" i="8"/>
  <c r="BS150" i="8"/>
  <c r="CH151" i="7"/>
  <c r="CH149" i="9"/>
  <c r="AH149" i="9"/>
  <c r="U150" i="9"/>
  <c r="CC150" i="9"/>
  <c r="AU149" i="8"/>
  <c r="P151" i="9"/>
  <c r="U151" i="7"/>
  <c r="BC150" i="9"/>
  <c r="AP150" i="8"/>
  <c r="AP152" i="7"/>
  <c r="P152" i="7"/>
  <c r="AP150" i="9"/>
  <c r="BH149" i="9"/>
  <c r="AB150" i="8"/>
  <c r="AG150" i="8"/>
  <c r="Y151" i="8" s="1"/>
  <c r="AE150" i="8"/>
  <c r="AU151" i="7"/>
  <c r="AU149" i="9"/>
  <c r="CD150" i="8"/>
  <c r="CA150" i="8"/>
  <c r="CF150" i="8"/>
  <c r="AC150" i="9"/>
  <c r="BP150" i="9"/>
  <c r="BC152" i="7"/>
  <c r="BD150" i="8"/>
  <c r="BA150" i="8"/>
  <c r="BF150" i="8"/>
  <c r="BU149" i="9"/>
  <c r="BD152" i="7" l="1"/>
  <c r="BA152" i="7"/>
  <c r="BF152" i="7"/>
  <c r="AQ150" i="9"/>
  <c r="AN150" i="9"/>
  <c r="AS150" i="9"/>
  <c r="Q151" i="9"/>
  <c r="N151" i="9"/>
  <c r="S151" i="9"/>
  <c r="CD152" i="7"/>
  <c r="CA152" i="7"/>
  <c r="CF152" i="7"/>
  <c r="AC153" i="7"/>
  <c r="AH150" i="8"/>
  <c r="AH152" i="7"/>
  <c r="AD150" i="9"/>
  <c r="AA150" i="9"/>
  <c r="AF150" i="9"/>
  <c r="AC151" i="8"/>
  <c r="CD150" i="9"/>
  <c r="CA150" i="9"/>
  <c r="CF150" i="9"/>
  <c r="BO150" i="8"/>
  <c r="BT150" i="8"/>
  <c r="BL151" i="8" s="1"/>
  <c r="BR150" i="8"/>
  <c r="Q152" i="7"/>
  <c r="N152" i="7"/>
  <c r="S152" i="7"/>
  <c r="BQ150" i="9"/>
  <c r="BN150" i="9"/>
  <c r="BS150" i="9"/>
  <c r="AQ152" i="7"/>
  <c r="AN152" i="7"/>
  <c r="AS152" i="7"/>
  <c r="CB150" i="8"/>
  <c r="CE150" i="8"/>
  <c r="CG150" i="8"/>
  <c r="BY151" i="8" s="1"/>
  <c r="BD150" i="9"/>
  <c r="BA150" i="9"/>
  <c r="BF150" i="9"/>
  <c r="U150" i="8"/>
  <c r="AQ150" i="8"/>
  <c r="AN150" i="8"/>
  <c r="AS150" i="8"/>
  <c r="BB150" i="8"/>
  <c r="BG150" i="8"/>
  <c r="AY151" i="8" s="1"/>
  <c r="BE150" i="8"/>
  <c r="P151" i="8"/>
  <c r="BQ152" i="7"/>
  <c r="BN152" i="7"/>
  <c r="BS152" i="7"/>
  <c r="CB150" i="9" l="1"/>
  <c r="CG150" i="9"/>
  <c r="BY151" i="9" s="1"/>
  <c r="CE150" i="9"/>
  <c r="O152" i="7"/>
  <c r="R152" i="7"/>
  <c r="T152" i="7"/>
  <c r="L153" i="7" s="1"/>
  <c r="AB150" i="9"/>
  <c r="AG150" i="9"/>
  <c r="Y151" i="9" s="1"/>
  <c r="AE150" i="9"/>
  <c r="CB152" i="7"/>
  <c r="CE152" i="7"/>
  <c r="CG152" i="7"/>
  <c r="BY153" i="7" s="1"/>
  <c r="AO152" i="7"/>
  <c r="AT152" i="7"/>
  <c r="AL153" i="7" s="1"/>
  <c r="AR152" i="7"/>
  <c r="AO150" i="8"/>
  <c r="AT150" i="8"/>
  <c r="AL151" i="8" s="1"/>
  <c r="AR150" i="8"/>
  <c r="BU150" i="8"/>
  <c r="BO152" i="7"/>
  <c r="BT152" i="7"/>
  <c r="BL153" i="7" s="1"/>
  <c r="BR152" i="7"/>
  <c r="BP151" i="8"/>
  <c r="O151" i="9"/>
  <c r="R151" i="9"/>
  <c r="T151" i="9"/>
  <c r="L152" i="9" s="1"/>
  <c r="BB150" i="9"/>
  <c r="BE150" i="9"/>
  <c r="BG150" i="9"/>
  <c r="AY151" i="9" s="1"/>
  <c r="AO150" i="9"/>
  <c r="AR150" i="9"/>
  <c r="AT150" i="9"/>
  <c r="AL151" i="9" s="1"/>
  <c r="AD151" i="8"/>
  <c r="AA151" i="8"/>
  <c r="AF151" i="8"/>
  <c r="AD153" i="7"/>
  <c r="AA153" i="7"/>
  <c r="AF153" i="7"/>
  <c r="CH150" i="8"/>
  <c r="BB152" i="7"/>
  <c r="BG152" i="7"/>
  <c r="AY153" i="7" s="1"/>
  <c r="BE152" i="7"/>
  <c r="Q151" i="8"/>
  <c r="N151" i="8"/>
  <c r="S151" i="8"/>
  <c r="CC151" i="8"/>
  <c r="BO150" i="9"/>
  <c r="BR150" i="9"/>
  <c r="BT150" i="9"/>
  <c r="BL151" i="9" s="1"/>
  <c r="BH150" i="8"/>
  <c r="BC151" i="8"/>
  <c r="AP151" i="8" l="1"/>
  <c r="BC151" i="9"/>
  <c r="BQ151" i="8"/>
  <c r="BN151" i="8"/>
  <c r="BS151" i="8"/>
  <c r="AH150" i="9"/>
  <c r="BU150" i="9"/>
  <c r="BH150" i="9"/>
  <c r="AU152" i="7"/>
  <c r="AC151" i="9"/>
  <c r="AB153" i="7"/>
  <c r="AG153" i="7"/>
  <c r="Y154" i="7" s="1"/>
  <c r="AE153" i="7"/>
  <c r="BP153" i="7"/>
  <c r="P153" i="7"/>
  <c r="CD151" i="8"/>
  <c r="CA151" i="8"/>
  <c r="CF151" i="8"/>
  <c r="CC153" i="7"/>
  <c r="U152" i="7"/>
  <c r="AP153" i="7"/>
  <c r="CH152" i="7"/>
  <c r="AB151" i="8"/>
  <c r="AG151" i="8"/>
  <c r="Y152" i="8" s="1"/>
  <c r="AE151" i="8"/>
  <c r="CH150" i="9"/>
  <c r="CC151" i="9"/>
  <c r="BH152" i="7"/>
  <c r="O151" i="8"/>
  <c r="T151" i="8"/>
  <c r="L152" i="8" s="1"/>
  <c r="R151" i="8"/>
  <c r="BD151" i="8"/>
  <c r="BA151" i="8"/>
  <c r="BF151" i="8"/>
  <c r="P152" i="9"/>
  <c r="BC153" i="7"/>
  <c r="U151" i="9"/>
  <c r="BP151" i="9"/>
  <c r="BU152" i="7"/>
  <c r="AP151" i="9"/>
  <c r="AU150" i="9"/>
  <c r="AU150" i="8"/>
  <c r="AQ153" i="7" l="1"/>
  <c r="AN153" i="7"/>
  <c r="AS153" i="7"/>
  <c r="Q153" i="7"/>
  <c r="N153" i="7"/>
  <c r="S153" i="7"/>
  <c r="BQ153" i="7"/>
  <c r="BN153" i="7"/>
  <c r="BS153" i="7"/>
  <c r="AC154" i="7"/>
  <c r="AC152" i="8"/>
  <c r="BO151" i="8"/>
  <c r="BR151" i="8"/>
  <c r="BT151" i="8"/>
  <c r="BL152" i="8" s="1"/>
  <c r="BQ151" i="9"/>
  <c r="BN151" i="9"/>
  <c r="BS151" i="9"/>
  <c r="AD151" i="9"/>
  <c r="AA151" i="9"/>
  <c r="AF151" i="9"/>
  <c r="CD153" i="7"/>
  <c r="CA153" i="7"/>
  <c r="CF153" i="7"/>
  <c r="P152" i="8"/>
  <c r="AQ151" i="9"/>
  <c r="AN151" i="9"/>
  <c r="AS151" i="9"/>
  <c r="BD151" i="9"/>
  <c r="BA151" i="9"/>
  <c r="BF151" i="9"/>
  <c r="BB151" i="8"/>
  <c r="BE151" i="8"/>
  <c r="BG151" i="8"/>
  <c r="AY152" i="8" s="1"/>
  <c r="U151" i="8"/>
  <c r="AH153" i="7"/>
  <c r="AH151" i="8"/>
  <c r="BD153" i="7"/>
  <c r="BA153" i="7"/>
  <c r="BF153" i="7"/>
  <c r="CB151" i="8"/>
  <c r="CE151" i="8"/>
  <c r="CG151" i="8"/>
  <c r="BY152" i="8" s="1"/>
  <c r="Q152" i="9"/>
  <c r="N152" i="9"/>
  <c r="S152" i="9"/>
  <c r="CD151" i="9"/>
  <c r="CA151" i="9"/>
  <c r="CF151" i="9"/>
  <c r="AQ151" i="8"/>
  <c r="AN151" i="8"/>
  <c r="AS151" i="8"/>
  <c r="CC152" i="8" l="1"/>
  <c r="BO153" i="7"/>
  <c r="BR153" i="7"/>
  <c r="BT153" i="7"/>
  <c r="BL154" i="7" s="1"/>
  <c r="BO151" i="9"/>
  <c r="BT151" i="9"/>
  <c r="BL152" i="9" s="1"/>
  <c r="BR151" i="9"/>
  <c r="AO151" i="9"/>
  <c r="AR151" i="9"/>
  <c r="AT151" i="9"/>
  <c r="AL152" i="9" s="1"/>
  <c r="BC152" i="8"/>
  <c r="O152" i="9"/>
  <c r="R152" i="9"/>
  <c r="T152" i="9"/>
  <c r="L153" i="9" s="1"/>
  <c r="CH151" i="8"/>
  <c r="BB151" i="9"/>
  <c r="BG151" i="9"/>
  <c r="AY152" i="9" s="1"/>
  <c r="BE151" i="9"/>
  <c r="O153" i="7"/>
  <c r="R153" i="7"/>
  <c r="T153" i="7"/>
  <c r="L154" i="7" s="1"/>
  <c r="BB153" i="7"/>
  <c r="BE153" i="7"/>
  <c r="BG153" i="7"/>
  <c r="AY154" i="7" s="1"/>
  <c r="AD154" i="7"/>
  <c r="AA154" i="7"/>
  <c r="AF154" i="7"/>
  <c r="BH151" i="8"/>
  <c r="Q152" i="8"/>
  <c r="N152" i="8"/>
  <c r="S152" i="8"/>
  <c r="AO151" i="8"/>
  <c r="AT151" i="8"/>
  <c r="AL152" i="8" s="1"/>
  <c r="AR151" i="8"/>
  <c r="BP152" i="8"/>
  <c r="BU151" i="8"/>
  <c r="CB153" i="7"/>
  <c r="CE153" i="7"/>
  <c r="CG153" i="7"/>
  <c r="BY154" i="7" s="1"/>
  <c r="CB151" i="9"/>
  <c r="CE151" i="9"/>
  <c r="CG151" i="9"/>
  <c r="BY152" i="9" s="1"/>
  <c r="AD152" i="8"/>
  <c r="AA152" i="8"/>
  <c r="AF152" i="8"/>
  <c r="AB151" i="9"/>
  <c r="AG151" i="9"/>
  <c r="Y152" i="9" s="1"/>
  <c r="AE151" i="9"/>
  <c r="AO153" i="7"/>
  <c r="AR153" i="7"/>
  <c r="AT153" i="7"/>
  <c r="AL154" i="7" s="1"/>
  <c r="AP152" i="9" l="1"/>
  <c r="AU151" i="9"/>
  <c r="BH153" i="7"/>
  <c r="AH151" i="9"/>
  <c r="CH153" i="7"/>
  <c r="O152" i="8"/>
  <c r="T152" i="8"/>
  <c r="L153" i="8" s="1"/>
  <c r="R152" i="8"/>
  <c r="BU151" i="9"/>
  <c r="BP152" i="9"/>
  <c r="BC154" i="7"/>
  <c r="P154" i="7"/>
  <c r="BP154" i="7"/>
  <c r="BQ152" i="8"/>
  <c r="BN152" i="8"/>
  <c r="BS152" i="8"/>
  <c r="U153" i="7"/>
  <c r="U152" i="9"/>
  <c r="BU153" i="7"/>
  <c r="P153" i="9"/>
  <c r="AB152" i="8"/>
  <c r="AE152" i="8"/>
  <c r="AG152" i="8"/>
  <c r="Y153" i="8" s="1"/>
  <c r="BH151" i="9"/>
  <c r="AB154" i="7"/>
  <c r="AE154" i="7"/>
  <c r="AG154" i="7"/>
  <c r="Y155" i="7" s="1"/>
  <c r="CC152" i="9"/>
  <c r="BC152" i="9"/>
  <c r="AU153" i="7"/>
  <c r="CC154" i="7"/>
  <c r="AC152" i="9"/>
  <c r="AU151" i="8"/>
  <c r="AP154" i="7"/>
  <c r="CH151" i="9"/>
  <c r="AP152" i="8"/>
  <c r="BD152" i="8"/>
  <c r="BA152" i="8"/>
  <c r="BF152" i="8"/>
  <c r="CD152" i="8"/>
  <c r="CA152" i="8"/>
  <c r="CF152" i="8"/>
  <c r="BB152" i="8" l="1"/>
  <c r="BG152" i="8"/>
  <c r="AY153" i="8" s="1"/>
  <c r="BE152" i="8"/>
  <c r="CD154" i="7"/>
  <c r="CA154" i="7"/>
  <c r="CF154" i="7"/>
  <c r="BD154" i="7"/>
  <c r="BA154" i="7"/>
  <c r="BF154" i="7"/>
  <c r="P153" i="8"/>
  <c r="AD152" i="9"/>
  <c r="AA152" i="9"/>
  <c r="AF152" i="9"/>
  <c r="AH152" i="8"/>
  <c r="BD152" i="9"/>
  <c r="BA152" i="9"/>
  <c r="BF152" i="9"/>
  <c r="BQ152" i="9"/>
  <c r="BN152" i="9"/>
  <c r="BS152" i="9"/>
  <c r="CD152" i="9"/>
  <c r="CA152" i="9"/>
  <c r="CF152" i="9"/>
  <c r="AQ152" i="8"/>
  <c r="AN152" i="8"/>
  <c r="AS152" i="8"/>
  <c r="AC153" i="8"/>
  <c r="BO152" i="8"/>
  <c r="BR152" i="8"/>
  <c r="BT152" i="8"/>
  <c r="BL153" i="8" s="1"/>
  <c r="CB152" i="8"/>
  <c r="CG152" i="8"/>
  <c r="BY153" i="8" s="1"/>
  <c r="CE152" i="8"/>
  <c r="BQ154" i="7"/>
  <c r="BN154" i="7"/>
  <c r="BS154" i="7"/>
  <c r="AH154" i="7"/>
  <c r="AQ154" i="7"/>
  <c r="AN154" i="7"/>
  <c r="AS154" i="7"/>
  <c r="Q153" i="9"/>
  <c r="N153" i="9"/>
  <c r="S153" i="9"/>
  <c r="AC155" i="7"/>
  <c r="Q154" i="7"/>
  <c r="N154" i="7"/>
  <c r="S154" i="7"/>
  <c r="U152" i="8"/>
  <c r="AQ152" i="9"/>
  <c r="AN152" i="9"/>
  <c r="AS152" i="9"/>
  <c r="BO154" i="7" l="1"/>
  <c r="BR154" i="7"/>
  <c r="BT154" i="7"/>
  <c r="BL155" i="7" s="1"/>
  <c r="AD153" i="8"/>
  <c r="AA153" i="8"/>
  <c r="AF153" i="8"/>
  <c r="BB152" i="9"/>
  <c r="BG152" i="9"/>
  <c r="AY153" i="9" s="1"/>
  <c r="BE152" i="9"/>
  <c r="Q153" i="8"/>
  <c r="N153" i="8"/>
  <c r="S153" i="8"/>
  <c r="AD155" i="7"/>
  <c r="AA155" i="7"/>
  <c r="AF155" i="7"/>
  <c r="BB154" i="7"/>
  <c r="BE154" i="7"/>
  <c r="BG154" i="7"/>
  <c r="AY155" i="7" s="1"/>
  <c r="O153" i="9"/>
  <c r="T153" i="9"/>
  <c r="L154" i="9" s="1"/>
  <c r="R153" i="9"/>
  <c r="AO152" i="8"/>
  <c r="AR152" i="8"/>
  <c r="AT152" i="8"/>
  <c r="AL153" i="8" s="1"/>
  <c r="CH152" i="8"/>
  <c r="CC153" i="8"/>
  <c r="CB154" i="7"/>
  <c r="CG154" i="7"/>
  <c r="BY155" i="7" s="1"/>
  <c r="CE154" i="7"/>
  <c r="CB152" i="9"/>
  <c r="CG152" i="9"/>
  <c r="BY153" i="9" s="1"/>
  <c r="CE152" i="9"/>
  <c r="BH152" i="8"/>
  <c r="BP153" i="8"/>
  <c r="BO152" i="9"/>
  <c r="BR152" i="9"/>
  <c r="BT152" i="9"/>
  <c r="BL153" i="9" s="1"/>
  <c r="AB152" i="9"/>
  <c r="AG152" i="9"/>
  <c r="Y153" i="9" s="1"/>
  <c r="AE152" i="9"/>
  <c r="BC153" i="8"/>
  <c r="AO152" i="9"/>
  <c r="AT152" i="9"/>
  <c r="AL153" i="9" s="1"/>
  <c r="AR152" i="9"/>
  <c r="AO154" i="7"/>
  <c r="AR154" i="7"/>
  <c r="AT154" i="7"/>
  <c r="AL155" i="7" s="1"/>
  <c r="O154" i="7"/>
  <c r="R154" i="7"/>
  <c r="T154" i="7"/>
  <c r="L155" i="7" s="1"/>
  <c r="BU152" i="8"/>
  <c r="P154" i="9" l="1"/>
  <c r="O153" i="8"/>
  <c r="R153" i="8"/>
  <c r="T153" i="8"/>
  <c r="L154" i="8" s="1"/>
  <c r="BP153" i="9"/>
  <c r="AU154" i="7"/>
  <c r="BH152" i="9"/>
  <c r="BC153" i="9"/>
  <c r="BU152" i="9"/>
  <c r="BQ153" i="8"/>
  <c r="BN153" i="8"/>
  <c r="BS153" i="8"/>
  <c r="BH154" i="7"/>
  <c r="CD153" i="8"/>
  <c r="CA153" i="8"/>
  <c r="CF153" i="8"/>
  <c r="AB153" i="8"/>
  <c r="AE153" i="8"/>
  <c r="AG153" i="8"/>
  <c r="Y154" i="8" s="1"/>
  <c r="BC155" i="7"/>
  <c r="AP153" i="9"/>
  <c r="AP153" i="8"/>
  <c r="AP155" i="7"/>
  <c r="AU152" i="9"/>
  <c r="BP155" i="7"/>
  <c r="CH154" i="7"/>
  <c r="CC155" i="7"/>
  <c r="AU152" i="8"/>
  <c r="U154" i="7"/>
  <c r="AC153" i="9"/>
  <c r="P155" i="7"/>
  <c r="AB155" i="7"/>
  <c r="AE155" i="7"/>
  <c r="AG155" i="7"/>
  <c r="Y156" i="7" s="1"/>
  <c r="BD153" i="8"/>
  <c r="BA153" i="8"/>
  <c r="BF153" i="8"/>
  <c r="CH152" i="9"/>
  <c r="BU154" i="7"/>
  <c r="AH152" i="9"/>
  <c r="CC153" i="9"/>
  <c r="U153" i="9"/>
  <c r="AQ153" i="8" l="1"/>
  <c r="AN153" i="8"/>
  <c r="AS153" i="8"/>
  <c r="AH155" i="7"/>
  <c r="AC156" i="7"/>
  <c r="Q155" i="7"/>
  <c r="N155" i="7"/>
  <c r="S155" i="7"/>
  <c r="AQ153" i="9"/>
  <c r="AN153" i="9"/>
  <c r="AS153" i="9"/>
  <c r="BQ155" i="7"/>
  <c r="BN155" i="7"/>
  <c r="BS155" i="7"/>
  <c r="BD155" i="7"/>
  <c r="BA155" i="7"/>
  <c r="BF155" i="7"/>
  <c r="BO153" i="8"/>
  <c r="BR153" i="8"/>
  <c r="BT153" i="8"/>
  <c r="BL154" i="8" s="1"/>
  <c r="BQ153" i="9"/>
  <c r="BN153" i="9"/>
  <c r="BS153" i="9"/>
  <c r="P154" i="8"/>
  <c r="U153" i="8"/>
  <c r="AC154" i="8"/>
  <c r="AH153" i="8"/>
  <c r="AD153" i="9"/>
  <c r="AA153" i="9"/>
  <c r="AF153" i="9"/>
  <c r="AQ155" i="7"/>
  <c r="AN155" i="7"/>
  <c r="AS155" i="7"/>
  <c r="BB153" i="8"/>
  <c r="BG153" i="8"/>
  <c r="AY154" i="8" s="1"/>
  <c r="BE153" i="8"/>
  <c r="CB153" i="8"/>
  <c r="CG153" i="8"/>
  <c r="BY154" i="8" s="1"/>
  <c r="CE153" i="8"/>
  <c r="Q154" i="9"/>
  <c r="N154" i="9"/>
  <c r="S154" i="9"/>
  <c r="CD153" i="9"/>
  <c r="CA153" i="9"/>
  <c r="CF153" i="9"/>
  <c r="CD155" i="7"/>
  <c r="CA155" i="7"/>
  <c r="CF155" i="7"/>
  <c r="BD153" i="9"/>
  <c r="BA153" i="9"/>
  <c r="BF153" i="9"/>
  <c r="BU153" i="8" l="1"/>
  <c r="O155" i="7"/>
  <c r="R155" i="7"/>
  <c r="T155" i="7"/>
  <c r="L156" i="7" s="1"/>
  <c r="AO155" i="7"/>
  <c r="AT155" i="7"/>
  <c r="AL156" i="7" s="1"/>
  <c r="AR155" i="7"/>
  <c r="O154" i="9"/>
  <c r="T154" i="9"/>
  <c r="L155" i="9" s="1"/>
  <c r="R154" i="9"/>
  <c r="AB153" i="9"/>
  <c r="AG153" i="9"/>
  <c r="Y154" i="9" s="1"/>
  <c r="AE153" i="9"/>
  <c r="BB155" i="7"/>
  <c r="BG155" i="7"/>
  <c r="AY156" i="7" s="1"/>
  <c r="BE155" i="7"/>
  <c r="AO153" i="9"/>
  <c r="AR153" i="9"/>
  <c r="AT153" i="9"/>
  <c r="AL154" i="9" s="1"/>
  <c r="CC154" i="8"/>
  <c r="AD156" i="7"/>
  <c r="AA156" i="7"/>
  <c r="AF156" i="7"/>
  <c r="CB153" i="9"/>
  <c r="CG153" i="9"/>
  <c r="BY154" i="9" s="1"/>
  <c r="CE153" i="9"/>
  <c r="CH153" i="8"/>
  <c r="BO155" i="7"/>
  <c r="BT155" i="7"/>
  <c r="BL156" i="7" s="1"/>
  <c r="BR155" i="7"/>
  <c r="AD154" i="8"/>
  <c r="AA154" i="8"/>
  <c r="AF154" i="8"/>
  <c r="BB153" i="9"/>
  <c r="BG153" i="9"/>
  <c r="AY154" i="9" s="1"/>
  <c r="BE153" i="9"/>
  <c r="BH153" i="8"/>
  <c r="Q154" i="8"/>
  <c r="N154" i="8"/>
  <c r="S154" i="8"/>
  <c r="BP154" i="8"/>
  <c r="CB155" i="7"/>
  <c r="CG155" i="7"/>
  <c r="BY156" i="7" s="1"/>
  <c r="CE155" i="7"/>
  <c r="BC154" i="8"/>
  <c r="BO153" i="9"/>
  <c r="BR153" i="9"/>
  <c r="BT153" i="9"/>
  <c r="BL154" i="9" s="1"/>
  <c r="AO153" i="8"/>
  <c r="AR153" i="8"/>
  <c r="AT153" i="8"/>
  <c r="AL154" i="8" s="1"/>
  <c r="AU155" i="7" l="1"/>
  <c r="O154" i="8"/>
  <c r="T154" i="8"/>
  <c r="L155" i="8" s="1"/>
  <c r="R154" i="8"/>
  <c r="AP156" i="7"/>
  <c r="BH155" i="7"/>
  <c r="BC156" i="7"/>
  <c r="P156" i="7"/>
  <c r="BP154" i="9"/>
  <c r="AU153" i="9"/>
  <c r="U155" i="7"/>
  <c r="BP156" i="7"/>
  <c r="CD154" i="8"/>
  <c r="CA154" i="8"/>
  <c r="CF154" i="8"/>
  <c r="BD154" i="8"/>
  <c r="BA154" i="8"/>
  <c r="BF154" i="8"/>
  <c r="BH153" i="9"/>
  <c r="CH153" i="9"/>
  <c r="AH153" i="9"/>
  <c r="CC154" i="9"/>
  <c r="AC154" i="9"/>
  <c r="BC154" i="9"/>
  <c r="U154" i="9"/>
  <c r="BU153" i="9"/>
  <c r="BU155" i="7"/>
  <c r="CC156" i="7"/>
  <c r="BQ154" i="8"/>
  <c r="BN154" i="8"/>
  <c r="BS154" i="8"/>
  <c r="P155" i="9"/>
  <c r="CH155" i="7"/>
  <c r="AP154" i="8"/>
  <c r="AU153" i="8"/>
  <c r="AB154" i="8"/>
  <c r="AE154" i="8"/>
  <c r="AG154" i="8"/>
  <c r="Y155" i="8" s="1"/>
  <c r="AB156" i="7"/>
  <c r="AE156" i="7"/>
  <c r="AG156" i="7"/>
  <c r="Y157" i="7" s="1"/>
  <c r="AP154" i="9"/>
  <c r="AC155" i="8" l="1"/>
  <c r="AH154" i="8"/>
  <c r="BD154" i="9"/>
  <c r="BA154" i="9"/>
  <c r="BF154" i="9"/>
  <c r="BO154" i="8"/>
  <c r="BR154" i="8"/>
  <c r="BT154" i="8"/>
  <c r="BL155" i="8" s="1"/>
  <c r="AQ156" i="7"/>
  <c r="AN156" i="7"/>
  <c r="AS156" i="7"/>
  <c r="AQ154" i="8"/>
  <c r="AN154" i="8"/>
  <c r="AS154" i="8"/>
  <c r="BQ154" i="9"/>
  <c r="BN154" i="9"/>
  <c r="BS154" i="9"/>
  <c r="U154" i="8"/>
  <c r="Q156" i="7"/>
  <c r="N156" i="7"/>
  <c r="S156" i="7"/>
  <c r="P155" i="8"/>
  <c r="BQ156" i="7"/>
  <c r="BN156" i="7"/>
  <c r="BS156" i="7"/>
  <c r="BB154" i="8"/>
  <c r="BG154" i="8"/>
  <c r="AY155" i="8" s="1"/>
  <c r="BE154" i="8"/>
  <c r="AQ154" i="9"/>
  <c r="AN154" i="9"/>
  <c r="AS154" i="9"/>
  <c r="CD154" i="9"/>
  <c r="CA154" i="9"/>
  <c r="CF154" i="9"/>
  <c r="CD156" i="7"/>
  <c r="CA156" i="7"/>
  <c r="CF156" i="7"/>
  <c r="AD154" i="9"/>
  <c r="AA154" i="9"/>
  <c r="AF154" i="9"/>
  <c r="CB154" i="8"/>
  <c r="CG154" i="8"/>
  <c r="BY155" i="8" s="1"/>
  <c r="CE154" i="8"/>
  <c r="AC157" i="7"/>
  <c r="AH156" i="7"/>
  <c r="Q155" i="9"/>
  <c r="N155" i="9"/>
  <c r="S155" i="9"/>
  <c r="BD156" i="7"/>
  <c r="BA156" i="7"/>
  <c r="BF156" i="7"/>
  <c r="AO154" i="8" l="1"/>
  <c r="AT154" i="8"/>
  <c r="AL155" i="8" s="1"/>
  <c r="AR154" i="8"/>
  <c r="BP155" i="8"/>
  <c r="CB154" i="9"/>
  <c r="CG154" i="9"/>
  <c r="BY155" i="9" s="1"/>
  <c r="CE154" i="9"/>
  <c r="Q155" i="8"/>
  <c r="N155" i="8"/>
  <c r="S155" i="8"/>
  <c r="BU154" i="8"/>
  <c r="AD157" i="7"/>
  <c r="AA157" i="7"/>
  <c r="AF157" i="7"/>
  <c r="AO156" i="7"/>
  <c r="AR156" i="7"/>
  <c r="AT156" i="7"/>
  <c r="AL157" i="7" s="1"/>
  <c r="CC155" i="8"/>
  <c r="AO154" i="9"/>
  <c r="AT154" i="9"/>
  <c r="AL155" i="9" s="1"/>
  <c r="AR154" i="9"/>
  <c r="O156" i="7"/>
  <c r="T156" i="7"/>
  <c r="L157" i="7" s="1"/>
  <c r="R156" i="7"/>
  <c r="BB154" i="9"/>
  <c r="BE154" i="9"/>
  <c r="BG154" i="9"/>
  <c r="AY155" i="9" s="1"/>
  <c r="BB156" i="7"/>
  <c r="BG156" i="7"/>
  <c r="AY157" i="7" s="1"/>
  <c r="BE156" i="7"/>
  <c r="BH154" i="8"/>
  <c r="CH154" i="8"/>
  <c r="AB154" i="9"/>
  <c r="AE154" i="9"/>
  <c r="AG154" i="9"/>
  <c r="Y155" i="9" s="1"/>
  <c r="BC155" i="8"/>
  <c r="BO154" i="9"/>
  <c r="BR154" i="9"/>
  <c r="BT154" i="9"/>
  <c r="BL155" i="9" s="1"/>
  <c r="AD155" i="8"/>
  <c r="AA155" i="8"/>
  <c r="AF155" i="8"/>
  <c r="O155" i="9"/>
  <c r="R155" i="9"/>
  <c r="T155" i="9"/>
  <c r="L156" i="9" s="1"/>
  <c r="CB156" i="7"/>
  <c r="CE156" i="7"/>
  <c r="CG156" i="7"/>
  <c r="BY157" i="7" s="1"/>
  <c r="BO156" i="7"/>
  <c r="BT156" i="7"/>
  <c r="BL157" i="7" s="1"/>
  <c r="BR156" i="7"/>
  <c r="CD155" i="8" l="1"/>
  <c r="CA155" i="8"/>
  <c r="CF155" i="8"/>
  <c r="O155" i="8"/>
  <c r="R155" i="8"/>
  <c r="T155" i="8"/>
  <c r="L156" i="8" s="1"/>
  <c r="BP155" i="9"/>
  <c r="BU154" i="9"/>
  <c r="P156" i="9"/>
  <c r="BC155" i="9"/>
  <c r="U155" i="9"/>
  <c r="BH154" i="9"/>
  <c r="AP157" i="7"/>
  <c r="AU156" i="7"/>
  <c r="CH154" i="9"/>
  <c r="CC155" i="9"/>
  <c r="U156" i="7"/>
  <c r="AB155" i="8"/>
  <c r="AG155" i="8"/>
  <c r="Y156" i="8" s="1"/>
  <c r="AE155" i="8"/>
  <c r="BC157" i="7"/>
  <c r="BQ155" i="8"/>
  <c r="BN155" i="8"/>
  <c r="BS155" i="8"/>
  <c r="BD155" i="8"/>
  <c r="BA155" i="8"/>
  <c r="BF155" i="8"/>
  <c r="AU154" i="9"/>
  <c r="AB157" i="7"/>
  <c r="AE157" i="7"/>
  <c r="AG157" i="7"/>
  <c r="Y158" i="7" s="1"/>
  <c r="CH156" i="7"/>
  <c r="BH156" i="7"/>
  <c r="AP155" i="9"/>
  <c r="AU154" i="8"/>
  <c r="BP157" i="7"/>
  <c r="AP155" i="8"/>
  <c r="AC155" i="9"/>
  <c r="P157" i="7"/>
  <c r="AH154" i="9"/>
  <c r="BU156" i="7"/>
  <c r="CC157" i="7"/>
  <c r="AC158" i="7" l="1"/>
  <c r="AH155" i="8"/>
  <c r="AQ157" i="7"/>
  <c r="AN157" i="7"/>
  <c r="AS157" i="7"/>
  <c r="BQ155" i="9"/>
  <c r="BN155" i="9"/>
  <c r="BS155" i="9"/>
  <c r="P156" i="8"/>
  <c r="BD157" i="7"/>
  <c r="BA157" i="7"/>
  <c r="BF157" i="7"/>
  <c r="AH157" i="7"/>
  <c r="U155" i="8"/>
  <c r="AQ155" i="8"/>
  <c r="AN155" i="8"/>
  <c r="AS155" i="8"/>
  <c r="BQ157" i="7"/>
  <c r="BN157" i="7"/>
  <c r="BS157" i="7"/>
  <c r="AC156" i="8"/>
  <c r="BB155" i="8"/>
  <c r="BE155" i="8"/>
  <c r="BG155" i="8"/>
  <c r="AY156" i="8" s="1"/>
  <c r="AQ155" i="9"/>
  <c r="AN155" i="9"/>
  <c r="AS155" i="9"/>
  <c r="CD157" i="7"/>
  <c r="CA157" i="7"/>
  <c r="CF157" i="7"/>
  <c r="Q157" i="7"/>
  <c r="N157" i="7"/>
  <c r="S157" i="7"/>
  <c r="CD155" i="9"/>
  <c r="CA155" i="9"/>
  <c r="CF155" i="9"/>
  <c r="BO155" i="8"/>
  <c r="BT155" i="8"/>
  <c r="BL156" i="8" s="1"/>
  <c r="BR155" i="8"/>
  <c r="BD155" i="9"/>
  <c r="BA155" i="9"/>
  <c r="BF155" i="9"/>
  <c r="CB155" i="8"/>
  <c r="CG155" i="8"/>
  <c r="BY156" i="8" s="1"/>
  <c r="CE155" i="8"/>
  <c r="AD155" i="9"/>
  <c r="AA155" i="9"/>
  <c r="AF155" i="9"/>
  <c r="Q156" i="9"/>
  <c r="N156" i="9"/>
  <c r="S156" i="9"/>
  <c r="AO155" i="8" l="1"/>
  <c r="AR155" i="8"/>
  <c r="AT155" i="8"/>
  <c r="AL156" i="8" s="1"/>
  <c r="Q156" i="8"/>
  <c r="N156" i="8"/>
  <c r="S156" i="8"/>
  <c r="BO155" i="9"/>
  <c r="BR155" i="9"/>
  <c r="BT155" i="9"/>
  <c r="BL156" i="9" s="1"/>
  <c r="CC156" i="8"/>
  <c r="BH155" i="8"/>
  <c r="BC156" i="8"/>
  <c r="AO157" i="7"/>
  <c r="AR157" i="7"/>
  <c r="AT157" i="7"/>
  <c r="AL158" i="7" s="1"/>
  <c r="CB155" i="9"/>
  <c r="CG155" i="9"/>
  <c r="BY156" i="9" s="1"/>
  <c r="CE155" i="9"/>
  <c r="O156" i="9"/>
  <c r="R156" i="9"/>
  <c r="T156" i="9"/>
  <c r="L157" i="9" s="1"/>
  <c r="AD156" i="8"/>
  <c r="AA156" i="8"/>
  <c r="AF156" i="8"/>
  <c r="CH155" i="8"/>
  <c r="O157" i="7"/>
  <c r="T157" i="7"/>
  <c r="L158" i="7" s="1"/>
  <c r="R157" i="7"/>
  <c r="BB155" i="9"/>
  <c r="BG155" i="9"/>
  <c r="AY156" i="9" s="1"/>
  <c r="BE155" i="9"/>
  <c r="AB155" i="9"/>
  <c r="AE155" i="9"/>
  <c r="AG155" i="9"/>
  <c r="Y156" i="9" s="1"/>
  <c r="BU155" i="8"/>
  <c r="CB157" i="7"/>
  <c r="CG157" i="7"/>
  <c r="BY158" i="7" s="1"/>
  <c r="CE157" i="7"/>
  <c r="BB157" i="7"/>
  <c r="BE157" i="7"/>
  <c r="BG157" i="7"/>
  <c r="AY158" i="7" s="1"/>
  <c r="BP156" i="8"/>
  <c r="BO157" i="7"/>
  <c r="BT157" i="7"/>
  <c r="BL158" i="7" s="1"/>
  <c r="BR157" i="7"/>
  <c r="AD158" i="7"/>
  <c r="AA158" i="7"/>
  <c r="AF158" i="7"/>
  <c r="AO155" i="9"/>
  <c r="AT155" i="9"/>
  <c r="AL156" i="9" s="1"/>
  <c r="AR155" i="9"/>
  <c r="BH155" i="9" l="1"/>
  <c r="CD156" i="8"/>
  <c r="CA156" i="8"/>
  <c r="CF156" i="8"/>
  <c r="BC156" i="9"/>
  <c r="P157" i="9"/>
  <c r="BP156" i="9"/>
  <c r="AH155" i="9"/>
  <c r="BH157" i="7"/>
  <c r="AB158" i="7"/>
  <c r="AG158" i="7"/>
  <c r="Y159" i="7" s="1"/>
  <c r="AE158" i="7"/>
  <c r="U156" i="9"/>
  <c r="BU155" i="9"/>
  <c r="CH157" i="7"/>
  <c r="U157" i="7"/>
  <c r="CC158" i="7"/>
  <c r="P158" i="7"/>
  <c r="BQ156" i="8"/>
  <c r="BN156" i="8"/>
  <c r="BS156" i="8"/>
  <c r="O156" i="8"/>
  <c r="R156" i="8"/>
  <c r="T156" i="8"/>
  <c r="L157" i="8" s="1"/>
  <c r="BP158" i="7"/>
  <c r="CH155" i="9"/>
  <c r="BD156" i="8"/>
  <c r="BA156" i="8"/>
  <c r="BF156" i="8"/>
  <c r="AP156" i="8"/>
  <c r="AP156" i="9"/>
  <c r="BU157" i="7"/>
  <c r="AU155" i="9"/>
  <c r="CC156" i="9"/>
  <c r="AU155" i="8"/>
  <c r="AC156" i="9"/>
  <c r="AP158" i="7"/>
  <c r="BC158" i="7"/>
  <c r="AB156" i="8"/>
  <c r="AG156" i="8"/>
  <c r="Y157" i="8" s="1"/>
  <c r="AE156" i="8"/>
  <c r="AU157" i="7"/>
  <c r="Q158" i="7" l="1"/>
  <c r="N158" i="7"/>
  <c r="S158" i="7"/>
  <c r="BB156" i="8"/>
  <c r="BE156" i="8"/>
  <c r="BG156" i="8"/>
  <c r="AY157" i="8" s="1"/>
  <c r="Q157" i="9"/>
  <c r="N157" i="9"/>
  <c r="S157" i="9"/>
  <c r="AH156" i="8"/>
  <c r="CD156" i="9"/>
  <c r="CA156" i="9"/>
  <c r="CF156" i="9"/>
  <c r="BQ156" i="9"/>
  <c r="BN156" i="9"/>
  <c r="BS156" i="9"/>
  <c r="BD156" i="9"/>
  <c r="BA156" i="9"/>
  <c r="BF156" i="9"/>
  <c r="AC157" i="8"/>
  <c r="P157" i="8"/>
  <c r="CD158" i="7"/>
  <c r="CA158" i="7"/>
  <c r="CF158" i="7"/>
  <c r="BD158" i="7"/>
  <c r="BA158" i="7"/>
  <c r="BF158" i="7"/>
  <c r="AC159" i="7"/>
  <c r="AQ156" i="9"/>
  <c r="AN156" i="9"/>
  <c r="AS156" i="9"/>
  <c r="BQ158" i="7"/>
  <c r="BN158" i="7"/>
  <c r="BS158" i="7"/>
  <c r="AH158" i="7"/>
  <c r="AQ158" i="7"/>
  <c r="AN158" i="7"/>
  <c r="AS158" i="7"/>
  <c r="U156" i="8"/>
  <c r="CB156" i="8"/>
  <c r="CG156" i="8"/>
  <c r="BY157" i="8" s="1"/>
  <c r="CE156" i="8"/>
  <c r="AD156" i="9"/>
  <c r="AA156" i="9"/>
  <c r="AF156" i="9"/>
  <c r="AQ156" i="8"/>
  <c r="AN156" i="8"/>
  <c r="AS156" i="8"/>
  <c r="BO156" i="8"/>
  <c r="BT156" i="8"/>
  <c r="BL157" i="8" s="1"/>
  <c r="BR156" i="8"/>
  <c r="AB156" i="9" l="1"/>
  <c r="AE156" i="9"/>
  <c r="AG156" i="9"/>
  <c r="Y157" i="9" s="1"/>
  <c r="AO158" i="7"/>
  <c r="AR158" i="7"/>
  <c r="AT158" i="7"/>
  <c r="AL159" i="7" s="1"/>
  <c r="AD157" i="8"/>
  <c r="AA157" i="8"/>
  <c r="AF157" i="8"/>
  <c r="O157" i="9"/>
  <c r="T157" i="9"/>
  <c r="L158" i="9" s="1"/>
  <c r="R157" i="9"/>
  <c r="BB156" i="9"/>
  <c r="BE156" i="9"/>
  <c r="BG156" i="9"/>
  <c r="AY157" i="9" s="1"/>
  <c r="AD159" i="7"/>
  <c r="AA159" i="7"/>
  <c r="AF159" i="7"/>
  <c r="CB158" i="7"/>
  <c r="CG158" i="7"/>
  <c r="BY159" i="7" s="1"/>
  <c r="CE158" i="7"/>
  <c r="BC157" i="8"/>
  <c r="BB158" i="7"/>
  <c r="BG158" i="7"/>
  <c r="AY159" i="7" s="1"/>
  <c r="BE158" i="7"/>
  <c r="BU156" i="8"/>
  <c r="BP157" i="8"/>
  <c r="CH156" i="8"/>
  <c r="BO158" i="7"/>
  <c r="BR158" i="7"/>
  <c r="BT158" i="7"/>
  <c r="BL159" i="7" s="1"/>
  <c r="BH156" i="8"/>
  <c r="BO156" i="9"/>
  <c r="BR156" i="9"/>
  <c r="BT156" i="9"/>
  <c r="BL157" i="9" s="1"/>
  <c r="AO156" i="9"/>
  <c r="AT156" i="9"/>
  <c r="AL157" i="9" s="1"/>
  <c r="AR156" i="9"/>
  <c r="O158" i="7"/>
  <c r="R158" i="7"/>
  <c r="T158" i="7"/>
  <c r="L159" i="7" s="1"/>
  <c r="CC157" i="8"/>
  <c r="Q157" i="8"/>
  <c r="N157" i="8"/>
  <c r="S157" i="8"/>
  <c r="AO156" i="8"/>
  <c r="AR156" i="8"/>
  <c r="AT156" i="8"/>
  <c r="AL157" i="8" s="1"/>
  <c r="CB156" i="9"/>
  <c r="CE156" i="9"/>
  <c r="CG156" i="9"/>
  <c r="BY157" i="9" s="1"/>
  <c r="BH156" i="9" l="1"/>
  <c r="AU156" i="9"/>
  <c r="AB157" i="8"/>
  <c r="AG157" i="8"/>
  <c r="Y158" i="8" s="1"/>
  <c r="AE157" i="8"/>
  <c r="BD157" i="8"/>
  <c r="BA157" i="8"/>
  <c r="BF157" i="8"/>
  <c r="AP159" i="7"/>
  <c r="CH158" i="7"/>
  <c r="AU158" i="7"/>
  <c r="AU156" i="8"/>
  <c r="BQ157" i="8"/>
  <c r="BN157" i="8"/>
  <c r="BS157" i="8"/>
  <c r="BP157" i="9"/>
  <c r="P158" i="9"/>
  <c r="AP157" i="9"/>
  <c r="O157" i="8"/>
  <c r="R157" i="8"/>
  <c r="T157" i="8"/>
  <c r="L158" i="8" s="1"/>
  <c r="AC157" i="9"/>
  <c r="CC159" i="7"/>
  <c r="BU156" i="9"/>
  <c r="AH156" i="9"/>
  <c r="BU158" i="7"/>
  <c r="CH156" i="9"/>
  <c r="BH158" i="7"/>
  <c r="BC159" i="7"/>
  <c r="CC157" i="9"/>
  <c r="CD157" i="8"/>
  <c r="CA157" i="8"/>
  <c r="CF157" i="8"/>
  <c r="P159" i="7"/>
  <c r="U157" i="9"/>
  <c r="AB159" i="7"/>
  <c r="AE159" i="7"/>
  <c r="AG159" i="7"/>
  <c r="Y160" i="7" s="1"/>
  <c r="U158" i="7"/>
  <c r="AP157" i="8"/>
  <c r="BP159" i="7"/>
  <c r="BC157" i="9"/>
  <c r="U157" i="8" l="1"/>
  <c r="BB157" i="8"/>
  <c r="BE157" i="8"/>
  <c r="BG157" i="8"/>
  <c r="AY158" i="8" s="1"/>
  <c r="BO157" i="8"/>
  <c r="BR157" i="8"/>
  <c r="BT157" i="8"/>
  <c r="BL158" i="8" s="1"/>
  <c r="BQ159" i="7"/>
  <c r="BN159" i="7"/>
  <c r="BS159" i="7"/>
  <c r="AH157" i="8"/>
  <c r="CB157" i="8"/>
  <c r="CG157" i="8"/>
  <c r="BY158" i="8" s="1"/>
  <c r="CE157" i="8"/>
  <c r="AQ157" i="9"/>
  <c r="AN157" i="9"/>
  <c r="AS157" i="9"/>
  <c r="AC158" i="8"/>
  <c r="Q158" i="9"/>
  <c r="N158" i="9"/>
  <c r="S158" i="9"/>
  <c r="AQ157" i="8"/>
  <c r="AN157" i="8"/>
  <c r="AS157" i="8"/>
  <c r="AC160" i="7"/>
  <c r="Q159" i="7"/>
  <c r="N159" i="7"/>
  <c r="S159" i="7"/>
  <c r="AH159" i="7"/>
  <c r="CD159" i="7"/>
  <c r="CA159" i="7"/>
  <c r="CF159" i="7"/>
  <c r="BD159" i="7"/>
  <c r="BA159" i="7"/>
  <c r="BF159" i="7"/>
  <c r="AD157" i="9"/>
  <c r="AA157" i="9"/>
  <c r="AF157" i="9"/>
  <c r="AQ159" i="7"/>
  <c r="AN159" i="7"/>
  <c r="AS159" i="7"/>
  <c r="CD157" i="9"/>
  <c r="CA157" i="9"/>
  <c r="CF157" i="9"/>
  <c r="BQ157" i="9"/>
  <c r="BN157" i="9"/>
  <c r="BS157" i="9"/>
  <c r="BD157" i="9"/>
  <c r="BA157" i="9"/>
  <c r="BF157" i="9"/>
  <c r="P158" i="8"/>
  <c r="AD158" i="8" l="1"/>
  <c r="AA158" i="8"/>
  <c r="AF158" i="8"/>
  <c r="BO159" i="7"/>
  <c r="BR159" i="7"/>
  <c r="BT159" i="7"/>
  <c r="BL160" i="7" s="1"/>
  <c r="BB157" i="9"/>
  <c r="BE157" i="9"/>
  <c r="BG157" i="9"/>
  <c r="AY158" i="9" s="1"/>
  <c r="BP158" i="8"/>
  <c r="O159" i="7"/>
  <c r="R159" i="7"/>
  <c r="T159" i="7"/>
  <c r="L160" i="7" s="1"/>
  <c r="AO157" i="9"/>
  <c r="AR157" i="9"/>
  <c r="AT157" i="9"/>
  <c r="AL158" i="9" s="1"/>
  <c r="BU157" i="8"/>
  <c r="BO157" i="9"/>
  <c r="BT157" i="9"/>
  <c r="BL158" i="9" s="1"/>
  <c r="BR157" i="9"/>
  <c r="AD160" i="7"/>
  <c r="AA160" i="7"/>
  <c r="AF160" i="7"/>
  <c r="O158" i="9"/>
  <c r="R158" i="9"/>
  <c r="T158" i="9"/>
  <c r="L159" i="9" s="1"/>
  <c r="CH157" i="8"/>
  <c r="BC158" i="8"/>
  <c r="BB159" i="7"/>
  <c r="BE159" i="7"/>
  <c r="BG159" i="7"/>
  <c r="AY160" i="7" s="1"/>
  <c r="BH157" i="8"/>
  <c r="AB157" i="9"/>
  <c r="AG157" i="9"/>
  <c r="Y158" i="9" s="1"/>
  <c r="AE157" i="9"/>
  <c r="CB157" i="9"/>
  <c r="CG157" i="9"/>
  <c r="BY158" i="9" s="1"/>
  <c r="CE157" i="9"/>
  <c r="AO157" i="8"/>
  <c r="AR157" i="8"/>
  <c r="AT157" i="8"/>
  <c r="AL158" i="8" s="1"/>
  <c r="Q158" i="8"/>
  <c r="N158" i="8"/>
  <c r="S158" i="8"/>
  <c r="CC158" i="8"/>
  <c r="AO159" i="7"/>
  <c r="AT159" i="7"/>
  <c r="AL160" i="7" s="1"/>
  <c r="AR159" i="7"/>
  <c r="CB159" i="7"/>
  <c r="CE159" i="7"/>
  <c r="CG159" i="7"/>
  <c r="BY160" i="7" s="1"/>
  <c r="O158" i="8" l="1"/>
  <c r="R158" i="8"/>
  <c r="T158" i="8"/>
  <c r="L159" i="8" s="1"/>
  <c r="AC158" i="9"/>
  <c r="U158" i="9"/>
  <c r="AU157" i="9"/>
  <c r="BC158" i="9"/>
  <c r="BH157" i="9"/>
  <c r="AP158" i="8"/>
  <c r="P160" i="7"/>
  <c r="AP160" i="7"/>
  <c r="AB160" i="7"/>
  <c r="AG160" i="7"/>
  <c r="Y161" i="7" s="1"/>
  <c r="AE160" i="7"/>
  <c r="U159" i="7"/>
  <c r="BP160" i="7"/>
  <c r="BU159" i="7"/>
  <c r="AU157" i="8"/>
  <c r="BH159" i="7"/>
  <c r="BU157" i="9"/>
  <c r="BP158" i="9"/>
  <c r="BQ158" i="8"/>
  <c r="BN158" i="8"/>
  <c r="BS158" i="8"/>
  <c r="AB158" i="8"/>
  <c r="AG158" i="8"/>
  <c r="Y159" i="8" s="1"/>
  <c r="AE158" i="8"/>
  <c r="CC160" i="7"/>
  <c r="CH159" i="7"/>
  <c r="CC158" i="9"/>
  <c r="BC160" i="7"/>
  <c r="CH157" i="9"/>
  <c r="BD158" i="8"/>
  <c r="BA158" i="8"/>
  <c r="BF158" i="8"/>
  <c r="CD158" i="8"/>
  <c r="CA158" i="8"/>
  <c r="CF158" i="8"/>
  <c r="AU159" i="7"/>
  <c r="AH157" i="9"/>
  <c r="P159" i="9"/>
  <c r="AP158" i="9"/>
  <c r="AC159" i="8" l="1"/>
  <c r="AH160" i="7"/>
  <c r="AC161" i="7"/>
  <c r="BD158" i="9"/>
  <c r="BA158" i="9"/>
  <c r="BF158" i="9"/>
  <c r="BD160" i="7"/>
  <c r="BA160" i="7"/>
  <c r="BF160" i="7"/>
  <c r="AQ160" i="7"/>
  <c r="AN160" i="7"/>
  <c r="AS160" i="7"/>
  <c r="BB158" i="8"/>
  <c r="BG158" i="8"/>
  <c r="AY159" i="8" s="1"/>
  <c r="BE158" i="8"/>
  <c r="AH158" i="8"/>
  <c r="Q160" i="7"/>
  <c r="N160" i="7"/>
  <c r="S160" i="7"/>
  <c r="AD158" i="9"/>
  <c r="AA158" i="9"/>
  <c r="AF158" i="9"/>
  <c r="CD158" i="9"/>
  <c r="CA158" i="9"/>
  <c r="CF158" i="9"/>
  <c r="BO158" i="8"/>
  <c r="BR158" i="8"/>
  <c r="BT158" i="8"/>
  <c r="BL159" i="8" s="1"/>
  <c r="AQ158" i="9"/>
  <c r="AN158" i="9"/>
  <c r="AS158" i="9"/>
  <c r="AQ158" i="8"/>
  <c r="AN158" i="8"/>
  <c r="AS158" i="8"/>
  <c r="CB158" i="8"/>
  <c r="CE158" i="8"/>
  <c r="CG158" i="8"/>
  <c r="BY159" i="8" s="1"/>
  <c r="U158" i="8"/>
  <c r="P159" i="8"/>
  <c r="Q159" i="9"/>
  <c r="N159" i="9"/>
  <c r="S159" i="9"/>
  <c r="CD160" i="7"/>
  <c r="CA160" i="7"/>
  <c r="CF160" i="7"/>
  <c r="BQ158" i="9"/>
  <c r="BN158" i="9"/>
  <c r="BS158" i="9"/>
  <c r="BQ160" i="7"/>
  <c r="BN160" i="7"/>
  <c r="BS160" i="7"/>
  <c r="BU158" i="8" l="1"/>
  <c r="BB160" i="7"/>
  <c r="BE160" i="7"/>
  <c r="BG160" i="7"/>
  <c r="AY161" i="7" s="1"/>
  <c r="CH158" i="8"/>
  <c r="CB160" i="7"/>
  <c r="CG160" i="7"/>
  <c r="BY161" i="7" s="1"/>
  <c r="CE160" i="7"/>
  <c r="CB158" i="9"/>
  <c r="CG158" i="9"/>
  <c r="BY159" i="9" s="1"/>
  <c r="CE158" i="9"/>
  <c r="BB158" i="9"/>
  <c r="BG158" i="9"/>
  <c r="AY159" i="9" s="1"/>
  <c r="BE158" i="9"/>
  <c r="BH158" i="8"/>
  <c r="AO158" i="8"/>
  <c r="AT158" i="8"/>
  <c r="AL159" i="8" s="1"/>
  <c r="AR158" i="8"/>
  <c r="BC159" i="8"/>
  <c r="AD161" i="7"/>
  <c r="AA161" i="7"/>
  <c r="AF161" i="7"/>
  <c r="BO158" i="9"/>
  <c r="BT158" i="9"/>
  <c r="BL159" i="9" s="1"/>
  <c r="BR158" i="9"/>
  <c r="CC159" i="8"/>
  <c r="O160" i="7"/>
  <c r="T160" i="7"/>
  <c r="L161" i="7" s="1"/>
  <c r="R160" i="7"/>
  <c r="Q159" i="8"/>
  <c r="N159" i="8"/>
  <c r="S159" i="8"/>
  <c r="AO158" i="9"/>
  <c r="AT158" i="9"/>
  <c r="AL159" i="9" s="1"/>
  <c r="AR158" i="9"/>
  <c r="AO160" i="7"/>
  <c r="AT160" i="7"/>
  <c r="AL161" i="7" s="1"/>
  <c r="AR160" i="7"/>
  <c r="AD159" i="8"/>
  <c r="AA159" i="8"/>
  <c r="AF159" i="8"/>
  <c r="O159" i="9"/>
  <c r="T159" i="9"/>
  <c r="L160" i="9" s="1"/>
  <c r="R159" i="9"/>
  <c r="BO160" i="7"/>
  <c r="BT160" i="7"/>
  <c r="BL161" i="7" s="1"/>
  <c r="BR160" i="7"/>
  <c r="AB158" i="9"/>
  <c r="AG158" i="9"/>
  <c r="Y159" i="9" s="1"/>
  <c r="AE158" i="9"/>
  <c r="BP159" i="8"/>
  <c r="P160" i="9" l="1"/>
  <c r="BU160" i="7"/>
  <c r="BP161" i="7"/>
  <c r="BH158" i="9"/>
  <c r="BC159" i="9"/>
  <c r="BC161" i="7"/>
  <c r="BH160" i="7"/>
  <c r="BD159" i="8"/>
  <c r="BA159" i="8"/>
  <c r="BF159" i="8"/>
  <c r="CH158" i="9"/>
  <c r="BP159" i="9"/>
  <c r="CC159" i="9"/>
  <c r="AU158" i="9"/>
  <c r="CD159" i="8"/>
  <c r="CA159" i="8"/>
  <c r="CF159" i="8"/>
  <c r="BU158" i="9"/>
  <c r="BQ159" i="8"/>
  <c r="BN159" i="8"/>
  <c r="BS159" i="8"/>
  <c r="AB159" i="8"/>
  <c r="AG159" i="8"/>
  <c r="Y160" i="8" s="1"/>
  <c r="AE159" i="8"/>
  <c r="O159" i="8"/>
  <c r="T159" i="8"/>
  <c r="L160" i="8" s="1"/>
  <c r="R159" i="8"/>
  <c r="AH158" i="9"/>
  <c r="AU158" i="8"/>
  <c r="CH160" i="7"/>
  <c r="AB161" i="7"/>
  <c r="AE161" i="7"/>
  <c r="AG161" i="7"/>
  <c r="Y162" i="7" s="1"/>
  <c r="AP159" i="8"/>
  <c r="CC161" i="7"/>
  <c r="U159" i="9"/>
  <c r="AP159" i="9"/>
  <c r="AC159" i="9"/>
  <c r="AU160" i="7"/>
  <c r="U160" i="7"/>
  <c r="AP161" i="7"/>
  <c r="P161" i="7"/>
  <c r="AQ159" i="8" l="1"/>
  <c r="AN159" i="8"/>
  <c r="AS159" i="8"/>
  <c r="P160" i="8"/>
  <c r="AC162" i="7"/>
  <c r="CB159" i="8"/>
  <c r="CG159" i="8"/>
  <c r="BY160" i="8" s="1"/>
  <c r="CE159" i="8"/>
  <c r="U159" i="8"/>
  <c r="BQ159" i="9"/>
  <c r="BN159" i="9"/>
  <c r="BS159" i="9"/>
  <c r="AD159" i="9"/>
  <c r="AA159" i="9"/>
  <c r="AF159" i="9"/>
  <c r="BB159" i="8"/>
  <c r="BG159" i="8"/>
  <c r="AY160" i="8" s="1"/>
  <c r="BE159" i="8"/>
  <c r="AH161" i="7"/>
  <c r="AH159" i="8"/>
  <c r="CD159" i="9"/>
  <c r="CA159" i="9"/>
  <c r="CF159" i="9"/>
  <c r="AC160" i="8"/>
  <c r="BQ161" i="7"/>
  <c r="BN161" i="7"/>
  <c r="BS161" i="7"/>
  <c r="BD161" i="7"/>
  <c r="BA161" i="7"/>
  <c r="BF161" i="7"/>
  <c r="BO159" i="8"/>
  <c r="BR159" i="8"/>
  <c r="BT159" i="8"/>
  <c r="BL160" i="8" s="1"/>
  <c r="Q161" i="7"/>
  <c r="N161" i="7"/>
  <c r="S161" i="7"/>
  <c r="AQ161" i="7"/>
  <c r="AN161" i="7"/>
  <c r="AS161" i="7"/>
  <c r="CD161" i="7"/>
  <c r="CA161" i="7"/>
  <c r="CF161" i="7"/>
  <c r="Q160" i="9"/>
  <c r="N160" i="9"/>
  <c r="S160" i="9"/>
  <c r="AQ159" i="9"/>
  <c r="AN159" i="9"/>
  <c r="AS159" i="9"/>
  <c r="BD159" i="9"/>
  <c r="BA159" i="9"/>
  <c r="BF159" i="9"/>
  <c r="AD160" i="8" l="1"/>
  <c r="AA160" i="8"/>
  <c r="AF160" i="8"/>
  <c r="CH159" i="8"/>
  <c r="BP160" i="8"/>
  <c r="AB159" i="9"/>
  <c r="AE159" i="9"/>
  <c r="AG159" i="9"/>
  <c r="Y160" i="9" s="1"/>
  <c r="CC160" i="8"/>
  <c r="CB161" i="7"/>
  <c r="CG161" i="7"/>
  <c r="BY162" i="7" s="1"/>
  <c r="CE161" i="7"/>
  <c r="BU159" i="8"/>
  <c r="CB159" i="9"/>
  <c r="CG159" i="9"/>
  <c r="BY160" i="9" s="1"/>
  <c r="CE159" i="9"/>
  <c r="BO159" i="9"/>
  <c r="BT159" i="9"/>
  <c r="BL160" i="9" s="1"/>
  <c r="BR159" i="9"/>
  <c r="AD162" i="7"/>
  <c r="AA162" i="7"/>
  <c r="AF162" i="7"/>
  <c r="Q160" i="8"/>
  <c r="N160" i="8"/>
  <c r="S160" i="8"/>
  <c r="BB161" i="7"/>
  <c r="BG161" i="7"/>
  <c r="AY162" i="7" s="1"/>
  <c r="BE161" i="7"/>
  <c r="AO161" i="7"/>
  <c r="AT161" i="7"/>
  <c r="AL162" i="7" s="1"/>
  <c r="AR161" i="7"/>
  <c r="AO159" i="9"/>
  <c r="AR159" i="9"/>
  <c r="AT159" i="9"/>
  <c r="AL160" i="9" s="1"/>
  <c r="AO159" i="8"/>
  <c r="AR159" i="8"/>
  <c r="AT159" i="8"/>
  <c r="AL160" i="8" s="1"/>
  <c r="BH159" i="8"/>
  <c r="O160" i="9"/>
  <c r="T160" i="9"/>
  <c r="L161" i="9" s="1"/>
  <c r="R160" i="9"/>
  <c r="BB159" i="9"/>
  <c r="BG159" i="9"/>
  <c r="AY160" i="9" s="1"/>
  <c r="BE159" i="9"/>
  <c r="O161" i="7"/>
  <c r="T161" i="7"/>
  <c r="L162" i="7" s="1"/>
  <c r="R161" i="7"/>
  <c r="BO161" i="7"/>
  <c r="BR161" i="7"/>
  <c r="BT161" i="7"/>
  <c r="BL162" i="7" s="1"/>
  <c r="BC160" i="8"/>
  <c r="CC160" i="9" l="1"/>
  <c r="AH159" i="9"/>
  <c r="AP160" i="9"/>
  <c r="BU161" i="7"/>
  <c r="U160" i="9"/>
  <c r="AU159" i="9"/>
  <c r="O160" i="8"/>
  <c r="R160" i="8"/>
  <c r="T160" i="8"/>
  <c r="L161" i="8" s="1"/>
  <c r="BQ160" i="8"/>
  <c r="BN160" i="8"/>
  <c r="BS160" i="8"/>
  <c r="BP162" i="7"/>
  <c r="AU161" i="7"/>
  <c r="CH161" i="7"/>
  <c r="CC162" i="7"/>
  <c r="U161" i="7"/>
  <c r="BH161" i="7"/>
  <c r="BU159" i="9"/>
  <c r="AB160" i="8"/>
  <c r="AE160" i="8"/>
  <c r="AG160" i="8"/>
  <c r="Y161" i="8" s="1"/>
  <c r="AB162" i="7"/>
  <c r="AE162" i="7"/>
  <c r="AG162" i="7"/>
  <c r="Y163" i="7" s="1"/>
  <c r="AP160" i="8"/>
  <c r="BC162" i="7"/>
  <c r="BP160" i="9"/>
  <c r="P161" i="9"/>
  <c r="AP162" i="7"/>
  <c r="P162" i="7"/>
  <c r="CD160" i="8"/>
  <c r="CA160" i="8"/>
  <c r="CF160" i="8"/>
  <c r="BH159" i="9"/>
  <c r="AU159" i="8"/>
  <c r="BD160" i="8"/>
  <c r="BA160" i="8"/>
  <c r="BF160" i="8"/>
  <c r="BC160" i="9"/>
  <c r="CH159" i="9"/>
  <c r="AC160" i="9"/>
  <c r="BD160" i="9" l="1"/>
  <c r="BA160" i="9"/>
  <c r="BF160" i="9"/>
  <c r="BQ162" i="7"/>
  <c r="BN162" i="7"/>
  <c r="BS162" i="7"/>
  <c r="AQ160" i="9"/>
  <c r="AN160" i="9"/>
  <c r="AS160" i="9"/>
  <c r="AQ162" i="7"/>
  <c r="AN162" i="7"/>
  <c r="AS162" i="7"/>
  <c r="CB160" i="8"/>
  <c r="CG160" i="8"/>
  <c r="BY161" i="8" s="1"/>
  <c r="CE160" i="8"/>
  <c r="BB160" i="8"/>
  <c r="BG160" i="8"/>
  <c r="AY161" i="8" s="1"/>
  <c r="BE160" i="8"/>
  <c r="Q162" i="7"/>
  <c r="N162" i="7"/>
  <c r="S162" i="7"/>
  <c r="AH162" i="7"/>
  <c r="AC161" i="8"/>
  <c r="CD162" i="7"/>
  <c r="CA162" i="7"/>
  <c r="CF162" i="7"/>
  <c r="P161" i="8"/>
  <c r="AQ160" i="8"/>
  <c r="AN160" i="8"/>
  <c r="AS160" i="8"/>
  <c r="AC163" i="7"/>
  <c r="BO160" i="8"/>
  <c r="BR160" i="8"/>
  <c r="BT160" i="8"/>
  <c r="BL161" i="8" s="1"/>
  <c r="AD160" i="9"/>
  <c r="AA160" i="9"/>
  <c r="AF160" i="9"/>
  <c r="AH160" i="8"/>
  <c r="U160" i="8"/>
  <c r="BD162" i="7"/>
  <c r="BA162" i="7"/>
  <c r="BF162" i="7"/>
  <c r="Q161" i="9"/>
  <c r="N161" i="9"/>
  <c r="S161" i="9"/>
  <c r="CD160" i="9"/>
  <c r="CA160" i="9"/>
  <c r="CF160" i="9"/>
  <c r="BQ160" i="9"/>
  <c r="BN160" i="9"/>
  <c r="BS160" i="9"/>
  <c r="CB160" i="9" l="1"/>
  <c r="CE160" i="9"/>
  <c r="CG160" i="9"/>
  <c r="BY161" i="9" s="1"/>
  <c r="AD163" i="7"/>
  <c r="AA163" i="7"/>
  <c r="AF163" i="7"/>
  <c r="AO162" i="7"/>
  <c r="AT162" i="7"/>
  <c r="AL163" i="7" s="1"/>
  <c r="AR162" i="7"/>
  <c r="BH160" i="8"/>
  <c r="AO160" i="8"/>
  <c r="AR160" i="8"/>
  <c r="AT160" i="8"/>
  <c r="AL161" i="8" s="1"/>
  <c r="O162" i="7"/>
  <c r="R162" i="7"/>
  <c r="T162" i="7"/>
  <c r="L163" i="7" s="1"/>
  <c r="AO160" i="9"/>
  <c r="AT160" i="9"/>
  <c r="AL161" i="9" s="1"/>
  <c r="AR160" i="9"/>
  <c r="BC161" i="8"/>
  <c r="O161" i="9"/>
  <c r="T161" i="9"/>
  <c r="L162" i="9" s="1"/>
  <c r="R161" i="9"/>
  <c r="Q161" i="8"/>
  <c r="N161" i="8"/>
  <c r="S161" i="8"/>
  <c r="AB160" i="9"/>
  <c r="AG160" i="9"/>
  <c r="Y161" i="9" s="1"/>
  <c r="AE160" i="9"/>
  <c r="CB162" i="7"/>
  <c r="CE162" i="7"/>
  <c r="CG162" i="7"/>
  <c r="BY163" i="7" s="1"/>
  <c r="BO162" i="7"/>
  <c r="BR162" i="7"/>
  <c r="BT162" i="7"/>
  <c r="BL163" i="7" s="1"/>
  <c r="BO160" i="9"/>
  <c r="BT160" i="9"/>
  <c r="BL161" i="9" s="1"/>
  <c r="BR160" i="9"/>
  <c r="BP161" i="8"/>
  <c r="CH160" i="8"/>
  <c r="BB162" i="7"/>
  <c r="BE162" i="7"/>
  <c r="BG162" i="7"/>
  <c r="AY163" i="7" s="1"/>
  <c r="BU160" i="8"/>
  <c r="AD161" i="8"/>
  <c r="AA161" i="8"/>
  <c r="AF161" i="8"/>
  <c r="CC161" i="8"/>
  <c r="B21" i="9"/>
  <c r="BB160" i="9"/>
  <c r="BE160" i="9"/>
  <c r="BG160" i="9"/>
  <c r="AY161" i="9" s="1"/>
  <c r="B21" i="8" l="1"/>
  <c r="O161" i="8"/>
  <c r="T161" i="8"/>
  <c r="L162" i="8" s="1"/>
  <c r="R161" i="8"/>
  <c r="BP161" i="9"/>
  <c r="AU160" i="9"/>
  <c r="BH162" i="7"/>
  <c r="BP163" i="7"/>
  <c r="AP161" i="9"/>
  <c r="AU162" i="7"/>
  <c r="BU162" i="7"/>
  <c r="AP163" i="7"/>
  <c r="U161" i="9"/>
  <c r="P163" i="7"/>
  <c r="P162" i="9"/>
  <c r="U162" i="7"/>
  <c r="C23" i="7"/>
  <c r="CH162" i="7"/>
  <c r="AB163" i="7"/>
  <c r="AE163" i="7"/>
  <c r="AG163" i="7"/>
  <c r="Y164" i="7" s="1"/>
  <c r="BC163" i="7"/>
  <c r="CC163" i="7"/>
  <c r="CD161" i="8"/>
  <c r="CA161" i="8"/>
  <c r="CF161" i="8"/>
  <c r="AP161" i="8"/>
  <c r="BC161" i="9"/>
  <c r="AH160" i="9"/>
  <c r="AU160" i="8"/>
  <c r="CC161" i="9"/>
  <c r="BQ161" i="8"/>
  <c r="BN161" i="8"/>
  <c r="BS161" i="8"/>
  <c r="BH160" i="9"/>
  <c r="C21" i="8"/>
  <c r="AB161" i="8"/>
  <c r="AG161" i="8"/>
  <c r="Y162" i="8" s="1"/>
  <c r="AE161" i="8"/>
  <c r="AC161" i="9"/>
  <c r="CH160" i="9"/>
  <c r="BU160" i="9"/>
  <c r="BD161" i="8"/>
  <c r="BA161" i="8"/>
  <c r="BF161" i="8"/>
  <c r="AC164" i="7" l="1"/>
  <c r="BQ163" i="7"/>
  <c r="BN163" i="7"/>
  <c r="BS163" i="7"/>
  <c r="BD161" i="9"/>
  <c r="BA161" i="9"/>
  <c r="BF161" i="9"/>
  <c r="AH163" i="7"/>
  <c r="AQ163" i="7"/>
  <c r="AN163" i="7"/>
  <c r="AS163" i="7"/>
  <c r="BO161" i="8"/>
  <c r="BR161" i="8"/>
  <c r="BT161" i="8"/>
  <c r="BL162" i="8" s="1"/>
  <c r="G21" i="8"/>
  <c r="AD161" i="9"/>
  <c r="AA161" i="9"/>
  <c r="AF161" i="9"/>
  <c r="F21" i="8"/>
  <c r="CB161" i="8"/>
  <c r="CG161" i="8"/>
  <c r="BY162" i="8" s="1"/>
  <c r="CE161" i="8"/>
  <c r="BQ161" i="9"/>
  <c r="BN161" i="9"/>
  <c r="BS161" i="9"/>
  <c r="U161" i="8"/>
  <c r="P162" i="8"/>
  <c r="CD163" i="7"/>
  <c r="CA163" i="7"/>
  <c r="CF163" i="7"/>
  <c r="Q162" i="9"/>
  <c r="N162" i="9"/>
  <c r="S162" i="9"/>
  <c r="AQ161" i="9"/>
  <c r="AN161" i="9"/>
  <c r="AS161" i="9"/>
  <c r="AQ161" i="8"/>
  <c r="AN161" i="8"/>
  <c r="AS161" i="8"/>
  <c r="BD163" i="7"/>
  <c r="BA163" i="7"/>
  <c r="BF163" i="7"/>
  <c r="E21" i="8"/>
  <c r="BB161" i="8"/>
  <c r="BE161" i="8"/>
  <c r="BG161" i="8"/>
  <c r="AY162" i="8" s="1"/>
  <c r="CD161" i="9"/>
  <c r="CA161" i="9"/>
  <c r="CF161" i="9"/>
  <c r="AH161" i="8"/>
  <c r="AC162" i="8"/>
  <c r="Q163" i="7"/>
  <c r="N163" i="7"/>
  <c r="S163" i="7"/>
  <c r="B23" i="7" l="1"/>
  <c r="D21" i="9"/>
  <c r="AO161" i="9"/>
  <c r="AT161" i="9"/>
  <c r="AL162" i="9" s="1"/>
  <c r="AR161" i="9"/>
  <c r="BC162" i="8"/>
  <c r="AO161" i="8"/>
  <c r="AR161" i="8"/>
  <c r="AT161" i="8"/>
  <c r="AL162" i="8" s="1"/>
  <c r="Q162" i="8"/>
  <c r="N162" i="8"/>
  <c r="S162" i="8"/>
  <c r="C21" i="9"/>
  <c r="BH161" i="8"/>
  <c r="AB161" i="9"/>
  <c r="AG161" i="9"/>
  <c r="Y162" i="9" s="1"/>
  <c r="AE161" i="9"/>
  <c r="O163" i="7"/>
  <c r="R163" i="7"/>
  <c r="T163" i="7"/>
  <c r="L164" i="7" s="1"/>
  <c r="E21" i="9"/>
  <c r="BO161" i="9"/>
  <c r="BR161" i="9"/>
  <c r="BT161" i="9"/>
  <c r="BL162" i="9" s="1"/>
  <c r="BP162" i="8"/>
  <c r="BB161" i="9"/>
  <c r="BG161" i="9"/>
  <c r="AY162" i="9" s="1"/>
  <c r="BE161" i="9"/>
  <c r="BU161" i="8"/>
  <c r="F23" i="7"/>
  <c r="D23" i="7"/>
  <c r="BO163" i="7"/>
  <c r="BT163" i="7"/>
  <c r="BL164" i="7" s="1"/>
  <c r="BR163" i="7"/>
  <c r="E23" i="7"/>
  <c r="O162" i="9"/>
  <c r="T162" i="9"/>
  <c r="L163" i="9" s="1"/>
  <c r="R162" i="9"/>
  <c r="CH161" i="8"/>
  <c r="CB163" i="7"/>
  <c r="CG163" i="7"/>
  <c r="BY164" i="7" s="1"/>
  <c r="CE163" i="7"/>
  <c r="AO163" i="7"/>
  <c r="AR163" i="7"/>
  <c r="AT163" i="7"/>
  <c r="AL164" i="7" s="1"/>
  <c r="AD162" i="8"/>
  <c r="AA162" i="8"/>
  <c r="AF162" i="8"/>
  <c r="BB163" i="7"/>
  <c r="BG163" i="7"/>
  <c r="AY164" i="7" s="1"/>
  <c r="BE163" i="7"/>
  <c r="CC162" i="8"/>
  <c r="G23" i="7"/>
  <c r="AD164" i="7"/>
  <c r="AA164" i="7"/>
  <c r="AF164" i="7"/>
  <c r="F21" i="9"/>
  <c r="G21" i="9"/>
  <c r="CB161" i="9"/>
  <c r="CG161" i="9"/>
  <c r="BY162" i="9" s="1"/>
  <c r="CE161" i="9"/>
  <c r="D21" i="8"/>
  <c r="BU163" i="7" l="1"/>
  <c r="BQ162" i="8"/>
  <c r="BN162" i="8"/>
  <c r="BS162" i="8"/>
  <c r="AC162" i="9"/>
  <c r="AP162" i="8"/>
  <c r="AU161" i="8"/>
  <c r="CC164" i="7"/>
  <c r="BP164" i="7"/>
  <c r="CD162" i="8"/>
  <c r="CA162" i="8"/>
  <c r="CF162" i="8"/>
  <c r="BP162" i="9"/>
  <c r="BU161" i="9"/>
  <c r="BD162" i="8"/>
  <c r="BA162" i="8"/>
  <c r="BF162" i="8"/>
  <c r="AU161" i="9"/>
  <c r="CC162" i="9"/>
  <c r="CH163" i="7"/>
  <c r="BC164" i="7"/>
  <c r="AP162" i="9"/>
  <c r="AB162" i="8"/>
  <c r="AE162" i="8"/>
  <c r="AG162" i="8"/>
  <c r="Y163" i="8" s="1"/>
  <c r="U162" i="9"/>
  <c r="P164" i="7"/>
  <c r="BH163" i="7"/>
  <c r="AB164" i="7"/>
  <c r="AG164" i="7"/>
  <c r="Y165" i="7" s="1"/>
  <c r="AE164" i="7"/>
  <c r="AP164" i="7"/>
  <c r="BH161" i="9"/>
  <c r="U163" i="7"/>
  <c r="P163" i="9"/>
  <c r="AU163" i="7"/>
  <c r="BC162" i="9"/>
  <c r="O162" i="8"/>
  <c r="T162" i="8"/>
  <c r="L163" i="8" s="1"/>
  <c r="R162" i="8"/>
  <c r="CH161" i="9"/>
  <c r="AH161" i="9"/>
  <c r="U162" i="8" l="1"/>
  <c r="Q164" i="7"/>
  <c r="N164" i="7"/>
  <c r="S164" i="7"/>
  <c r="CD164" i="7"/>
  <c r="CA164" i="7"/>
  <c r="CF164" i="7"/>
  <c r="CD162" i="9"/>
  <c r="CA162" i="9"/>
  <c r="CF162" i="9"/>
  <c r="AQ162" i="8"/>
  <c r="AN162" i="8"/>
  <c r="AS162" i="8"/>
  <c r="P163" i="8"/>
  <c r="AQ164" i="7"/>
  <c r="AN164" i="7"/>
  <c r="AS164" i="7"/>
  <c r="BD162" i="9"/>
  <c r="BA162" i="9"/>
  <c r="BF162" i="9"/>
  <c r="BQ162" i="9"/>
  <c r="BN162" i="9"/>
  <c r="BS162" i="9"/>
  <c r="AC165" i="7"/>
  <c r="AC163" i="8"/>
  <c r="AD162" i="9"/>
  <c r="AA162" i="9"/>
  <c r="AF162" i="9"/>
  <c r="CB162" i="8"/>
  <c r="CE162" i="8"/>
  <c r="CG162" i="8"/>
  <c r="BY163" i="8" s="1"/>
  <c r="BO162" i="8"/>
  <c r="BR162" i="8"/>
  <c r="BT162" i="8"/>
  <c r="BL163" i="8" s="1"/>
  <c r="AH162" i="8"/>
  <c r="AH164" i="7"/>
  <c r="Q163" i="9"/>
  <c r="N163" i="9"/>
  <c r="S163" i="9"/>
  <c r="BB162" i="8"/>
  <c r="BG162" i="8"/>
  <c r="AY163" i="8" s="1"/>
  <c r="BE162" i="8"/>
  <c r="BQ164" i="7"/>
  <c r="BN164" i="7"/>
  <c r="BS164" i="7"/>
  <c r="AQ162" i="9"/>
  <c r="AN162" i="9"/>
  <c r="AS162" i="9"/>
  <c r="BD164" i="7"/>
  <c r="BA164" i="7"/>
  <c r="BF164" i="7"/>
  <c r="BO164" i="7" l="1"/>
  <c r="BR164" i="7"/>
  <c r="BT164" i="7"/>
  <c r="BL165" i="7" s="1"/>
  <c r="BH162" i="8"/>
  <c r="BB162" i="9"/>
  <c r="BG162" i="9"/>
  <c r="AY163" i="9" s="1"/>
  <c r="BE162" i="9"/>
  <c r="BP163" i="8"/>
  <c r="AB162" i="9"/>
  <c r="AE162" i="9"/>
  <c r="AG162" i="9"/>
  <c r="Y163" i="9" s="1"/>
  <c r="CB164" i="7"/>
  <c r="CG164" i="7"/>
  <c r="BY165" i="7" s="1"/>
  <c r="CE164" i="7"/>
  <c r="BU162" i="8"/>
  <c r="AO164" i="7"/>
  <c r="AT164" i="7"/>
  <c r="AL165" i="7" s="1"/>
  <c r="AR164" i="7"/>
  <c r="O163" i="9"/>
  <c r="T163" i="9"/>
  <c r="L164" i="9" s="1"/>
  <c r="R163" i="9"/>
  <c r="AD165" i="7"/>
  <c r="AA165" i="7"/>
  <c r="AF165" i="7"/>
  <c r="AO162" i="8"/>
  <c r="AT162" i="8"/>
  <c r="AL163" i="8" s="1"/>
  <c r="AR162" i="8"/>
  <c r="O164" i="7"/>
  <c r="R164" i="7"/>
  <c r="T164" i="7"/>
  <c r="L165" i="7" s="1"/>
  <c r="BC163" i="8"/>
  <c r="AD163" i="8"/>
  <c r="AA163" i="8"/>
  <c r="AF163" i="8"/>
  <c r="Q163" i="8"/>
  <c r="N163" i="8"/>
  <c r="S163" i="8"/>
  <c r="AO162" i="9"/>
  <c r="AT162" i="9"/>
  <c r="AL163" i="9" s="1"/>
  <c r="AR162" i="9"/>
  <c r="CH162" i="8"/>
  <c r="BO162" i="9"/>
  <c r="BR162" i="9"/>
  <c r="BT162" i="9"/>
  <c r="BL163" i="9" s="1"/>
  <c r="BB164" i="7"/>
  <c r="BE164" i="7"/>
  <c r="BG164" i="7"/>
  <c r="AY165" i="7" s="1"/>
  <c r="CC163" i="8"/>
  <c r="CB162" i="9"/>
  <c r="CE162" i="9"/>
  <c r="CG162" i="9"/>
  <c r="BY163" i="9" s="1"/>
  <c r="AB163" i="8" l="1"/>
  <c r="AE163" i="8"/>
  <c r="AG163" i="8"/>
  <c r="Y164" i="8" s="1"/>
  <c r="BQ163" i="8"/>
  <c r="BN163" i="8"/>
  <c r="BS163" i="8"/>
  <c r="AU162" i="9"/>
  <c r="BD163" i="8"/>
  <c r="BA163" i="8"/>
  <c r="BF163" i="8"/>
  <c r="U163" i="9"/>
  <c r="BH162" i="9"/>
  <c r="AP163" i="9"/>
  <c r="AU164" i="7"/>
  <c r="CH164" i="7"/>
  <c r="P164" i="9"/>
  <c r="CC163" i="9"/>
  <c r="O163" i="8"/>
  <c r="R163" i="8"/>
  <c r="T163" i="8"/>
  <c r="L164" i="8" s="1"/>
  <c r="AU162" i="8"/>
  <c r="AP165" i="7"/>
  <c r="CC165" i="7"/>
  <c r="CD163" i="8"/>
  <c r="CA163" i="8"/>
  <c r="CF163" i="8"/>
  <c r="AB165" i="7"/>
  <c r="AE165" i="7"/>
  <c r="AG165" i="7"/>
  <c r="Y166" i="7" s="1"/>
  <c r="BH164" i="7"/>
  <c r="P165" i="7"/>
  <c r="U164" i="7"/>
  <c r="AP163" i="8"/>
  <c r="BC165" i="7"/>
  <c r="BC163" i="9"/>
  <c r="BP165" i="7"/>
  <c r="CH162" i="9"/>
  <c r="BP163" i="9"/>
  <c r="AC163" i="9"/>
  <c r="BU164" i="7"/>
  <c r="BU162" i="9"/>
  <c r="AH162" i="9"/>
  <c r="BD163" i="9" l="1"/>
  <c r="BA163" i="9"/>
  <c r="BF163" i="9"/>
  <c r="BQ165" i="7"/>
  <c r="BN165" i="7"/>
  <c r="BS165" i="7"/>
  <c r="Q165" i="7"/>
  <c r="N165" i="7"/>
  <c r="S165" i="7"/>
  <c r="AQ165" i="7"/>
  <c r="AN165" i="7"/>
  <c r="AS165" i="7"/>
  <c r="AC166" i="7"/>
  <c r="AQ163" i="9"/>
  <c r="AN163" i="9"/>
  <c r="AS163" i="9"/>
  <c r="AH165" i="7"/>
  <c r="U163" i="8"/>
  <c r="BD165" i="7"/>
  <c r="BA165" i="7"/>
  <c r="BF165" i="7"/>
  <c r="AQ163" i="8"/>
  <c r="AN163" i="8"/>
  <c r="AS163" i="8"/>
  <c r="AD163" i="9"/>
  <c r="AA163" i="9"/>
  <c r="AF163" i="9"/>
  <c r="P164" i="8"/>
  <c r="CB163" i="8"/>
  <c r="CE163" i="8"/>
  <c r="CG163" i="8"/>
  <c r="BY164" i="8" s="1"/>
  <c r="Q164" i="9"/>
  <c r="N164" i="9"/>
  <c r="S164" i="9"/>
  <c r="AC164" i="8"/>
  <c r="CD165" i="7"/>
  <c r="CA165" i="7"/>
  <c r="CF165" i="7"/>
  <c r="AH163" i="8"/>
  <c r="BO163" i="8"/>
  <c r="BT163" i="8"/>
  <c r="BL164" i="8" s="1"/>
  <c r="BR163" i="8"/>
  <c r="BQ163" i="9"/>
  <c r="BN163" i="9"/>
  <c r="BS163" i="9"/>
  <c r="CD163" i="9"/>
  <c r="CA163" i="9"/>
  <c r="CF163" i="9"/>
  <c r="BB163" i="8"/>
  <c r="BG163" i="8"/>
  <c r="AY164" i="8" s="1"/>
  <c r="BE163" i="8"/>
  <c r="AB163" i="9" l="1"/>
  <c r="AE163" i="9"/>
  <c r="AG163" i="9"/>
  <c r="Y164" i="9" s="1"/>
  <c r="BB165" i="7"/>
  <c r="BG165" i="7"/>
  <c r="AY166" i="7" s="1"/>
  <c r="BE165" i="7"/>
  <c r="AO165" i="7"/>
  <c r="AR165" i="7"/>
  <c r="AT165" i="7"/>
  <c r="AL166" i="7" s="1"/>
  <c r="BU163" i="8"/>
  <c r="BP164" i="8"/>
  <c r="BO163" i="9"/>
  <c r="BR163" i="9"/>
  <c r="BT163" i="9"/>
  <c r="BL164" i="9" s="1"/>
  <c r="AD164" i="8"/>
  <c r="AA164" i="8"/>
  <c r="AF164" i="8"/>
  <c r="BO165" i="7"/>
  <c r="BT165" i="7"/>
  <c r="BL166" i="7" s="1"/>
  <c r="BR165" i="7"/>
  <c r="AO163" i="9"/>
  <c r="AT163" i="9"/>
  <c r="AL164" i="9" s="1"/>
  <c r="AR163" i="9"/>
  <c r="O165" i="7"/>
  <c r="R165" i="7"/>
  <c r="T165" i="7"/>
  <c r="L166" i="7" s="1"/>
  <c r="BC164" i="8"/>
  <c r="BH163" i="8"/>
  <c r="CC164" i="8"/>
  <c r="CH163" i="8"/>
  <c r="AO163" i="8"/>
  <c r="AR163" i="8"/>
  <c r="AT163" i="8"/>
  <c r="AL164" i="8" s="1"/>
  <c r="AD166" i="7"/>
  <c r="AA166" i="7"/>
  <c r="AF166" i="7"/>
  <c r="CB163" i="9"/>
  <c r="CE163" i="9"/>
  <c r="CG163" i="9"/>
  <c r="BY164" i="9" s="1"/>
  <c r="BB163" i="9"/>
  <c r="BG163" i="9"/>
  <c r="AY164" i="9" s="1"/>
  <c r="BE163" i="9"/>
  <c r="O164" i="9"/>
  <c r="T164" i="9"/>
  <c r="L165" i="9" s="1"/>
  <c r="R164" i="9"/>
  <c r="CB165" i="7"/>
  <c r="CG165" i="7"/>
  <c r="BY166" i="7" s="1"/>
  <c r="CE165" i="7"/>
  <c r="Q164" i="8"/>
  <c r="N164" i="8"/>
  <c r="S164" i="8"/>
  <c r="CH165" i="7" l="1"/>
  <c r="AB166" i="7"/>
  <c r="AG166" i="7"/>
  <c r="Y167" i="7" s="1"/>
  <c r="AE166" i="7"/>
  <c r="CD164" i="8"/>
  <c r="CA164" i="8"/>
  <c r="CF164" i="8"/>
  <c r="BU165" i="7"/>
  <c r="BQ164" i="8"/>
  <c r="BN164" i="8"/>
  <c r="BS164" i="8"/>
  <c r="BP166" i="7"/>
  <c r="CC166" i="7"/>
  <c r="AU163" i="8"/>
  <c r="AP166" i="7"/>
  <c r="CC164" i="9"/>
  <c r="AP164" i="8"/>
  <c r="AU165" i="7"/>
  <c r="P166" i="7"/>
  <c r="AB164" i="8"/>
  <c r="AE164" i="8"/>
  <c r="AG164" i="8"/>
  <c r="Y165" i="8" s="1"/>
  <c r="BH165" i="7"/>
  <c r="CH163" i="9"/>
  <c r="BD164" i="8"/>
  <c r="BA164" i="8"/>
  <c r="BF164" i="8"/>
  <c r="U164" i="9"/>
  <c r="BC166" i="7"/>
  <c r="BP164" i="9"/>
  <c r="AU163" i="9"/>
  <c r="BU163" i="9"/>
  <c r="AC164" i="9"/>
  <c r="P165" i="9"/>
  <c r="O164" i="8"/>
  <c r="R164" i="8"/>
  <c r="T164" i="8"/>
  <c r="L165" i="8" s="1"/>
  <c r="BH163" i="9"/>
  <c r="AP164" i="9"/>
  <c r="AH163" i="9"/>
  <c r="U165" i="7"/>
  <c r="BC164" i="9"/>
  <c r="BQ164" i="9" l="1"/>
  <c r="BN164" i="9"/>
  <c r="BS164" i="9"/>
  <c r="AC165" i="8"/>
  <c r="BO164" i="8"/>
  <c r="BT164" i="8"/>
  <c r="BL165" i="8" s="1"/>
  <c r="BR164" i="8"/>
  <c r="Q165" i="9"/>
  <c r="N165" i="9"/>
  <c r="S165" i="9"/>
  <c r="AH164" i="8"/>
  <c r="CD164" i="9"/>
  <c r="CA164" i="9"/>
  <c r="CF164" i="9"/>
  <c r="AQ166" i="7"/>
  <c r="AN166" i="7"/>
  <c r="AS166" i="7"/>
  <c r="AD164" i="9"/>
  <c r="AA164" i="9"/>
  <c r="AF164" i="9"/>
  <c r="CB164" i="8"/>
  <c r="CG164" i="8"/>
  <c r="BY165" i="8" s="1"/>
  <c r="CE164" i="8"/>
  <c r="BD166" i="7"/>
  <c r="BA166" i="7"/>
  <c r="BF166" i="7"/>
  <c r="BB164" i="8"/>
  <c r="BG164" i="8"/>
  <c r="AY165" i="8" s="1"/>
  <c r="BE164" i="8"/>
  <c r="CD166" i="7"/>
  <c r="CA166" i="7"/>
  <c r="CF166" i="7"/>
  <c r="AH166" i="7"/>
  <c r="Q166" i="7"/>
  <c r="N166" i="7"/>
  <c r="S166" i="7"/>
  <c r="AC167" i="7"/>
  <c r="U164" i="8"/>
  <c r="AQ164" i="9"/>
  <c r="AN164" i="9"/>
  <c r="AS164" i="9"/>
  <c r="P165" i="8"/>
  <c r="BD164" i="9"/>
  <c r="BA164" i="9"/>
  <c r="BF164" i="9"/>
  <c r="BQ166" i="7"/>
  <c r="BN166" i="7"/>
  <c r="BS166" i="7"/>
  <c r="AQ164" i="8"/>
  <c r="AN164" i="8"/>
  <c r="AS164" i="8"/>
  <c r="BC165" i="8" l="1"/>
  <c r="O165" i="9"/>
  <c r="T165" i="9"/>
  <c r="L166" i="9" s="1"/>
  <c r="R165" i="9"/>
  <c r="BB166" i="7"/>
  <c r="BE166" i="7"/>
  <c r="BG166" i="7"/>
  <c r="AY167" i="7" s="1"/>
  <c r="AO166" i="7"/>
  <c r="AR166" i="7"/>
  <c r="AT166" i="7"/>
  <c r="AL167" i="7" s="1"/>
  <c r="O166" i="7"/>
  <c r="T166" i="7"/>
  <c r="L167" i="7" s="1"/>
  <c r="R166" i="7"/>
  <c r="CH164" i="8"/>
  <c r="CC165" i="8"/>
  <c r="AD165" i="8"/>
  <c r="AA165" i="8"/>
  <c r="AF165" i="8"/>
  <c r="BU164" i="8"/>
  <c r="BB164" i="9"/>
  <c r="BG164" i="9"/>
  <c r="AY165" i="9" s="1"/>
  <c r="BE164" i="9"/>
  <c r="AO164" i="9"/>
  <c r="AR164" i="9"/>
  <c r="AT164" i="9"/>
  <c r="AL165" i="9" s="1"/>
  <c r="AO164" i="8"/>
  <c r="AR164" i="8"/>
  <c r="AT164" i="8"/>
  <c r="AL165" i="8" s="1"/>
  <c r="CB164" i="9"/>
  <c r="CE164" i="9"/>
  <c r="CG164" i="9"/>
  <c r="BY165" i="9" s="1"/>
  <c r="BO164" i="9"/>
  <c r="BT164" i="9"/>
  <c r="BL165" i="9" s="1"/>
  <c r="BR164" i="9"/>
  <c r="Q165" i="8"/>
  <c r="N165" i="8"/>
  <c r="S165" i="8"/>
  <c r="BP165" i="8"/>
  <c r="CB166" i="7"/>
  <c r="CE166" i="7"/>
  <c r="CG166" i="7"/>
  <c r="BY167" i="7" s="1"/>
  <c r="BO166" i="7"/>
  <c r="BT166" i="7"/>
  <c r="BL167" i="7" s="1"/>
  <c r="BR166" i="7"/>
  <c r="AD167" i="7"/>
  <c r="AA167" i="7"/>
  <c r="AF167" i="7"/>
  <c r="BH164" i="8"/>
  <c r="AB164" i="9"/>
  <c r="AE164" i="9"/>
  <c r="AG164" i="9"/>
  <c r="Y165" i="9" s="1"/>
  <c r="BQ165" i="8" l="1"/>
  <c r="BN165" i="8"/>
  <c r="BS165" i="8"/>
  <c r="CC165" i="9"/>
  <c r="BC165" i="9"/>
  <c r="AB167" i="7"/>
  <c r="AE167" i="7"/>
  <c r="AG167" i="7"/>
  <c r="Y168" i="7" s="1"/>
  <c r="BC167" i="7"/>
  <c r="U165" i="9"/>
  <c r="P166" i="9"/>
  <c r="BU166" i="7"/>
  <c r="AU164" i="8"/>
  <c r="BP165" i="9"/>
  <c r="U166" i="7"/>
  <c r="CD165" i="8"/>
  <c r="CA165" i="8"/>
  <c r="CF165" i="8"/>
  <c r="O165" i="8"/>
  <c r="R165" i="8"/>
  <c r="T165" i="8"/>
  <c r="L166" i="8" s="1"/>
  <c r="AP165" i="9"/>
  <c r="P167" i="7"/>
  <c r="BU164" i="9"/>
  <c r="AP165" i="8"/>
  <c r="CC167" i="7"/>
  <c r="AU164" i="9"/>
  <c r="AP167" i="7"/>
  <c r="CH164" i="9"/>
  <c r="BH166" i="7"/>
  <c r="BP167" i="7"/>
  <c r="AC165" i="9"/>
  <c r="BD165" i="8"/>
  <c r="BA165" i="8"/>
  <c r="BF165" i="8"/>
  <c r="AH164" i="9"/>
  <c r="CH166" i="7"/>
  <c r="AU166" i="7"/>
  <c r="BH164" i="9"/>
  <c r="AB165" i="8"/>
  <c r="AG165" i="8"/>
  <c r="Y166" i="8" s="1"/>
  <c r="AE165" i="8"/>
  <c r="P166" i="8" l="1"/>
  <c r="AC168" i="7"/>
  <c r="BD165" i="9"/>
  <c r="BA165" i="9"/>
  <c r="BF165" i="9"/>
  <c r="U165" i="8"/>
  <c r="AH167" i="7"/>
  <c r="AQ165" i="8"/>
  <c r="AN165" i="8"/>
  <c r="AS165" i="8"/>
  <c r="Q167" i="7"/>
  <c r="N167" i="7"/>
  <c r="S167" i="7"/>
  <c r="CD165" i="9"/>
  <c r="CA165" i="9"/>
  <c r="CF165" i="9"/>
  <c r="CD167" i="7"/>
  <c r="CA167" i="7"/>
  <c r="CF167" i="7"/>
  <c r="AH165" i="8"/>
  <c r="AC166" i="8"/>
  <c r="BO165" i="8"/>
  <c r="BT165" i="8"/>
  <c r="BL166" i="8" s="1"/>
  <c r="BR165" i="8"/>
  <c r="AD165" i="9"/>
  <c r="AA165" i="9"/>
  <c r="AF165" i="9"/>
  <c r="AQ167" i="7"/>
  <c r="AN167" i="7"/>
  <c r="AS167" i="7"/>
  <c r="Q166" i="9"/>
  <c r="N166" i="9"/>
  <c r="S166" i="9"/>
  <c r="BQ167" i="7"/>
  <c r="BN167" i="7"/>
  <c r="BS167" i="7"/>
  <c r="CB165" i="8"/>
  <c r="CE165" i="8"/>
  <c r="CG165" i="8"/>
  <c r="BY166" i="8" s="1"/>
  <c r="BB165" i="8"/>
  <c r="BE165" i="8"/>
  <c r="BG165" i="8"/>
  <c r="AY166" i="8" s="1"/>
  <c r="BQ165" i="9"/>
  <c r="BN165" i="9"/>
  <c r="BS165" i="9"/>
  <c r="AQ165" i="9"/>
  <c r="AN165" i="9"/>
  <c r="AS165" i="9"/>
  <c r="BD167" i="7"/>
  <c r="BA167" i="7"/>
  <c r="BF167" i="7"/>
  <c r="BO167" i="7" l="1"/>
  <c r="BR167" i="7"/>
  <c r="BT167" i="7"/>
  <c r="BL168" i="7" s="1"/>
  <c r="BP166" i="8"/>
  <c r="CB165" i="9"/>
  <c r="CG165" i="9"/>
  <c r="BY166" i="9" s="1"/>
  <c r="CE165" i="9"/>
  <c r="BH165" i="8"/>
  <c r="O167" i="7"/>
  <c r="R167" i="7"/>
  <c r="T167" i="7"/>
  <c r="L168" i="7" s="1"/>
  <c r="AD168" i="7"/>
  <c r="AA168" i="7"/>
  <c r="AF168" i="7"/>
  <c r="O166" i="9"/>
  <c r="R166" i="9"/>
  <c r="T166" i="9"/>
  <c r="L167" i="9" s="1"/>
  <c r="BB165" i="9"/>
  <c r="BG165" i="9"/>
  <c r="AY166" i="9" s="1"/>
  <c r="BE165" i="9"/>
  <c r="BB167" i="7"/>
  <c r="BE167" i="7"/>
  <c r="BG167" i="7"/>
  <c r="AY168" i="7" s="1"/>
  <c r="AO165" i="8"/>
  <c r="AT165" i="8"/>
  <c r="AL166" i="8" s="1"/>
  <c r="AR165" i="8"/>
  <c r="BO165" i="9"/>
  <c r="BT165" i="9"/>
  <c r="BL166" i="9" s="1"/>
  <c r="BR165" i="9"/>
  <c r="CH165" i="8"/>
  <c r="AB165" i="9"/>
  <c r="AG165" i="9"/>
  <c r="Y166" i="9" s="1"/>
  <c r="AE165" i="9"/>
  <c r="BC166" i="8"/>
  <c r="AD166" i="8"/>
  <c r="AA166" i="8"/>
  <c r="AF166" i="8"/>
  <c r="AO167" i="7"/>
  <c r="AT167" i="7"/>
  <c r="AL168" i="7" s="1"/>
  <c r="AR167" i="7"/>
  <c r="CC166" i="8"/>
  <c r="AO165" i="9"/>
  <c r="AT165" i="9"/>
  <c r="AL166" i="9" s="1"/>
  <c r="AR165" i="9"/>
  <c r="CB167" i="7"/>
  <c r="CE167" i="7"/>
  <c r="CG167" i="7"/>
  <c r="BY168" i="7" s="1"/>
  <c r="Q166" i="8"/>
  <c r="N166" i="8"/>
  <c r="S166" i="8"/>
  <c r="BU165" i="8"/>
  <c r="U166" i="9" l="1"/>
  <c r="BU165" i="9"/>
  <c r="BC168" i="7"/>
  <c r="BP166" i="9"/>
  <c r="BH167" i="7"/>
  <c r="AB166" i="8"/>
  <c r="AE166" i="8"/>
  <c r="AG166" i="8"/>
  <c r="Y167" i="8" s="1"/>
  <c r="AB168" i="7"/>
  <c r="AE168" i="7"/>
  <c r="AG168" i="7"/>
  <c r="Y169" i="7" s="1"/>
  <c r="CH165" i="9"/>
  <c r="CH167" i="7"/>
  <c r="AU165" i="9"/>
  <c r="CC166" i="9"/>
  <c r="AP166" i="9"/>
  <c r="BH165" i="9"/>
  <c r="BD166" i="8"/>
  <c r="BA166" i="8"/>
  <c r="BF166" i="8"/>
  <c r="BC166" i="9"/>
  <c r="P168" i="7"/>
  <c r="CC168" i="7"/>
  <c r="AP166" i="8"/>
  <c r="U167" i="7"/>
  <c r="BQ166" i="8"/>
  <c r="BN166" i="8"/>
  <c r="BS166" i="8"/>
  <c r="CD166" i="8"/>
  <c r="CA166" i="8"/>
  <c r="CF166" i="8"/>
  <c r="AC166" i="9"/>
  <c r="BP168" i="7"/>
  <c r="AU167" i="7"/>
  <c r="BU167" i="7"/>
  <c r="AU165" i="8"/>
  <c r="AH165" i="9"/>
  <c r="O166" i="8"/>
  <c r="T166" i="8"/>
  <c r="L167" i="8" s="1"/>
  <c r="R166" i="8"/>
  <c r="AP168" i="7"/>
  <c r="P167" i="9"/>
  <c r="AQ168" i="7" l="1"/>
  <c r="AN168" i="7"/>
  <c r="AS168" i="7"/>
  <c r="BO166" i="8"/>
  <c r="BR166" i="8"/>
  <c r="BT166" i="8"/>
  <c r="BL167" i="8" s="1"/>
  <c r="BB166" i="8"/>
  <c r="BE166" i="8"/>
  <c r="BG166" i="8"/>
  <c r="AY167" i="8" s="1"/>
  <c r="AQ166" i="8"/>
  <c r="AN166" i="8"/>
  <c r="AS166" i="8"/>
  <c r="BQ166" i="9"/>
  <c r="BN166" i="9"/>
  <c r="BS166" i="9"/>
  <c r="P167" i="8"/>
  <c r="BD168" i="7"/>
  <c r="BA168" i="7"/>
  <c r="BF168" i="7"/>
  <c r="AC169" i="7"/>
  <c r="BQ168" i="7"/>
  <c r="BN168" i="7"/>
  <c r="BS168" i="7"/>
  <c r="AQ166" i="9"/>
  <c r="AN166" i="9"/>
  <c r="AS166" i="9"/>
  <c r="CB166" i="8"/>
  <c r="CG166" i="8"/>
  <c r="BY167" i="8" s="1"/>
  <c r="CE166" i="8"/>
  <c r="Q168" i="7"/>
  <c r="N168" i="7"/>
  <c r="S168" i="7"/>
  <c r="AC167" i="8"/>
  <c r="U166" i="8"/>
  <c r="AD166" i="9"/>
  <c r="AA166" i="9"/>
  <c r="AF166" i="9"/>
  <c r="CD168" i="7"/>
  <c r="CA168" i="7"/>
  <c r="CF168" i="7"/>
  <c r="Q167" i="9"/>
  <c r="N167" i="9"/>
  <c r="S167" i="9"/>
  <c r="AH168" i="7"/>
  <c r="BD166" i="9"/>
  <c r="BA166" i="9"/>
  <c r="BF166" i="9"/>
  <c r="CD166" i="9"/>
  <c r="CA166" i="9"/>
  <c r="CF166" i="9"/>
  <c r="AH166" i="8"/>
  <c r="AO166" i="8" l="1"/>
  <c r="AR166" i="8"/>
  <c r="AT166" i="8"/>
  <c r="AL167" i="8" s="1"/>
  <c r="BH166" i="8"/>
  <c r="Q167" i="8"/>
  <c r="N167" i="8"/>
  <c r="S167" i="8"/>
  <c r="BB168" i="7"/>
  <c r="BG168" i="7"/>
  <c r="AY169" i="7" s="1"/>
  <c r="BE168" i="7"/>
  <c r="CC167" i="8"/>
  <c r="BP167" i="8"/>
  <c r="BU166" i="8"/>
  <c r="AD169" i="7"/>
  <c r="AA169" i="7"/>
  <c r="AF169" i="7"/>
  <c r="BO166" i="9"/>
  <c r="BR166" i="9"/>
  <c r="BT166" i="9"/>
  <c r="BL167" i="9" s="1"/>
  <c r="O168" i="7"/>
  <c r="T168" i="7"/>
  <c r="L169" i="7" s="1"/>
  <c r="R168" i="7"/>
  <c r="CB168" i="7"/>
  <c r="CG168" i="7"/>
  <c r="BY169" i="7" s="1"/>
  <c r="CE168" i="7"/>
  <c r="CH166" i="8"/>
  <c r="AB166" i="9"/>
  <c r="AE166" i="9"/>
  <c r="AG166" i="9"/>
  <c r="Y167" i="9" s="1"/>
  <c r="O167" i="9"/>
  <c r="T167" i="9"/>
  <c r="L168" i="9" s="1"/>
  <c r="R167" i="9"/>
  <c r="BC167" i="8"/>
  <c r="AO166" i="9"/>
  <c r="AT166" i="9"/>
  <c r="AL167" i="9" s="1"/>
  <c r="AR166" i="9"/>
  <c r="CB166" i="9"/>
  <c r="CE166" i="9"/>
  <c r="CG166" i="9"/>
  <c r="BY167" i="9" s="1"/>
  <c r="AD167" i="8"/>
  <c r="AA167" i="8"/>
  <c r="AF167" i="8"/>
  <c r="BO168" i="7"/>
  <c r="BR168" i="7"/>
  <c r="BT168" i="7"/>
  <c r="BL169" i="7" s="1"/>
  <c r="AO168" i="7"/>
  <c r="AR168" i="7"/>
  <c r="AT168" i="7"/>
  <c r="AL169" i="7" s="1"/>
  <c r="BB166" i="9"/>
  <c r="BG166" i="9"/>
  <c r="AY167" i="9" s="1"/>
  <c r="BE166" i="9"/>
  <c r="AU166" i="9" l="1"/>
  <c r="BP167" i="9"/>
  <c r="BQ167" i="8"/>
  <c r="BN167" i="8"/>
  <c r="BS167" i="8"/>
  <c r="CC167" i="9"/>
  <c r="CH166" i="9"/>
  <c r="AC167" i="9"/>
  <c r="BU166" i="9"/>
  <c r="AH166" i="9"/>
  <c r="AU168" i="7"/>
  <c r="BH168" i="7"/>
  <c r="BC169" i="7"/>
  <c r="AP169" i="7"/>
  <c r="AP167" i="9"/>
  <c r="BP169" i="7"/>
  <c r="CH168" i="7"/>
  <c r="AB169" i="7"/>
  <c r="AE169" i="7"/>
  <c r="AG169" i="7"/>
  <c r="Y170" i="7" s="1"/>
  <c r="AP167" i="8"/>
  <c r="BD167" i="8"/>
  <c r="BA167" i="8"/>
  <c r="BF167" i="8"/>
  <c r="CC169" i="7"/>
  <c r="AU166" i="8"/>
  <c r="CD167" i="8"/>
  <c r="CA167" i="8"/>
  <c r="CF167" i="8"/>
  <c r="AB167" i="8"/>
  <c r="AG167" i="8"/>
  <c r="Y168" i="8" s="1"/>
  <c r="AE167" i="8"/>
  <c r="U168" i="7"/>
  <c r="BH166" i="9"/>
  <c r="P169" i="7"/>
  <c r="O167" i="8"/>
  <c r="R167" i="8"/>
  <c r="T167" i="8"/>
  <c r="L168" i="8" s="1"/>
  <c r="BU168" i="7"/>
  <c r="U167" i="9"/>
  <c r="BC167" i="9"/>
  <c r="P168" i="9"/>
  <c r="CD167" i="9" l="1"/>
  <c r="CA167" i="9"/>
  <c r="CF167" i="9"/>
  <c r="AH167" i="8"/>
  <c r="BO167" i="8"/>
  <c r="BT167" i="8"/>
  <c r="BL168" i="8" s="1"/>
  <c r="BR167" i="8"/>
  <c r="BB167" i="8"/>
  <c r="BG167" i="8"/>
  <c r="AY168" i="8" s="1"/>
  <c r="BE167" i="8"/>
  <c r="AQ167" i="9"/>
  <c r="AN167" i="9"/>
  <c r="AS167" i="9"/>
  <c r="BQ167" i="9"/>
  <c r="BN167" i="9"/>
  <c r="BS167" i="9"/>
  <c r="AH169" i="7"/>
  <c r="AC168" i="8"/>
  <c r="P168" i="8"/>
  <c r="U167" i="8"/>
  <c r="AQ169" i="7"/>
  <c r="AN169" i="7"/>
  <c r="AS169" i="7"/>
  <c r="BQ169" i="7"/>
  <c r="BN169" i="7"/>
  <c r="BS169" i="7"/>
  <c r="CB167" i="8"/>
  <c r="CE167" i="8"/>
  <c r="CG167" i="8"/>
  <c r="BY168" i="8" s="1"/>
  <c r="BD169" i="7"/>
  <c r="BA169" i="7"/>
  <c r="BF169" i="7"/>
  <c r="CD169" i="7"/>
  <c r="CA169" i="7"/>
  <c r="CF169" i="7"/>
  <c r="Q168" i="9"/>
  <c r="N168" i="9"/>
  <c r="S168" i="9"/>
  <c r="AQ167" i="8"/>
  <c r="AN167" i="8"/>
  <c r="AS167" i="8"/>
  <c r="BD167" i="9"/>
  <c r="BA167" i="9"/>
  <c r="BF167" i="9"/>
  <c r="Q169" i="7"/>
  <c r="N169" i="7"/>
  <c r="S169" i="7"/>
  <c r="AC170" i="7"/>
  <c r="AD167" i="9"/>
  <c r="AA167" i="9"/>
  <c r="AF167" i="9"/>
  <c r="BU167" i="8" l="1"/>
  <c r="BO167" i="9"/>
  <c r="BR167" i="9"/>
  <c r="BT167" i="9"/>
  <c r="BL168" i="9" s="1"/>
  <c r="BP168" i="8"/>
  <c r="BH167" i="8"/>
  <c r="BB169" i="7"/>
  <c r="BG169" i="7"/>
  <c r="AY170" i="7" s="1"/>
  <c r="BE169" i="7"/>
  <c r="AO167" i="8"/>
  <c r="AT167" i="8"/>
  <c r="AL168" i="8" s="1"/>
  <c r="AR167" i="8"/>
  <c r="Q168" i="8"/>
  <c r="N168" i="8"/>
  <c r="S168" i="8"/>
  <c r="BB167" i="9"/>
  <c r="BG167" i="9"/>
  <c r="AY168" i="9" s="1"/>
  <c r="BE167" i="9"/>
  <c r="AB167" i="9"/>
  <c r="AE167" i="9"/>
  <c r="AG167" i="9"/>
  <c r="Y168" i="9" s="1"/>
  <c r="CH167" i="8"/>
  <c r="AD170" i="7"/>
  <c r="AA170" i="7"/>
  <c r="AF170" i="7"/>
  <c r="BO169" i="7"/>
  <c r="BR169" i="7"/>
  <c r="BT169" i="7"/>
  <c r="BL170" i="7" s="1"/>
  <c r="CB169" i="7"/>
  <c r="CG169" i="7"/>
  <c r="BY170" i="7" s="1"/>
  <c r="CE169" i="7"/>
  <c r="BC168" i="8"/>
  <c r="AO169" i="7"/>
  <c r="AT169" i="7"/>
  <c r="AL170" i="7" s="1"/>
  <c r="AR169" i="7"/>
  <c r="CC168" i="8"/>
  <c r="O168" i="9"/>
  <c r="T168" i="9"/>
  <c r="L169" i="9" s="1"/>
  <c r="R168" i="9"/>
  <c r="AD168" i="8"/>
  <c r="AA168" i="8"/>
  <c r="AF168" i="8"/>
  <c r="AO167" i="9"/>
  <c r="AT167" i="9"/>
  <c r="AL168" i="9" s="1"/>
  <c r="AR167" i="9"/>
  <c r="CB167" i="9"/>
  <c r="CG167" i="9"/>
  <c r="BY168" i="9" s="1"/>
  <c r="CE167" i="9"/>
  <c r="O169" i="7"/>
  <c r="R169" i="7"/>
  <c r="T169" i="7"/>
  <c r="L170" i="7" s="1"/>
  <c r="O168" i="8" l="1"/>
  <c r="T168" i="8"/>
  <c r="L169" i="8" s="1"/>
  <c r="R168" i="8"/>
  <c r="BD168" i="8"/>
  <c r="BA168" i="8"/>
  <c r="BF168" i="8"/>
  <c r="CH169" i="7"/>
  <c r="CC170" i="7"/>
  <c r="AC168" i="9"/>
  <c r="U169" i="7"/>
  <c r="BQ168" i="8"/>
  <c r="BN168" i="8"/>
  <c r="BS168" i="8"/>
  <c r="CH167" i="9"/>
  <c r="CC168" i="9"/>
  <c r="BH167" i="9"/>
  <c r="BP168" i="9"/>
  <c r="P169" i="9"/>
  <c r="BP170" i="7"/>
  <c r="BC168" i="9"/>
  <c r="BU167" i="9"/>
  <c r="P170" i="7"/>
  <c r="U168" i="9"/>
  <c r="AH167" i="9"/>
  <c r="CD168" i="8"/>
  <c r="CA168" i="8"/>
  <c r="CF168" i="8"/>
  <c r="AU167" i="9"/>
  <c r="AU169" i="7"/>
  <c r="BU169" i="7"/>
  <c r="AU167" i="8"/>
  <c r="AP168" i="9"/>
  <c r="AP170" i="7"/>
  <c r="AP168" i="8"/>
  <c r="BH169" i="7"/>
  <c r="AB170" i="7"/>
  <c r="AG170" i="7"/>
  <c r="Y171" i="7" s="1"/>
  <c r="AE170" i="7"/>
  <c r="AB168" i="8"/>
  <c r="AG168" i="8"/>
  <c r="Y169" i="8" s="1"/>
  <c r="AE168" i="8"/>
  <c r="BC170" i="7"/>
  <c r="Q170" i="7" l="1"/>
  <c r="N170" i="7"/>
  <c r="S170" i="7"/>
  <c r="AD168" i="9"/>
  <c r="AA168" i="9"/>
  <c r="AF168" i="9"/>
  <c r="CD170" i="7"/>
  <c r="CA170" i="7"/>
  <c r="CF170" i="7"/>
  <c r="AQ168" i="8"/>
  <c r="AN168" i="8"/>
  <c r="AS168" i="8"/>
  <c r="CD168" i="9"/>
  <c r="CA168" i="9"/>
  <c r="CF168" i="9"/>
  <c r="BD168" i="9"/>
  <c r="BA168" i="9"/>
  <c r="BF168" i="9"/>
  <c r="BD170" i="7"/>
  <c r="BA170" i="7"/>
  <c r="BF170" i="7"/>
  <c r="AC169" i="8"/>
  <c r="BQ168" i="9"/>
  <c r="BN168" i="9"/>
  <c r="BS168" i="9"/>
  <c r="AH170" i="7"/>
  <c r="AC171" i="7"/>
  <c r="AQ170" i="7"/>
  <c r="AN170" i="7"/>
  <c r="AS170" i="7"/>
  <c r="CB168" i="8"/>
  <c r="CG168" i="8"/>
  <c r="BY169" i="8" s="1"/>
  <c r="CE168" i="8"/>
  <c r="BB168" i="8"/>
  <c r="BG168" i="8"/>
  <c r="AY169" i="8" s="1"/>
  <c r="BE168" i="8"/>
  <c r="AQ168" i="9"/>
  <c r="AN168" i="9"/>
  <c r="AS168" i="9"/>
  <c r="BQ170" i="7"/>
  <c r="BN170" i="7"/>
  <c r="BS170" i="7"/>
  <c r="BO168" i="8"/>
  <c r="BR168" i="8"/>
  <c r="BT168" i="8"/>
  <c r="BL169" i="8" s="1"/>
  <c r="Q169" i="9"/>
  <c r="N169" i="9"/>
  <c r="S169" i="9"/>
  <c r="U168" i="8"/>
  <c r="P169" i="8"/>
  <c r="AH168" i="8"/>
  <c r="BB168" i="9" l="1"/>
  <c r="BG168" i="9"/>
  <c r="AY169" i="9" s="1"/>
  <c r="BE168" i="9"/>
  <c r="BC169" i="8"/>
  <c r="CB170" i="7"/>
  <c r="CE170" i="7"/>
  <c r="CG170" i="7"/>
  <c r="BY171" i="7" s="1"/>
  <c r="BP169" i="8"/>
  <c r="BO168" i="9"/>
  <c r="BT168" i="9"/>
  <c r="BL169" i="9" s="1"/>
  <c r="BR168" i="9"/>
  <c r="AO168" i="9"/>
  <c r="AT168" i="9"/>
  <c r="AL169" i="9" s="1"/>
  <c r="AR168" i="9"/>
  <c r="BH168" i="8"/>
  <c r="CH168" i="8"/>
  <c r="CB168" i="9"/>
  <c r="CE168" i="9"/>
  <c r="CG168" i="9"/>
  <c r="BY169" i="9" s="1"/>
  <c r="O169" i="9"/>
  <c r="T169" i="9"/>
  <c r="L170" i="9" s="1"/>
  <c r="R169" i="9"/>
  <c r="AB168" i="9"/>
  <c r="AE168" i="9"/>
  <c r="AG168" i="9"/>
  <c r="Y169" i="9" s="1"/>
  <c r="AD171" i="7"/>
  <c r="AA171" i="7"/>
  <c r="AF171" i="7"/>
  <c r="CC169" i="8"/>
  <c r="AD169" i="8"/>
  <c r="AA169" i="8"/>
  <c r="AF169" i="8"/>
  <c r="BB170" i="7"/>
  <c r="BE170" i="7"/>
  <c r="BG170" i="7"/>
  <c r="AY171" i="7" s="1"/>
  <c r="AO168" i="8"/>
  <c r="AR168" i="8"/>
  <c r="AT168" i="8"/>
  <c r="AL169" i="8" s="1"/>
  <c r="BU168" i="8"/>
  <c r="Q169" i="8"/>
  <c r="N169" i="8"/>
  <c r="S169" i="8"/>
  <c r="AO170" i="7"/>
  <c r="AT170" i="7"/>
  <c r="AL171" i="7" s="1"/>
  <c r="AR170" i="7"/>
  <c r="O170" i="7"/>
  <c r="R170" i="7"/>
  <c r="T170" i="7"/>
  <c r="L171" i="7" s="1"/>
  <c r="BO170" i="7"/>
  <c r="BT170" i="7"/>
  <c r="BL171" i="7" s="1"/>
  <c r="BR170" i="7"/>
  <c r="CC171" i="7" l="1"/>
  <c r="P171" i="7"/>
  <c r="AP169" i="8"/>
  <c r="CH170" i="7"/>
  <c r="CD169" i="8"/>
  <c r="CA169" i="8"/>
  <c r="CF169" i="8"/>
  <c r="U169" i="9"/>
  <c r="AU168" i="9"/>
  <c r="AP169" i="9"/>
  <c r="P170" i="9"/>
  <c r="AP171" i="7"/>
  <c r="BH170" i="7"/>
  <c r="AB171" i="7"/>
  <c r="AG171" i="7"/>
  <c r="Y172" i="7" s="1"/>
  <c r="AE171" i="7"/>
  <c r="BD169" i="8"/>
  <c r="BA169" i="8"/>
  <c r="BF169" i="8"/>
  <c r="BC171" i="7"/>
  <c r="U170" i="7"/>
  <c r="AU168" i="8"/>
  <c r="AU170" i="7"/>
  <c r="CC169" i="9"/>
  <c r="BU168" i="9"/>
  <c r="BH168" i="9"/>
  <c r="O169" i="8"/>
  <c r="T169" i="8"/>
  <c r="L170" i="8" s="1"/>
  <c r="R169" i="8"/>
  <c r="CH168" i="9"/>
  <c r="BP169" i="9"/>
  <c r="BC169" i="9"/>
  <c r="AC169" i="9"/>
  <c r="AH168" i="9"/>
  <c r="BU170" i="7"/>
  <c r="BP171" i="7"/>
  <c r="AB169" i="8"/>
  <c r="AG169" i="8"/>
  <c r="Y170" i="8" s="1"/>
  <c r="AE169" i="8"/>
  <c r="BQ169" i="8"/>
  <c r="BN169" i="8"/>
  <c r="BS169" i="8"/>
  <c r="AC170" i="8" l="1"/>
  <c r="BD171" i="7"/>
  <c r="BA171" i="7"/>
  <c r="BF171" i="7"/>
  <c r="Q170" i="9"/>
  <c r="N170" i="9"/>
  <c r="S170" i="9"/>
  <c r="BD169" i="9"/>
  <c r="BA169" i="9"/>
  <c r="BF169" i="9"/>
  <c r="BB169" i="8"/>
  <c r="BG169" i="8"/>
  <c r="AY170" i="8" s="1"/>
  <c r="BE169" i="8"/>
  <c r="AQ169" i="9"/>
  <c r="AN169" i="9"/>
  <c r="AS169" i="9"/>
  <c r="BQ169" i="9"/>
  <c r="BN169" i="9"/>
  <c r="BS169" i="9"/>
  <c r="AH171" i="7"/>
  <c r="AC172" i="7"/>
  <c r="AQ169" i="8"/>
  <c r="AN169" i="8"/>
  <c r="AS169" i="8"/>
  <c r="BQ171" i="7"/>
  <c r="BN171" i="7"/>
  <c r="BS171" i="7"/>
  <c r="Q171" i="7"/>
  <c r="N171" i="7"/>
  <c r="S171" i="7"/>
  <c r="BO169" i="8"/>
  <c r="BT169" i="8"/>
  <c r="BL170" i="8" s="1"/>
  <c r="BR169" i="8"/>
  <c r="U169" i="8"/>
  <c r="AD169" i="9"/>
  <c r="AA169" i="9"/>
  <c r="AF169" i="9"/>
  <c r="P170" i="8"/>
  <c r="AQ171" i="7"/>
  <c r="AN171" i="7"/>
  <c r="AS171" i="7"/>
  <c r="CB169" i="8"/>
  <c r="CE169" i="8"/>
  <c r="CG169" i="8"/>
  <c r="BY170" i="8" s="1"/>
  <c r="CD171" i="7"/>
  <c r="CA171" i="7"/>
  <c r="CF171" i="7"/>
  <c r="CD169" i="9"/>
  <c r="CA169" i="9"/>
  <c r="CF169" i="9"/>
  <c r="AH169" i="8"/>
  <c r="BO169" i="9" l="1"/>
  <c r="BT169" i="9"/>
  <c r="BL170" i="9" s="1"/>
  <c r="BR169" i="9"/>
  <c r="BB169" i="9"/>
  <c r="BE169" i="9"/>
  <c r="BG169" i="9"/>
  <c r="AY170" i="9" s="1"/>
  <c r="CC170" i="8"/>
  <c r="BP170" i="8"/>
  <c r="AO171" i="7"/>
  <c r="AT171" i="7"/>
  <c r="AL172" i="7" s="1"/>
  <c r="AR171" i="7"/>
  <c r="O170" i="9"/>
  <c r="R170" i="9"/>
  <c r="T170" i="9"/>
  <c r="L171" i="9" s="1"/>
  <c r="BO171" i="7"/>
  <c r="BR171" i="7"/>
  <c r="BT171" i="7"/>
  <c r="BL172" i="7" s="1"/>
  <c r="CH169" i="8"/>
  <c r="BU169" i="8"/>
  <c r="Q170" i="8"/>
  <c r="N170" i="8"/>
  <c r="S170" i="8"/>
  <c r="CB169" i="9"/>
  <c r="CG169" i="9"/>
  <c r="BY170" i="9" s="1"/>
  <c r="CE169" i="9"/>
  <c r="AO169" i="9"/>
  <c r="AR169" i="9"/>
  <c r="AT169" i="9"/>
  <c r="AL170" i="9" s="1"/>
  <c r="BB171" i="7"/>
  <c r="BE171" i="7"/>
  <c r="BG171" i="7"/>
  <c r="AY172" i="7" s="1"/>
  <c r="AO169" i="8"/>
  <c r="AR169" i="8"/>
  <c r="AT169" i="8"/>
  <c r="AL170" i="8" s="1"/>
  <c r="AD172" i="7"/>
  <c r="AA172" i="7"/>
  <c r="AF172" i="7"/>
  <c r="AB169" i="9"/>
  <c r="AG169" i="9"/>
  <c r="Y170" i="9" s="1"/>
  <c r="AE169" i="9"/>
  <c r="O171" i="7"/>
  <c r="R171" i="7"/>
  <c r="T171" i="7"/>
  <c r="L172" i="7" s="1"/>
  <c r="BH169" i="8"/>
  <c r="AD170" i="8"/>
  <c r="AA170" i="8"/>
  <c r="AF170" i="8"/>
  <c r="CB171" i="7"/>
  <c r="CG171" i="7"/>
  <c r="BY172" i="7" s="1"/>
  <c r="CE171" i="7"/>
  <c r="BC170" i="8"/>
  <c r="CD170" i="8" l="1"/>
  <c r="CA170" i="8"/>
  <c r="CF170" i="8"/>
  <c r="BC170" i="9"/>
  <c r="BH171" i="7"/>
  <c r="AP170" i="9"/>
  <c r="AP172" i="7"/>
  <c r="BH169" i="9"/>
  <c r="AB170" i="8"/>
  <c r="AG170" i="8"/>
  <c r="Y171" i="8" s="1"/>
  <c r="AE170" i="8"/>
  <c r="AB172" i="7"/>
  <c r="AE172" i="7"/>
  <c r="AG172" i="7"/>
  <c r="Y173" i="7" s="1"/>
  <c r="AU171" i="7"/>
  <c r="CH169" i="9"/>
  <c r="CC170" i="9"/>
  <c r="AU169" i="9"/>
  <c r="BU169" i="9"/>
  <c r="P172" i="7"/>
  <c r="BP170" i="9"/>
  <c r="BP172" i="7"/>
  <c r="BD170" i="8"/>
  <c r="BA170" i="8"/>
  <c r="BF170" i="8"/>
  <c r="U171" i="7"/>
  <c r="O170" i="8"/>
  <c r="T170" i="8"/>
  <c r="L171" i="8" s="1"/>
  <c r="R170" i="8"/>
  <c r="AH169" i="9"/>
  <c r="U170" i="9"/>
  <c r="AP170" i="8"/>
  <c r="BU171" i="7"/>
  <c r="AU169" i="8"/>
  <c r="CH171" i="7"/>
  <c r="P171" i="9"/>
  <c r="CC172" i="7"/>
  <c r="AC170" i="9"/>
  <c r="BC172" i="7"/>
  <c r="BQ170" i="8"/>
  <c r="BN170" i="8"/>
  <c r="BS170" i="8"/>
  <c r="AQ170" i="8" l="1"/>
  <c r="AN170" i="8"/>
  <c r="AS170" i="8"/>
  <c r="BQ170" i="9"/>
  <c r="BN170" i="9"/>
  <c r="BS170" i="9"/>
  <c r="AQ170" i="9"/>
  <c r="AN170" i="9"/>
  <c r="AS170" i="9"/>
  <c r="AD170" i="9"/>
  <c r="AA170" i="9"/>
  <c r="AF170" i="9"/>
  <c r="Q172" i="7"/>
  <c r="N172" i="7"/>
  <c r="S172" i="7"/>
  <c r="AH172" i="7"/>
  <c r="BD170" i="9"/>
  <c r="BA170" i="9"/>
  <c r="BF170" i="9"/>
  <c r="AC173" i="7"/>
  <c r="AH170" i="8"/>
  <c r="AC171" i="8"/>
  <c r="BD172" i="7"/>
  <c r="BA172" i="7"/>
  <c r="BF172" i="7"/>
  <c r="CD172" i="7"/>
  <c r="CA172" i="7"/>
  <c r="CF172" i="7"/>
  <c r="Q171" i="9"/>
  <c r="N171" i="9"/>
  <c r="S171" i="9"/>
  <c r="U170" i="8"/>
  <c r="BB170" i="8"/>
  <c r="BG170" i="8"/>
  <c r="AY171" i="8" s="1"/>
  <c r="BE170" i="8"/>
  <c r="CB170" i="8"/>
  <c r="CE170" i="8"/>
  <c r="CG170" i="8"/>
  <c r="BY171" i="8" s="1"/>
  <c r="BO170" i="8"/>
  <c r="BT170" i="8"/>
  <c r="BL171" i="8" s="1"/>
  <c r="BR170" i="8"/>
  <c r="P171" i="8"/>
  <c r="CD170" i="9"/>
  <c r="CA170" i="9"/>
  <c r="CF170" i="9"/>
  <c r="AQ172" i="7"/>
  <c r="AN172" i="7"/>
  <c r="AS172" i="7"/>
  <c r="BQ172" i="7"/>
  <c r="BN172" i="7"/>
  <c r="BS172" i="7"/>
  <c r="CB172" i="7" l="1"/>
  <c r="CG172" i="7"/>
  <c r="BY173" i="7" s="1"/>
  <c r="CE172" i="7"/>
  <c r="AB170" i="9"/>
  <c r="AE170" i="9"/>
  <c r="AG170" i="9"/>
  <c r="Y171" i="9" s="1"/>
  <c r="AO170" i="9"/>
  <c r="AR170" i="9"/>
  <c r="AT170" i="9"/>
  <c r="AL171" i="9" s="1"/>
  <c r="BH170" i="8"/>
  <c r="BC171" i="8"/>
  <c r="CH170" i="8"/>
  <c r="BB170" i="9"/>
  <c r="BE170" i="9"/>
  <c r="BG170" i="9"/>
  <c r="AY171" i="9" s="1"/>
  <c r="CB170" i="9"/>
  <c r="CE170" i="9"/>
  <c r="CG170" i="9"/>
  <c r="BY171" i="9" s="1"/>
  <c r="BO170" i="9"/>
  <c r="BR170" i="9"/>
  <c r="BT170" i="9"/>
  <c r="BL171" i="9" s="1"/>
  <c r="BB172" i="7"/>
  <c r="BG172" i="7"/>
  <c r="AY173" i="7" s="1"/>
  <c r="BE172" i="7"/>
  <c r="Q171" i="8"/>
  <c r="N171" i="8"/>
  <c r="S171" i="8"/>
  <c r="AD171" i="8"/>
  <c r="AA171" i="8"/>
  <c r="AF171" i="8"/>
  <c r="BU170" i="8"/>
  <c r="BO172" i="7"/>
  <c r="BT172" i="7"/>
  <c r="BL173" i="7" s="1"/>
  <c r="BR172" i="7"/>
  <c r="O172" i="7"/>
  <c r="T172" i="7"/>
  <c r="L173" i="7" s="1"/>
  <c r="R172" i="7"/>
  <c r="AO172" i="7"/>
  <c r="AT172" i="7"/>
  <c r="AL173" i="7" s="1"/>
  <c r="AR172" i="7"/>
  <c r="BP171" i="8"/>
  <c r="O171" i="9"/>
  <c r="R171" i="9"/>
  <c r="T171" i="9"/>
  <c r="L172" i="9" s="1"/>
  <c r="AD173" i="7"/>
  <c r="AA173" i="7"/>
  <c r="AF173" i="7"/>
  <c r="AO170" i="8"/>
  <c r="AR170" i="8"/>
  <c r="AT170" i="8"/>
  <c r="AL171" i="8" s="1"/>
  <c r="CC171" i="8"/>
  <c r="AU172" i="7" l="1"/>
  <c r="BH170" i="9"/>
  <c r="AP173" i="7"/>
  <c r="AP171" i="9"/>
  <c r="AP171" i="8"/>
  <c r="AU170" i="8"/>
  <c r="AU170" i="9"/>
  <c r="AB173" i="7"/>
  <c r="AG173" i="7"/>
  <c r="Y174" i="7" s="1"/>
  <c r="AE173" i="7"/>
  <c r="U172" i="7"/>
  <c r="AB171" i="8"/>
  <c r="AE171" i="8"/>
  <c r="AG171" i="8"/>
  <c r="Y172" i="8" s="1"/>
  <c r="AC171" i="9"/>
  <c r="BP171" i="9"/>
  <c r="AH170" i="9"/>
  <c r="BU172" i="7"/>
  <c r="O171" i="8"/>
  <c r="T171" i="8"/>
  <c r="L172" i="8" s="1"/>
  <c r="R171" i="8"/>
  <c r="BU170" i="9"/>
  <c r="U171" i="9"/>
  <c r="BP173" i="7"/>
  <c r="P173" i="7"/>
  <c r="P172" i="9"/>
  <c r="CD171" i="8"/>
  <c r="CA171" i="8"/>
  <c r="CF171" i="8"/>
  <c r="BH172" i="7"/>
  <c r="CC171" i="9"/>
  <c r="CH172" i="7"/>
  <c r="BQ171" i="8"/>
  <c r="BN171" i="8"/>
  <c r="BS171" i="8"/>
  <c r="BC173" i="7"/>
  <c r="CH170" i="9"/>
  <c r="BD171" i="8"/>
  <c r="BA171" i="8"/>
  <c r="BF171" i="8"/>
  <c r="CC173" i="7"/>
  <c r="BC171" i="9"/>
  <c r="AH173" i="7" l="1"/>
  <c r="AQ171" i="9"/>
  <c r="AN171" i="9"/>
  <c r="AS171" i="9"/>
  <c r="CD171" i="9"/>
  <c r="CA171" i="9"/>
  <c r="CF171" i="9"/>
  <c r="BQ173" i="7"/>
  <c r="BN173" i="7"/>
  <c r="BS173" i="7"/>
  <c r="AC174" i="7"/>
  <c r="BD173" i="7"/>
  <c r="BA173" i="7"/>
  <c r="BF173" i="7"/>
  <c r="BB171" i="8"/>
  <c r="BE171" i="8"/>
  <c r="BG171" i="8"/>
  <c r="AY172" i="8" s="1"/>
  <c r="AQ171" i="8"/>
  <c r="AN171" i="8"/>
  <c r="AS171" i="8"/>
  <c r="CB171" i="8"/>
  <c r="CG171" i="8"/>
  <c r="BY172" i="8" s="1"/>
  <c r="CE171" i="8"/>
  <c r="BQ171" i="9"/>
  <c r="BN171" i="9"/>
  <c r="BS171" i="9"/>
  <c r="AQ173" i="7"/>
  <c r="AN173" i="7"/>
  <c r="AS173" i="7"/>
  <c r="P172" i="8"/>
  <c r="Q172" i="9"/>
  <c r="N172" i="9"/>
  <c r="S172" i="9"/>
  <c r="AD171" i="9"/>
  <c r="AA171" i="9"/>
  <c r="AF171" i="9"/>
  <c r="U171" i="8"/>
  <c r="BO171" i="8"/>
  <c r="BT171" i="8"/>
  <c r="BL172" i="8" s="1"/>
  <c r="BR171" i="8"/>
  <c r="BD171" i="9"/>
  <c r="BA171" i="9"/>
  <c r="BF171" i="9"/>
  <c r="Q173" i="7"/>
  <c r="N173" i="7"/>
  <c r="S173" i="7"/>
  <c r="AC172" i="8"/>
  <c r="CD173" i="7"/>
  <c r="CA173" i="7"/>
  <c r="CF173" i="7"/>
  <c r="AH171" i="8"/>
  <c r="BO173" i="7" l="1"/>
  <c r="BR173" i="7"/>
  <c r="BT173" i="7"/>
  <c r="BL174" i="7" s="1"/>
  <c r="BC172" i="8"/>
  <c r="CB171" i="9"/>
  <c r="CE171" i="9"/>
  <c r="CG171" i="9"/>
  <c r="BY172" i="9" s="1"/>
  <c r="BH171" i="8"/>
  <c r="O173" i="7"/>
  <c r="T173" i="7"/>
  <c r="L174" i="7" s="1"/>
  <c r="R173" i="7"/>
  <c r="CB173" i="7"/>
  <c r="CE173" i="7"/>
  <c r="CG173" i="7"/>
  <c r="BY174" i="7" s="1"/>
  <c r="AO171" i="8"/>
  <c r="AT171" i="8"/>
  <c r="AL172" i="8" s="1"/>
  <c r="AR171" i="8"/>
  <c r="BU171" i="8"/>
  <c r="BB173" i="7"/>
  <c r="BE173" i="7"/>
  <c r="BG173" i="7"/>
  <c r="AY174" i="7" s="1"/>
  <c r="BB171" i="9"/>
  <c r="BE171" i="9"/>
  <c r="BG171" i="9"/>
  <c r="AY172" i="9" s="1"/>
  <c r="BP172" i="8"/>
  <c r="CH171" i="8"/>
  <c r="AB171" i="9"/>
  <c r="AG171" i="9"/>
  <c r="Y172" i="9" s="1"/>
  <c r="AE171" i="9"/>
  <c r="AO173" i="7"/>
  <c r="AR173" i="7"/>
  <c r="AT173" i="7"/>
  <c r="AL174" i="7" s="1"/>
  <c r="O172" i="9"/>
  <c r="T172" i="9"/>
  <c r="L173" i="9" s="1"/>
  <c r="R172" i="9"/>
  <c r="BO171" i="9"/>
  <c r="BR171" i="9"/>
  <c r="BT171" i="9"/>
  <c r="BL172" i="9" s="1"/>
  <c r="AO171" i="9"/>
  <c r="AR171" i="9"/>
  <c r="AT171" i="9"/>
  <c r="AL172" i="9" s="1"/>
  <c r="AD172" i="8"/>
  <c r="AA172" i="8"/>
  <c r="AF172" i="8"/>
  <c r="Q172" i="8"/>
  <c r="N172" i="8"/>
  <c r="S172" i="8"/>
  <c r="CC172" i="8"/>
  <c r="AD174" i="7"/>
  <c r="AA174" i="7"/>
  <c r="AF174" i="7"/>
  <c r="U172" i="9" l="1"/>
  <c r="CC172" i="9"/>
  <c r="P173" i="9"/>
  <c r="P174" i="7"/>
  <c r="CH171" i="9"/>
  <c r="U173" i="7"/>
  <c r="O172" i="8"/>
  <c r="T172" i="8"/>
  <c r="L173" i="8" s="1"/>
  <c r="R172" i="8"/>
  <c r="AU171" i="8"/>
  <c r="AB172" i="8"/>
  <c r="AG172" i="8"/>
  <c r="Y173" i="8" s="1"/>
  <c r="AE172" i="8"/>
  <c r="BQ172" i="8"/>
  <c r="BN172" i="8"/>
  <c r="BS172" i="8"/>
  <c r="AP172" i="8"/>
  <c r="BD172" i="8"/>
  <c r="BA172" i="8"/>
  <c r="BF172" i="8"/>
  <c r="AP174" i="7"/>
  <c r="BC172" i="9"/>
  <c r="BP174" i="7"/>
  <c r="BU173" i="7"/>
  <c r="AH171" i="9"/>
  <c r="BC174" i="7"/>
  <c r="CH173" i="7"/>
  <c r="AU171" i="9"/>
  <c r="CC174" i="7"/>
  <c r="BP172" i="9"/>
  <c r="AC172" i="9"/>
  <c r="BH173" i="7"/>
  <c r="AP172" i="9"/>
  <c r="AU173" i="7"/>
  <c r="BH171" i="9"/>
  <c r="AB174" i="7"/>
  <c r="AE174" i="7"/>
  <c r="AG174" i="7"/>
  <c r="Y175" i="7" s="1"/>
  <c r="CD172" i="8"/>
  <c r="CA172" i="8"/>
  <c r="CF172" i="8"/>
  <c r="BU171" i="9"/>
  <c r="BO172" i="8" l="1"/>
  <c r="BT172" i="8"/>
  <c r="BL173" i="8" s="1"/>
  <c r="BR172" i="8"/>
  <c r="AH172" i="8"/>
  <c r="CB172" i="8"/>
  <c r="CG172" i="8"/>
  <c r="BY173" i="8" s="1"/>
  <c r="CE172" i="8"/>
  <c r="Q174" i="7"/>
  <c r="N174" i="7"/>
  <c r="S174" i="7"/>
  <c r="BD172" i="9"/>
  <c r="BA172" i="9"/>
  <c r="BF172" i="9"/>
  <c r="AC175" i="7"/>
  <c r="BD174" i="7"/>
  <c r="BA174" i="7"/>
  <c r="BF174" i="7"/>
  <c r="AC173" i="8"/>
  <c r="AH174" i="7"/>
  <c r="AQ174" i="7"/>
  <c r="AN174" i="7"/>
  <c r="AS174" i="7"/>
  <c r="AD172" i="9"/>
  <c r="AA172" i="9"/>
  <c r="AF172" i="9"/>
  <c r="Q173" i="9"/>
  <c r="N173" i="9"/>
  <c r="S173" i="9"/>
  <c r="BQ174" i="7"/>
  <c r="BN174" i="7"/>
  <c r="BS174" i="7"/>
  <c r="BQ172" i="9"/>
  <c r="BN172" i="9"/>
  <c r="BS172" i="9"/>
  <c r="BB172" i="8"/>
  <c r="BE172" i="8"/>
  <c r="BG172" i="8"/>
  <c r="AY173" i="8" s="1"/>
  <c r="U172" i="8"/>
  <c r="CD172" i="9"/>
  <c r="CA172" i="9"/>
  <c r="CF172" i="9"/>
  <c r="CD174" i="7"/>
  <c r="CA174" i="7"/>
  <c r="CF174" i="7"/>
  <c r="AQ172" i="8"/>
  <c r="AN172" i="8"/>
  <c r="AS172" i="8"/>
  <c r="P173" i="8"/>
  <c r="AQ172" i="9"/>
  <c r="AN172" i="9"/>
  <c r="AS172" i="9"/>
  <c r="Q173" i="8" l="1"/>
  <c r="N173" i="8"/>
  <c r="S173" i="8"/>
  <c r="O174" i="7"/>
  <c r="T174" i="7"/>
  <c r="L175" i="7" s="1"/>
  <c r="R174" i="7"/>
  <c r="AO172" i="8"/>
  <c r="AT172" i="8"/>
  <c r="AL173" i="8" s="1"/>
  <c r="AR172" i="8"/>
  <c r="BH172" i="8"/>
  <c r="O173" i="9"/>
  <c r="R173" i="9"/>
  <c r="T173" i="9"/>
  <c r="L174" i="9" s="1"/>
  <c r="CH172" i="8"/>
  <c r="CC173" i="8"/>
  <c r="BC173" i="8"/>
  <c r="BB174" i="7"/>
  <c r="BG174" i="7"/>
  <c r="AY175" i="7" s="1"/>
  <c r="BE174" i="7"/>
  <c r="B22" i="9"/>
  <c r="CB174" i="7"/>
  <c r="CG174" i="7"/>
  <c r="BY175" i="7" s="1"/>
  <c r="CE174" i="7"/>
  <c r="AB172" i="9"/>
  <c r="AE172" i="9"/>
  <c r="AG172" i="9"/>
  <c r="Y173" i="9" s="1"/>
  <c r="AD175" i="7"/>
  <c r="AA175" i="7"/>
  <c r="AF175" i="7"/>
  <c r="AD173" i="8"/>
  <c r="AA173" i="8"/>
  <c r="AF173" i="8"/>
  <c r="BO172" i="9"/>
  <c r="BR172" i="9"/>
  <c r="BT172" i="9"/>
  <c r="BL173" i="9" s="1"/>
  <c r="AO172" i="9"/>
  <c r="AR172" i="9"/>
  <c r="AT172" i="9"/>
  <c r="AL173" i="9" s="1"/>
  <c r="BO174" i="7"/>
  <c r="BR174" i="7"/>
  <c r="BT174" i="7"/>
  <c r="BL175" i="7" s="1"/>
  <c r="BU172" i="8"/>
  <c r="CB172" i="9"/>
  <c r="CG172" i="9"/>
  <c r="BY173" i="9" s="1"/>
  <c r="CE172" i="9"/>
  <c r="AO174" i="7"/>
  <c r="AR174" i="7"/>
  <c r="AT174" i="7"/>
  <c r="AL175" i="7" s="1"/>
  <c r="BB172" i="9"/>
  <c r="BE172" i="9"/>
  <c r="BG172" i="9"/>
  <c r="AY173" i="9" s="1"/>
  <c r="BP173" i="8"/>
  <c r="BP175" i="7" l="1"/>
  <c r="BD173" i="8"/>
  <c r="BA173" i="8"/>
  <c r="BF173" i="8"/>
  <c r="AP173" i="8"/>
  <c r="AB173" i="8"/>
  <c r="AE173" i="8"/>
  <c r="AG173" i="8"/>
  <c r="Y174" i="8" s="1"/>
  <c r="P175" i="7"/>
  <c r="BU174" i="7"/>
  <c r="CD173" i="8"/>
  <c r="CA173" i="8"/>
  <c r="CF173" i="8"/>
  <c r="U174" i="7"/>
  <c r="CH172" i="9"/>
  <c r="CC173" i="9"/>
  <c r="AU174" i="7"/>
  <c r="P174" i="9"/>
  <c r="AU172" i="9"/>
  <c r="C24" i="7"/>
  <c r="BH174" i="7"/>
  <c r="U173" i="9"/>
  <c r="AB175" i="7"/>
  <c r="AG175" i="7"/>
  <c r="Y176" i="7" s="1"/>
  <c r="AE175" i="7"/>
  <c r="BC175" i="7"/>
  <c r="B22" i="8"/>
  <c r="AP175" i="7"/>
  <c r="C22" i="8"/>
  <c r="BC173" i="9"/>
  <c r="BH172" i="9"/>
  <c r="BP173" i="9"/>
  <c r="AC173" i="9"/>
  <c r="O173" i="8"/>
  <c r="T173" i="8"/>
  <c r="L174" i="8" s="1"/>
  <c r="R173" i="8"/>
  <c r="CH174" i="7"/>
  <c r="CC175" i="7"/>
  <c r="AP173" i="9"/>
  <c r="BQ173" i="8"/>
  <c r="BN173" i="8"/>
  <c r="BS173" i="8"/>
  <c r="BU172" i="9"/>
  <c r="AH172" i="9"/>
  <c r="AU172" i="8"/>
  <c r="BO173" i="8" l="1"/>
  <c r="BR173" i="8"/>
  <c r="BT173" i="8"/>
  <c r="BL174" i="8" s="1"/>
  <c r="BD175" i="7"/>
  <c r="BA175" i="7"/>
  <c r="BF175" i="7"/>
  <c r="AQ173" i="9"/>
  <c r="AN173" i="9"/>
  <c r="AS173" i="9"/>
  <c r="BQ173" i="9"/>
  <c r="BN173" i="9"/>
  <c r="BS173" i="9"/>
  <c r="CD173" i="9"/>
  <c r="CA173" i="9"/>
  <c r="CF173" i="9"/>
  <c r="AC174" i="8"/>
  <c r="CD175" i="7"/>
  <c r="CA175" i="7"/>
  <c r="CF175" i="7"/>
  <c r="Q175" i="7"/>
  <c r="N175" i="7"/>
  <c r="S175" i="7"/>
  <c r="AH175" i="7"/>
  <c r="AH173" i="8"/>
  <c r="AC176" i="7"/>
  <c r="BD173" i="9"/>
  <c r="BA173" i="9"/>
  <c r="BF173" i="9"/>
  <c r="AQ173" i="8"/>
  <c r="AN173" i="8"/>
  <c r="AS173" i="8"/>
  <c r="Q174" i="9"/>
  <c r="N174" i="9"/>
  <c r="S174" i="9"/>
  <c r="E22" i="8"/>
  <c r="CB173" i="8"/>
  <c r="CE173" i="8"/>
  <c r="CG173" i="8"/>
  <c r="BY174" i="8" s="1"/>
  <c r="BB173" i="8"/>
  <c r="BG173" i="8"/>
  <c r="AY174" i="8" s="1"/>
  <c r="BE173" i="8"/>
  <c r="U173" i="8"/>
  <c r="AQ175" i="7"/>
  <c r="AN175" i="7"/>
  <c r="AS175" i="7"/>
  <c r="P174" i="8"/>
  <c r="G22" i="8"/>
  <c r="F22" i="8"/>
  <c r="AD173" i="9"/>
  <c r="AA173" i="9"/>
  <c r="AF173" i="9"/>
  <c r="BQ175" i="7"/>
  <c r="BN175" i="7"/>
  <c r="BS175" i="7"/>
  <c r="BO173" i="9" l="1"/>
  <c r="BR173" i="9"/>
  <c r="BT173" i="9"/>
  <c r="BL174" i="9" s="1"/>
  <c r="BH173" i="8"/>
  <c r="AO173" i="8"/>
  <c r="AT173" i="8"/>
  <c r="AL174" i="8" s="1"/>
  <c r="AR173" i="8"/>
  <c r="O175" i="7"/>
  <c r="R175" i="7"/>
  <c r="T175" i="7"/>
  <c r="L176" i="7" s="1"/>
  <c r="D22" i="9"/>
  <c r="D22" i="8"/>
  <c r="G24" i="7"/>
  <c r="AO173" i="9"/>
  <c r="AT173" i="9"/>
  <c r="AL174" i="9" s="1"/>
  <c r="AR173" i="9"/>
  <c r="BB173" i="9"/>
  <c r="BE173" i="9"/>
  <c r="BG173" i="9"/>
  <c r="AY174" i="9" s="1"/>
  <c r="CB175" i="7"/>
  <c r="CE175" i="7"/>
  <c r="CG175" i="7"/>
  <c r="BY176" i="7" s="1"/>
  <c r="CC174" i="8"/>
  <c r="D24" i="7"/>
  <c r="CH173" i="8"/>
  <c r="E24" i="7"/>
  <c r="B24" i="7"/>
  <c r="BB175" i="7"/>
  <c r="BE175" i="7"/>
  <c r="BG175" i="7"/>
  <c r="AY176" i="7" s="1"/>
  <c r="Q174" i="8"/>
  <c r="N174" i="8"/>
  <c r="S174" i="8"/>
  <c r="C22" i="9"/>
  <c r="F24" i="7"/>
  <c r="BC174" i="8"/>
  <c r="AO175" i="7"/>
  <c r="AT175" i="7"/>
  <c r="AL176" i="7" s="1"/>
  <c r="AR175" i="7"/>
  <c r="AD176" i="7"/>
  <c r="AA176" i="7"/>
  <c r="AF176" i="7"/>
  <c r="AD174" i="8"/>
  <c r="AA174" i="8"/>
  <c r="AF174" i="8"/>
  <c r="BP174" i="8"/>
  <c r="G22" i="9"/>
  <c r="CB173" i="9"/>
  <c r="CE173" i="9"/>
  <c r="CG173" i="9"/>
  <c r="BY174" i="9" s="1"/>
  <c r="BU173" i="8"/>
  <c r="F22" i="9"/>
  <c r="BO175" i="7"/>
  <c r="BR175" i="7"/>
  <c r="BT175" i="7"/>
  <c r="BL176" i="7" s="1"/>
  <c r="E22" i="9"/>
  <c r="AB173" i="9"/>
  <c r="AE173" i="9"/>
  <c r="AG173" i="9"/>
  <c r="Y174" i="9" s="1"/>
  <c r="O174" i="9"/>
  <c r="T174" i="9"/>
  <c r="L175" i="9" s="1"/>
  <c r="R174" i="9"/>
  <c r="AC174" i="9" l="1"/>
  <c r="BQ174" i="8"/>
  <c r="BN174" i="8"/>
  <c r="BS174" i="8"/>
  <c r="AH173" i="9"/>
  <c r="BC174" i="9"/>
  <c r="P176" i="7"/>
  <c r="BH173" i="9"/>
  <c r="U175" i="7"/>
  <c r="AU173" i="9"/>
  <c r="AU173" i="8"/>
  <c r="CC174" i="9"/>
  <c r="AB174" i="8"/>
  <c r="AE174" i="8"/>
  <c r="AG174" i="8"/>
  <c r="Y175" i="8" s="1"/>
  <c r="O174" i="8"/>
  <c r="R174" i="8"/>
  <c r="T174" i="8"/>
  <c r="L175" i="8" s="1"/>
  <c r="AP174" i="9"/>
  <c r="AP174" i="8"/>
  <c r="AB176" i="7"/>
  <c r="AE176" i="7"/>
  <c r="AG176" i="7"/>
  <c r="Y177" i="7" s="1"/>
  <c r="BP176" i="7"/>
  <c r="AU175" i="7"/>
  <c r="BC176" i="7"/>
  <c r="BU175" i="7"/>
  <c r="AP176" i="7"/>
  <c r="BH175" i="7"/>
  <c r="CH173" i="9"/>
  <c r="U174" i="9"/>
  <c r="P175" i="9"/>
  <c r="CD174" i="8"/>
  <c r="CA174" i="8"/>
  <c r="CF174" i="8"/>
  <c r="BP174" i="9"/>
  <c r="CC176" i="7"/>
  <c r="BU173" i="9"/>
  <c r="BD174" i="8"/>
  <c r="BA174" i="8"/>
  <c r="BF174" i="8"/>
  <c r="CH175" i="7"/>
  <c r="Q176" i="7" l="1"/>
  <c r="N176" i="7"/>
  <c r="S176" i="7"/>
  <c r="AH176" i="7"/>
  <c r="AQ174" i="8"/>
  <c r="AN174" i="8"/>
  <c r="AS174" i="8"/>
  <c r="CD174" i="9"/>
  <c r="CA174" i="9"/>
  <c r="CF174" i="9"/>
  <c r="BD174" i="9"/>
  <c r="BA174" i="9"/>
  <c r="BF174" i="9"/>
  <c r="CD176" i="7"/>
  <c r="CA176" i="7"/>
  <c r="CF176" i="7"/>
  <c r="BD176" i="7"/>
  <c r="BA176" i="7"/>
  <c r="BF176" i="7"/>
  <c r="AQ174" i="9"/>
  <c r="AN174" i="9"/>
  <c r="AS174" i="9"/>
  <c r="P175" i="8"/>
  <c r="BQ174" i="9"/>
  <c r="BN174" i="9"/>
  <c r="BS174" i="9"/>
  <c r="U174" i="8"/>
  <c r="BO174" i="8"/>
  <c r="BT174" i="8"/>
  <c r="BL175" i="8" s="1"/>
  <c r="BR174" i="8"/>
  <c r="CB174" i="8"/>
  <c r="CG174" i="8"/>
  <c r="BY175" i="8" s="1"/>
  <c r="CE174" i="8"/>
  <c r="Q175" i="9"/>
  <c r="N175" i="9"/>
  <c r="S175" i="9"/>
  <c r="AQ176" i="7"/>
  <c r="AN176" i="7"/>
  <c r="AS176" i="7"/>
  <c r="BQ176" i="7"/>
  <c r="BN176" i="7"/>
  <c r="BS176" i="7"/>
  <c r="AC175" i="8"/>
  <c r="AD174" i="9"/>
  <c r="AA174" i="9"/>
  <c r="AF174" i="9"/>
  <c r="BB174" i="8"/>
  <c r="BG174" i="8"/>
  <c r="AY175" i="8" s="1"/>
  <c r="BE174" i="8"/>
  <c r="AC177" i="7"/>
  <c r="AH174" i="8"/>
  <c r="BH174" i="8" l="1"/>
  <c r="CB174" i="9"/>
  <c r="CE174" i="9"/>
  <c r="CG174" i="9"/>
  <c r="BY175" i="9" s="1"/>
  <c r="BC175" i="8"/>
  <c r="AB174" i="9"/>
  <c r="AG174" i="9"/>
  <c r="Y175" i="9" s="1"/>
  <c r="AE174" i="9"/>
  <c r="AO174" i="8"/>
  <c r="AR174" i="8"/>
  <c r="AT174" i="8"/>
  <c r="AL175" i="8" s="1"/>
  <c r="BB176" i="7"/>
  <c r="BE176" i="7"/>
  <c r="BG176" i="7"/>
  <c r="AY177" i="7" s="1"/>
  <c r="O175" i="9"/>
  <c r="T175" i="9"/>
  <c r="L176" i="9" s="1"/>
  <c r="R175" i="9"/>
  <c r="BO174" i="9"/>
  <c r="BT174" i="9"/>
  <c r="BL175" i="9" s="1"/>
  <c r="BR174" i="9"/>
  <c r="AO176" i="7"/>
  <c r="AT176" i="7"/>
  <c r="AL177" i="7" s="1"/>
  <c r="AR176" i="7"/>
  <c r="AD175" i="8"/>
  <c r="AA175" i="8"/>
  <c r="AF175" i="8"/>
  <c r="AD177" i="7"/>
  <c r="AA177" i="7"/>
  <c r="AF177" i="7"/>
  <c r="Q175" i="8"/>
  <c r="N175" i="8"/>
  <c r="S175" i="8"/>
  <c r="CB176" i="7"/>
  <c r="CE176" i="7"/>
  <c r="CG176" i="7"/>
  <c r="BY177" i="7" s="1"/>
  <c r="CC175" i="8"/>
  <c r="CH174" i="8"/>
  <c r="BO176" i="7"/>
  <c r="BT176" i="7"/>
  <c r="BL177" i="7" s="1"/>
  <c r="BR176" i="7"/>
  <c r="BU174" i="8"/>
  <c r="AO174" i="9"/>
  <c r="AR174" i="9"/>
  <c r="AT174" i="9"/>
  <c r="AL175" i="9" s="1"/>
  <c r="BB174" i="9"/>
  <c r="BE174" i="9"/>
  <c r="BG174" i="9"/>
  <c r="AY175" i="9" s="1"/>
  <c r="O176" i="7"/>
  <c r="R176" i="7"/>
  <c r="T176" i="7"/>
  <c r="L177" i="7" s="1"/>
  <c r="BP175" i="8"/>
  <c r="AU174" i="8" l="1"/>
  <c r="BP177" i="7"/>
  <c r="CH176" i="7"/>
  <c r="BH174" i="9"/>
  <c r="AP175" i="8"/>
  <c r="O175" i="8"/>
  <c r="T175" i="8"/>
  <c r="L176" i="8" s="1"/>
  <c r="R175" i="8"/>
  <c r="BC175" i="9"/>
  <c r="AU176" i="7"/>
  <c r="BD175" i="8"/>
  <c r="BA175" i="8"/>
  <c r="BF175" i="8"/>
  <c r="AP177" i="7"/>
  <c r="BU174" i="9"/>
  <c r="BP175" i="9"/>
  <c r="CC175" i="9"/>
  <c r="AU174" i="9"/>
  <c r="AB177" i="7"/>
  <c r="AG177" i="7"/>
  <c r="Y178" i="7" s="1"/>
  <c r="AE177" i="7"/>
  <c r="CH174" i="9"/>
  <c r="U175" i="9"/>
  <c r="AP175" i="9"/>
  <c r="P176" i="9"/>
  <c r="AH174" i="9"/>
  <c r="BQ175" i="8"/>
  <c r="BN175" i="8"/>
  <c r="BS175" i="8"/>
  <c r="AB175" i="8"/>
  <c r="AG175" i="8"/>
  <c r="Y176" i="8" s="1"/>
  <c r="AE175" i="8"/>
  <c r="AC175" i="9"/>
  <c r="P177" i="7"/>
  <c r="BC177" i="7"/>
  <c r="U176" i="7"/>
  <c r="CD175" i="8"/>
  <c r="CA175" i="8"/>
  <c r="CF175" i="8"/>
  <c r="BU176" i="7"/>
  <c r="CC177" i="7"/>
  <c r="BH176" i="7"/>
  <c r="AH175" i="8" l="1"/>
  <c r="BB175" i="8"/>
  <c r="BE175" i="8"/>
  <c r="BG175" i="8"/>
  <c r="AY176" i="8" s="1"/>
  <c r="CB175" i="8"/>
  <c r="CG175" i="8"/>
  <c r="BY176" i="8" s="1"/>
  <c r="CE175" i="8"/>
  <c r="AQ175" i="9"/>
  <c r="AN175" i="9"/>
  <c r="AS175" i="9"/>
  <c r="BQ177" i="7"/>
  <c r="BN177" i="7"/>
  <c r="BS177" i="7"/>
  <c r="CD175" i="9"/>
  <c r="CA175" i="9"/>
  <c r="CF175" i="9"/>
  <c r="BD177" i="7"/>
  <c r="BA177" i="7"/>
  <c r="BF177" i="7"/>
  <c r="BQ175" i="9"/>
  <c r="BN175" i="9"/>
  <c r="BS175" i="9"/>
  <c r="BD175" i="9"/>
  <c r="BA175" i="9"/>
  <c r="BF175" i="9"/>
  <c r="AQ177" i="7"/>
  <c r="AN177" i="7"/>
  <c r="AS177" i="7"/>
  <c r="AC176" i="8"/>
  <c r="U175" i="8"/>
  <c r="Q176" i="9"/>
  <c r="N176" i="9"/>
  <c r="S176" i="9"/>
  <c r="BO175" i="8"/>
  <c r="BT175" i="8"/>
  <c r="BL176" i="8" s="1"/>
  <c r="BR175" i="8"/>
  <c r="P176" i="8"/>
  <c r="CD177" i="7"/>
  <c r="CA177" i="7"/>
  <c r="CF177" i="7"/>
  <c r="AH177" i="7"/>
  <c r="Q177" i="7"/>
  <c r="N177" i="7"/>
  <c r="S177" i="7"/>
  <c r="AD175" i="9"/>
  <c r="AA175" i="9"/>
  <c r="AF175" i="9"/>
  <c r="AC178" i="7"/>
  <c r="AQ175" i="8"/>
  <c r="AN175" i="8"/>
  <c r="AS175" i="8"/>
  <c r="AD176" i="8" l="1"/>
  <c r="AA176" i="8"/>
  <c r="AF176" i="8"/>
  <c r="AO175" i="9"/>
  <c r="AT175" i="9"/>
  <c r="AL176" i="9" s="1"/>
  <c r="AR175" i="9"/>
  <c r="CH175" i="8"/>
  <c r="CB175" i="9"/>
  <c r="CE175" i="9"/>
  <c r="CG175" i="9"/>
  <c r="BY176" i="9" s="1"/>
  <c r="CC176" i="8"/>
  <c r="BB177" i="7"/>
  <c r="BG177" i="7"/>
  <c r="AY178" i="7" s="1"/>
  <c r="BE177" i="7"/>
  <c r="BP176" i="8"/>
  <c r="AO177" i="7"/>
  <c r="AT177" i="7"/>
  <c r="AL178" i="7" s="1"/>
  <c r="AR177" i="7"/>
  <c r="BC176" i="8"/>
  <c r="BH175" i="8"/>
  <c r="Q176" i="8"/>
  <c r="N176" i="8"/>
  <c r="S176" i="8"/>
  <c r="AO175" i="8"/>
  <c r="AR175" i="8"/>
  <c r="AT175" i="8"/>
  <c r="AL176" i="8" s="1"/>
  <c r="BB175" i="9"/>
  <c r="BG175" i="9"/>
  <c r="AY176" i="9" s="1"/>
  <c r="BE175" i="9"/>
  <c r="AD178" i="7"/>
  <c r="AA178" i="7"/>
  <c r="AF178" i="7"/>
  <c r="O176" i="9"/>
  <c r="R176" i="9"/>
  <c r="T176" i="9"/>
  <c r="L177" i="9" s="1"/>
  <c r="O177" i="7"/>
  <c r="T177" i="7"/>
  <c r="L178" i="7" s="1"/>
  <c r="R177" i="7"/>
  <c r="BO175" i="9"/>
  <c r="BR175" i="9"/>
  <c r="BT175" i="9"/>
  <c r="BL176" i="9" s="1"/>
  <c r="BO177" i="7"/>
  <c r="BR177" i="7"/>
  <c r="BT177" i="7"/>
  <c r="BL178" i="7" s="1"/>
  <c r="BU175" i="8"/>
  <c r="CB177" i="7"/>
  <c r="CG177" i="7"/>
  <c r="BY178" i="7" s="1"/>
  <c r="CE177" i="7"/>
  <c r="AB175" i="9"/>
  <c r="AE175" i="9"/>
  <c r="AG175" i="9"/>
  <c r="Y176" i="9" s="1"/>
  <c r="BU177" i="7" l="1"/>
  <c r="U176" i="9"/>
  <c r="CH177" i="7"/>
  <c r="CC178" i="7"/>
  <c r="BP176" i="9"/>
  <c r="O176" i="8"/>
  <c r="R176" i="8"/>
  <c r="T176" i="8"/>
  <c r="L177" i="8" s="1"/>
  <c r="AP178" i="7"/>
  <c r="BU175" i="9"/>
  <c r="AB178" i="7"/>
  <c r="AG178" i="7"/>
  <c r="Y179" i="7" s="1"/>
  <c r="AE178" i="7"/>
  <c r="CH175" i="9"/>
  <c r="BQ176" i="8"/>
  <c r="BN176" i="8"/>
  <c r="BS176" i="8"/>
  <c r="BH177" i="7"/>
  <c r="AU175" i="9"/>
  <c r="AP176" i="9"/>
  <c r="BC178" i="7"/>
  <c r="P178" i="7"/>
  <c r="BC176" i="9"/>
  <c r="BP178" i="7"/>
  <c r="P177" i="9"/>
  <c r="U177" i="7"/>
  <c r="BH175" i="9"/>
  <c r="BD176" i="8"/>
  <c r="BA176" i="8"/>
  <c r="BF176" i="8"/>
  <c r="AC176" i="9"/>
  <c r="AH175" i="9"/>
  <c r="AP176" i="8"/>
  <c r="CD176" i="8"/>
  <c r="CA176" i="8"/>
  <c r="CF176" i="8"/>
  <c r="AB176" i="8"/>
  <c r="AE176" i="8"/>
  <c r="AG176" i="8"/>
  <c r="Y177" i="8" s="1"/>
  <c r="AU175" i="8"/>
  <c r="AU177" i="7"/>
  <c r="CC176" i="9"/>
  <c r="BD178" i="7" l="1"/>
  <c r="BA178" i="7"/>
  <c r="BF178" i="7"/>
  <c r="BQ176" i="9"/>
  <c r="BN176" i="9"/>
  <c r="BS176" i="9"/>
  <c r="CD176" i="9"/>
  <c r="CA176" i="9"/>
  <c r="CF176" i="9"/>
  <c r="AC177" i="8"/>
  <c r="AH178" i="7"/>
  <c r="AQ176" i="9"/>
  <c r="AN176" i="9"/>
  <c r="AS176" i="9"/>
  <c r="AC179" i="7"/>
  <c r="CD178" i="7"/>
  <c r="CA178" i="7"/>
  <c r="CF178" i="7"/>
  <c r="AH176" i="8"/>
  <c r="Q177" i="9"/>
  <c r="N177" i="9"/>
  <c r="S177" i="9"/>
  <c r="AD176" i="9"/>
  <c r="AA176" i="9"/>
  <c r="AF176" i="9"/>
  <c r="BQ178" i="7"/>
  <c r="BN178" i="7"/>
  <c r="BS178" i="7"/>
  <c r="AQ178" i="7"/>
  <c r="AN178" i="7"/>
  <c r="AS178" i="7"/>
  <c r="P177" i="8"/>
  <c r="BD176" i="9"/>
  <c r="BA176" i="9"/>
  <c r="BF176" i="9"/>
  <c r="BO176" i="8"/>
  <c r="BR176" i="8"/>
  <c r="BT176" i="8"/>
  <c r="BL177" i="8" s="1"/>
  <c r="U176" i="8"/>
  <c r="CB176" i="8"/>
  <c r="CG176" i="8"/>
  <c r="BY177" i="8" s="1"/>
  <c r="CE176" i="8"/>
  <c r="BB176" i="8"/>
  <c r="BG176" i="8"/>
  <c r="AY177" i="8" s="1"/>
  <c r="BE176" i="8"/>
  <c r="AQ176" i="8"/>
  <c r="AN176" i="8"/>
  <c r="AS176" i="8"/>
  <c r="Q178" i="7"/>
  <c r="N178" i="7"/>
  <c r="S178" i="7"/>
  <c r="BO178" i="7" l="1"/>
  <c r="BR178" i="7"/>
  <c r="BT178" i="7"/>
  <c r="BL179" i="7" s="1"/>
  <c r="CB178" i="7"/>
  <c r="CE178" i="7"/>
  <c r="CG178" i="7"/>
  <c r="BY179" i="7" s="1"/>
  <c r="CB176" i="9"/>
  <c r="CG176" i="9"/>
  <c r="BY177" i="9" s="1"/>
  <c r="CE176" i="9"/>
  <c r="AD179" i="7"/>
  <c r="AA179" i="7"/>
  <c r="AF179" i="7"/>
  <c r="BC177" i="8"/>
  <c r="AB176" i="9"/>
  <c r="AG176" i="9"/>
  <c r="Y177" i="9" s="1"/>
  <c r="AE176" i="9"/>
  <c r="BO176" i="9"/>
  <c r="BR176" i="9"/>
  <c r="BT176" i="9"/>
  <c r="BL177" i="9" s="1"/>
  <c r="AO176" i="9"/>
  <c r="AR176" i="9"/>
  <c r="AT176" i="9"/>
  <c r="AL177" i="9" s="1"/>
  <c r="BB176" i="9"/>
  <c r="BG176" i="9"/>
  <c r="AY177" i="9" s="1"/>
  <c r="BE176" i="9"/>
  <c r="CH176" i="8"/>
  <c r="O178" i="7"/>
  <c r="R178" i="7"/>
  <c r="T178" i="7"/>
  <c r="L179" i="7" s="1"/>
  <c r="BB178" i="7"/>
  <c r="BE178" i="7"/>
  <c r="BG178" i="7"/>
  <c r="AY179" i="7" s="1"/>
  <c r="CC177" i="8"/>
  <c r="BP177" i="8"/>
  <c r="AO176" i="8"/>
  <c r="AT176" i="8"/>
  <c r="AL177" i="8" s="1"/>
  <c r="AR176" i="8"/>
  <c r="BU176" i="8"/>
  <c r="Q177" i="8"/>
  <c r="N177" i="8"/>
  <c r="S177" i="8"/>
  <c r="O177" i="9"/>
  <c r="R177" i="9"/>
  <c r="T177" i="9"/>
  <c r="L178" i="9" s="1"/>
  <c r="AD177" i="8"/>
  <c r="AA177" i="8"/>
  <c r="AF177" i="8"/>
  <c r="AO178" i="7"/>
  <c r="AR178" i="7"/>
  <c r="AT178" i="7"/>
  <c r="AL179" i="7" s="1"/>
  <c r="BH176" i="8"/>
  <c r="BH176" i="9" l="1"/>
  <c r="CD177" i="8"/>
  <c r="CA177" i="8"/>
  <c r="CF177" i="8"/>
  <c r="BC177" i="9"/>
  <c r="BP177" i="9"/>
  <c r="CH176" i="9"/>
  <c r="BC179" i="7"/>
  <c r="BU176" i="9"/>
  <c r="CC177" i="9"/>
  <c r="BH178" i="7"/>
  <c r="AU176" i="8"/>
  <c r="AH176" i="9"/>
  <c r="CC179" i="7"/>
  <c r="AB179" i="7"/>
  <c r="AE179" i="7"/>
  <c r="AG179" i="7"/>
  <c r="Y180" i="7" s="1"/>
  <c r="AB177" i="8"/>
  <c r="AG177" i="8"/>
  <c r="Y178" i="8" s="1"/>
  <c r="AE177" i="8"/>
  <c r="AP177" i="9"/>
  <c r="AP177" i="8"/>
  <c r="AU176" i="9"/>
  <c r="AC177" i="9"/>
  <c r="CH178" i="7"/>
  <c r="P179" i="7"/>
  <c r="BP179" i="7"/>
  <c r="AU178" i="7"/>
  <c r="O177" i="8"/>
  <c r="R177" i="8"/>
  <c r="T177" i="8"/>
  <c r="L178" i="8" s="1"/>
  <c r="P178" i="9"/>
  <c r="BQ177" i="8"/>
  <c r="BN177" i="8"/>
  <c r="BS177" i="8"/>
  <c r="BD177" i="8"/>
  <c r="BA177" i="8"/>
  <c r="BF177" i="8"/>
  <c r="BU178" i="7"/>
  <c r="U178" i="7"/>
  <c r="U177" i="9"/>
  <c r="AP179" i="7"/>
  <c r="AD177" i="9" l="1"/>
  <c r="AA177" i="9"/>
  <c r="AF177" i="9"/>
  <c r="AQ179" i="7"/>
  <c r="AN179" i="7"/>
  <c r="AS179" i="7"/>
  <c r="BQ179" i="7"/>
  <c r="BN179" i="7"/>
  <c r="BS179" i="7"/>
  <c r="BB177" i="8"/>
  <c r="BE177" i="8"/>
  <c r="BG177" i="8"/>
  <c r="AY178" i="8" s="1"/>
  <c r="AQ177" i="9"/>
  <c r="AN177" i="9"/>
  <c r="AS177" i="9"/>
  <c r="BQ177" i="9"/>
  <c r="BN177" i="9"/>
  <c r="BS177" i="9"/>
  <c r="Q179" i="7"/>
  <c r="N179" i="7"/>
  <c r="S179" i="7"/>
  <c r="AH177" i="8"/>
  <c r="AC178" i="8"/>
  <c r="BD177" i="9"/>
  <c r="BA177" i="9"/>
  <c r="BF177" i="9"/>
  <c r="CD177" i="9"/>
  <c r="CA177" i="9"/>
  <c r="CF177" i="9"/>
  <c r="BO177" i="8"/>
  <c r="BT177" i="8"/>
  <c r="BL178" i="8" s="1"/>
  <c r="BR177" i="8"/>
  <c r="Q178" i="9"/>
  <c r="N178" i="9"/>
  <c r="S178" i="9"/>
  <c r="AC180" i="7"/>
  <c r="CB177" i="8"/>
  <c r="CE177" i="8"/>
  <c r="CG177" i="8"/>
  <c r="BY178" i="8" s="1"/>
  <c r="AH179" i="7"/>
  <c r="P178" i="8"/>
  <c r="CD179" i="7"/>
  <c r="CA179" i="7"/>
  <c r="CF179" i="7"/>
  <c r="BD179" i="7"/>
  <c r="BA179" i="7"/>
  <c r="BF179" i="7"/>
  <c r="U177" i="8"/>
  <c r="AQ177" i="8"/>
  <c r="AN177" i="8"/>
  <c r="AS177" i="8"/>
  <c r="O179" i="7" l="1"/>
  <c r="R179" i="7"/>
  <c r="T179" i="7"/>
  <c r="L180" i="7" s="1"/>
  <c r="BO179" i="7"/>
  <c r="BR179" i="7"/>
  <c r="BT179" i="7"/>
  <c r="BL180" i="7" s="1"/>
  <c r="BP178" i="8"/>
  <c r="BH177" i="8"/>
  <c r="CH177" i="8"/>
  <c r="CB177" i="9"/>
  <c r="CE177" i="9"/>
  <c r="CG177" i="9"/>
  <c r="BY178" i="9" s="1"/>
  <c r="BO177" i="9"/>
  <c r="BR177" i="9"/>
  <c r="BT177" i="9"/>
  <c r="BL178" i="9" s="1"/>
  <c r="AO179" i="7"/>
  <c r="AR179" i="7"/>
  <c r="AT179" i="7"/>
  <c r="AL180" i="7" s="1"/>
  <c r="CC178" i="8"/>
  <c r="CB179" i="7"/>
  <c r="CG179" i="7"/>
  <c r="BY180" i="7" s="1"/>
  <c r="CE179" i="7"/>
  <c r="O178" i="9"/>
  <c r="R178" i="9"/>
  <c r="T178" i="9"/>
  <c r="L179" i="9" s="1"/>
  <c r="AD178" i="8"/>
  <c r="AA178" i="8"/>
  <c r="AF178" i="8"/>
  <c r="AO177" i="9"/>
  <c r="AT177" i="9"/>
  <c r="AL178" i="9" s="1"/>
  <c r="AR177" i="9"/>
  <c r="AO177" i="8"/>
  <c r="AR177" i="8"/>
  <c r="AT177" i="8"/>
  <c r="AL178" i="8" s="1"/>
  <c r="AB177" i="9"/>
  <c r="AE177" i="9"/>
  <c r="AG177" i="9"/>
  <c r="Y178" i="9" s="1"/>
  <c r="BB179" i="7"/>
  <c r="BG179" i="7"/>
  <c r="AY180" i="7" s="1"/>
  <c r="BE179" i="7"/>
  <c r="AD180" i="7"/>
  <c r="AA180" i="7"/>
  <c r="AF180" i="7"/>
  <c r="BB177" i="9"/>
  <c r="BE177" i="9"/>
  <c r="BG177" i="9"/>
  <c r="AY178" i="9" s="1"/>
  <c r="Q178" i="8"/>
  <c r="N178" i="8"/>
  <c r="S178" i="8"/>
  <c r="BU177" i="8"/>
  <c r="BC178" i="8"/>
  <c r="O178" i="8" l="1"/>
  <c r="R178" i="8"/>
  <c r="T178" i="8"/>
  <c r="L179" i="8" s="1"/>
  <c r="AB180" i="7"/>
  <c r="AG180" i="7"/>
  <c r="Y181" i="7" s="1"/>
  <c r="AE180" i="7"/>
  <c r="BP178" i="9"/>
  <c r="BQ178" i="8"/>
  <c r="BN178" i="8"/>
  <c r="BS178" i="8"/>
  <c r="BU177" i="9"/>
  <c r="BH179" i="7"/>
  <c r="CH179" i="7"/>
  <c r="CC178" i="9"/>
  <c r="BP180" i="7"/>
  <c r="AP178" i="9"/>
  <c r="CH177" i="9"/>
  <c r="BU179" i="7"/>
  <c r="AU177" i="9"/>
  <c r="CC180" i="7"/>
  <c r="AC178" i="9"/>
  <c r="CD178" i="8"/>
  <c r="CA178" i="8"/>
  <c r="CF178" i="8"/>
  <c r="BH177" i="9"/>
  <c r="AP178" i="8"/>
  <c r="P179" i="9"/>
  <c r="AP180" i="7"/>
  <c r="P180" i="7"/>
  <c r="BC180" i="7"/>
  <c r="BC178" i="9"/>
  <c r="AU177" i="8"/>
  <c r="U178" i="9"/>
  <c r="AU179" i="7"/>
  <c r="U179" i="7"/>
  <c r="AH177" i="9"/>
  <c r="AB178" i="8"/>
  <c r="AE178" i="8"/>
  <c r="AG178" i="8"/>
  <c r="Y179" i="8" s="1"/>
  <c r="BD178" i="8"/>
  <c r="BA178" i="8"/>
  <c r="BF178" i="8"/>
  <c r="BQ180" i="7" l="1"/>
  <c r="BN180" i="7"/>
  <c r="BS180" i="7"/>
  <c r="AQ178" i="8"/>
  <c r="AN178" i="8"/>
  <c r="AS178" i="8"/>
  <c r="AC179" i="8"/>
  <c r="AH178" i="8"/>
  <c r="BD178" i="9"/>
  <c r="BA178" i="9"/>
  <c r="BF178" i="9"/>
  <c r="CD178" i="9"/>
  <c r="CA178" i="9"/>
  <c r="CF178" i="9"/>
  <c r="BO178" i="8"/>
  <c r="BT178" i="8"/>
  <c r="BL179" i="8" s="1"/>
  <c r="BR178" i="8"/>
  <c r="CD180" i="7"/>
  <c r="CA180" i="7"/>
  <c r="CF180" i="7"/>
  <c r="BD180" i="7"/>
  <c r="BA180" i="7"/>
  <c r="BF180" i="7"/>
  <c r="BQ178" i="9"/>
  <c r="BN178" i="9"/>
  <c r="BS178" i="9"/>
  <c r="Q180" i="7"/>
  <c r="N180" i="7"/>
  <c r="S180" i="7"/>
  <c r="CB178" i="8"/>
  <c r="CG178" i="8"/>
  <c r="BY179" i="8" s="1"/>
  <c r="CE178" i="8"/>
  <c r="AH180" i="7"/>
  <c r="AC181" i="7"/>
  <c r="AQ178" i="9"/>
  <c r="AN178" i="9"/>
  <c r="AS178" i="9"/>
  <c r="AQ180" i="7"/>
  <c r="AN180" i="7"/>
  <c r="AS180" i="7"/>
  <c r="AD178" i="9"/>
  <c r="AA178" i="9"/>
  <c r="AF178" i="9"/>
  <c r="P179" i="8"/>
  <c r="U178" i="8"/>
  <c r="BB178" i="8"/>
  <c r="BG178" i="8"/>
  <c r="AY179" i="8" s="1"/>
  <c r="BE178" i="8"/>
  <c r="Q179" i="9"/>
  <c r="N179" i="9"/>
  <c r="S179" i="9"/>
  <c r="AO180" i="7" l="1"/>
  <c r="AR180" i="7"/>
  <c r="AT180" i="7"/>
  <c r="AL181" i="7" s="1"/>
  <c r="CB180" i="7"/>
  <c r="CE180" i="7"/>
  <c r="CG180" i="7"/>
  <c r="BY181" i="7" s="1"/>
  <c r="CC179" i="8"/>
  <c r="AD179" i="8"/>
  <c r="AA179" i="8"/>
  <c r="AF179" i="8"/>
  <c r="CH178" i="8"/>
  <c r="BU178" i="8"/>
  <c r="BP179" i="8"/>
  <c r="Q179" i="8"/>
  <c r="N179" i="8"/>
  <c r="S179" i="8"/>
  <c r="AO178" i="9"/>
  <c r="AT178" i="9"/>
  <c r="AL179" i="9" s="1"/>
  <c r="AR178" i="9"/>
  <c r="AO178" i="8"/>
  <c r="AR178" i="8"/>
  <c r="AT178" i="8"/>
  <c r="AL179" i="8" s="1"/>
  <c r="O180" i="7"/>
  <c r="T180" i="7"/>
  <c r="L181" i="7" s="1"/>
  <c r="R180" i="7"/>
  <c r="BO178" i="9"/>
  <c r="BR178" i="9"/>
  <c r="BT178" i="9"/>
  <c r="BL179" i="9" s="1"/>
  <c r="AD181" i="7"/>
  <c r="AA181" i="7"/>
  <c r="AF181" i="7"/>
  <c r="CB178" i="9"/>
  <c r="CE178" i="9"/>
  <c r="CG178" i="9"/>
  <c r="BY179" i="9" s="1"/>
  <c r="O179" i="9"/>
  <c r="T179" i="9"/>
  <c r="L180" i="9" s="1"/>
  <c r="R179" i="9"/>
  <c r="BC179" i="8"/>
  <c r="BO180" i="7"/>
  <c r="BR180" i="7"/>
  <c r="BT180" i="7"/>
  <c r="BL181" i="7" s="1"/>
  <c r="BH178" i="8"/>
  <c r="AB178" i="9"/>
  <c r="AG178" i="9"/>
  <c r="Y179" i="9" s="1"/>
  <c r="AE178" i="9"/>
  <c r="BB180" i="7"/>
  <c r="BE180" i="7"/>
  <c r="BG180" i="7"/>
  <c r="AY181" i="7" s="1"/>
  <c r="BB178" i="9"/>
  <c r="BG178" i="9"/>
  <c r="AY179" i="9" s="1"/>
  <c r="BE178" i="9"/>
  <c r="AH178" i="9" l="1"/>
  <c r="CD179" i="8"/>
  <c r="CA179" i="8"/>
  <c r="CF179" i="8"/>
  <c r="AP179" i="9"/>
  <c r="CC181" i="7"/>
  <c r="BD179" i="8"/>
  <c r="BA179" i="8"/>
  <c r="BF179" i="8"/>
  <c r="BP179" i="9"/>
  <c r="CH180" i="7"/>
  <c r="BU178" i="9"/>
  <c r="AP181" i="7"/>
  <c r="AC179" i="9"/>
  <c r="AB181" i="7"/>
  <c r="AE181" i="7"/>
  <c r="AG181" i="7"/>
  <c r="Y182" i="7" s="1"/>
  <c r="U179" i="9"/>
  <c r="BH178" i="9"/>
  <c r="P180" i="9"/>
  <c r="BC179" i="9"/>
  <c r="BP181" i="7"/>
  <c r="AU180" i="7"/>
  <c r="AU178" i="9"/>
  <c r="O179" i="8"/>
  <c r="R179" i="8"/>
  <c r="T179" i="8"/>
  <c r="L180" i="8" s="1"/>
  <c r="U180" i="7"/>
  <c r="AB179" i="8"/>
  <c r="AG179" i="8"/>
  <c r="Y180" i="8" s="1"/>
  <c r="AE179" i="8"/>
  <c r="P181" i="7"/>
  <c r="BU180" i="7"/>
  <c r="BC181" i="7"/>
  <c r="CC179" i="9"/>
  <c r="AU178" i="8"/>
  <c r="BH180" i="7"/>
  <c r="CH178" i="9"/>
  <c r="AP179" i="8"/>
  <c r="BQ179" i="8"/>
  <c r="BN179" i="8"/>
  <c r="BS179" i="8"/>
  <c r="AQ179" i="8" l="1"/>
  <c r="AN179" i="8"/>
  <c r="AS179" i="8"/>
  <c r="AQ181" i="7"/>
  <c r="AN181" i="7"/>
  <c r="AS181" i="7"/>
  <c r="CD181" i="7"/>
  <c r="CA181" i="7"/>
  <c r="CF181" i="7"/>
  <c r="Q181" i="7"/>
  <c r="N181" i="7"/>
  <c r="S181" i="7"/>
  <c r="AQ179" i="9"/>
  <c r="AN179" i="9"/>
  <c r="AS179" i="9"/>
  <c r="AH179" i="8"/>
  <c r="CB179" i="8"/>
  <c r="CE179" i="8"/>
  <c r="CG179" i="8"/>
  <c r="BY180" i="8" s="1"/>
  <c r="AC180" i="8"/>
  <c r="BQ181" i="7"/>
  <c r="BN181" i="7"/>
  <c r="BS181" i="7"/>
  <c r="AC182" i="7"/>
  <c r="AH181" i="7"/>
  <c r="BQ179" i="9"/>
  <c r="BN179" i="9"/>
  <c r="BS179" i="9"/>
  <c r="BD179" i="9"/>
  <c r="BA179" i="9"/>
  <c r="BF179" i="9"/>
  <c r="Q180" i="9"/>
  <c r="N180" i="9"/>
  <c r="S180" i="9"/>
  <c r="CD179" i="9"/>
  <c r="CA179" i="9"/>
  <c r="CF179" i="9"/>
  <c r="P180" i="8"/>
  <c r="AD179" i="9"/>
  <c r="AA179" i="9"/>
  <c r="AF179" i="9"/>
  <c r="BB179" i="8"/>
  <c r="BE179" i="8"/>
  <c r="BG179" i="8"/>
  <c r="AY180" i="8" s="1"/>
  <c r="BO179" i="8"/>
  <c r="BT179" i="8"/>
  <c r="BL180" i="8" s="1"/>
  <c r="BR179" i="8"/>
  <c r="BD181" i="7"/>
  <c r="BA181" i="7"/>
  <c r="BF181" i="7"/>
  <c r="U179" i="8"/>
  <c r="CH179" i="8" l="1"/>
  <c r="O181" i="7"/>
  <c r="R181" i="7"/>
  <c r="T181" i="7"/>
  <c r="L182" i="7" s="1"/>
  <c r="AD182" i="7"/>
  <c r="AA182" i="7"/>
  <c r="AF182" i="7"/>
  <c r="CB181" i="7"/>
  <c r="CE181" i="7"/>
  <c r="CG181" i="7"/>
  <c r="BY182" i="7" s="1"/>
  <c r="CB179" i="9"/>
  <c r="CG179" i="9"/>
  <c r="BY180" i="9" s="1"/>
  <c r="CE179" i="9"/>
  <c r="AO181" i="7"/>
  <c r="AT181" i="7"/>
  <c r="AL182" i="7" s="1"/>
  <c r="AR181" i="7"/>
  <c r="BH179" i="8"/>
  <c r="O180" i="9"/>
  <c r="T180" i="9"/>
  <c r="L181" i="9" s="1"/>
  <c r="R180" i="9"/>
  <c r="BO181" i="7"/>
  <c r="BT181" i="7"/>
  <c r="BL182" i="7" s="1"/>
  <c r="BR181" i="7"/>
  <c r="BO179" i="9"/>
  <c r="BT179" i="9"/>
  <c r="BL180" i="9" s="1"/>
  <c r="BR179" i="9"/>
  <c r="BC180" i="8"/>
  <c r="BB179" i="9"/>
  <c r="BE179" i="9"/>
  <c r="BG179" i="9"/>
  <c r="AY180" i="9" s="1"/>
  <c r="AD180" i="8"/>
  <c r="AA180" i="8"/>
  <c r="AF180" i="8"/>
  <c r="AO179" i="9"/>
  <c r="AT179" i="9"/>
  <c r="AL180" i="9" s="1"/>
  <c r="AR179" i="9"/>
  <c r="AO179" i="8"/>
  <c r="AT179" i="8"/>
  <c r="AL180" i="8" s="1"/>
  <c r="AR179" i="8"/>
  <c r="BB181" i="7"/>
  <c r="BE181" i="7"/>
  <c r="BG181" i="7"/>
  <c r="AY182" i="7" s="1"/>
  <c r="AB179" i="9"/>
  <c r="AG179" i="9"/>
  <c r="Y180" i="9" s="1"/>
  <c r="AE179" i="9"/>
  <c r="BU179" i="8"/>
  <c r="Q180" i="8"/>
  <c r="N180" i="8"/>
  <c r="S180" i="8"/>
  <c r="BP180" i="8"/>
  <c r="CC180" i="8"/>
  <c r="BH179" i="9" l="1"/>
  <c r="U180" i="9"/>
  <c r="CH179" i="9"/>
  <c r="AP180" i="8"/>
  <c r="CC180" i="9"/>
  <c r="BD180" i="8"/>
  <c r="BA180" i="8"/>
  <c r="BF180" i="8"/>
  <c r="AU179" i="9"/>
  <c r="BU179" i="9"/>
  <c r="P182" i="7"/>
  <c r="O180" i="8"/>
  <c r="T180" i="8"/>
  <c r="L181" i="8" s="1"/>
  <c r="R180" i="8"/>
  <c r="P181" i="9"/>
  <c r="AC180" i="9"/>
  <c r="AU181" i="7"/>
  <c r="CC182" i="7"/>
  <c r="U181" i="7"/>
  <c r="AP182" i="7"/>
  <c r="CH181" i="7"/>
  <c r="BH181" i="7"/>
  <c r="AB180" i="8"/>
  <c r="AG180" i="8"/>
  <c r="Y181" i="8" s="1"/>
  <c r="AE180" i="8"/>
  <c r="BU181" i="7"/>
  <c r="BC182" i="7"/>
  <c r="BP182" i="7"/>
  <c r="AH179" i="9"/>
  <c r="AP180" i="9"/>
  <c r="BP180" i="9"/>
  <c r="CD180" i="8"/>
  <c r="CA180" i="8"/>
  <c r="CF180" i="8"/>
  <c r="BQ180" i="8"/>
  <c r="BN180" i="8"/>
  <c r="BS180" i="8"/>
  <c r="AU179" i="8"/>
  <c r="BC180" i="9"/>
  <c r="AB182" i="7"/>
  <c r="AG182" i="7"/>
  <c r="Y183" i="7" s="1"/>
  <c r="AE182" i="7"/>
  <c r="Q182" i="7" l="1"/>
  <c r="N182" i="7"/>
  <c r="S182" i="7"/>
  <c r="BD180" i="9"/>
  <c r="BA180" i="9"/>
  <c r="BF180" i="9"/>
  <c r="BQ180" i="9"/>
  <c r="BN180" i="9"/>
  <c r="BS180" i="9"/>
  <c r="AH180" i="8"/>
  <c r="AC181" i="8"/>
  <c r="CD182" i="7"/>
  <c r="CA182" i="7"/>
  <c r="CF182" i="7"/>
  <c r="BO180" i="8"/>
  <c r="BT180" i="8"/>
  <c r="BL181" i="8" s="1"/>
  <c r="BR180" i="8"/>
  <c r="Q181" i="9"/>
  <c r="N181" i="9"/>
  <c r="S181" i="9"/>
  <c r="AQ182" i="7"/>
  <c r="AN182" i="7"/>
  <c r="AS182" i="7"/>
  <c r="AQ180" i="9"/>
  <c r="AN180" i="9"/>
  <c r="AS180" i="9"/>
  <c r="AD180" i="9"/>
  <c r="AA180" i="9"/>
  <c r="AF180" i="9"/>
  <c r="BQ182" i="7"/>
  <c r="BN182" i="7"/>
  <c r="BS182" i="7"/>
  <c r="CD180" i="9"/>
  <c r="CA180" i="9"/>
  <c r="CF180" i="9"/>
  <c r="BB180" i="8"/>
  <c r="BE180" i="8"/>
  <c r="BG180" i="8"/>
  <c r="AY181" i="8" s="1"/>
  <c r="AH182" i="7"/>
  <c r="AC183" i="7"/>
  <c r="U180" i="8"/>
  <c r="P181" i="8"/>
  <c r="CB180" i="8"/>
  <c r="CE180" i="8"/>
  <c r="CG180" i="8"/>
  <c r="BY181" i="8" s="1"/>
  <c r="BD182" i="7"/>
  <c r="BA182" i="7"/>
  <c r="BF182" i="7"/>
  <c r="AQ180" i="8"/>
  <c r="AN180" i="8"/>
  <c r="AS180" i="8"/>
  <c r="CH180" i="8" l="1"/>
  <c r="AO180" i="9"/>
  <c r="AT180" i="9"/>
  <c r="AL181" i="9" s="1"/>
  <c r="AR180" i="9"/>
  <c r="BO180" i="9"/>
  <c r="BT180" i="9"/>
  <c r="BL181" i="9" s="1"/>
  <c r="BR180" i="9"/>
  <c r="BC181" i="8"/>
  <c r="BH180" i="8"/>
  <c r="AO182" i="7"/>
  <c r="AT182" i="7"/>
  <c r="AL183" i="7" s="1"/>
  <c r="AR182" i="7"/>
  <c r="Q181" i="8"/>
  <c r="N181" i="8"/>
  <c r="S181" i="8"/>
  <c r="CB180" i="9"/>
  <c r="CG180" i="9"/>
  <c r="BY181" i="9" s="1"/>
  <c r="CE180" i="9"/>
  <c r="CB182" i="7"/>
  <c r="CE182" i="7"/>
  <c r="CG182" i="7"/>
  <c r="BY183" i="7" s="1"/>
  <c r="O181" i="9"/>
  <c r="R181" i="9"/>
  <c r="T181" i="9"/>
  <c r="L182" i="9" s="1"/>
  <c r="BB180" i="9"/>
  <c r="BE180" i="9"/>
  <c r="BG180" i="9"/>
  <c r="AY181" i="9" s="1"/>
  <c r="AD181" i="8"/>
  <c r="AA181" i="8"/>
  <c r="AF181" i="8"/>
  <c r="AD183" i="7"/>
  <c r="AA183" i="7"/>
  <c r="AF183" i="7"/>
  <c r="BU180" i="8"/>
  <c r="AB180" i="9"/>
  <c r="AE180" i="9"/>
  <c r="AG180" i="9"/>
  <c r="Y181" i="9" s="1"/>
  <c r="BP181" i="8"/>
  <c r="O182" i="7"/>
  <c r="R182" i="7"/>
  <c r="T182" i="7"/>
  <c r="L183" i="7" s="1"/>
  <c r="AO180" i="8"/>
  <c r="AR180" i="8"/>
  <c r="AT180" i="8"/>
  <c r="AL181" i="8" s="1"/>
  <c r="BO182" i="7"/>
  <c r="BT182" i="7"/>
  <c r="BL183" i="7" s="1"/>
  <c r="BR182" i="7"/>
  <c r="BB182" i="7"/>
  <c r="BG182" i="7"/>
  <c r="AY183" i="7" s="1"/>
  <c r="BE182" i="7"/>
  <c r="CC181" i="8"/>
  <c r="BP181" i="9" l="1"/>
  <c r="AC181" i="9"/>
  <c r="AU182" i="7"/>
  <c r="AB181" i="8"/>
  <c r="AE181" i="8"/>
  <c r="AG181" i="8"/>
  <c r="Y182" i="8" s="1"/>
  <c r="AP181" i="8"/>
  <c r="BH180" i="9"/>
  <c r="CH180" i="9"/>
  <c r="BC181" i="9"/>
  <c r="AU180" i="9"/>
  <c r="AP183" i="7"/>
  <c r="AP181" i="9"/>
  <c r="U181" i="9"/>
  <c r="BU182" i="7"/>
  <c r="BQ181" i="8"/>
  <c r="BN181" i="8"/>
  <c r="BS181" i="8"/>
  <c r="BP183" i="7"/>
  <c r="BH182" i="7"/>
  <c r="O181" i="8"/>
  <c r="T181" i="8"/>
  <c r="L182" i="8" s="1"/>
  <c r="R181" i="8"/>
  <c r="BD181" i="8"/>
  <c r="BA181" i="8"/>
  <c r="BF181" i="8"/>
  <c r="P182" i="9"/>
  <c r="CD181" i="8"/>
  <c r="CA181" i="8"/>
  <c r="CF181" i="8"/>
  <c r="P183" i="7"/>
  <c r="BC183" i="7"/>
  <c r="U182" i="7"/>
  <c r="AB183" i="7"/>
  <c r="AG183" i="7"/>
  <c r="Y184" i="7" s="1"/>
  <c r="AE183" i="7"/>
  <c r="CC183" i="7"/>
  <c r="BU180" i="9"/>
  <c r="AH180" i="9"/>
  <c r="AU180" i="8"/>
  <c r="CC181" i="9"/>
  <c r="CH182" i="7"/>
  <c r="AQ181" i="8" l="1"/>
  <c r="AN181" i="8"/>
  <c r="AS181" i="8"/>
  <c r="CB181" i="8"/>
  <c r="CE181" i="8"/>
  <c r="CG181" i="8"/>
  <c r="BY182" i="8" s="1"/>
  <c r="AQ183" i="7"/>
  <c r="AN183" i="7"/>
  <c r="AS183" i="7"/>
  <c r="BQ183" i="7"/>
  <c r="BN183" i="7"/>
  <c r="BS183" i="7"/>
  <c r="AH183" i="7"/>
  <c r="BO181" i="8"/>
  <c r="BR181" i="8"/>
  <c r="BT181" i="8"/>
  <c r="BL182" i="8" s="1"/>
  <c r="AC182" i="8"/>
  <c r="Q182" i="9"/>
  <c r="N182" i="9"/>
  <c r="S182" i="9"/>
  <c r="AH181" i="8"/>
  <c r="CD183" i="7"/>
  <c r="CA183" i="7"/>
  <c r="CF183" i="7"/>
  <c r="AC184" i="7"/>
  <c r="CD181" i="9"/>
  <c r="CA181" i="9"/>
  <c r="CF181" i="9"/>
  <c r="BB181" i="8"/>
  <c r="BG181" i="8"/>
  <c r="AY182" i="8" s="1"/>
  <c r="BE181" i="8"/>
  <c r="BD181" i="9"/>
  <c r="BA181" i="9"/>
  <c r="BF181" i="9"/>
  <c r="U181" i="8"/>
  <c r="P182" i="8"/>
  <c r="AD181" i="9"/>
  <c r="AA181" i="9"/>
  <c r="AF181" i="9"/>
  <c r="BD183" i="7"/>
  <c r="BA183" i="7"/>
  <c r="BF183" i="7"/>
  <c r="Q183" i="7"/>
  <c r="N183" i="7"/>
  <c r="S183" i="7"/>
  <c r="AQ181" i="9"/>
  <c r="AN181" i="9"/>
  <c r="AS181" i="9"/>
  <c r="BQ181" i="9"/>
  <c r="BN181" i="9"/>
  <c r="BS181" i="9"/>
  <c r="BO183" i="7" l="1"/>
  <c r="BR183" i="7"/>
  <c r="BT183" i="7"/>
  <c r="BL184" i="7" s="1"/>
  <c r="AO183" i="7"/>
  <c r="AR183" i="7"/>
  <c r="AT183" i="7"/>
  <c r="AL184" i="7" s="1"/>
  <c r="O183" i="7"/>
  <c r="T183" i="7"/>
  <c r="L184" i="7" s="1"/>
  <c r="R183" i="7"/>
  <c r="AD184" i="7"/>
  <c r="AA184" i="7"/>
  <c r="AF184" i="7"/>
  <c r="CB181" i="9"/>
  <c r="CE181" i="9"/>
  <c r="CG181" i="9"/>
  <c r="BY182" i="9" s="1"/>
  <c r="CC182" i="8"/>
  <c r="CB183" i="7"/>
  <c r="CE183" i="7"/>
  <c r="CG183" i="7"/>
  <c r="BY184" i="7" s="1"/>
  <c r="BO181" i="9"/>
  <c r="BT181" i="9"/>
  <c r="BL182" i="9" s="1"/>
  <c r="BR181" i="9"/>
  <c r="BU181" i="8"/>
  <c r="CH181" i="8"/>
  <c r="BB183" i="7"/>
  <c r="BG183" i="7"/>
  <c r="AY184" i="7" s="1"/>
  <c r="BE183" i="7"/>
  <c r="BH181" i="8"/>
  <c r="Q182" i="8"/>
  <c r="N182" i="8"/>
  <c r="S182" i="8"/>
  <c r="BC182" i="8"/>
  <c r="BB181" i="9"/>
  <c r="BE181" i="9"/>
  <c r="BG181" i="9"/>
  <c r="AY182" i="9" s="1"/>
  <c r="BP182" i="8"/>
  <c r="AO181" i="9"/>
  <c r="AT181" i="9"/>
  <c r="AL182" i="9" s="1"/>
  <c r="AR181" i="9"/>
  <c r="AO181" i="8"/>
  <c r="AT181" i="8"/>
  <c r="AL182" i="8" s="1"/>
  <c r="AR181" i="8"/>
  <c r="AD182" i="8"/>
  <c r="AA182" i="8"/>
  <c r="AF182" i="8"/>
  <c r="AB181" i="9"/>
  <c r="AE181" i="9"/>
  <c r="AG181" i="9"/>
  <c r="Y182" i="9" s="1"/>
  <c r="O182" i="9"/>
  <c r="R182" i="9"/>
  <c r="T182" i="9"/>
  <c r="L183" i="9" s="1"/>
  <c r="CH183" i="7" l="1"/>
  <c r="BC182" i="9"/>
  <c r="AH181" i="9"/>
  <c r="AU181" i="9"/>
  <c r="BD182" i="8"/>
  <c r="BA182" i="8"/>
  <c r="BF182" i="8"/>
  <c r="CD182" i="8"/>
  <c r="CA182" i="8"/>
  <c r="CF182" i="8"/>
  <c r="U183" i="7"/>
  <c r="AP182" i="9"/>
  <c r="BU181" i="9"/>
  <c r="CC182" i="9"/>
  <c r="P184" i="7"/>
  <c r="O182" i="8"/>
  <c r="R182" i="8"/>
  <c r="T182" i="8"/>
  <c r="L183" i="8" s="1"/>
  <c r="BP182" i="9"/>
  <c r="CH181" i="9"/>
  <c r="CC184" i="7"/>
  <c r="AP184" i="7"/>
  <c r="AU183" i="7"/>
  <c r="AP182" i="8"/>
  <c r="BQ182" i="8"/>
  <c r="BN182" i="8"/>
  <c r="BS182" i="8"/>
  <c r="P183" i="9"/>
  <c r="BC184" i="7"/>
  <c r="BP184" i="7"/>
  <c r="AB184" i="7"/>
  <c r="AE184" i="7"/>
  <c r="AG184" i="7"/>
  <c r="Y185" i="7" s="1"/>
  <c r="BU183" i="7"/>
  <c r="AB182" i="8"/>
  <c r="AE182" i="8"/>
  <c r="AG182" i="8"/>
  <c r="Y183" i="8" s="1"/>
  <c r="BH183" i="7"/>
  <c r="AU181" i="8"/>
  <c r="BH181" i="9"/>
  <c r="U182" i="9"/>
  <c r="AC182" i="9"/>
  <c r="AH184" i="7" l="1"/>
  <c r="BO182" i="8"/>
  <c r="BT182" i="8"/>
  <c r="BL183" i="8" s="1"/>
  <c r="BR182" i="8"/>
  <c r="CD182" i="9"/>
  <c r="CA182" i="9"/>
  <c r="CF182" i="9"/>
  <c r="AD182" i="9"/>
  <c r="AA182" i="9"/>
  <c r="AF182" i="9"/>
  <c r="BB182" i="8"/>
  <c r="BG182" i="8"/>
  <c r="AY183" i="8" s="1"/>
  <c r="BE182" i="8"/>
  <c r="AH182" i="8"/>
  <c r="CD184" i="7"/>
  <c r="CA184" i="7"/>
  <c r="CF184" i="7"/>
  <c r="BQ184" i="7"/>
  <c r="BN184" i="7"/>
  <c r="BS184" i="7"/>
  <c r="BQ182" i="9"/>
  <c r="BN182" i="9"/>
  <c r="BS182" i="9"/>
  <c r="AQ182" i="9"/>
  <c r="AN182" i="9"/>
  <c r="AS182" i="9"/>
  <c r="AQ182" i="8"/>
  <c r="AN182" i="8"/>
  <c r="AS182" i="8"/>
  <c r="AC183" i="8"/>
  <c r="P183" i="8"/>
  <c r="BD184" i="7"/>
  <c r="BA184" i="7"/>
  <c r="BF184" i="7"/>
  <c r="U182" i="8"/>
  <c r="BD182" i="9"/>
  <c r="BA182" i="9"/>
  <c r="BF182" i="9"/>
  <c r="Q183" i="9"/>
  <c r="N183" i="9"/>
  <c r="S183" i="9"/>
  <c r="Q184" i="7"/>
  <c r="N184" i="7"/>
  <c r="S184" i="7"/>
  <c r="AC185" i="7"/>
  <c r="AQ184" i="7"/>
  <c r="AN184" i="7"/>
  <c r="AS184" i="7"/>
  <c r="CB182" i="8"/>
  <c r="CG182" i="8"/>
  <c r="BY183" i="8" s="1"/>
  <c r="CE182" i="8"/>
  <c r="AB182" i="9" l="1"/>
  <c r="AE182" i="9"/>
  <c r="AG182" i="9"/>
  <c r="Y183" i="9" s="1"/>
  <c r="AD185" i="7"/>
  <c r="AA185" i="7"/>
  <c r="AF185" i="7"/>
  <c r="AO182" i="8"/>
  <c r="AR182" i="8"/>
  <c r="AT182" i="8"/>
  <c r="AL183" i="8" s="1"/>
  <c r="CB184" i="7"/>
  <c r="CE184" i="7"/>
  <c r="CG184" i="7"/>
  <c r="BY185" i="7" s="1"/>
  <c r="CB182" i="9"/>
  <c r="CE182" i="9"/>
  <c r="CG182" i="9"/>
  <c r="BY183" i="9" s="1"/>
  <c r="Q183" i="8"/>
  <c r="N183" i="8"/>
  <c r="S183" i="8"/>
  <c r="O183" i="9"/>
  <c r="T183" i="9"/>
  <c r="L184" i="9" s="1"/>
  <c r="R183" i="9"/>
  <c r="BU182" i="8"/>
  <c r="O184" i="7"/>
  <c r="T184" i="7"/>
  <c r="L185" i="7" s="1"/>
  <c r="R184" i="7"/>
  <c r="BP183" i="8"/>
  <c r="BO184" i="7"/>
  <c r="BT184" i="7"/>
  <c r="BL185" i="7" s="1"/>
  <c r="BR184" i="7"/>
  <c r="AO184" i="7"/>
  <c r="AR184" i="7"/>
  <c r="AT184" i="7"/>
  <c r="AL185" i="7" s="1"/>
  <c r="BB184" i="7"/>
  <c r="BE184" i="7"/>
  <c r="BG184" i="7"/>
  <c r="AY185" i="7" s="1"/>
  <c r="CH182" i="8"/>
  <c r="BO182" i="9"/>
  <c r="BT182" i="9"/>
  <c r="BL183" i="9" s="1"/>
  <c r="BR182" i="9"/>
  <c r="BC183" i="8"/>
  <c r="AO182" i="9"/>
  <c r="AT182" i="9"/>
  <c r="AL183" i="9" s="1"/>
  <c r="AR182" i="9"/>
  <c r="CC183" i="8"/>
  <c r="BH182" i="8"/>
  <c r="BB182" i="9"/>
  <c r="BG182" i="9"/>
  <c r="AY183" i="9" s="1"/>
  <c r="BE182" i="9"/>
  <c r="AD183" i="8"/>
  <c r="AA183" i="8"/>
  <c r="AF183" i="8"/>
  <c r="AU182" i="8" l="1"/>
  <c r="CD183" i="8"/>
  <c r="CA183" i="8"/>
  <c r="CF183" i="8"/>
  <c r="BQ183" i="8"/>
  <c r="BN183" i="8"/>
  <c r="BS183" i="8"/>
  <c r="AU182" i="9"/>
  <c r="O183" i="8"/>
  <c r="T183" i="8"/>
  <c r="L184" i="8" s="1"/>
  <c r="R183" i="8"/>
  <c r="BC185" i="7"/>
  <c r="CC183" i="9"/>
  <c r="AB185" i="7"/>
  <c r="AE185" i="7"/>
  <c r="AG185" i="7"/>
  <c r="Y186" i="7" s="1"/>
  <c r="CH182" i="9"/>
  <c r="BH184" i="7"/>
  <c r="BC183" i="9"/>
  <c r="AP185" i="7"/>
  <c r="AU184" i="7"/>
  <c r="AC183" i="9"/>
  <c r="CH184" i="7"/>
  <c r="AH182" i="9"/>
  <c r="BH182" i="9"/>
  <c r="U184" i="7"/>
  <c r="P185" i="7"/>
  <c r="BU182" i="9"/>
  <c r="BP183" i="9"/>
  <c r="BP185" i="7"/>
  <c r="AP183" i="9"/>
  <c r="BD183" i="8"/>
  <c r="BA183" i="8"/>
  <c r="BF183" i="8"/>
  <c r="CC185" i="7"/>
  <c r="BU184" i="7"/>
  <c r="U183" i="9"/>
  <c r="AB183" i="8"/>
  <c r="AG183" i="8"/>
  <c r="Y184" i="8" s="1"/>
  <c r="AE183" i="8"/>
  <c r="P184" i="9"/>
  <c r="AP183" i="8"/>
  <c r="AC184" i="8" l="1"/>
  <c r="BB183" i="8"/>
  <c r="BE183" i="8"/>
  <c r="BG183" i="8"/>
  <c r="AY184" i="8" s="1"/>
  <c r="Q185" i="7"/>
  <c r="N185" i="7"/>
  <c r="S185" i="7"/>
  <c r="AD183" i="9"/>
  <c r="AA183" i="9"/>
  <c r="AF183" i="9"/>
  <c r="AC186" i="7"/>
  <c r="AQ183" i="9"/>
  <c r="AN183" i="9"/>
  <c r="AS183" i="9"/>
  <c r="AH185" i="7"/>
  <c r="BO183" i="8"/>
  <c r="BR183" i="8"/>
  <c r="BT183" i="8"/>
  <c r="BL184" i="8" s="1"/>
  <c r="AQ185" i="7"/>
  <c r="AN185" i="7"/>
  <c r="AS185" i="7"/>
  <c r="CD183" i="9"/>
  <c r="CA183" i="9"/>
  <c r="CF183" i="9"/>
  <c r="BQ185" i="7"/>
  <c r="BN185" i="7"/>
  <c r="BS185" i="7"/>
  <c r="BQ183" i="9"/>
  <c r="BN183" i="9"/>
  <c r="BS183" i="9"/>
  <c r="CB183" i="8"/>
  <c r="CE183" i="8"/>
  <c r="CG183" i="8"/>
  <c r="BY184" i="8" s="1"/>
  <c r="AH183" i="8"/>
  <c r="P184" i="8"/>
  <c r="AQ183" i="8"/>
  <c r="AN183" i="8"/>
  <c r="AS183" i="8"/>
  <c r="BD183" i="9"/>
  <c r="BA183" i="9"/>
  <c r="BF183" i="9"/>
  <c r="BD185" i="7"/>
  <c r="BA185" i="7"/>
  <c r="BF185" i="7"/>
  <c r="CD185" i="7"/>
  <c r="CA185" i="7"/>
  <c r="CF185" i="7"/>
  <c r="Q184" i="9"/>
  <c r="N184" i="9"/>
  <c r="S184" i="9"/>
  <c r="U183" i="8"/>
  <c r="BP184" i="8" l="1"/>
  <c r="AB183" i="9"/>
  <c r="AE183" i="9"/>
  <c r="AG183" i="9"/>
  <c r="Y184" i="9" s="1"/>
  <c r="AO183" i="8"/>
  <c r="AR183" i="8"/>
  <c r="AT183" i="8"/>
  <c r="AL184" i="8" s="1"/>
  <c r="BB185" i="7"/>
  <c r="BG185" i="7"/>
  <c r="AY186" i="7" s="1"/>
  <c r="BE185" i="7"/>
  <c r="Q184" i="8"/>
  <c r="N184" i="8"/>
  <c r="S184" i="8"/>
  <c r="O185" i="7"/>
  <c r="R185" i="7"/>
  <c r="T185" i="7"/>
  <c r="L186" i="7" s="1"/>
  <c r="CB185" i="7"/>
  <c r="CG185" i="7"/>
  <c r="BY186" i="7" s="1"/>
  <c r="CE185" i="7"/>
  <c r="BO185" i="7"/>
  <c r="BR185" i="7"/>
  <c r="BT185" i="7"/>
  <c r="BL186" i="7" s="1"/>
  <c r="BB183" i="9"/>
  <c r="BG183" i="9"/>
  <c r="AY184" i="9" s="1"/>
  <c r="BE183" i="9"/>
  <c r="CC184" i="8"/>
  <c r="BC184" i="8"/>
  <c r="BH183" i="8"/>
  <c r="O184" i="9"/>
  <c r="R184" i="9"/>
  <c r="T184" i="9"/>
  <c r="L185" i="9" s="1"/>
  <c r="CB183" i="9"/>
  <c r="CG183" i="9"/>
  <c r="BY184" i="9" s="1"/>
  <c r="CE183" i="9"/>
  <c r="AO183" i="9"/>
  <c r="AT183" i="9"/>
  <c r="AL184" i="9" s="1"/>
  <c r="AR183" i="9"/>
  <c r="AD184" i="8"/>
  <c r="AA184" i="8"/>
  <c r="AF184" i="8"/>
  <c r="BU183" i="8"/>
  <c r="CH183" i="8"/>
  <c r="BO183" i="9"/>
  <c r="BT183" i="9"/>
  <c r="BL184" i="9" s="1"/>
  <c r="BR183" i="9"/>
  <c r="AO185" i="7"/>
  <c r="AT185" i="7"/>
  <c r="AL186" i="7" s="1"/>
  <c r="AR185" i="7"/>
  <c r="AD186" i="7"/>
  <c r="AA186" i="7"/>
  <c r="AF186" i="7"/>
  <c r="CC184" i="9" l="1"/>
  <c r="CD184" i="8"/>
  <c r="CA184" i="8"/>
  <c r="CF184" i="8"/>
  <c r="BC186" i="7"/>
  <c r="CH183" i="9"/>
  <c r="BH185" i="7"/>
  <c r="BH183" i="9"/>
  <c r="P185" i="9"/>
  <c r="BC184" i="9"/>
  <c r="P186" i="7"/>
  <c r="U184" i="9"/>
  <c r="U185" i="7"/>
  <c r="AP184" i="8"/>
  <c r="AU183" i="8"/>
  <c r="AP186" i="7"/>
  <c r="CC186" i="7"/>
  <c r="AB184" i="8"/>
  <c r="AG184" i="8"/>
  <c r="Y185" i="8" s="1"/>
  <c r="AE184" i="8"/>
  <c r="BP186" i="7"/>
  <c r="O184" i="8"/>
  <c r="R184" i="8"/>
  <c r="T184" i="8"/>
  <c r="L185" i="8" s="1"/>
  <c r="AC184" i="9"/>
  <c r="AB186" i="7"/>
  <c r="AG186" i="7"/>
  <c r="Y187" i="7" s="1"/>
  <c r="AE186" i="7"/>
  <c r="BP184" i="9"/>
  <c r="BU185" i="7"/>
  <c r="AH183" i="9"/>
  <c r="BU183" i="9"/>
  <c r="AU183" i="9"/>
  <c r="AU185" i="7"/>
  <c r="AP184" i="9"/>
  <c r="BD184" i="8"/>
  <c r="BA184" i="8"/>
  <c r="BF184" i="8"/>
  <c r="CH185" i="7"/>
  <c r="BQ184" i="8"/>
  <c r="BN184" i="8"/>
  <c r="BS184" i="8"/>
  <c r="U184" i="8" l="1"/>
  <c r="AQ186" i="7"/>
  <c r="AN186" i="7"/>
  <c r="AS186" i="7"/>
  <c r="Q186" i="7"/>
  <c r="N186" i="7"/>
  <c r="S186" i="7"/>
  <c r="BB184" i="8"/>
  <c r="BG184" i="8"/>
  <c r="AY185" i="8" s="1"/>
  <c r="BE184" i="8"/>
  <c r="BQ186" i="7"/>
  <c r="BN186" i="7"/>
  <c r="BS186" i="7"/>
  <c r="AQ184" i="9"/>
  <c r="AN184" i="9"/>
  <c r="AS184" i="9"/>
  <c r="AH184" i="8"/>
  <c r="BD184" i="9"/>
  <c r="BA184" i="9"/>
  <c r="BF184" i="9"/>
  <c r="BQ184" i="9"/>
  <c r="BN184" i="9"/>
  <c r="BS184" i="9"/>
  <c r="AH186" i="7"/>
  <c r="AC185" i="8"/>
  <c r="BD186" i="7"/>
  <c r="BA186" i="7"/>
  <c r="BF186" i="7"/>
  <c r="CB184" i="8"/>
  <c r="CG184" i="8"/>
  <c r="BY185" i="8" s="1"/>
  <c r="CE184" i="8"/>
  <c r="BO184" i="8"/>
  <c r="BT184" i="8"/>
  <c r="BL185" i="8" s="1"/>
  <c r="BR184" i="8"/>
  <c r="AD184" i="9"/>
  <c r="AA184" i="9"/>
  <c r="AF184" i="9"/>
  <c r="CD186" i="7"/>
  <c r="CA186" i="7"/>
  <c r="CF186" i="7"/>
  <c r="AC187" i="7"/>
  <c r="AQ184" i="8"/>
  <c r="AN184" i="8"/>
  <c r="AS184" i="8"/>
  <c r="Q185" i="9"/>
  <c r="N185" i="9"/>
  <c r="S185" i="9"/>
  <c r="P185" i="8"/>
  <c r="CD184" i="9"/>
  <c r="CA184" i="9"/>
  <c r="CF184" i="9"/>
  <c r="BH184" i="8" l="1"/>
  <c r="AB184" i="9"/>
  <c r="AG184" i="9"/>
  <c r="Y185" i="9" s="1"/>
  <c r="AE184" i="9"/>
  <c r="AD185" i="8"/>
  <c r="AA185" i="8"/>
  <c r="AF185" i="8"/>
  <c r="BC185" i="8"/>
  <c r="AO184" i="8"/>
  <c r="AT184" i="8"/>
  <c r="AL185" i="8" s="1"/>
  <c r="AR184" i="8"/>
  <c r="O185" i="9"/>
  <c r="R185" i="9"/>
  <c r="T185" i="9"/>
  <c r="L186" i="9" s="1"/>
  <c r="BU184" i="8"/>
  <c r="BP185" i="8"/>
  <c r="O186" i="7"/>
  <c r="R186" i="7"/>
  <c r="T186" i="7"/>
  <c r="L187" i="7" s="1"/>
  <c r="B23" i="9"/>
  <c r="CB184" i="9"/>
  <c r="CG184" i="9"/>
  <c r="BY185" i="9" s="1"/>
  <c r="CE184" i="9"/>
  <c r="AD187" i="7"/>
  <c r="AA187" i="7"/>
  <c r="AF187" i="7"/>
  <c r="BB186" i="7"/>
  <c r="BG186" i="7"/>
  <c r="AY187" i="7" s="1"/>
  <c r="BE186" i="7"/>
  <c r="AO184" i="9"/>
  <c r="AR184" i="9"/>
  <c r="AT184" i="9"/>
  <c r="AL185" i="9" s="1"/>
  <c r="CH184" i="8"/>
  <c r="BO184" i="9"/>
  <c r="BR184" i="9"/>
  <c r="BT184" i="9"/>
  <c r="BL185" i="9" s="1"/>
  <c r="Q185" i="8"/>
  <c r="N185" i="8"/>
  <c r="S185" i="8"/>
  <c r="CB186" i="7"/>
  <c r="CG186" i="7"/>
  <c r="BY187" i="7" s="1"/>
  <c r="CE186" i="7"/>
  <c r="CC185" i="8"/>
  <c r="AO186" i="7"/>
  <c r="AR186" i="7"/>
  <c r="AT186" i="7"/>
  <c r="AL187" i="7" s="1"/>
  <c r="BB184" i="9"/>
  <c r="BG184" i="9"/>
  <c r="AY185" i="9" s="1"/>
  <c r="BE184" i="9"/>
  <c r="BO186" i="7"/>
  <c r="BT186" i="7"/>
  <c r="BL187" i="7" s="1"/>
  <c r="BR186" i="7"/>
  <c r="AU184" i="9" l="1"/>
  <c r="U185" i="9"/>
  <c r="AB185" i="8"/>
  <c r="AE185" i="8"/>
  <c r="AG185" i="8"/>
  <c r="Y186" i="8" s="1"/>
  <c r="AP185" i="9"/>
  <c r="C23" i="8"/>
  <c r="BP185" i="9"/>
  <c r="AH184" i="9"/>
  <c r="AP187" i="7"/>
  <c r="BH186" i="7"/>
  <c r="AU186" i="7"/>
  <c r="P187" i="7"/>
  <c r="AU184" i="8"/>
  <c r="AC185" i="9"/>
  <c r="P186" i="9"/>
  <c r="BU184" i="9"/>
  <c r="U186" i="7"/>
  <c r="AP185" i="8"/>
  <c r="BP187" i="7"/>
  <c r="O185" i="8"/>
  <c r="R185" i="8"/>
  <c r="T185" i="8"/>
  <c r="L186" i="8" s="1"/>
  <c r="BC187" i="7"/>
  <c r="BU186" i="7"/>
  <c r="CD185" i="8"/>
  <c r="CA185" i="8"/>
  <c r="CF185" i="8"/>
  <c r="C25" i="7"/>
  <c r="BQ185" i="8"/>
  <c r="BN185" i="8"/>
  <c r="BS185" i="8"/>
  <c r="CC185" i="9"/>
  <c r="BH184" i="9"/>
  <c r="CC187" i="7"/>
  <c r="CH186" i="7"/>
  <c r="AB187" i="7"/>
  <c r="AG187" i="7"/>
  <c r="Y188" i="7" s="1"/>
  <c r="AE187" i="7"/>
  <c r="BD185" i="8"/>
  <c r="BA185" i="8"/>
  <c r="BF185" i="8"/>
  <c r="BC185" i="9"/>
  <c r="B23" i="8"/>
  <c r="CH184" i="9"/>
  <c r="BD185" i="9" l="1"/>
  <c r="BA185" i="9"/>
  <c r="BF185" i="9"/>
  <c r="G23" i="8"/>
  <c r="AQ185" i="8"/>
  <c r="AN185" i="8"/>
  <c r="AS185" i="8"/>
  <c r="Q187" i="7"/>
  <c r="N187" i="7"/>
  <c r="S187" i="7"/>
  <c r="BQ185" i="9"/>
  <c r="BN185" i="9"/>
  <c r="BS185" i="9"/>
  <c r="BB185" i="8"/>
  <c r="BE185" i="8"/>
  <c r="BG185" i="8"/>
  <c r="AY186" i="8" s="1"/>
  <c r="CD187" i="7"/>
  <c r="CA187" i="7"/>
  <c r="CF187" i="7"/>
  <c r="BQ187" i="7"/>
  <c r="BN187" i="7"/>
  <c r="BS187" i="7"/>
  <c r="E23" i="8"/>
  <c r="CB185" i="8"/>
  <c r="CE185" i="8"/>
  <c r="CG185" i="8"/>
  <c r="BY186" i="8" s="1"/>
  <c r="AQ185" i="9"/>
  <c r="AN185" i="9"/>
  <c r="AS185" i="9"/>
  <c r="AC186" i="8"/>
  <c r="AH185" i="8"/>
  <c r="BD187" i="7"/>
  <c r="BA187" i="7"/>
  <c r="BF187" i="7"/>
  <c r="Q186" i="9"/>
  <c r="N186" i="9"/>
  <c r="S186" i="9"/>
  <c r="AQ187" i="7"/>
  <c r="AN187" i="7"/>
  <c r="AS187" i="7"/>
  <c r="P186" i="8"/>
  <c r="F23" i="8"/>
  <c r="BO185" i="8"/>
  <c r="BR185" i="8"/>
  <c r="BT185" i="8"/>
  <c r="BL186" i="8" s="1"/>
  <c r="U185" i="8"/>
  <c r="AD185" i="9"/>
  <c r="AA185" i="9"/>
  <c r="AF185" i="9"/>
  <c r="CD185" i="9"/>
  <c r="CA185" i="9"/>
  <c r="CF185" i="9"/>
  <c r="AH187" i="7"/>
  <c r="AC188" i="7"/>
  <c r="AB185" i="9" l="1"/>
  <c r="AG185" i="9"/>
  <c r="Y186" i="9" s="1"/>
  <c r="AE185" i="9"/>
  <c r="D25" i="7"/>
  <c r="F25" i="7"/>
  <c r="B25" i="7"/>
  <c r="D23" i="9"/>
  <c r="BO187" i="7"/>
  <c r="BT187" i="7"/>
  <c r="BL188" i="7" s="1"/>
  <c r="BR187" i="7"/>
  <c r="O187" i="7"/>
  <c r="R187" i="7"/>
  <c r="T187" i="7"/>
  <c r="L188" i="7" s="1"/>
  <c r="AD188" i="7"/>
  <c r="AA188" i="7"/>
  <c r="AF188" i="7"/>
  <c r="AO185" i="9"/>
  <c r="AR185" i="9"/>
  <c r="AT185" i="9"/>
  <c r="AL186" i="9" s="1"/>
  <c r="G25" i="7"/>
  <c r="D23" i="8"/>
  <c r="BP186" i="8"/>
  <c r="CB187" i="7"/>
  <c r="CE187" i="7"/>
  <c r="CG187" i="7"/>
  <c r="BY188" i="7" s="1"/>
  <c r="AO185" i="8"/>
  <c r="AR185" i="8"/>
  <c r="AT185" i="8"/>
  <c r="AL186" i="8" s="1"/>
  <c r="O186" i="9"/>
  <c r="R186" i="9"/>
  <c r="T186" i="9"/>
  <c r="L187" i="9" s="1"/>
  <c r="AO187" i="7"/>
  <c r="AT187" i="7"/>
  <c r="AL188" i="7" s="1"/>
  <c r="AR187" i="7"/>
  <c r="E25" i="7"/>
  <c r="C23" i="9"/>
  <c r="BU185" i="8"/>
  <c r="BH185" i="8"/>
  <c r="G23" i="9"/>
  <c r="F23" i="9"/>
  <c r="AD186" i="8"/>
  <c r="AA186" i="8"/>
  <c r="AF186" i="8"/>
  <c r="BC186" i="8"/>
  <c r="BB187" i="7"/>
  <c r="BE187" i="7"/>
  <c r="BG187" i="7"/>
  <c r="AY188" i="7" s="1"/>
  <c r="CC186" i="8"/>
  <c r="CH185" i="8"/>
  <c r="E23" i="9"/>
  <c r="CB185" i="9"/>
  <c r="CE185" i="9"/>
  <c r="CG185" i="9"/>
  <c r="BY186" i="9" s="1"/>
  <c r="Q186" i="8"/>
  <c r="N186" i="8"/>
  <c r="S186" i="8"/>
  <c r="BB185" i="9"/>
  <c r="BG185" i="9"/>
  <c r="AY186" i="9" s="1"/>
  <c r="BE185" i="9"/>
  <c r="BO185" i="9"/>
  <c r="BT185" i="9"/>
  <c r="BL186" i="9" s="1"/>
  <c r="BR185" i="9"/>
  <c r="AU185" i="8" l="1"/>
  <c r="AP186" i="9"/>
  <c r="AU187" i="7"/>
  <c r="AU185" i="9"/>
  <c r="BH187" i="7"/>
  <c r="AP188" i="7"/>
  <c r="CC188" i="7"/>
  <c r="BC188" i="7"/>
  <c r="O186" i="8"/>
  <c r="T186" i="8"/>
  <c r="L187" i="8" s="1"/>
  <c r="R186" i="8"/>
  <c r="CH187" i="7"/>
  <c r="BC186" i="9"/>
  <c r="CC186" i="9"/>
  <c r="CH185" i="9"/>
  <c r="BD186" i="8"/>
  <c r="BA186" i="8"/>
  <c r="BF186" i="8"/>
  <c r="CD186" i="8"/>
  <c r="CA186" i="8"/>
  <c r="CF186" i="8"/>
  <c r="BQ186" i="8"/>
  <c r="BN186" i="8"/>
  <c r="BS186" i="8"/>
  <c r="P188" i="7"/>
  <c r="AB188" i="7"/>
  <c r="AE188" i="7"/>
  <c r="AG188" i="7"/>
  <c r="Y189" i="7" s="1"/>
  <c r="BU185" i="9"/>
  <c r="U187" i="7"/>
  <c r="P187" i="9"/>
  <c r="AH185" i="9"/>
  <c r="AP186" i="8"/>
  <c r="BP186" i="9"/>
  <c r="AB186" i="8"/>
  <c r="AE186" i="8"/>
  <c r="AG186" i="8"/>
  <c r="Y187" i="8" s="1"/>
  <c r="U186" i="9"/>
  <c r="BU187" i="7"/>
  <c r="AC186" i="9"/>
  <c r="BH185" i="9"/>
  <c r="BP188" i="7"/>
  <c r="AQ188" i="7" l="1"/>
  <c r="AN188" i="7"/>
  <c r="AS188" i="7"/>
  <c r="CB186" i="8"/>
  <c r="CE186" i="8"/>
  <c r="CG186" i="8"/>
  <c r="BY187" i="8" s="1"/>
  <c r="AC189" i="7"/>
  <c r="BD186" i="9"/>
  <c r="BA186" i="9"/>
  <c r="BF186" i="9"/>
  <c r="AH188" i="7"/>
  <c r="AQ186" i="8"/>
  <c r="AN186" i="8"/>
  <c r="AS186" i="8"/>
  <c r="AD186" i="9"/>
  <c r="AA186" i="9"/>
  <c r="AF186" i="9"/>
  <c r="Q188" i="7"/>
  <c r="N188" i="7"/>
  <c r="S188" i="7"/>
  <c r="Q187" i="9"/>
  <c r="N187" i="9"/>
  <c r="S187" i="9"/>
  <c r="BB186" i="8"/>
  <c r="BG186" i="8"/>
  <c r="AY187" i="8" s="1"/>
  <c r="BE186" i="8"/>
  <c r="U186" i="8"/>
  <c r="AC187" i="8"/>
  <c r="P187" i="8"/>
  <c r="AH186" i="8"/>
  <c r="BO186" i="8"/>
  <c r="BR186" i="8"/>
  <c r="BT186" i="8"/>
  <c r="BL187" i="8" s="1"/>
  <c r="AQ186" i="9"/>
  <c r="AN186" i="9"/>
  <c r="AS186" i="9"/>
  <c r="BQ188" i="7"/>
  <c r="BN188" i="7"/>
  <c r="BS188" i="7"/>
  <c r="BD188" i="7"/>
  <c r="BA188" i="7"/>
  <c r="BF188" i="7"/>
  <c r="CD188" i="7"/>
  <c r="CA188" i="7"/>
  <c r="CF188" i="7"/>
  <c r="BQ186" i="9"/>
  <c r="BN186" i="9"/>
  <c r="BS186" i="9"/>
  <c r="CD186" i="9"/>
  <c r="CA186" i="9"/>
  <c r="CF186" i="9"/>
  <c r="O187" i="9" l="1"/>
  <c r="R187" i="9"/>
  <c r="T187" i="9"/>
  <c r="L188" i="9" s="1"/>
  <c r="BO186" i="9"/>
  <c r="BR186" i="9"/>
  <c r="BT186" i="9"/>
  <c r="BL187" i="9" s="1"/>
  <c r="Q187" i="8"/>
  <c r="N187" i="8"/>
  <c r="S187" i="8"/>
  <c r="BB186" i="9"/>
  <c r="BE186" i="9"/>
  <c r="BG186" i="9"/>
  <c r="AY187" i="9" s="1"/>
  <c r="O188" i="7"/>
  <c r="R188" i="7"/>
  <c r="T188" i="7"/>
  <c r="L189" i="7" s="1"/>
  <c r="AD189" i="7"/>
  <c r="AA189" i="7"/>
  <c r="AF189" i="7"/>
  <c r="AB186" i="9"/>
  <c r="AG186" i="9"/>
  <c r="Y187" i="9" s="1"/>
  <c r="AE186" i="9"/>
  <c r="CC187" i="8"/>
  <c r="BO188" i="7"/>
  <c r="BR188" i="7"/>
  <c r="BT188" i="7"/>
  <c r="BL189" i="7" s="1"/>
  <c r="AO186" i="9"/>
  <c r="AT186" i="9"/>
  <c r="AL187" i="9" s="1"/>
  <c r="AR186" i="9"/>
  <c r="CH186" i="8"/>
  <c r="CB186" i="9"/>
  <c r="CG186" i="9"/>
  <c r="BY187" i="9" s="1"/>
  <c r="CE186" i="9"/>
  <c r="BP187" i="8"/>
  <c r="BH186" i="8"/>
  <c r="CB188" i="7"/>
  <c r="CG188" i="7"/>
  <c r="BY189" i="7" s="1"/>
  <c r="CE188" i="7"/>
  <c r="AD187" i="8"/>
  <c r="AA187" i="8"/>
  <c r="AF187" i="8"/>
  <c r="BU186" i="8"/>
  <c r="BC187" i="8"/>
  <c r="AO186" i="8"/>
  <c r="AR186" i="8"/>
  <c r="AT186" i="8"/>
  <c r="AL187" i="8" s="1"/>
  <c r="AO188" i="7"/>
  <c r="AR188" i="7"/>
  <c r="AT188" i="7"/>
  <c r="AL189" i="7" s="1"/>
  <c r="BB188" i="7"/>
  <c r="BG188" i="7"/>
  <c r="AY189" i="7" s="1"/>
  <c r="BE188" i="7"/>
  <c r="AC187" i="9" l="1"/>
  <c r="BD187" i="8"/>
  <c r="BA187" i="8"/>
  <c r="BF187" i="8"/>
  <c r="AU186" i="9"/>
  <c r="O187" i="8"/>
  <c r="R187" i="8"/>
  <c r="T187" i="8"/>
  <c r="L188" i="8" s="1"/>
  <c r="AB189" i="7"/>
  <c r="AE189" i="7"/>
  <c r="AG189" i="7"/>
  <c r="Y190" i="7" s="1"/>
  <c r="AU188" i="7"/>
  <c r="AB187" i="8"/>
  <c r="AE187" i="8"/>
  <c r="AG187" i="8"/>
  <c r="Y188" i="8" s="1"/>
  <c r="BP187" i="9"/>
  <c r="CH186" i="9"/>
  <c r="BP189" i="7"/>
  <c r="P189" i="7"/>
  <c r="BU186" i="9"/>
  <c r="CC187" i="9"/>
  <c r="BU188" i="7"/>
  <c r="BH188" i="7"/>
  <c r="P188" i="9"/>
  <c r="AU186" i="8"/>
  <c r="BC187" i="9"/>
  <c r="U187" i="9"/>
  <c r="CH188" i="7"/>
  <c r="CD187" i="8"/>
  <c r="CA187" i="8"/>
  <c r="CF187" i="8"/>
  <c r="BH186" i="9"/>
  <c r="BQ187" i="8"/>
  <c r="BN187" i="8"/>
  <c r="BS187" i="8"/>
  <c r="AP187" i="9"/>
  <c r="AP189" i="7"/>
  <c r="U188" i="7"/>
  <c r="AP187" i="8"/>
  <c r="CC189" i="7"/>
  <c r="BC189" i="7"/>
  <c r="AH186" i="9"/>
  <c r="Q189" i="7" l="1"/>
  <c r="N189" i="7"/>
  <c r="S189" i="7"/>
  <c r="BD189" i="7"/>
  <c r="BA189" i="7"/>
  <c r="BF189" i="7"/>
  <c r="BO187" i="8"/>
  <c r="BR187" i="8"/>
  <c r="BT187" i="8"/>
  <c r="BL188" i="8" s="1"/>
  <c r="Q188" i="9"/>
  <c r="N188" i="9"/>
  <c r="S188" i="9"/>
  <c r="BQ189" i="7"/>
  <c r="BN189" i="7"/>
  <c r="BS189" i="7"/>
  <c r="BB187" i="8"/>
  <c r="BE187" i="8"/>
  <c r="BG187" i="8"/>
  <c r="AY188" i="8" s="1"/>
  <c r="CD189" i="7"/>
  <c r="CA189" i="7"/>
  <c r="CF189" i="7"/>
  <c r="CB187" i="8"/>
  <c r="CG187" i="8"/>
  <c r="BY188" i="8" s="1"/>
  <c r="CE187" i="8"/>
  <c r="AQ189" i="7"/>
  <c r="AN189" i="7"/>
  <c r="AS189" i="7"/>
  <c r="AH189" i="7"/>
  <c r="AC190" i="7"/>
  <c r="AD187" i="9"/>
  <c r="AA187" i="9"/>
  <c r="AF187" i="9"/>
  <c r="BQ187" i="9"/>
  <c r="BN187" i="9"/>
  <c r="BS187" i="9"/>
  <c r="AC188" i="8"/>
  <c r="AQ187" i="8"/>
  <c r="AN187" i="8"/>
  <c r="AS187" i="8"/>
  <c r="AQ187" i="9"/>
  <c r="AN187" i="9"/>
  <c r="AS187" i="9"/>
  <c r="CD187" i="9"/>
  <c r="CA187" i="9"/>
  <c r="CF187" i="9"/>
  <c r="AH187" i="8"/>
  <c r="P188" i="8"/>
  <c r="BD187" i="9"/>
  <c r="BA187" i="9"/>
  <c r="BF187" i="9"/>
  <c r="U187" i="8"/>
  <c r="AO187" i="8" l="1"/>
  <c r="AR187" i="8"/>
  <c r="AT187" i="8"/>
  <c r="AL188" i="8" s="1"/>
  <c r="BU187" i="8"/>
  <c r="CB189" i="7"/>
  <c r="CE189" i="7"/>
  <c r="CG189" i="7"/>
  <c r="BY190" i="7" s="1"/>
  <c r="BP188" i="8"/>
  <c r="Q188" i="8"/>
  <c r="N188" i="8"/>
  <c r="S188" i="8"/>
  <c r="BC188" i="8"/>
  <c r="BH187" i="8"/>
  <c r="BB189" i="7"/>
  <c r="BG189" i="7"/>
  <c r="AY190" i="7" s="1"/>
  <c r="BE189" i="7"/>
  <c r="AO189" i="7"/>
  <c r="AT189" i="7"/>
  <c r="AL190" i="7" s="1"/>
  <c r="AR189" i="7"/>
  <c r="BO187" i="9"/>
  <c r="BT187" i="9"/>
  <c r="BL188" i="9" s="1"/>
  <c r="BR187" i="9"/>
  <c r="BO189" i="7"/>
  <c r="BR189" i="7"/>
  <c r="BT189" i="7"/>
  <c r="BL190" i="7" s="1"/>
  <c r="CB187" i="9"/>
  <c r="CG187" i="9"/>
  <c r="BY188" i="9" s="1"/>
  <c r="CE187" i="9"/>
  <c r="BB187" i="9"/>
  <c r="BG187" i="9"/>
  <c r="AY188" i="9" s="1"/>
  <c r="BE187" i="9"/>
  <c r="CH187" i="8"/>
  <c r="AD188" i="8"/>
  <c r="AA188" i="8"/>
  <c r="AF188" i="8"/>
  <c r="CC188" i="8"/>
  <c r="AB187" i="9"/>
  <c r="AE187" i="9"/>
  <c r="AG187" i="9"/>
  <c r="Y188" i="9" s="1"/>
  <c r="O188" i="9"/>
  <c r="R188" i="9"/>
  <c r="T188" i="9"/>
  <c r="L189" i="9" s="1"/>
  <c r="O189" i="7"/>
  <c r="R189" i="7"/>
  <c r="T189" i="7"/>
  <c r="L190" i="7" s="1"/>
  <c r="AD190" i="7"/>
  <c r="AA190" i="7"/>
  <c r="AF190" i="7"/>
  <c r="AO187" i="9"/>
  <c r="AT187" i="9"/>
  <c r="AL188" i="9" s="1"/>
  <c r="AR187" i="9"/>
  <c r="AC188" i="9" l="1"/>
  <c r="BH189" i="7"/>
  <c r="BH187" i="9"/>
  <c r="BU189" i="7"/>
  <c r="BC190" i="7"/>
  <c r="BQ188" i="8"/>
  <c r="BN188" i="8"/>
  <c r="BS188" i="8"/>
  <c r="BP190" i="7"/>
  <c r="AH187" i="9"/>
  <c r="BC188" i="9"/>
  <c r="CC190" i="7"/>
  <c r="U188" i="9"/>
  <c r="O188" i="8"/>
  <c r="R188" i="8"/>
  <c r="T188" i="8"/>
  <c r="L189" i="8" s="1"/>
  <c r="BU187" i="9"/>
  <c r="CH189" i="7"/>
  <c r="AB190" i="7"/>
  <c r="AE190" i="7"/>
  <c r="AG190" i="7"/>
  <c r="Y191" i="7" s="1"/>
  <c r="CH187" i="9"/>
  <c r="BP188" i="9"/>
  <c r="AU189" i="7"/>
  <c r="CC188" i="9"/>
  <c r="P190" i="7"/>
  <c r="AP190" i="7"/>
  <c r="AP188" i="8"/>
  <c r="AU187" i="9"/>
  <c r="BD188" i="8"/>
  <c r="BA188" i="8"/>
  <c r="BF188" i="8"/>
  <c r="AU187" i="8"/>
  <c r="CD188" i="8"/>
  <c r="CA188" i="8"/>
  <c r="CF188" i="8"/>
  <c r="U189" i="7"/>
  <c r="AP188" i="9"/>
  <c r="P189" i="9"/>
  <c r="AB188" i="8"/>
  <c r="AE188" i="8"/>
  <c r="AG188" i="8"/>
  <c r="Y189" i="8" s="1"/>
  <c r="AH188" i="8" l="1"/>
  <c r="BD188" i="9"/>
  <c r="BA188" i="9"/>
  <c r="BF188" i="9"/>
  <c r="Q189" i="9"/>
  <c r="N189" i="9"/>
  <c r="S189" i="9"/>
  <c r="BB188" i="8"/>
  <c r="BG188" i="8"/>
  <c r="AY189" i="8" s="1"/>
  <c r="BE188" i="8"/>
  <c r="CD188" i="9"/>
  <c r="CA188" i="9"/>
  <c r="CF188" i="9"/>
  <c r="P189" i="8"/>
  <c r="BQ190" i="7"/>
  <c r="BN190" i="7"/>
  <c r="BS190" i="7"/>
  <c r="AD188" i="9"/>
  <c r="AA188" i="9"/>
  <c r="AF188" i="9"/>
  <c r="BQ188" i="9"/>
  <c r="BN188" i="9"/>
  <c r="BS188" i="9"/>
  <c r="U188" i="8"/>
  <c r="AQ188" i="9"/>
  <c r="AN188" i="9"/>
  <c r="AS188" i="9"/>
  <c r="BO188" i="8"/>
  <c r="BR188" i="8"/>
  <c r="BT188" i="8"/>
  <c r="BL189" i="8" s="1"/>
  <c r="AC191" i="7"/>
  <c r="AQ188" i="8"/>
  <c r="AN188" i="8"/>
  <c r="AS188" i="8"/>
  <c r="CB188" i="8"/>
  <c r="CG188" i="8"/>
  <c r="BY189" i="8" s="1"/>
  <c r="CE188" i="8"/>
  <c r="AQ190" i="7"/>
  <c r="AN190" i="7"/>
  <c r="AS190" i="7"/>
  <c r="AH190" i="7"/>
  <c r="CD190" i="7"/>
  <c r="CA190" i="7"/>
  <c r="CF190" i="7"/>
  <c r="BD190" i="7"/>
  <c r="BA190" i="7"/>
  <c r="BF190" i="7"/>
  <c r="AC189" i="8"/>
  <c r="Q190" i="7"/>
  <c r="N190" i="7"/>
  <c r="S190" i="7"/>
  <c r="CB190" i="7" l="1"/>
  <c r="CG190" i="7"/>
  <c r="BY191" i="7" s="1"/>
  <c r="CE190" i="7"/>
  <c r="CH188" i="8"/>
  <c r="CC189" i="8"/>
  <c r="BP189" i="8"/>
  <c r="BH188" i="8"/>
  <c r="BU188" i="8"/>
  <c r="AB188" i="9"/>
  <c r="AG188" i="9"/>
  <c r="Y189" i="9" s="1"/>
  <c r="AE188" i="9"/>
  <c r="BC189" i="8"/>
  <c r="BB190" i="7"/>
  <c r="BG190" i="7"/>
  <c r="AY191" i="7" s="1"/>
  <c r="BE190" i="7"/>
  <c r="AO188" i="8"/>
  <c r="AR188" i="8"/>
  <c r="AT188" i="8"/>
  <c r="AL189" i="8" s="1"/>
  <c r="BO190" i="7"/>
  <c r="BT190" i="7"/>
  <c r="BL191" i="7" s="1"/>
  <c r="BR190" i="7"/>
  <c r="O189" i="9"/>
  <c r="R189" i="9"/>
  <c r="T189" i="9"/>
  <c r="L190" i="9" s="1"/>
  <c r="AO188" i="9"/>
  <c r="AT188" i="9"/>
  <c r="AL189" i="9" s="1"/>
  <c r="AR188" i="9"/>
  <c r="O190" i="7"/>
  <c r="R190" i="7"/>
  <c r="T190" i="7"/>
  <c r="L191" i="7" s="1"/>
  <c r="Q189" i="8"/>
  <c r="N189" i="8"/>
  <c r="S189" i="8"/>
  <c r="AD189" i="8"/>
  <c r="AA189" i="8"/>
  <c r="AF189" i="8"/>
  <c r="AD191" i="7"/>
  <c r="AA191" i="7"/>
  <c r="AF191" i="7"/>
  <c r="BB188" i="9"/>
  <c r="BE188" i="9"/>
  <c r="BG188" i="9"/>
  <c r="AY189" i="9" s="1"/>
  <c r="AO190" i="7"/>
  <c r="AT190" i="7"/>
  <c r="AL191" i="7" s="1"/>
  <c r="AR190" i="7"/>
  <c r="BO188" i="9"/>
  <c r="BT188" i="9"/>
  <c r="BL189" i="9" s="1"/>
  <c r="BR188" i="9"/>
  <c r="CB188" i="9"/>
  <c r="CE188" i="9"/>
  <c r="CG188" i="9"/>
  <c r="BY189" i="9" s="1"/>
  <c r="U189" i="9" l="1"/>
  <c r="BU190" i="7"/>
  <c r="BC191" i="7"/>
  <c r="O189" i="8"/>
  <c r="T189" i="8"/>
  <c r="L190" i="8" s="1"/>
  <c r="R189" i="8"/>
  <c r="BC189" i="9"/>
  <c r="BP191" i="7"/>
  <c r="BQ189" i="8"/>
  <c r="BN189" i="8"/>
  <c r="BS189" i="8"/>
  <c r="BH188" i="9"/>
  <c r="U190" i="7"/>
  <c r="BD189" i="8"/>
  <c r="BA189" i="8"/>
  <c r="BF189" i="8"/>
  <c r="CD189" i="8"/>
  <c r="CA189" i="8"/>
  <c r="CF189" i="8"/>
  <c r="BH190" i="7"/>
  <c r="AH188" i="9"/>
  <c r="AB191" i="7"/>
  <c r="AE191" i="7"/>
  <c r="AG191" i="7"/>
  <c r="Y192" i="7" s="1"/>
  <c r="AU188" i="9"/>
  <c r="AC189" i="9"/>
  <c r="CH188" i="9"/>
  <c r="AP189" i="8"/>
  <c r="P191" i="7"/>
  <c r="CC189" i="9"/>
  <c r="AP189" i="9"/>
  <c r="AU188" i="8"/>
  <c r="CH190" i="7"/>
  <c r="AU190" i="7"/>
  <c r="AB189" i="8"/>
  <c r="AG189" i="8"/>
  <c r="Y190" i="8" s="1"/>
  <c r="AE189" i="8"/>
  <c r="CC191" i="7"/>
  <c r="BU188" i="9"/>
  <c r="BP189" i="9"/>
  <c r="AP191" i="7"/>
  <c r="P190" i="9"/>
  <c r="Q191" i="7" l="1"/>
  <c r="N191" i="7"/>
  <c r="S191" i="7"/>
  <c r="BD189" i="9"/>
  <c r="BA189" i="9"/>
  <c r="BF189" i="9"/>
  <c r="BB189" i="8"/>
  <c r="BE189" i="8"/>
  <c r="BG189" i="8"/>
  <c r="AY190" i="8" s="1"/>
  <c r="U189" i="8"/>
  <c r="P190" i="8"/>
  <c r="AQ189" i="8"/>
  <c r="AN189" i="8"/>
  <c r="AS189" i="8"/>
  <c r="CD191" i="7"/>
  <c r="CA191" i="7"/>
  <c r="CF191" i="7"/>
  <c r="BQ189" i="9"/>
  <c r="BN189" i="9"/>
  <c r="BS189" i="9"/>
  <c r="AQ189" i="9"/>
  <c r="AN189" i="9"/>
  <c r="AS189" i="9"/>
  <c r="AH189" i="8"/>
  <c r="AD189" i="9"/>
  <c r="AA189" i="9"/>
  <c r="AF189" i="9"/>
  <c r="BD191" i="7"/>
  <c r="BA191" i="7"/>
  <c r="BF191" i="7"/>
  <c r="Q190" i="9"/>
  <c r="N190" i="9"/>
  <c r="S190" i="9"/>
  <c r="BO189" i="8"/>
  <c r="BR189" i="8"/>
  <c r="BT189" i="8"/>
  <c r="BL190" i="8" s="1"/>
  <c r="AC190" i="8"/>
  <c r="AQ191" i="7"/>
  <c r="AN191" i="7"/>
  <c r="AS191" i="7"/>
  <c r="AC192" i="7"/>
  <c r="CB189" i="8"/>
  <c r="CE189" i="8"/>
  <c r="CG189" i="8"/>
  <c r="BY190" i="8" s="1"/>
  <c r="CD189" i="9"/>
  <c r="CA189" i="9"/>
  <c r="CF189" i="9"/>
  <c r="AH191" i="7"/>
  <c r="BQ191" i="7"/>
  <c r="BN191" i="7"/>
  <c r="BS191" i="7"/>
  <c r="CC190" i="8" l="1"/>
  <c r="BP190" i="8"/>
  <c r="BU189" i="8"/>
  <c r="CH189" i="8"/>
  <c r="BO189" i="9"/>
  <c r="BR189" i="9"/>
  <c r="BT189" i="9"/>
  <c r="BL190" i="9" s="1"/>
  <c r="BC190" i="8"/>
  <c r="AB189" i="9"/>
  <c r="AG189" i="9"/>
  <c r="Y190" i="9" s="1"/>
  <c r="AE189" i="9"/>
  <c r="BH189" i="8"/>
  <c r="AD192" i="7"/>
  <c r="AA192" i="7"/>
  <c r="AF192" i="7"/>
  <c r="O190" i="9"/>
  <c r="R190" i="9"/>
  <c r="T190" i="9"/>
  <c r="L191" i="9" s="1"/>
  <c r="CB191" i="7"/>
  <c r="CE191" i="7"/>
  <c r="CG191" i="7"/>
  <c r="BY192" i="7" s="1"/>
  <c r="BO191" i="7"/>
  <c r="BT191" i="7"/>
  <c r="BL192" i="7" s="1"/>
  <c r="BR191" i="7"/>
  <c r="BB189" i="9"/>
  <c r="BE189" i="9"/>
  <c r="BG189" i="9"/>
  <c r="AY190" i="9" s="1"/>
  <c r="AO191" i="7"/>
  <c r="AR191" i="7"/>
  <c r="AT191" i="7"/>
  <c r="AL192" i="7" s="1"/>
  <c r="AO189" i="8"/>
  <c r="AT189" i="8"/>
  <c r="AL190" i="8" s="1"/>
  <c r="AR189" i="8"/>
  <c r="Q190" i="8"/>
  <c r="N190" i="8"/>
  <c r="S190" i="8"/>
  <c r="O191" i="7"/>
  <c r="R191" i="7"/>
  <c r="T191" i="7"/>
  <c r="L192" i="7" s="1"/>
  <c r="AD190" i="8"/>
  <c r="AA190" i="8"/>
  <c r="AF190" i="8"/>
  <c r="CB189" i="9"/>
  <c r="CG189" i="9"/>
  <c r="BY190" i="9" s="1"/>
  <c r="CE189" i="9"/>
  <c r="BB191" i="7"/>
  <c r="BG191" i="7"/>
  <c r="AY192" i="7" s="1"/>
  <c r="BE191" i="7"/>
  <c r="AO189" i="9"/>
  <c r="AR189" i="9"/>
  <c r="AT189" i="9"/>
  <c r="AL190" i="9" s="1"/>
  <c r="BU189" i="9" l="1"/>
  <c r="AB192" i="7"/>
  <c r="AE192" i="7"/>
  <c r="AG192" i="7"/>
  <c r="Y193" i="7" s="1"/>
  <c r="CC190" i="9"/>
  <c r="AU191" i="7"/>
  <c r="CH189" i="9"/>
  <c r="AP192" i="7"/>
  <c r="CC192" i="7"/>
  <c r="CH191" i="7"/>
  <c r="AB190" i="8"/>
  <c r="AG190" i="8"/>
  <c r="Y191" i="8" s="1"/>
  <c r="AE190" i="8"/>
  <c r="AU189" i="8"/>
  <c r="AH189" i="9"/>
  <c r="AP190" i="8"/>
  <c r="AC190" i="9"/>
  <c r="BC190" i="9"/>
  <c r="BP192" i="7"/>
  <c r="BQ190" i="8"/>
  <c r="BN190" i="8"/>
  <c r="BS190" i="8"/>
  <c r="AP190" i="9"/>
  <c r="P192" i="7"/>
  <c r="AU189" i="9"/>
  <c r="BH189" i="9"/>
  <c r="BH191" i="7"/>
  <c r="U190" i="9"/>
  <c r="BD190" i="8"/>
  <c r="BA190" i="8"/>
  <c r="BF190" i="8"/>
  <c r="U191" i="7"/>
  <c r="P191" i="9"/>
  <c r="BC192" i="7"/>
  <c r="O190" i="8"/>
  <c r="T190" i="8"/>
  <c r="L191" i="8" s="1"/>
  <c r="R190" i="8"/>
  <c r="BU191" i="7"/>
  <c r="BP190" i="9"/>
  <c r="CD190" i="8"/>
  <c r="CA190" i="8"/>
  <c r="CF190" i="8"/>
  <c r="BQ190" i="9" l="1"/>
  <c r="BN190" i="9"/>
  <c r="BS190" i="9"/>
  <c r="AH190" i="8"/>
  <c r="AQ192" i="7"/>
  <c r="AN192" i="7"/>
  <c r="AS192" i="7"/>
  <c r="BD190" i="9"/>
  <c r="BA190" i="9"/>
  <c r="BF190" i="9"/>
  <c r="AC191" i="8"/>
  <c r="AD190" i="9"/>
  <c r="AA190" i="9"/>
  <c r="AF190" i="9"/>
  <c r="Q192" i="7"/>
  <c r="N192" i="7"/>
  <c r="S192" i="7"/>
  <c r="BB190" i="8"/>
  <c r="BG190" i="8"/>
  <c r="AY191" i="8" s="1"/>
  <c r="BE190" i="8"/>
  <c r="AQ190" i="8"/>
  <c r="AN190" i="8"/>
  <c r="AS190" i="8"/>
  <c r="U190" i="8"/>
  <c r="AQ190" i="9"/>
  <c r="AN190" i="9"/>
  <c r="AS190" i="9"/>
  <c r="CD190" i="9"/>
  <c r="CA190" i="9"/>
  <c r="CF190" i="9"/>
  <c r="P191" i="8"/>
  <c r="AC193" i="7"/>
  <c r="AH192" i="7"/>
  <c r="CD192" i="7"/>
  <c r="CA192" i="7"/>
  <c r="CF192" i="7"/>
  <c r="BO190" i="8"/>
  <c r="BT190" i="8"/>
  <c r="BL191" i="8" s="1"/>
  <c r="BR190" i="8"/>
  <c r="BD192" i="7"/>
  <c r="BA192" i="7"/>
  <c r="BF192" i="7"/>
  <c r="CB190" i="8"/>
  <c r="CG190" i="8"/>
  <c r="BY191" i="8" s="1"/>
  <c r="CE190" i="8"/>
  <c r="Q191" i="9"/>
  <c r="N191" i="9"/>
  <c r="S191" i="9"/>
  <c r="BQ192" i="7"/>
  <c r="BN192" i="7"/>
  <c r="BS192" i="7"/>
  <c r="AO190" i="9" l="1"/>
  <c r="AT190" i="9"/>
  <c r="AL191" i="9" s="1"/>
  <c r="AR190" i="9"/>
  <c r="BB190" i="9"/>
  <c r="BE190" i="9"/>
  <c r="BG190" i="9"/>
  <c r="AY191" i="9" s="1"/>
  <c r="O192" i="7"/>
  <c r="R192" i="7"/>
  <c r="T192" i="7"/>
  <c r="L193" i="7" s="1"/>
  <c r="AO192" i="7"/>
  <c r="AT192" i="7"/>
  <c r="AL193" i="7" s="1"/>
  <c r="AR192" i="7"/>
  <c r="Q191" i="8"/>
  <c r="N191" i="8"/>
  <c r="S191" i="8"/>
  <c r="BO192" i="7"/>
  <c r="BT192" i="7"/>
  <c r="BL193" i="7" s="1"/>
  <c r="BR192" i="7"/>
  <c r="BP191" i="8"/>
  <c r="AO190" i="8"/>
  <c r="AR190" i="8"/>
  <c r="AT190" i="8"/>
  <c r="AL191" i="8" s="1"/>
  <c r="BU190" i="8"/>
  <c r="CB190" i="9"/>
  <c r="CG190" i="9"/>
  <c r="BY191" i="9" s="1"/>
  <c r="CE190" i="9"/>
  <c r="BB192" i="7"/>
  <c r="BE192" i="7"/>
  <c r="BG192" i="7"/>
  <c r="AY193" i="7" s="1"/>
  <c r="O191" i="9"/>
  <c r="R191" i="9"/>
  <c r="T191" i="9"/>
  <c r="L192" i="9" s="1"/>
  <c r="BH190" i="8"/>
  <c r="AB190" i="9"/>
  <c r="AE190" i="9"/>
  <c r="AG190" i="9"/>
  <c r="Y191" i="9" s="1"/>
  <c r="CC191" i="8"/>
  <c r="BC191" i="8"/>
  <c r="BO190" i="9"/>
  <c r="BT190" i="9"/>
  <c r="BL191" i="9" s="1"/>
  <c r="BR190" i="9"/>
  <c r="AD193" i="7"/>
  <c r="AA193" i="7"/>
  <c r="AF193" i="7"/>
  <c r="CB192" i="7"/>
  <c r="CG192" i="7"/>
  <c r="BY193" i="7" s="1"/>
  <c r="CE192" i="7"/>
  <c r="CH190" i="8"/>
  <c r="AD191" i="8"/>
  <c r="AA191" i="8"/>
  <c r="AF191" i="8"/>
  <c r="BP193" i="7" l="1"/>
  <c r="BP191" i="9"/>
  <c r="CC191" i="9"/>
  <c r="BC191" i="9"/>
  <c r="P192" i="9"/>
  <c r="O191" i="8"/>
  <c r="T191" i="8"/>
  <c r="L192" i="8" s="1"/>
  <c r="R191" i="8"/>
  <c r="BH190" i="9"/>
  <c r="BD191" i="8"/>
  <c r="BA191" i="8"/>
  <c r="BF191" i="8"/>
  <c r="AU192" i="7"/>
  <c r="AU190" i="9"/>
  <c r="AP191" i="8"/>
  <c r="AU190" i="8"/>
  <c r="AP193" i="7"/>
  <c r="AP191" i="9"/>
  <c r="CH192" i="7"/>
  <c r="U191" i="9"/>
  <c r="CC193" i="7"/>
  <c r="BH192" i="7"/>
  <c r="CD191" i="8"/>
  <c r="CA191" i="8"/>
  <c r="CF191" i="8"/>
  <c r="P193" i="7"/>
  <c r="BC193" i="7"/>
  <c r="AB191" i="8"/>
  <c r="AG191" i="8"/>
  <c r="Y192" i="8" s="1"/>
  <c r="AE191" i="8"/>
  <c r="BQ191" i="8"/>
  <c r="BN191" i="8"/>
  <c r="BS191" i="8"/>
  <c r="U192" i="7"/>
  <c r="AB193" i="7"/>
  <c r="AG193" i="7"/>
  <c r="Y194" i="7" s="1"/>
  <c r="AE193" i="7"/>
  <c r="AC191" i="9"/>
  <c r="BU190" i="9"/>
  <c r="AH190" i="9"/>
  <c r="CH190" i="9"/>
  <c r="BU192" i="7"/>
  <c r="BD191" i="9" l="1"/>
  <c r="BA191" i="9"/>
  <c r="BF191" i="9"/>
  <c r="AQ191" i="9"/>
  <c r="AN191" i="9"/>
  <c r="AS191" i="9"/>
  <c r="BB191" i="8"/>
  <c r="BG191" i="8"/>
  <c r="AY192" i="8" s="1"/>
  <c r="BE191" i="8"/>
  <c r="BO191" i="8"/>
  <c r="BT191" i="8"/>
  <c r="BL192" i="8" s="1"/>
  <c r="BR191" i="8"/>
  <c r="CB191" i="8"/>
  <c r="CG191" i="8"/>
  <c r="BY192" i="8" s="1"/>
  <c r="CE191" i="8"/>
  <c r="AQ193" i="7"/>
  <c r="AN193" i="7"/>
  <c r="AS193" i="7"/>
  <c r="AH191" i="8"/>
  <c r="AC192" i="8"/>
  <c r="U191" i="8"/>
  <c r="CD191" i="9"/>
  <c r="CA191" i="9"/>
  <c r="CF191" i="9"/>
  <c r="CD193" i="7"/>
  <c r="CA193" i="7"/>
  <c r="CF193" i="7"/>
  <c r="AQ191" i="8"/>
  <c r="AN191" i="8"/>
  <c r="AS191" i="8"/>
  <c r="P192" i="8"/>
  <c r="AD191" i="9"/>
  <c r="AA191" i="9"/>
  <c r="AF191" i="9"/>
  <c r="AH193" i="7"/>
  <c r="AC194" i="7"/>
  <c r="BQ191" i="9"/>
  <c r="BN191" i="9"/>
  <c r="BS191" i="9"/>
  <c r="BD193" i="7"/>
  <c r="BA193" i="7"/>
  <c r="BF193" i="7"/>
  <c r="Q192" i="9"/>
  <c r="N192" i="9"/>
  <c r="S192" i="9"/>
  <c r="Q193" i="7"/>
  <c r="N193" i="7"/>
  <c r="S193" i="7"/>
  <c r="BQ193" i="7"/>
  <c r="BN193" i="7"/>
  <c r="BS193" i="7"/>
  <c r="AO193" i="7" l="1"/>
  <c r="AT193" i="7"/>
  <c r="AL194" i="7" s="1"/>
  <c r="AR193" i="7"/>
  <c r="AB191" i="9"/>
  <c r="AG191" i="9"/>
  <c r="Y192" i="9" s="1"/>
  <c r="AE191" i="9"/>
  <c r="BH191" i="8"/>
  <c r="BC192" i="8"/>
  <c r="Q192" i="8"/>
  <c r="N192" i="8"/>
  <c r="S192" i="8"/>
  <c r="CB191" i="9"/>
  <c r="CE191" i="9"/>
  <c r="CG191" i="9"/>
  <c r="BY192" i="9" s="1"/>
  <c r="BO193" i="7"/>
  <c r="BT193" i="7"/>
  <c r="BL194" i="7" s="1"/>
  <c r="BR193" i="7"/>
  <c r="CH191" i="8"/>
  <c r="CC192" i="8"/>
  <c r="AO191" i="9"/>
  <c r="AR191" i="9"/>
  <c r="AT191" i="9"/>
  <c r="AL192" i="9" s="1"/>
  <c r="AO191" i="8"/>
  <c r="AT191" i="8"/>
  <c r="AL192" i="8" s="1"/>
  <c r="AR191" i="8"/>
  <c r="AD192" i="8"/>
  <c r="AA192" i="8"/>
  <c r="AF192" i="8"/>
  <c r="O192" i="9"/>
  <c r="T192" i="9"/>
  <c r="L193" i="9" s="1"/>
  <c r="R192" i="9"/>
  <c r="BB193" i="7"/>
  <c r="BG193" i="7"/>
  <c r="AY194" i="7" s="1"/>
  <c r="BE193" i="7"/>
  <c r="AD194" i="7"/>
  <c r="AA194" i="7"/>
  <c r="AF194" i="7"/>
  <c r="BU191" i="8"/>
  <c r="O193" i="7"/>
  <c r="R193" i="7"/>
  <c r="T193" i="7"/>
  <c r="L194" i="7" s="1"/>
  <c r="CB193" i="7"/>
  <c r="CG193" i="7"/>
  <c r="BY194" i="7" s="1"/>
  <c r="CE193" i="7"/>
  <c r="BP192" i="8"/>
  <c r="BB191" i="9"/>
  <c r="BE191" i="9"/>
  <c r="BG191" i="9"/>
  <c r="AY192" i="9" s="1"/>
  <c r="BO191" i="9"/>
  <c r="BT191" i="9"/>
  <c r="BL192" i="9" s="1"/>
  <c r="BR191" i="9"/>
  <c r="P193" i="9" l="1"/>
  <c r="AU191" i="9"/>
  <c r="CC192" i="9"/>
  <c r="CH191" i="9"/>
  <c r="AH191" i="9"/>
  <c r="AC192" i="9"/>
  <c r="BC192" i="9"/>
  <c r="BH191" i="9"/>
  <c r="CD192" i="8"/>
  <c r="CA192" i="8"/>
  <c r="CF192" i="8"/>
  <c r="AB192" i="8"/>
  <c r="AE192" i="8"/>
  <c r="AG192" i="8"/>
  <c r="Y193" i="8" s="1"/>
  <c r="O192" i="8"/>
  <c r="R192" i="8"/>
  <c r="T192" i="8"/>
  <c r="L193" i="8" s="1"/>
  <c r="AB194" i="7"/>
  <c r="AE194" i="7"/>
  <c r="AG194" i="7"/>
  <c r="Y195" i="7" s="1"/>
  <c r="AU193" i="7"/>
  <c r="AP194" i="7"/>
  <c r="AP192" i="8"/>
  <c r="BU193" i="7"/>
  <c r="BQ192" i="8"/>
  <c r="BN192" i="8"/>
  <c r="BS192" i="8"/>
  <c r="AU191" i="8"/>
  <c r="CH193" i="7"/>
  <c r="BH193" i="7"/>
  <c r="CC194" i="7"/>
  <c r="BC194" i="7"/>
  <c r="BP194" i="7"/>
  <c r="BD192" i="8"/>
  <c r="BA192" i="8"/>
  <c r="BF192" i="8"/>
  <c r="BU191" i="9"/>
  <c r="BP192" i="9"/>
  <c r="P194" i="7"/>
  <c r="U193" i="7"/>
  <c r="U192" i="9"/>
  <c r="AP192" i="9"/>
  <c r="AH192" i="8" l="1"/>
  <c r="AD192" i="9"/>
  <c r="AA192" i="9"/>
  <c r="AF192" i="9"/>
  <c r="AQ194" i="7"/>
  <c r="AN194" i="7"/>
  <c r="AS194" i="7"/>
  <c r="CB192" i="8"/>
  <c r="CE192" i="8"/>
  <c r="CG192" i="8"/>
  <c r="BY193" i="8" s="1"/>
  <c r="Q194" i="7"/>
  <c r="N194" i="7"/>
  <c r="S194" i="7"/>
  <c r="AC195" i="7"/>
  <c r="AH194" i="7"/>
  <c r="BB192" i="8"/>
  <c r="BE192" i="8"/>
  <c r="BG192" i="8"/>
  <c r="AY193" i="8" s="1"/>
  <c r="BO192" i="8"/>
  <c r="BT192" i="8"/>
  <c r="BL193" i="8" s="1"/>
  <c r="BR192" i="8"/>
  <c r="CD192" i="9"/>
  <c r="CA192" i="9"/>
  <c r="CF192" i="9"/>
  <c r="BQ194" i="7"/>
  <c r="BN194" i="7"/>
  <c r="BS194" i="7"/>
  <c r="AQ192" i="9"/>
  <c r="AN192" i="9"/>
  <c r="AS192" i="9"/>
  <c r="BD194" i="7"/>
  <c r="BA194" i="7"/>
  <c r="BF194" i="7"/>
  <c r="U192" i="8"/>
  <c r="Q193" i="9"/>
  <c r="N193" i="9"/>
  <c r="S193" i="9"/>
  <c r="BQ192" i="9"/>
  <c r="BN192" i="9"/>
  <c r="BS192" i="9"/>
  <c r="P193" i="8"/>
  <c r="CD194" i="7"/>
  <c r="CA194" i="7"/>
  <c r="CF194" i="7"/>
  <c r="AQ192" i="8"/>
  <c r="AN192" i="8"/>
  <c r="AS192" i="8"/>
  <c r="AC193" i="8"/>
  <c r="BD192" i="9"/>
  <c r="BA192" i="9"/>
  <c r="BF192" i="9"/>
  <c r="BO194" i="7" l="1"/>
  <c r="BR194" i="7"/>
  <c r="BT194" i="7"/>
  <c r="BL195" i="7" s="1"/>
  <c r="O193" i="9"/>
  <c r="T193" i="9"/>
  <c r="L194" i="9" s="1"/>
  <c r="R193" i="9"/>
  <c r="CB194" i="7"/>
  <c r="CG194" i="7"/>
  <c r="BY195" i="7" s="1"/>
  <c r="CE194" i="7"/>
  <c r="CB192" i="9"/>
  <c r="CG192" i="9"/>
  <c r="BY193" i="9" s="1"/>
  <c r="CE192" i="9"/>
  <c r="AD195" i="7"/>
  <c r="AA195" i="7"/>
  <c r="AF195" i="7"/>
  <c r="AO194" i="7"/>
  <c r="AR194" i="7"/>
  <c r="AT194" i="7"/>
  <c r="AL195" i="7" s="1"/>
  <c r="BU192" i="8"/>
  <c r="O194" i="7"/>
  <c r="T194" i="7"/>
  <c r="L195" i="7" s="1"/>
  <c r="R194" i="7"/>
  <c r="Q193" i="8"/>
  <c r="N193" i="8"/>
  <c r="S193" i="8"/>
  <c r="BC193" i="8"/>
  <c r="CH192" i="8"/>
  <c r="AB192" i="9"/>
  <c r="AE192" i="9"/>
  <c r="AG192" i="9"/>
  <c r="Y193" i="9" s="1"/>
  <c r="BB192" i="9"/>
  <c r="BG192" i="9"/>
  <c r="AY193" i="9" s="1"/>
  <c r="BE192" i="9"/>
  <c r="BB194" i="7"/>
  <c r="BG194" i="7"/>
  <c r="AY195" i="7" s="1"/>
  <c r="BE194" i="7"/>
  <c r="CC193" i="8"/>
  <c r="AD193" i="8"/>
  <c r="AA193" i="8"/>
  <c r="AF193" i="8"/>
  <c r="AO192" i="9"/>
  <c r="AT192" i="9"/>
  <c r="AL193" i="9" s="1"/>
  <c r="AR192" i="9"/>
  <c r="BH192" i="8"/>
  <c r="BP193" i="8"/>
  <c r="BO192" i="9"/>
  <c r="BR192" i="9"/>
  <c r="BT192" i="9"/>
  <c r="BL193" i="9" s="1"/>
  <c r="AO192" i="8"/>
  <c r="AR192" i="8"/>
  <c r="AT192" i="8"/>
  <c r="AL193" i="8" s="1"/>
  <c r="U193" i="9" l="1"/>
  <c r="AB193" i="8"/>
  <c r="AE193" i="8"/>
  <c r="AG193" i="8"/>
  <c r="Y194" i="8" s="1"/>
  <c r="BQ193" i="8"/>
  <c r="BN193" i="8"/>
  <c r="BS193" i="8"/>
  <c r="CD193" i="8"/>
  <c r="CA193" i="8"/>
  <c r="CF193" i="8"/>
  <c r="AB195" i="7"/>
  <c r="AE195" i="7"/>
  <c r="AG195" i="7"/>
  <c r="Y196" i="7" s="1"/>
  <c r="P194" i="9"/>
  <c r="BC195" i="7"/>
  <c r="CH192" i="9"/>
  <c r="BD193" i="8"/>
  <c r="BA193" i="8"/>
  <c r="BF193" i="8"/>
  <c r="CC193" i="9"/>
  <c r="BU192" i="9"/>
  <c r="AH192" i="9"/>
  <c r="AP193" i="8"/>
  <c r="AU192" i="9"/>
  <c r="BH192" i="9"/>
  <c r="O193" i="8"/>
  <c r="T193" i="8"/>
  <c r="L194" i="8" s="1"/>
  <c r="R193" i="8"/>
  <c r="BP195" i="7"/>
  <c r="BC193" i="9"/>
  <c r="AP195" i="7"/>
  <c r="BU194" i="7"/>
  <c r="AU194" i="7"/>
  <c r="CH194" i="7"/>
  <c r="P195" i="7"/>
  <c r="BH194" i="7"/>
  <c r="AU192" i="8"/>
  <c r="AP193" i="9"/>
  <c r="BP193" i="9"/>
  <c r="AC193" i="9"/>
  <c r="U194" i="7"/>
  <c r="CC195" i="7"/>
  <c r="BQ195" i="7" l="1"/>
  <c r="BN195" i="7"/>
  <c r="BS195" i="7"/>
  <c r="CB193" i="8"/>
  <c r="CE193" i="8"/>
  <c r="CG193" i="8"/>
  <c r="BY194" i="8" s="1"/>
  <c r="P194" i="8"/>
  <c r="U193" i="8"/>
  <c r="BQ193" i="9"/>
  <c r="BN193" i="9"/>
  <c r="BS193" i="9"/>
  <c r="AQ193" i="9"/>
  <c r="AN193" i="9"/>
  <c r="AS193" i="9"/>
  <c r="BD195" i="7"/>
  <c r="BA195" i="7"/>
  <c r="BF195" i="7"/>
  <c r="BO193" i="8"/>
  <c r="BR193" i="8"/>
  <c r="BT193" i="8"/>
  <c r="BL194" i="8" s="1"/>
  <c r="AC194" i="8"/>
  <c r="AD193" i="9"/>
  <c r="AA193" i="9"/>
  <c r="AF193" i="9"/>
  <c r="AQ195" i="7"/>
  <c r="AN195" i="7"/>
  <c r="AS195" i="7"/>
  <c r="Q194" i="9"/>
  <c r="N194" i="9"/>
  <c r="S194" i="9"/>
  <c r="AH193" i="8"/>
  <c r="CD193" i="9"/>
  <c r="CA193" i="9"/>
  <c r="CF193" i="9"/>
  <c r="CD195" i="7"/>
  <c r="CA195" i="7"/>
  <c r="CF195" i="7"/>
  <c r="AQ193" i="8"/>
  <c r="AN193" i="8"/>
  <c r="AS193" i="8"/>
  <c r="BB193" i="8"/>
  <c r="BE193" i="8"/>
  <c r="BG193" i="8"/>
  <c r="AY194" i="8" s="1"/>
  <c r="AC196" i="7"/>
  <c r="BD193" i="9"/>
  <c r="BA193" i="9"/>
  <c r="BF193" i="9"/>
  <c r="AH195" i="7"/>
  <c r="Q195" i="7"/>
  <c r="N195" i="7"/>
  <c r="S195" i="7"/>
  <c r="AD196" i="7" l="1"/>
  <c r="AA196" i="7"/>
  <c r="AF196" i="7"/>
  <c r="AB193" i="9"/>
  <c r="AG193" i="9"/>
  <c r="Y194" i="9" s="1"/>
  <c r="AE193" i="9"/>
  <c r="Q194" i="8"/>
  <c r="N194" i="8"/>
  <c r="S194" i="8"/>
  <c r="AD194" i="8"/>
  <c r="AA194" i="8"/>
  <c r="AF194" i="8"/>
  <c r="AO193" i="9"/>
  <c r="AR193" i="9"/>
  <c r="AT193" i="9"/>
  <c r="AL194" i="9" s="1"/>
  <c r="BH193" i="8"/>
  <c r="CB193" i="9"/>
  <c r="CG193" i="9"/>
  <c r="BY194" i="9" s="1"/>
  <c r="CE193" i="9"/>
  <c r="BC194" i="8"/>
  <c r="BP194" i="8"/>
  <c r="CC194" i="8"/>
  <c r="BO193" i="9"/>
  <c r="BT193" i="9"/>
  <c r="BL194" i="9" s="1"/>
  <c r="BR193" i="9"/>
  <c r="CH193" i="8"/>
  <c r="O194" i="9"/>
  <c r="R194" i="9"/>
  <c r="T194" i="9"/>
  <c r="L195" i="9" s="1"/>
  <c r="BB195" i="7"/>
  <c r="BE195" i="7"/>
  <c r="BG195" i="7"/>
  <c r="AY196" i="7" s="1"/>
  <c r="CB195" i="7"/>
  <c r="CG195" i="7"/>
  <c r="BY196" i="7" s="1"/>
  <c r="CE195" i="7"/>
  <c r="AO195" i="7"/>
  <c r="AT195" i="7"/>
  <c r="AL196" i="7" s="1"/>
  <c r="AR195" i="7"/>
  <c r="BO195" i="7"/>
  <c r="BT195" i="7"/>
  <c r="BL196" i="7" s="1"/>
  <c r="BR195" i="7"/>
  <c r="O195" i="7"/>
  <c r="T195" i="7"/>
  <c r="L196" i="7" s="1"/>
  <c r="R195" i="7"/>
  <c r="BU193" i="8"/>
  <c r="AO193" i="8"/>
  <c r="AT193" i="8"/>
  <c r="AL194" i="8" s="1"/>
  <c r="AR193" i="8"/>
  <c r="BB193" i="9"/>
  <c r="BG193" i="9"/>
  <c r="AY194" i="9" s="1"/>
  <c r="BE193" i="9"/>
  <c r="BP194" i="9" l="1"/>
  <c r="AU193" i="8"/>
  <c r="AU195" i="7"/>
  <c r="P195" i="9"/>
  <c r="BU193" i="9"/>
  <c r="AP196" i="7"/>
  <c r="U194" i="9"/>
  <c r="CD194" i="8"/>
  <c r="CA194" i="8"/>
  <c r="CF194" i="8"/>
  <c r="AP194" i="9"/>
  <c r="AU193" i="9"/>
  <c r="BP196" i="7"/>
  <c r="CC194" i="9"/>
  <c r="AP194" i="8"/>
  <c r="CC196" i="7"/>
  <c r="AH193" i="9"/>
  <c r="BQ194" i="8"/>
  <c r="BN194" i="8"/>
  <c r="BS194" i="8"/>
  <c r="AC194" i="9"/>
  <c r="AB194" i="8"/>
  <c r="AG194" i="8"/>
  <c r="Y195" i="8" s="1"/>
  <c r="AE194" i="8"/>
  <c r="P196" i="7"/>
  <c r="BH193" i="9"/>
  <c r="BC196" i="7"/>
  <c r="BD194" i="8"/>
  <c r="BA194" i="8"/>
  <c r="BF194" i="8"/>
  <c r="AB196" i="7"/>
  <c r="AE196" i="7"/>
  <c r="AG196" i="7"/>
  <c r="Y197" i="7" s="1"/>
  <c r="CH195" i="7"/>
  <c r="U195" i="7"/>
  <c r="BC194" i="9"/>
  <c r="BU195" i="7"/>
  <c r="BH195" i="7"/>
  <c r="CH193" i="9"/>
  <c r="O194" i="8"/>
  <c r="R194" i="8"/>
  <c r="T194" i="8"/>
  <c r="L195" i="8" s="1"/>
  <c r="AH194" i="8" l="1"/>
  <c r="AQ196" i="7"/>
  <c r="AN196" i="7"/>
  <c r="AS196" i="7"/>
  <c r="AC195" i="8"/>
  <c r="CD196" i="7"/>
  <c r="CA196" i="7"/>
  <c r="CF196" i="7"/>
  <c r="BB194" i="8"/>
  <c r="BG194" i="8"/>
  <c r="AY195" i="8" s="1"/>
  <c r="BE194" i="8"/>
  <c r="AD194" i="9"/>
  <c r="AA194" i="9"/>
  <c r="AF194" i="9"/>
  <c r="AQ194" i="9"/>
  <c r="AN194" i="9"/>
  <c r="AS194" i="9"/>
  <c r="Q195" i="9"/>
  <c r="N195" i="9"/>
  <c r="S195" i="9"/>
  <c r="AQ194" i="8"/>
  <c r="AN194" i="8"/>
  <c r="AS194" i="8"/>
  <c r="CB194" i="8"/>
  <c r="CE194" i="8"/>
  <c r="CG194" i="8"/>
  <c r="BY195" i="8" s="1"/>
  <c r="BO194" i="8"/>
  <c r="BR194" i="8"/>
  <c r="BT194" i="8"/>
  <c r="BL195" i="8" s="1"/>
  <c r="CD194" i="9"/>
  <c r="CA194" i="9"/>
  <c r="CF194" i="9"/>
  <c r="AH196" i="7"/>
  <c r="BD194" i="9"/>
  <c r="BA194" i="9"/>
  <c r="BF194" i="9"/>
  <c r="Q196" i="7"/>
  <c r="N196" i="7"/>
  <c r="S196" i="7"/>
  <c r="BQ196" i="7"/>
  <c r="BN196" i="7"/>
  <c r="BS196" i="7"/>
  <c r="BD196" i="7"/>
  <c r="BA196" i="7"/>
  <c r="BF196" i="7"/>
  <c r="P195" i="8"/>
  <c r="U194" i="8"/>
  <c r="AC197" i="7"/>
  <c r="BQ194" i="9"/>
  <c r="BN194" i="9"/>
  <c r="BS194" i="9"/>
  <c r="AD197" i="7" l="1"/>
  <c r="AA197" i="7"/>
  <c r="AF197" i="7"/>
  <c r="BC195" i="8"/>
  <c r="CB194" i="9"/>
  <c r="CG194" i="9"/>
  <c r="BY195" i="9" s="1"/>
  <c r="CE194" i="9"/>
  <c r="BO196" i="7"/>
  <c r="BT196" i="7"/>
  <c r="BL197" i="7" s="1"/>
  <c r="BR196" i="7"/>
  <c r="O195" i="9"/>
  <c r="R195" i="9"/>
  <c r="T195" i="9"/>
  <c r="L196" i="9" s="1"/>
  <c r="CB196" i="7"/>
  <c r="CE196" i="7"/>
  <c r="CG196" i="7"/>
  <c r="BY197" i="7" s="1"/>
  <c r="O196" i="7"/>
  <c r="T196" i="7"/>
  <c r="L197" i="7" s="1"/>
  <c r="R196" i="7"/>
  <c r="BU194" i="8"/>
  <c r="AD195" i="8"/>
  <c r="AA195" i="8"/>
  <c r="AF195" i="8"/>
  <c r="AO194" i="9"/>
  <c r="AR194" i="9"/>
  <c r="AT194" i="9"/>
  <c r="AL195" i="9" s="1"/>
  <c r="BB194" i="9"/>
  <c r="BE194" i="9"/>
  <c r="BG194" i="9"/>
  <c r="AY195" i="9" s="1"/>
  <c r="AO196" i="7"/>
  <c r="AR196" i="7"/>
  <c r="AT196" i="7"/>
  <c r="AL197" i="7" s="1"/>
  <c r="BP195" i="8"/>
  <c r="Q195" i="8"/>
  <c r="N195" i="8"/>
  <c r="S195" i="8"/>
  <c r="CC195" i="8"/>
  <c r="CH194" i="8"/>
  <c r="AB194" i="9"/>
  <c r="AG194" i="9"/>
  <c r="Y195" i="9" s="1"/>
  <c r="AE194" i="9"/>
  <c r="BO194" i="9"/>
  <c r="BT194" i="9"/>
  <c r="BL195" i="9" s="1"/>
  <c r="BR194" i="9"/>
  <c r="BB196" i="7"/>
  <c r="BG196" i="7"/>
  <c r="AY197" i="7" s="1"/>
  <c r="BE196" i="7"/>
  <c r="AO194" i="8"/>
  <c r="AR194" i="8"/>
  <c r="AT194" i="8"/>
  <c r="AL195" i="8" s="1"/>
  <c r="BH194" i="8"/>
  <c r="O195" i="8" l="1"/>
  <c r="T195" i="8"/>
  <c r="L196" i="8" s="1"/>
  <c r="R195" i="8"/>
  <c r="P197" i="7"/>
  <c r="AP195" i="9"/>
  <c r="CH194" i="9"/>
  <c r="AU194" i="9"/>
  <c r="CC197" i="7"/>
  <c r="CC195" i="9"/>
  <c r="CH196" i="7"/>
  <c r="AP195" i="8"/>
  <c r="P196" i="9"/>
  <c r="BD195" i="8"/>
  <c r="BA195" i="8"/>
  <c r="BF195" i="8"/>
  <c r="AB195" i="8"/>
  <c r="AE195" i="8"/>
  <c r="AG195" i="8"/>
  <c r="Y196" i="8" s="1"/>
  <c r="U195" i="9"/>
  <c r="BP195" i="9"/>
  <c r="AC195" i="9"/>
  <c r="BQ195" i="8"/>
  <c r="BN195" i="8"/>
  <c r="BS195" i="8"/>
  <c r="AU194" i="8"/>
  <c r="AH194" i="9"/>
  <c r="AP197" i="7"/>
  <c r="AU196" i="7"/>
  <c r="BH196" i="7"/>
  <c r="AB197" i="7"/>
  <c r="AG197" i="7"/>
  <c r="Y198" i="7" s="1"/>
  <c r="AE197" i="7"/>
  <c r="BC197" i="7"/>
  <c r="BC195" i="9"/>
  <c r="BU196" i="7"/>
  <c r="CD195" i="8"/>
  <c r="CA195" i="8"/>
  <c r="CF195" i="8"/>
  <c r="BH194" i="9"/>
  <c r="BU194" i="9"/>
  <c r="U196" i="7"/>
  <c r="BP197" i="7"/>
  <c r="BD195" i="9" l="1"/>
  <c r="BA195" i="9"/>
  <c r="BF195" i="9"/>
  <c r="AD195" i="9"/>
  <c r="AA195" i="9"/>
  <c r="AF195" i="9"/>
  <c r="Q196" i="9"/>
  <c r="N196" i="9"/>
  <c r="S196" i="9"/>
  <c r="BD197" i="7"/>
  <c r="BA197" i="7"/>
  <c r="BF197" i="7"/>
  <c r="AQ195" i="9"/>
  <c r="AN195" i="9"/>
  <c r="AS195" i="9"/>
  <c r="CB195" i="8"/>
  <c r="CG195" i="8"/>
  <c r="BY196" i="8" s="1"/>
  <c r="CE195" i="8"/>
  <c r="AC198" i="7"/>
  <c r="Q197" i="7"/>
  <c r="N197" i="7"/>
  <c r="S197" i="7"/>
  <c r="BQ195" i="9"/>
  <c r="BN195" i="9"/>
  <c r="BS195" i="9"/>
  <c r="AQ195" i="8"/>
  <c r="AN195" i="8"/>
  <c r="AS195" i="8"/>
  <c r="BB195" i="8"/>
  <c r="BE195" i="8"/>
  <c r="BG195" i="8"/>
  <c r="AY196" i="8" s="1"/>
  <c r="AQ197" i="7"/>
  <c r="AN197" i="7"/>
  <c r="AS197" i="7"/>
  <c r="U195" i="8"/>
  <c r="BO195" i="8"/>
  <c r="BR195" i="8"/>
  <c r="BT195" i="8"/>
  <c r="BL196" i="8" s="1"/>
  <c r="AC196" i="8"/>
  <c r="CD195" i="9"/>
  <c r="CA195" i="9"/>
  <c r="CF195" i="9"/>
  <c r="AH197" i="7"/>
  <c r="BQ197" i="7"/>
  <c r="BN197" i="7"/>
  <c r="BS197" i="7"/>
  <c r="AH195" i="8"/>
  <c r="P196" i="8"/>
  <c r="CD197" i="7"/>
  <c r="CA197" i="7"/>
  <c r="CF197" i="7"/>
  <c r="BB197" i="7" l="1"/>
  <c r="BE197" i="7"/>
  <c r="BG197" i="7"/>
  <c r="AY198" i="7" s="1"/>
  <c r="BP196" i="8"/>
  <c r="BC196" i="8"/>
  <c r="AD198" i="7"/>
  <c r="AA198" i="7"/>
  <c r="AF198" i="7"/>
  <c r="O196" i="9"/>
  <c r="R196" i="9"/>
  <c r="T196" i="9"/>
  <c r="L197" i="9" s="1"/>
  <c r="BU195" i="8"/>
  <c r="BH195" i="8"/>
  <c r="AO197" i="7"/>
  <c r="AR197" i="7"/>
  <c r="AT197" i="7"/>
  <c r="AL198" i="7" s="1"/>
  <c r="O197" i="7"/>
  <c r="R197" i="7"/>
  <c r="T197" i="7"/>
  <c r="L198" i="7" s="1"/>
  <c r="BO197" i="7"/>
  <c r="BT197" i="7"/>
  <c r="BL198" i="7" s="1"/>
  <c r="BR197" i="7"/>
  <c r="CB197" i="7"/>
  <c r="CG197" i="7"/>
  <c r="BY198" i="7" s="1"/>
  <c r="CE197" i="7"/>
  <c r="CH195" i="8"/>
  <c r="CC196" i="8"/>
  <c r="AB195" i="9"/>
  <c r="AE195" i="9"/>
  <c r="AG195" i="9"/>
  <c r="Y196" i="9" s="1"/>
  <c r="CB195" i="9"/>
  <c r="CG195" i="9"/>
  <c r="BY196" i="9" s="1"/>
  <c r="CE195" i="9"/>
  <c r="Q196" i="8"/>
  <c r="N196" i="8"/>
  <c r="S196" i="8"/>
  <c r="AO195" i="9"/>
  <c r="AT195" i="9"/>
  <c r="AL196" i="9" s="1"/>
  <c r="AR195" i="9"/>
  <c r="BB195" i="9"/>
  <c r="BG195" i="9"/>
  <c r="AY196" i="9" s="1"/>
  <c r="BE195" i="9"/>
  <c r="AO195" i="8"/>
  <c r="AR195" i="8"/>
  <c r="AT195" i="8"/>
  <c r="AL196" i="8" s="1"/>
  <c r="AD196" i="8"/>
  <c r="AA196" i="8"/>
  <c r="AF196" i="8"/>
  <c r="BO195" i="9"/>
  <c r="BT195" i="9"/>
  <c r="BL196" i="9" s="1"/>
  <c r="BR195" i="9"/>
  <c r="BD196" i="8" l="1"/>
  <c r="BA196" i="8"/>
  <c r="BF196" i="8"/>
  <c r="BU197" i="7"/>
  <c r="AP196" i="8"/>
  <c r="BQ196" i="8"/>
  <c r="BN196" i="8"/>
  <c r="BS196" i="8"/>
  <c r="BC198" i="7"/>
  <c r="BH195" i="9"/>
  <c r="CH195" i="9"/>
  <c r="U197" i="7"/>
  <c r="P197" i="9"/>
  <c r="BH197" i="7"/>
  <c r="AC196" i="9"/>
  <c r="CC196" i="9"/>
  <c r="CD196" i="8"/>
  <c r="CA196" i="8"/>
  <c r="CF196" i="8"/>
  <c r="U196" i="9"/>
  <c r="AP198" i="7"/>
  <c r="BP196" i="9"/>
  <c r="AU195" i="9"/>
  <c r="AP196" i="9"/>
  <c r="AU197" i="7"/>
  <c r="AU195" i="8"/>
  <c r="AH195" i="9"/>
  <c r="BU195" i="9"/>
  <c r="AB198" i="7"/>
  <c r="AE198" i="7"/>
  <c r="AG198" i="7"/>
  <c r="Y199" i="7" s="1"/>
  <c r="CC198" i="7"/>
  <c r="BP198" i="7"/>
  <c r="O196" i="8"/>
  <c r="T196" i="8"/>
  <c r="L197" i="8" s="1"/>
  <c r="R196" i="8"/>
  <c r="P198" i="7"/>
  <c r="BC196" i="9"/>
  <c r="AB196" i="8"/>
  <c r="AG196" i="8"/>
  <c r="Y197" i="8" s="1"/>
  <c r="AE196" i="8"/>
  <c r="CH197" i="7"/>
  <c r="BO196" i="8" l="1"/>
  <c r="BR196" i="8"/>
  <c r="BT196" i="8"/>
  <c r="BL197" i="8" s="1"/>
  <c r="AC197" i="8"/>
  <c r="AQ198" i="7"/>
  <c r="AN198" i="7"/>
  <c r="AS198" i="7"/>
  <c r="Q197" i="9"/>
  <c r="N197" i="9"/>
  <c r="S197" i="9"/>
  <c r="AQ196" i="8"/>
  <c r="AN196" i="8"/>
  <c r="AS196" i="8"/>
  <c r="BQ198" i="7"/>
  <c r="BN198" i="7"/>
  <c r="BS198" i="7"/>
  <c r="AH198" i="7"/>
  <c r="AQ196" i="9"/>
  <c r="AN196" i="9"/>
  <c r="AS196" i="9"/>
  <c r="CB196" i="8"/>
  <c r="CE196" i="8"/>
  <c r="CG196" i="8"/>
  <c r="BY197" i="8" s="1"/>
  <c r="AH196" i="8"/>
  <c r="BD196" i="9"/>
  <c r="BA196" i="9"/>
  <c r="BF196" i="9"/>
  <c r="Q198" i="7"/>
  <c r="N198" i="7"/>
  <c r="S198" i="7"/>
  <c r="U196" i="8"/>
  <c r="BB196" i="8"/>
  <c r="BG196" i="8"/>
  <c r="AY197" i="8" s="1"/>
  <c r="BE196" i="8"/>
  <c r="CD198" i="7"/>
  <c r="CA198" i="7"/>
  <c r="CF198" i="7"/>
  <c r="AC199" i="7"/>
  <c r="P197" i="8"/>
  <c r="CD196" i="9"/>
  <c r="CA196" i="9"/>
  <c r="CF196" i="9"/>
  <c r="BQ196" i="9"/>
  <c r="BN196" i="9"/>
  <c r="BS196" i="9"/>
  <c r="AD196" i="9"/>
  <c r="AA196" i="9"/>
  <c r="AF196" i="9"/>
  <c r="BD198" i="7"/>
  <c r="BA198" i="7"/>
  <c r="BF198" i="7"/>
  <c r="O197" i="9" l="1"/>
  <c r="R197" i="9"/>
  <c r="T197" i="9"/>
  <c r="L198" i="9" s="1"/>
  <c r="Q197" i="8"/>
  <c r="N197" i="8"/>
  <c r="S197" i="8"/>
  <c r="B24" i="9"/>
  <c r="O198" i="7"/>
  <c r="T198" i="7"/>
  <c r="L199" i="7" s="1"/>
  <c r="R198" i="7"/>
  <c r="AO196" i="9"/>
  <c r="AT196" i="9"/>
  <c r="AL197" i="9" s="1"/>
  <c r="AR196" i="9"/>
  <c r="AO198" i="7"/>
  <c r="AT198" i="7"/>
  <c r="AL199" i="7" s="1"/>
  <c r="AR198" i="7"/>
  <c r="AD199" i="7"/>
  <c r="AA199" i="7"/>
  <c r="AF199" i="7"/>
  <c r="BB196" i="9"/>
  <c r="BE196" i="9"/>
  <c r="BG196" i="9"/>
  <c r="AY197" i="9" s="1"/>
  <c r="AD197" i="8"/>
  <c r="AA197" i="8"/>
  <c r="AF197" i="8"/>
  <c r="AB196" i="9"/>
  <c r="AG196" i="9"/>
  <c r="Y197" i="9" s="1"/>
  <c r="AE196" i="9"/>
  <c r="BB198" i="7"/>
  <c r="BG198" i="7"/>
  <c r="AY199" i="7" s="1"/>
  <c r="BE198" i="7"/>
  <c r="BO198" i="7"/>
  <c r="BT198" i="7"/>
  <c r="BL199" i="7" s="1"/>
  <c r="BR198" i="7"/>
  <c r="BO196" i="9"/>
  <c r="BR196" i="9"/>
  <c r="BT196" i="9"/>
  <c r="BL197" i="9" s="1"/>
  <c r="BP197" i="8"/>
  <c r="CB198" i="7"/>
  <c r="CE198" i="7"/>
  <c r="CG198" i="7"/>
  <c r="BY199" i="7" s="1"/>
  <c r="BH196" i="8"/>
  <c r="BC197" i="8"/>
  <c r="BU196" i="8"/>
  <c r="CB196" i="9"/>
  <c r="CG196" i="9"/>
  <c r="BY197" i="9" s="1"/>
  <c r="CE196" i="9"/>
  <c r="CC197" i="8"/>
  <c r="AO196" i="8"/>
  <c r="AT196" i="8"/>
  <c r="AL197" i="8" s="1"/>
  <c r="AR196" i="8"/>
  <c r="CH196" i="8"/>
  <c r="BU196" i="9" l="1"/>
  <c r="AB197" i="8"/>
  <c r="AG197" i="8"/>
  <c r="Y198" i="8" s="1"/>
  <c r="AE197" i="8"/>
  <c r="AB199" i="7"/>
  <c r="AG199" i="7"/>
  <c r="Y200" i="7" s="1"/>
  <c r="AE199" i="7"/>
  <c r="U198" i="7"/>
  <c r="P199" i="7"/>
  <c r="AU198" i="7"/>
  <c r="CD197" i="8"/>
  <c r="CA197" i="8"/>
  <c r="CF197" i="8"/>
  <c r="BD197" i="8"/>
  <c r="BA197" i="8"/>
  <c r="BF197" i="8"/>
  <c r="BP199" i="7"/>
  <c r="BC197" i="9"/>
  <c r="AP199" i="7"/>
  <c r="B24" i="8"/>
  <c r="BC199" i="7"/>
  <c r="O197" i="8"/>
  <c r="R197" i="8"/>
  <c r="T197" i="8"/>
  <c r="L198" i="8" s="1"/>
  <c r="CH198" i="7"/>
  <c r="BH198" i="7"/>
  <c r="P198" i="9"/>
  <c r="CH196" i="9"/>
  <c r="CC197" i="9"/>
  <c r="BH196" i="9"/>
  <c r="AH196" i="9"/>
  <c r="U197" i="9"/>
  <c r="BU198" i="7"/>
  <c r="CC199" i="7"/>
  <c r="AC197" i="9"/>
  <c r="AU196" i="9"/>
  <c r="AU196" i="8"/>
  <c r="BQ197" i="8"/>
  <c r="BN197" i="8"/>
  <c r="BS197" i="8"/>
  <c r="AP197" i="9"/>
  <c r="AP197" i="8"/>
  <c r="BP197" i="9"/>
  <c r="C24" i="8"/>
  <c r="C26" i="7"/>
  <c r="CD197" i="9" l="1"/>
  <c r="CA197" i="9"/>
  <c r="CF197" i="9"/>
  <c r="P198" i="8"/>
  <c r="BD197" i="9"/>
  <c r="BA197" i="9"/>
  <c r="BF197" i="9"/>
  <c r="CD199" i="7"/>
  <c r="CA199" i="7"/>
  <c r="CF199" i="7"/>
  <c r="U197" i="8"/>
  <c r="BQ199" i="7"/>
  <c r="BN199" i="7"/>
  <c r="BS199" i="7"/>
  <c r="F24" i="8"/>
  <c r="BO197" i="8"/>
  <c r="BR197" i="8"/>
  <c r="BT197" i="8"/>
  <c r="BL198" i="8" s="1"/>
  <c r="Q198" i="9"/>
  <c r="N198" i="9"/>
  <c r="S198" i="9"/>
  <c r="E24" i="8"/>
  <c r="AH199" i="7"/>
  <c r="BD199" i="7"/>
  <c r="BA199" i="7"/>
  <c r="BF199" i="7"/>
  <c r="BB197" i="8"/>
  <c r="BE197" i="8"/>
  <c r="BG197" i="8"/>
  <c r="AY198" i="8" s="1"/>
  <c r="AC200" i="7"/>
  <c r="Q199" i="7"/>
  <c r="N199" i="7"/>
  <c r="S199" i="7"/>
  <c r="AQ197" i="9"/>
  <c r="AN197" i="9"/>
  <c r="AS197" i="9"/>
  <c r="G24" i="8"/>
  <c r="AH197" i="8"/>
  <c r="AC198" i="8"/>
  <c r="AQ199" i="7"/>
  <c r="AN199" i="7"/>
  <c r="AS199" i="7"/>
  <c r="CB197" i="8"/>
  <c r="CE197" i="8"/>
  <c r="CG197" i="8"/>
  <c r="BY198" i="8" s="1"/>
  <c r="BQ197" i="9"/>
  <c r="BN197" i="9"/>
  <c r="BS197" i="9"/>
  <c r="AD197" i="9"/>
  <c r="AA197" i="9"/>
  <c r="AF197" i="9"/>
  <c r="AQ197" i="8"/>
  <c r="AN197" i="8"/>
  <c r="AS197" i="8"/>
  <c r="AD200" i="7" l="1"/>
  <c r="AA200" i="7"/>
  <c r="AF200" i="7"/>
  <c r="G26" i="7"/>
  <c r="CB199" i="7"/>
  <c r="CE199" i="7"/>
  <c r="CG199" i="7"/>
  <c r="BY200" i="7" s="1"/>
  <c r="CH197" i="8"/>
  <c r="BH197" i="8"/>
  <c r="BP198" i="8"/>
  <c r="BU197" i="8"/>
  <c r="E24" i="9"/>
  <c r="D24" i="8"/>
  <c r="BC198" i="8"/>
  <c r="C24" i="9"/>
  <c r="E26" i="7"/>
  <c r="BB197" i="9"/>
  <c r="BE197" i="9"/>
  <c r="BG197" i="9"/>
  <c r="AY198" i="9" s="1"/>
  <c r="AO197" i="9"/>
  <c r="AR197" i="9"/>
  <c r="AT197" i="9"/>
  <c r="AL198" i="9" s="1"/>
  <c r="Q198" i="8"/>
  <c r="N198" i="8"/>
  <c r="S198" i="8"/>
  <c r="AO199" i="7"/>
  <c r="AT199" i="7"/>
  <c r="AL200" i="7" s="1"/>
  <c r="AR199" i="7"/>
  <c r="F26" i="7"/>
  <c r="D26" i="7"/>
  <c r="B26" i="7"/>
  <c r="BO199" i="7"/>
  <c r="BR199" i="7"/>
  <c r="BT199" i="7"/>
  <c r="BL200" i="7" s="1"/>
  <c r="G24" i="9"/>
  <c r="O198" i="9"/>
  <c r="R198" i="9"/>
  <c r="T198" i="9"/>
  <c r="L199" i="9" s="1"/>
  <c r="AB197" i="9"/>
  <c r="AG197" i="9"/>
  <c r="Y198" i="9" s="1"/>
  <c r="AE197" i="9"/>
  <c r="D24" i="9"/>
  <c r="BB199" i="7"/>
  <c r="BE199" i="7"/>
  <c r="BG199" i="7"/>
  <c r="AY200" i="7" s="1"/>
  <c r="F24" i="9"/>
  <c r="AD198" i="8"/>
  <c r="AA198" i="8"/>
  <c r="AF198" i="8"/>
  <c r="BO197" i="9"/>
  <c r="BT197" i="9"/>
  <c r="BL198" i="9" s="1"/>
  <c r="BR197" i="9"/>
  <c r="O199" i="7"/>
  <c r="R199" i="7"/>
  <c r="T199" i="7"/>
  <c r="L200" i="7" s="1"/>
  <c r="CB197" i="9"/>
  <c r="CE197" i="9"/>
  <c r="CG197" i="9"/>
  <c r="BY198" i="9" s="1"/>
  <c r="AO197" i="8"/>
  <c r="AR197" i="8"/>
  <c r="AT197" i="8"/>
  <c r="AL198" i="8" s="1"/>
  <c r="CC198" i="8"/>
  <c r="U198" i="9" l="1"/>
  <c r="BC198" i="9"/>
  <c r="BH197" i="9"/>
  <c r="BC200" i="7"/>
  <c r="CC200" i="7"/>
  <c r="P200" i="7"/>
  <c r="BH199" i="7"/>
  <c r="BP200" i="7"/>
  <c r="AU199" i="7"/>
  <c r="CH199" i="7"/>
  <c r="CC198" i="9"/>
  <c r="U199" i="7"/>
  <c r="AP200" i="7"/>
  <c r="BU197" i="9"/>
  <c r="BQ198" i="8"/>
  <c r="BN198" i="8"/>
  <c r="BS198" i="8"/>
  <c r="AH197" i="9"/>
  <c r="O198" i="8"/>
  <c r="R198" i="8"/>
  <c r="T198" i="8"/>
  <c r="L199" i="8" s="1"/>
  <c r="CD198" i="8"/>
  <c r="CA198" i="8"/>
  <c r="CF198" i="8"/>
  <c r="AC198" i="9"/>
  <c r="AP198" i="8"/>
  <c r="AP198" i="9"/>
  <c r="BD198" i="8"/>
  <c r="BA198" i="8"/>
  <c r="BF198" i="8"/>
  <c r="AB200" i="7"/>
  <c r="AE200" i="7"/>
  <c r="AG200" i="7"/>
  <c r="Y201" i="7" s="1"/>
  <c r="CH197" i="9"/>
  <c r="BU199" i="7"/>
  <c r="BP198" i="9"/>
  <c r="AU197" i="8"/>
  <c r="AB198" i="8"/>
  <c r="AE198" i="8"/>
  <c r="AG198" i="8"/>
  <c r="Y199" i="8" s="1"/>
  <c r="P199" i="9"/>
  <c r="AU197" i="9"/>
  <c r="AH198" i="8" l="1"/>
  <c r="AH200" i="7"/>
  <c r="BO198" i="8"/>
  <c r="BT198" i="8"/>
  <c r="BL199" i="8" s="1"/>
  <c r="BR198" i="8"/>
  <c r="CD200" i="7"/>
  <c r="CA200" i="7"/>
  <c r="CF200" i="7"/>
  <c r="AC199" i="8"/>
  <c r="CD198" i="9"/>
  <c r="CA198" i="9"/>
  <c r="CF198" i="9"/>
  <c r="BB198" i="8"/>
  <c r="BE198" i="8"/>
  <c r="BG198" i="8"/>
  <c r="AY199" i="8" s="1"/>
  <c r="CB198" i="8"/>
  <c r="CG198" i="8"/>
  <c r="BY199" i="8" s="1"/>
  <c r="CE198" i="8"/>
  <c r="AD198" i="9"/>
  <c r="AA198" i="9"/>
  <c r="AF198" i="9"/>
  <c r="AQ198" i="9"/>
  <c r="AN198" i="9"/>
  <c r="AS198" i="9"/>
  <c r="BD200" i="7"/>
  <c r="BA200" i="7"/>
  <c r="BF200" i="7"/>
  <c r="BQ200" i="7"/>
  <c r="BN200" i="7"/>
  <c r="BS200" i="7"/>
  <c r="AQ200" i="7"/>
  <c r="AN200" i="7"/>
  <c r="AS200" i="7"/>
  <c r="P199" i="8"/>
  <c r="BQ198" i="9"/>
  <c r="BN198" i="9"/>
  <c r="BS198" i="9"/>
  <c r="U198" i="8"/>
  <c r="Q200" i="7"/>
  <c r="N200" i="7"/>
  <c r="S200" i="7"/>
  <c r="BD198" i="9"/>
  <c r="BA198" i="9"/>
  <c r="BF198" i="9"/>
  <c r="Q199" i="9"/>
  <c r="N199" i="9"/>
  <c r="S199" i="9"/>
  <c r="AQ198" i="8"/>
  <c r="AN198" i="8"/>
  <c r="AS198" i="8"/>
  <c r="AC201" i="7"/>
  <c r="O199" i="9" l="1"/>
  <c r="R199" i="9"/>
  <c r="T199" i="9"/>
  <c r="L200" i="9" s="1"/>
  <c r="CH198" i="8"/>
  <c r="CB200" i="7"/>
  <c r="CG200" i="7"/>
  <c r="BY201" i="7" s="1"/>
  <c r="CE200" i="7"/>
  <c r="CC199" i="8"/>
  <c r="BO198" i="9"/>
  <c r="BT198" i="9"/>
  <c r="BL199" i="9" s="1"/>
  <c r="BR198" i="9"/>
  <c r="BU198" i="8"/>
  <c r="BC199" i="8"/>
  <c r="BP199" i="8"/>
  <c r="BB200" i="7"/>
  <c r="BE200" i="7"/>
  <c r="BG200" i="7"/>
  <c r="AY201" i="7" s="1"/>
  <c r="BH198" i="8"/>
  <c r="BB198" i="9"/>
  <c r="BG198" i="9"/>
  <c r="AY199" i="9" s="1"/>
  <c r="BE198" i="9"/>
  <c r="AD201" i="7"/>
  <c r="AA201" i="7"/>
  <c r="AF201" i="7"/>
  <c r="Q199" i="8"/>
  <c r="N199" i="8"/>
  <c r="S199" i="8"/>
  <c r="AO198" i="9"/>
  <c r="AT198" i="9"/>
  <c r="AL199" i="9" s="1"/>
  <c r="AR198" i="9"/>
  <c r="CB198" i="9"/>
  <c r="CG198" i="9"/>
  <c r="BY199" i="9" s="1"/>
  <c r="CE198" i="9"/>
  <c r="AO198" i="8"/>
  <c r="AT198" i="8"/>
  <c r="AL199" i="8" s="1"/>
  <c r="AR198" i="8"/>
  <c r="O200" i="7"/>
  <c r="T200" i="7"/>
  <c r="L201" i="7" s="1"/>
  <c r="R200" i="7"/>
  <c r="AD199" i="8"/>
  <c r="AA199" i="8"/>
  <c r="AF199" i="8"/>
  <c r="AO200" i="7"/>
  <c r="AT200" i="7"/>
  <c r="AL201" i="7" s="1"/>
  <c r="AR200" i="7"/>
  <c r="AB198" i="9"/>
  <c r="AG198" i="9"/>
  <c r="Y199" i="9" s="1"/>
  <c r="AE198" i="9"/>
  <c r="BO200" i="7"/>
  <c r="BR200" i="7"/>
  <c r="BT200" i="7"/>
  <c r="BL201" i="7" s="1"/>
  <c r="AP201" i="7" l="1"/>
  <c r="AH198" i="9"/>
  <c r="P201" i="7"/>
  <c r="AC199" i="9"/>
  <c r="AU198" i="8"/>
  <c r="O199" i="8"/>
  <c r="R199" i="8"/>
  <c r="T199" i="8"/>
  <c r="L200" i="8" s="1"/>
  <c r="CD199" i="8"/>
  <c r="CA199" i="8"/>
  <c r="CF199" i="8"/>
  <c r="BQ199" i="8"/>
  <c r="BN199" i="8"/>
  <c r="BS199" i="8"/>
  <c r="CH200" i="7"/>
  <c r="CC201" i="7"/>
  <c r="AP199" i="8"/>
  <c r="BD199" i="8"/>
  <c r="BA199" i="8"/>
  <c r="BF199" i="8"/>
  <c r="CH198" i="9"/>
  <c r="CC199" i="9"/>
  <c r="AU200" i="7"/>
  <c r="AB199" i="8"/>
  <c r="AE199" i="8"/>
  <c r="AG199" i="8"/>
  <c r="Y200" i="8" s="1"/>
  <c r="BP201" i="7"/>
  <c r="BH198" i="9"/>
  <c r="BC201" i="7"/>
  <c r="BU198" i="9"/>
  <c r="P200" i="9"/>
  <c r="BC199" i="9"/>
  <c r="BH200" i="7"/>
  <c r="BP199" i="9"/>
  <c r="U199" i="9"/>
  <c r="AB201" i="7"/>
  <c r="AE201" i="7"/>
  <c r="AG201" i="7"/>
  <c r="Y202" i="7" s="1"/>
  <c r="BU200" i="7"/>
  <c r="AU198" i="9"/>
  <c r="U200" i="7"/>
  <c r="AP199" i="9"/>
  <c r="BO199" i="8" l="1"/>
  <c r="BR199" i="8"/>
  <c r="BT199" i="8"/>
  <c r="BL200" i="8" s="1"/>
  <c r="BB199" i="8"/>
  <c r="BE199" i="8"/>
  <c r="BG199" i="8"/>
  <c r="AY200" i="8" s="1"/>
  <c r="AC200" i="8"/>
  <c r="Q200" i="9"/>
  <c r="N200" i="9"/>
  <c r="S200" i="9"/>
  <c r="AD199" i="9"/>
  <c r="AA199" i="9"/>
  <c r="AF199" i="9"/>
  <c r="BD199" i="9"/>
  <c r="BA199" i="9"/>
  <c r="BF199" i="9"/>
  <c r="AH199" i="8"/>
  <c r="AH201" i="7"/>
  <c r="CB199" i="8"/>
  <c r="CE199" i="8"/>
  <c r="CG199" i="8"/>
  <c r="BY200" i="8" s="1"/>
  <c r="Q201" i="7"/>
  <c r="N201" i="7"/>
  <c r="S201" i="7"/>
  <c r="AC202" i="7"/>
  <c r="CD201" i="7"/>
  <c r="CA201" i="7"/>
  <c r="CF201" i="7"/>
  <c r="AQ199" i="9"/>
  <c r="AN199" i="9"/>
  <c r="AS199" i="9"/>
  <c r="CD199" i="9"/>
  <c r="CA199" i="9"/>
  <c r="CF199" i="9"/>
  <c r="BQ201" i="7"/>
  <c r="BN201" i="7"/>
  <c r="BS201" i="7"/>
  <c r="AQ199" i="8"/>
  <c r="AN199" i="8"/>
  <c r="AS199" i="8"/>
  <c r="BD201" i="7"/>
  <c r="BA201" i="7"/>
  <c r="BF201" i="7"/>
  <c r="BQ199" i="9"/>
  <c r="BN199" i="9"/>
  <c r="BS199" i="9"/>
  <c r="P200" i="8"/>
  <c r="AQ201" i="7"/>
  <c r="AN201" i="7"/>
  <c r="AS201" i="7"/>
  <c r="U199" i="8"/>
  <c r="BO199" i="9" l="1"/>
  <c r="BT199" i="9"/>
  <c r="BL200" i="9" s="1"/>
  <c r="BR199" i="9"/>
  <c r="O200" i="9"/>
  <c r="T200" i="9"/>
  <c r="L201" i="9" s="1"/>
  <c r="R200" i="9"/>
  <c r="AD202" i="7"/>
  <c r="AA202" i="7"/>
  <c r="AF202" i="7"/>
  <c r="AD200" i="8"/>
  <c r="AA200" i="8"/>
  <c r="AF200" i="8"/>
  <c r="BB199" i="9"/>
  <c r="BE199" i="9"/>
  <c r="BG199" i="9"/>
  <c r="AY200" i="9" s="1"/>
  <c r="BC200" i="8"/>
  <c r="BB201" i="7"/>
  <c r="BG201" i="7"/>
  <c r="AY202" i="7" s="1"/>
  <c r="BE201" i="7"/>
  <c r="CB199" i="9"/>
  <c r="CE199" i="9"/>
  <c r="CG199" i="9"/>
  <c r="BY200" i="9" s="1"/>
  <c r="O201" i="7"/>
  <c r="R201" i="7"/>
  <c r="T201" i="7"/>
  <c r="L202" i="7" s="1"/>
  <c r="BH199" i="8"/>
  <c r="AB199" i="9"/>
  <c r="AE199" i="9"/>
  <c r="AG199" i="9"/>
  <c r="Y200" i="9" s="1"/>
  <c r="AO199" i="8"/>
  <c r="AT199" i="8"/>
  <c r="AL200" i="8" s="1"/>
  <c r="AR199" i="8"/>
  <c r="AO199" i="9"/>
  <c r="AT199" i="9"/>
  <c r="AL200" i="9" s="1"/>
  <c r="AR199" i="9"/>
  <c r="AO201" i="7"/>
  <c r="AT201" i="7"/>
  <c r="AL202" i="7" s="1"/>
  <c r="AR201" i="7"/>
  <c r="CC200" i="8"/>
  <c r="BP200" i="8"/>
  <c r="CH199" i="8"/>
  <c r="BU199" i="8"/>
  <c r="Q200" i="8"/>
  <c r="N200" i="8"/>
  <c r="S200" i="8"/>
  <c r="BO201" i="7"/>
  <c r="BT201" i="7"/>
  <c r="BL202" i="7" s="1"/>
  <c r="BR201" i="7"/>
  <c r="CB201" i="7"/>
  <c r="CE201" i="7"/>
  <c r="CG201" i="7"/>
  <c r="BY202" i="7" s="1"/>
  <c r="BC200" i="9" l="1"/>
  <c r="U200" i="9"/>
  <c r="AP200" i="8"/>
  <c r="BH199" i="9"/>
  <c r="P201" i="9"/>
  <c r="BP202" i="7"/>
  <c r="AB200" i="8"/>
  <c r="AG200" i="8"/>
  <c r="Y201" i="8" s="1"/>
  <c r="AE200" i="8"/>
  <c r="CD200" i="8"/>
  <c r="CA200" i="8"/>
  <c r="CF200" i="8"/>
  <c r="BU199" i="9"/>
  <c r="BH201" i="7"/>
  <c r="BP200" i="9"/>
  <c r="AH199" i="9"/>
  <c r="BC202" i="7"/>
  <c r="AC200" i="9"/>
  <c r="O200" i="8"/>
  <c r="T200" i="8"/>
  <c r="L201" i="8" s="1"/>
  <c r="R200" i="8"/>
  <c r="AP202" i="7"/>
  <c r="AB202" i="7"/>
  <c r="AG202" i="7"/>
  <c r="Y203" i="7" s="1"/>
  <c r="AE202" i="7"/>
  <c r="BU201" i="7"/>
  <c r="BQ200" i="8"/>
  <c r="BN200" i="8"/>
  <c r="BS200" i="8"/>
  <c r="CC200" i="9"/>
  <c r="AU201" i="7"/>
  <c r="AU199" i="8"/>
  <c r="CH199" i="9"/>
  <c r="AU199" i="9"/>
  <c r="CC202" i="7"/>
  <c r="AP200" i="9"/>
  <c r="P202" i="7"/>
  <c r="BD200" i="8"/>
  <c r="BA200" i="8"/>
  <c r="BF200" i="8"/>
  <c r="CH201" i="7"/>
  <c r="U201" i="7"/>
  <c r="AC203" i="7" l="1"/>
  <c r="U200" i="8"/>
  <c r="BB200" i="8"/>
  <c r="BG200" i="8"/>
  <c r="AY201" i="8" s="1"/>
  <c r="BE200" i="8"/>
  <c r="CD200" i="9"/>
  <c r="CA200" i="9"/>
  <c r="CF200" i="9"/>
  <c r="P201" i="8"/>
  <c r="BQ202" i="7"/>
  <c r="BN202" i="7"/>
  <c r="BS202" i="7"/>
  <c r="Q201" i="9"/>
  <c r="N201" i="9"/>
  <c r="S201" i="9"/>
  <c r="Q202" i="7"/>
  <c r="N202" i="7"/>
  <c r="S202" i="7"/>
  <c r="BO200" i="8"/>
  <c r="BR200" i="8"/>
  <c r="BT200" i="8"/>
  <c r="BL201" i="8" s="1"/>
  <c r="AD200" i="9"/>
  <c r="AA200" i="9"/>
  <c r="AF200" i="9"/>
  <c r="AQ200" i="8"/>
  <c r="AN200" i="8"/>
  <c r="AS200" i="8"/>
  <c r="CD202" i="7"/>
  <c r="CA202" i="7"/>
  <c r="CF202" i="7"/>
  <c r="AH202" i="7"/>
  <c r="BD202" i="7"/>
  <c r="BA202" i="7"/>
  <c r="BF202" i="7"/>
  <c r="AH200" i="8"/>
  <c r="AC201" i="8"/>
  <c r="AQ200" i="9"/>
  <c r="AN200" i="9"/>
  <c r="AS200" i="9"/>
  <c r="CB200" i="8"/>
  <c r="CE200" i="8"/>
  <c r="CG200" i="8"/>
  <c r="BY201" i="8" s="1"/>
  <c r="AQ202" i="7"/>
  <c r="AN202" i="7"/>
  <c r="AS202" i="7"/>
  <c r="BD200" i="9"/>
  <c r="BA200" i="9"/>
  <c r="BF200" i="9"/>
  <c r="BQ200" i="9"/>
  <c r="BN200" i="9"/>
  <c r="BS200" i="9"/>
  <c r="AO202" i="7" l="1"/>
  <c r="AT202" i="7"/>
  <c r="AL203" i="7" s="1"/>
  <c r="AR202" i="7"/>
  <c r="AO200" i="8"/>
  <c r="AT200" i="8"/>
  <c r="AL201" i="8" s="1"/>
  <c r="AR200" i="8"/>
  <c r="CB200" i="9"/>
  <c r="CE200" i="9"/>
  <c r="CG200" i="9"/>
  <c r="BY201" i="9" s="1"/>
  <c r="BH200" i="8"/>
  <c r="O201" i="9"/>
  <c r="R201" i="9"/>
  <c r="T201" i="9"/>
  <c r="L202" i="9" s="1"/>
  <c r="BC201" i="8"/>
  <c r="BB202" i="7"/>
  <c r="BG202" i="7"/>
  <c r="AY203" i="7" s="1"/>
  <c r="BE202" i="7"/>
  <c r="AB200" i="9"/>
  <c r="AG200" i="9"/>
  <c r="Y201" i="9" s="1"/>
  <c r="AE200" i="9"/>
  <c r="BO200" i="9"/>
  <c r="BT200" i="9"/>
  <c r="BL201" i="9" s="1"/>
  <c r="BR200" i="9"/>
  <c r="CH200" i="8"/>
  <c r="BP201" i="8"/>
  <c r="BO202" i="7"/>
  <c r="BR202" i="7"/>
  <c r="BT202" i="7"/>
  <c r="BL203" i="7" s="1"/>
  <c r="CC201" i="8"/>
  <c r="BU200" i="8"/>
  <c r="AO200" i="9"/>
  <c r="AT200" i="9"/>
  <c r="AL201" i="9" s="1"/>
  <c r="AR200" i="9"/>
  <c r="CB202" i="7"/>
  <c r="CE202" i="7"/>
  <c r="CG202" i="7"/>
  <c r="BY203" i="7" s="1"/>
  <c r="O202" i="7"/>
  <c r="T202" i="7"/>
  <c r="L203" i="7" s="1"/>
  <c r="R202" i="7"/>
  <c r="Q201" i="8"/>
  <c r="N201" i="8"/>
  <c r="S201" i="8"/>
  <c r="AD203" i="7"/>
  <c r="AA203" i="7"/>
  <c r="AF203" i="7"/>
  <c r="BB200" i="9"/>
  <c r="BG200" i="9"/>
  <c r="AY201" i="9" s="1"/>
  <c r="BE200" i="9"/>
  <c r="AD201" i="8"/>
  <c r="AA201" i="8"/>
  <c r="AF201" i="8"/>
  <c r="BH200" i="9" l="1"/>
  <c r="BU200" i="9"/>
  <c r="CD201" i="8"/>
  <c r="CA201" i="8"/>
  <c r="CF201" i="8"/>
  <c r="BP201" i="9"/>
  <c r="BD201" i="8"/>
  <c r="BA201" i="8"/>
  <c r="BF201" i="8"/>
  <c r="P202" i="9"/>
  <c r="AH200" i="9"/>
  <c r="U201" i="9"/>
  <c r="CC203" i="7"/>
  <c r="BP203" i="7"/>
  <c r="AC201" i="9"/>
  <c r="AU200" i="8"/>
  <c r="AU200" i="9"/>
  <c r="BC203" i="7"/>
  <c r="AP201" i="8"/>
  <c r="BH202" i="7"/>
  <c r="AP201" i="9"/>
  <c r="BQ201" i="8"/>
  <c r="BN201" i="8"/>
  <c r="BS201" i="8"/>
  <c r="BC201" i="9"/>
  <c r="AB203" i="7"/>
  <c r="AG203" i="7"/>
  <c r="Y204" i="7" s="1"/>
  <c r="AE203" i="7"/>
  <c r="CH202" i="7"/>
  <c r="BU202" i="7"/>
  <c r="AU202" i="7"/>
  <c r="AB201" i="8"/>
  <c r="AG201" i="8"/>
  <c r="Y202" i="8" s="1"/>
  <c r="AE201" i="8"/>
  <c r="CC201" i="9"/>
  <c r="AP203" i="7"/>
  <c r="O201" i="8"/>
  <c r="T201" i="8"/>
  <c r="L202" i="8" s="1"/>
  <c r="R201" i="8"/>
  <c r="U202" i="7"/>
  <c r="P203" i="7"/>
  <c r="CH200" i="9"/>
  <c r="AH201" i="8" l="1"/>
  <c r="BB201" i="8"/>
  <c r="BE201" i="8"/>
  <c r="BG201" i="8"/>
  <c r="AY202" i="8" s="1"/>
  <c r="BD201" i="9"/>
  <c r="BA201" i="9"/>
  <c r="BF201" i="9"/>
  <c r="BD203" i="7"/>
  <c r="BA203" i="7"/>
  <c r="BF203" i="7"/>
  <c r="P202" i="8"/>
  <c r="AC202" i="8"/>
  <c r="BQ201" i="9"/>
  <c r="BN201" i="9"/>
  <c r="BS201" i="9"/>
  <c r="CB201" i="8"/>
  <c r="CE201" i="8"/>
  <c r="CG201" i="8"/>
  <c r="BY202" i="8" s="1"/>
  <c r="Q202" i="9"/>
  <c r="N202" i="9"/>
  <c r="S202" i="9"/>
  <c r="AC204" i="7"/>
  <c r="CD203" i="7"/>
  <c r="CA203" i="7"/>
  <c r="CF203" i="7"/>
  <c r="AQ201" i="9"/>
  <c r="AN201" i="9"/>
  <c r="AS201" i="9"/>
  <c r="AD201" i="9"/>
  <c r="AA201" i="9"/>
  <c r="AF201" i="9"/>
  <c r="AQ203" i="7"/>
  <c r="AN203" i="7"/>
  <c r="AS203" i="7"/>
  <c r="CD201" i="9"/>
  <c r="CA201" i="9"/>
  <c r="CF201" i="9"/>
  <c r="U201" i="8"/>
  <c r="BO201" i="8"/>
  <c r="BR201" i="8"/>
  <c r="BT201" i="8"/>
  <c r="BL202" i="8" s="1"/>
  <c r="Q203" i="7"/>
  <c r="N203" i="7"/>
  <c r="S203" i="7"/>
  <c r="AH203" i="7"/>
  <c r="AQ201" i="8"/>
  <c r="AN201" i="8"/>
  <c r="AS201" i="8"/>
  <c r="BQ203" i="7"/>
  <c r="BN203" i="7"/>
  <c r="BS203" i="7"/>
  <c r="CC202" i="8" l="1"/>
  <c r="CH201" i="8"/>
  <c r="BB203" i="7"/>
  <c r="BE203" i="7"/>
  <c r="BG203" i="7"/>
  <c r="AY204" i="7" s="1"/>
  <c r="BB201" i="9"/>
  <c r="BE201" i="9"/>
  <c r="BG201" i="9"/>
  <c r="AY202" i="9" s="1"/>
  <c r="CB203" i="7"/>
  <c r="CE203" i="7"/>
  <c r="CG203" i="7"/>
  <c r="BY204" i="7" s="1"/>
  <c r="BO201" i="9"/>
  <c r="BR201" i="9"/>
  <c r="BT201" i="9"/>
  <c r="BL202" i="9" s="1"/>
  <c r="BO203" i="7"/>
  <c r="BT203" i="7"/>
  <c r="BL204" i="7" s="1"/>
  <c r="BR203" i="7"/>
  <c r="BC202" i="8"/>
  <c r="AO201" i="9"/>
  <c r="AT201" i="9"/>
  <c r="AL202" i="9" s="1"/>
  <c r="AR201" i="9"/>
  <c r="BH201" i="8"/>
  <c r="O203" i="7"/>
  <c r="T203" i="7"/>
  <c r="L204" i="7" s="1"/>
  <c r="R203" i="7"/>
  <c r="AO203" i="7"/>
  <c r="AT203" i="7"/>
  <c r="AL204" i="7" s="1"/>
  <c r="AR203" i="7"/>
  <c r="AD202" i="8"/>
  <c r="AA202" i="8"/>
  <c r="AF202" i="8"/>
  <c r="CB201" i="9"/>
  <c r="CE201" i="9"/>
  <c r="CG201" i="9"/>
  <c r="BY202" i="9" s="1"/>
  <c r="AD204" i="7"/>
  <c r="AA204" i="7"/>
  <c r="AF204" i="7"/>
  <c r="AO201" i="8"/>
  <c r="AR201" i="8"/>
  <c r="AT201" i="8"/>
  <c r="AL202" i="8" s="1"/>
  <c r="BP202" i="8"/>
  <c r="O202" i="9"/>
  <c r="T202" i="9"/>
  <c r="L203" i="9" s="1"/>
  <c r="R202" i="9"/>
  <c r="Q202" i="8"/>
  <c r="N202" i="8"/>
  <c r="S202" i="8"/>
  <c r="BU201" i="8"/>
  <c r="AB201" i="9"/>
  <c r="AG201" i="9"/>
  <c r="Y202" i="9" s="1"/>
  <c r="AE201" i="9"/>
  <c r="BU201" i="9" l="1"/>
  <c r="AP204" i="7"/>
  <c r="AB204" i="7"/>
  <c r="AE204" i="7"/>
  <c r="AG204" i="7"/>
  <c r="Y205" i="7" s="1"/>
  <c r="BP202" i="9"/>
  <c r="CC204" i="7"/>
  <c r="AB202" i="8"/>
  <c r="AE202" i="8"/>
  <c r="AG202" i="8"/>
  <c r="Y203" i="8" s="1"/>
  <c r="O202" i="8"/>
  <c r="T202" i="8"/>
  <c r="L203" i="8" s="1"/>
  <c r="R202" i="8"/>
  <c r="AU203" i="7"/>
  <c r="U202" i="9"/>
  <c r="P203" i="9"/>
  <c r="CC202" i="9"/>
  <c r="U203" i="7"/>
  <c r="AP202" i="9"/>
  <c r="CH203" i="7"/>
  <c r="BC204" i="7"/>
  <c r="BH203" i="7"/>
  <c r="AU201" i="9"/>
  <c r="CH201" i="9"/>
  <c r="AH201" i="9"/>
  <c r="BC202" i="9"/>
  <c r="BH201" i="9"/>
  <c r="P204" i="7"/>
  <c r="BD202" i="8"/>
  <c r="BA202" i="8"/>
  <c r="BF202" i="8"/>
  <c r="AU201" i="8"/>
  <c r="BU203" i="7"/>
  <c r="AC202" i="9"/>
  <c r="BQ202" i="8"/>
  <c r="BN202" i="8"/>
  <c r="BS202" i="8"/>
  <c r="AP202" i="8"/>
  <c r="BP204" i="7"/>
  <c r="CD202" i="8"/>
  <c r="CA202" i="8"/>
  <c r="CF202" i="8"/>
  <c r="BQ202" i="9" l="1"/>
  <c r="BN202" i="9"/>
  <c r="BS202" i="9"/>
  <c r="AC205" i="7"/>
  <c r="U202" i="8"/>
  <c r="AH204" i="7"/>
  <c r="BQ204" i="7"/>
  <c r="BN204" i="7"/>
  <c r="BS204" i="7"/>
  <c r="P203" i="8"/>
  <c r="AQ204" i="7"/>
  <c r="AN204" i="7"/>
  <c r="AS204" i="7"/>
  <c r="AH202" i="8"/>
  <c r="BD202" i="9"/>
  <c r="BA202" i="9"/>
  <c r="BF202" i="9"/>
  <c r="AQ202" i="8"/>
  <c r="AN202" i="8"/>
  <c r="AS202" i="8"/>
  <c r="AQ202" i="9"/>
  <c r="AN202" i="9"/>
  <c r="AS202" i="9"/>
  <c r="AC203" i="8"/>
  <c r="AD202" i="9"/>
  <c r="AA202" i="9"/>
  <c r="AF202" i="9"/>
  <c r="CD202" i="9"/>
  <c r="CA202" i="9"/>
  <c r="CF202" i="9"/>
  <c r="Q203" i="9"/>
  <c r="N203" i="9"/>
  <c r="S203" i="9"/>
  <c r="CB202" i="8"/>
  <c r="CG202" i="8"/>
  <c r="BY203" i="8" s="1"/>
  <c r="CE202" i="8"/>
  <c r="CD204" i="7"/>
  <c r="CA204" i="7"/>
  <c r="CF204" i="7"/>
  <c r="BB202" i="8"/>
  <c r="BG202" i="8"/>
  <c r="AY203" i="8" s="1"/>
  <c r="BE202" i="8"/>
  <c r="BO202" i="8"/>
  <c r="BR202" i="8"/>
  <c r="BT202" i="8"/>
  <c r="BL203" i="8" s="1"/>
  <c r="Q204" i="7"/>
  <c r="N204" i="7"/>
  <c r="S204" i="7"/>
  <c r="BD204" i="7"/>
  <c r="BA204" i="7"/>
  <c r="BF204" i="7"/>
  <c r="BO204" i="7" l="1"/>
  <c r="BT204" i="7"/>
  <c r="BL205" i="7" s="1"/>
  <c r="BR204" i="7"/>
  <c r="BU202" i="8"/>
  <c r="CC203" i="8"/>
  <c r="AD203" i="8"/>
  <c r="AA203" i="8"/>
  <c r="AF203" i="8"/>
  <c r="BH202" i="8"/>
  <c r="BC203" i="8"/>
  <c r="O203" i="9"/>
  <c r="R203" i="9"/>
  <c r="T203" i="9"/>
  <c r="L204" i="9" s="1"/>
  <c r="AO204" i="7"/>
  <c r="AR204" i="7"/>
  <c r="AT204" i="7"/>
  <c r="AL205" i="7" s="1"/>
  <c r="AD205" i="7"/>
  <c r="AA205" i="7"/>
  <c r="AF205" i="7"/>
  <c r="AO202" i="9"/>
  <c r="AT202" i="9"/>
  <c r="AL203" i="9" s="1"/>
  <c r="AR202" i="9"/>
  <c r="BB204" i="7"/>
  <c r="BG204" i="7"/>
  <c r="AY205" i="7" s="1"/>
  <c r="BE204" i="7"/>
  <c r="AO202" i="8"/>
  <c r="AR202" i="8"/>
  <c r="AT202" i="8"/>
  <c r="AL203" i="8" s="1"/>
  <c r="Q203" i="8"/>
  <c r="N203" i="8"/>
  <c r="S203" i="8"/>
  <c r="BO202" i="9"/>
  <c r="BT202" i="9"/>
  <c r="BL203" i="9" s="1"/>
  <c r="BR202" i="9"/>
  <c r="CB202" i="9"/>
  <c r="CE202" i="9"/>
  <c r="CG202" i="9"/>
  <c r="BY203" i="9" s="1"/>
  <c r="O204" i="7"/>
  <c r="T204" i="7"/>
  <c r="L205" i="7" s="1"/>
  <c r="R204" i="7"/>
  <c r="CB204" i="7"/>
  <c r="CG204" i="7"/>
  <c r="BY205" i="7" s="1"/>
  <c r="CE204" i="7"/>
  <c r="BP203" i="8"/>
  <c r="CH202" i="8"/>
  <c r="AB202" i="9"/>
  <c r="AG202" i="9"/>
  <c r="Y203" i="9" s="1"/>
  <c r="AE202" i="9"/>
  <c r="BB202" i="9"/>
  <c r="BE202" i="9"/>
  <c r="BG202" i="9"/>
  <c r="AY203" i="9" s="1"/>
  <c r="CH202" i="9" l="1"/>
  <c r="P204" i="9"/>
  <c r="AU202" i="9"/>
  <c r="U203" i="9"/>
  <c r="CD203" i="8"/>
  <c r="CA203" i="8"/>
  <c r="CF203" i="8"/>
  <c r="AP203" i="9"/>
  <c r="BD203" i="8"/>
  <c r="BA203" i="8"/>
  <c r="BF203" i="8"/>
  <c r="CH204" i="7"/>
  <c r="AP203" i="8"/>
  <c r="AB205" i="7"/>
  <c r="AG205" i="7"/>
  <c r="Y206" i="7" s="1"/>
  <c r="AE205" i="7"/>
  <c r="BU204" i="7"/>
  <c r="BC205" i="7"/>
  <c r="BP205" i="7"/>
  <c r="CC203" i="9"/>
  <c r="CC205" i="7"/>
  <c r="BC203" i="9"/>
  <c r="AP205" i="7"/>
  <c r="O203" i="8"/>
  <c r="T203" i="8"/>
  <c r="L204" i="8" s="1"/>
  <c r="R203" i="8"/>
  <c r="BQ203" i="8"/>
  <c r="BN203" i="8"/>
  <c r="BS203" i="8"/>
  <c r="BH202" i="9"/>
  <c r="U204" i="7"/>
  <c r="BP203" i="9"/>
  <c r="AU204" i="7"/>
  <c r="AC203" i="9"/>
  <c r="AU202" i="8"/>
  <c r="BU202" i="9"/>
  <c r="P205" i="7"/>
  <c r="AH202" i="9"/>
  <c r="BH204" i="7"/>
  <c r="AB203" i="8"/>
  <c r="AG203" i="8"/>
  <c r="Y204" i="8" s="1"/>
  <c r="AE203" i="8"/>
  <c r="AQ203" i="8" l="1"/>
  <c r="AN203" i="8"/>
  <c r="AS203" i="8"/>
  <c r="CD203" i="9"/>
  <c r="CA203" i="9"/>
  <c r="CF203" i="9"/>
  <c r="CB203" i="8"/>
  <c r="CE203" i="8"/>
  <c r="CG203" i="8"/>
  <c r="BY204" i="8" s="1"/>
  <c r="P204" i="8"/>
  <c r="BQ203" i="9"/>
  <c r="BN203" i="9"/>
  <c r="BS203" i="9"/>
  <c r="AQ205" i="7"/>
  <c r="AN205" i="7"/>
  <c r="AS205" i="7"/>
  <c r="Q205" i="7"/>
  <c r="N205" i="7"/>
  <c r="S205" i="7"/>
  <c r="BQ205" i="7"/>
  <c r="BN205" i="7"/>
  <c r="BS205" i="7"/>
  <c r="BD203" i="9"/>
  <c r="BA203" i="9"/>
  <c r="BF203" i="9"/>
  <c r="BB203" i="8"/>
  <c r="BE203" i="8"/>
  <c r="BG203" i="8"/>
  <c r="AY204" i="8" s="1"/>
  <c r="BD205" i="7"/>
  <c r="BA205" i="7"/>
  <c r="BF205" i="7"/>
  <c r="Q204" i="9"/>
  <c r="N204" i="9"/>
  <c r="S204" i="9"/>
  <c r="BO203" i="8"/>
  <c r="BT203" i="8"/>
  <c r="BL204" i="8" s="1"/>
  <c r="BR203" i="8"/>
  <c r="CD205" i="7"/>
  <c r="CA205" i="7"/>
  <c r="CF205" i="7"/>
  <c r="AH205" i="7"/>
  <c r="AH203" i="8"/>
  <c r="AC204" i="8"/>
  <c r="AD203" i="9"/>
  <c r="AA203" i="9"/>
  <c r="AF203" i="9"/>
  <c r="AC206" i="7"/>
  <c r="AQ203" i="9"/>
  <c r="AN203" i="9"/>
  <c r="AS203" i="9"/>
  <c r="U203" i="8"/>
  <c r="BB205" i="7" l="1"/>
  <c r="BE205" i="7"/>
  <c r="BG205" i="7"/>
  <c r="AY206" i="7" s="1"/>
  <c r="Q204" i="8"/>
  <c r="N204" i="8"/>
  <c r="S204" i="8"/>
  <c r="AD206" i="7"/>
  <c r="AA206" i="7"/>
  <c r="AF206" i="7"/>
  <c r="O205" i="7"/>
  <c r="R205" i="7"/>
  <c r="T205" i="7"/>
  <c r="L206" i="7" s="1"/>
  <c r="BC204" i="8"/>
  <c r="CC204" i="8"/>
  <c r="CB205" i="7"/>
  <c r="CG205" i="7"/>
  <c r="BY206" i="7" s="1"/>
  <c r="CE205" i="7"/>
  <c r="BH203" i="8"/>
  <c r="CH203" i="8"/>
  <c r="BP204" i="8"/>
  <c r="CB203" i="9"/>
  <c r="CE203" i="9"/>
  <c r="CG203" i="9"/>
  <c r="BY204" i="9" s="1"/>
  <c r="AD204" i="8"/>
  <c r="AA204" i="8"/>
  <c r="AF204" i="8"/>
  <c r="AO205" i="7"/>
  <c r="AT205" i="7"/>
  <c r="AL206" i="7" s="1"/>
  <c r="AR205" i="7"/>
  <c r="BU203" i="8"/>
  <c r="O204" i="9"/>
  <c r="T204" i="9"/>
  <c r="L205" i="9" s="1"/>
  <c r="R204" i="9"/>
  <c r="BO205" i="7"/>
  <c r="BR205" i="7"/>
  <c r="BT205" i="7"/>
  <c r="BL206" i="7" s="1"/>
  <c r="BB203" i="9"/>
  <c r="BG203" i="9"/>
  <c r="AY204" i="9" s="1"/>
  <c r="BE203" i="9"/>
  <c r="BO203" i="9"/>
  <c r="BR203" i="9"/>
  <c r="BT203" i="9"/>
  <c r="BL204" i="9" s="1"/>
  <c r="AO203" i="8"/>
  <c r="AR203" i="8"/>
  <c r="AT203" i="8"/>
  <c r="AL204" i="8" s="1"/>
  <c r="AB203" i="9"/>
  <c r="AG203" i="9"/>
  <c r="Y204" i="9" s="1"/>
  <c r="AE203" i="9"/>
  <c r="AO203" i="9"/>
  <c r="AT203" i="9"/>
  <c r="AL204" i="9" s="1"/>
  <c r="AR203" i="9"/>
  <c r="AC204" i="9" l="1"/>
  <c r="BQ204" i="8"/>
  <c r="BN204" i="8"/>
  <c r="BS204" i="8"/>
  <c r="CC206" i="7"/>
  <c r="AU205" i="7"/>
  <c r="AP206" i="7"/>
  <c r="O204" i="8"/>
  <c r="R204" i="8"/>
  <c r="T204" i="8"/>
  <c r="L205" i="8" s="1"/>
  <c r="CD204" i="8"/>
  <c r="CA204" i="8"/>
  <c r="CF204" i="8"/>
  <c r="BP204" i="9"/>
  <c r="BP206" i="7"/>
  <c r="AB204" i="8"/>
  <c r="AE204" i="8"/>
  <c r="AG204" i="8"/>
  <c r="Y205" i="8" s="1"/>
  <c r="BU203" i="9"/>
  <c r="BU205" i="7"/>
  <c r="BD204" i="8"/>
  <c r="BA204" i="8"/>
  <c r="BF204" i="8"/>
  <c r="BC206" i="7"/>
  <c r="CC204" i="9"/>
  <c r="P206" i="7"/>
  <c r="BH205" i="7"/>
  <c r="U205" i="7"/>
  <c r="AP204" i="8"/>
  <c r="AU203" i="8"/>
  <c r="AU203" i="9"/>
  <c r="U204" i="9"/>
  <c r="CH203" i="9"/>
  <c r="AP204" i="9"/>
  <c r="BH203" i="9"/>
  <c r="P205" i="9"/>
  <c r="BC204" i="9"/>
  <c r="AH203" i="9"/>
  <c r="CH205" i="7"/>
  <c r="AB206" i="7"/>
  <c r="AE206" i="7"/>
  <c r="AG206" i="7"/>
  <c r="Y207" i="7" s="1"/>
  <c r="CB204" i="8" l="1"/>
  <c r="CE204" i="8"/>
  <c r="CG204" i="8"/>
  <c r="BY205" i="8" s="1"/>
  <c r="BD204" i="9"/>
  <c r="BA204" i="9"/>
  <c r="BF204" i="9"/>
  <c r="Q206" i="7"/>
  <c r="N206" i="7"/>
  <c r="S206" i="7"/>
  <c r="CD206" i="7"/>
  <c r="CA206" i="7"/>
  <c r="CF206" i="7"/>
  <c r="AC205" i="8"/>
  <c r="Q205" i="9"/>
  <c r="N205" i="9"/>
  <c r="S205" i="9"/>
  <c r="AH204" i="8"/>
  <c r="P205" i="8"/>
  <c r="BO204" i="8"/>
  <c r="BT204" i="8"/>
  <c r="BL205" i="8" s="1"/>
  <c r="BR204" i="8"/>
  <c r="CD204" i="9"/>
  <c r="CA204" i="9"/>
  <c r="CF204" i="9"/>
  <c r="U204" i="8"/>
  <c r="AC207" i="7"/>
  <c r="AQ204" i="8"/>
  <c r="AN204" i="8"/>
  <c r="AS204" i="8"/>
  <c r="BD206" i="7"/>
  <c r="BA206" i="7"/>
  <c r="BF206" i="7"/>
  <c r="BQ206" i="7"/>
  <c r="BN206" i="7"/>
  <c r="BS206" i="7"/>
  <c r="AQ206" i="7"/>
  <c r="AN206" i="7"/>
  <c r="AS206" i="7"/>
  <c r="AQ204" i="9"/>
  <c r="AN204" i="9"/>
  <c r="AS204" i="9"/>
  <c r="BB204" i="8"/>
  <c r="BE204" i="8"/>
  <c r="BG204" i="8"/>
  <c r="AY205" i="8" s="1"/>
  <c r="BQ204" i="9"/>
  <c r="BN204" i="9"/>
  <c r="BS204" i="9"/>
  <c r="AD204" i="9"/>
  <c r="AA204" i="9"/>
  <c r="AF204" i="9"/>
  <c r="AH206" i="7"/>
  <c r="AO206" i="7" l="1"/>
  <c r="AR206" i="7"/>
  <c r="AT206" i="7"/>
  <c r="AL207" i="7" s="1"/>
  <c r="BO204" i="9"/>
  <c r="BT204" i="9"/>
  <c r="BL205" i="9" s="1"/>
  <c r="BR204" i="9"/>
  <c r="BC205" i="8"/>
  <c r="AD207" i="7"/>
  <c r="AA207" i="7"/>
  <c r="AF207" i="7"/>
  <c r="BH204" i="8"/>
  <c r="O206" i="7"/>
  <c r="R206" i="7"/>
  <c r="T206" i="7"/>
  <c r="L207" i="7" s="1"/>
  <c r="BO206" i="7"/>
  <c r="BT206" i="7"/>
  <c r="BL207" i="7" s="1"/>
  <c r="BR206" i="7"/>
  <c r="O205" i="9"/>
  <c r="R205" i="9"/>
  <c r="T205" i="9"/>
  <c r="L206" i="9" s="1"/>
  <c r="CB204" i="9"/>
  <c r="CG204" i="9"/>
  <c r="BY205" i="9" s="1"/>
  <c r="CE204" i="9"/>
  <c r="AO204" i="9"/>
  <c r="AT204" i="9"/>
  <c r="AL205" i="9" s="1"/>
  <c r="AR204" i="9"/>
  <c r="AD205" i="8"/>
  <c r="AA205" i="8"/>
  <c r="AF205" i="8"/>
  <c r="BB204" i="9"/>
  <c r="BE204" i="9"/>
  <c r="BG204" i="9"/>
  <c r="AY205" i="9" s="1"/>
  <c r="BB206" i="7"/>
  <c r="BG206" i="7"/>
  <c r="AY207" i="7" s="1"/>
  <c r="BE206" i="7"/>
  <c r="BU204" i="8"/>
  <c r="BP205" i="8"/>
  <c r="AB204" i="9"/>
  <c r="AG204" i="9"/>
  <c r="Y205" i="9" s="1"/>
  <c r="AE204" i="9"/>
  <c r="CB206" i="7"/>
  <c r="CE206" i="7"/>
  <c r="CG206" i="7"/>
  <c r="BY207" i="7" s="1"/>
  <c r="CC205" i="8"/>
  <c r="AO204" i="8"/>
  <c r="AR204" i="8"/>
  <c r="AT204" i="8"/>
  <c r="AL205" i="8" s="1"/>
  <c r="CH204" i="8"/>
  <c r="Q205" i="8"/>
  <c r="N205" i="8"/>
  <c r="S205" i="8"/>
  <c r="BD205" i="8" l="1"/>
  <c r="BA205" i="8"/>
  <c r="BF205" i="8"/>
  <c r="CH204" i="9"/>
  <c r="BU204" i="9"/>
  <c r="CC207" i="7"/>
  <c r="U206" i="7"/>
  <c r="AU204" i="8"/>
  <c r="BC205" i="9"/>
  <c r="CC205" i="9"/>
  <c r="BP205" i="9"/>
  <c r="BH206" i="7"/>
  <c r="BC207" i="7"/>
  <c r="AH204" i="9"/>
  <c r="U205" i="9"/>
  <c r="AP207" i="7"/>
  <c r="P207" i="7"/>
  <c r="AU206" i="7"/>
  <c r="P206" i="9"/>
  <c r="AB207" i="7"/>
  <c r="AE207" i="7"/>
  <c r="AG207" i="7"/>
  <c r="Y208" i="7" s="1"/>
  <c r="AP205" i="9"/>
  <c r="CH206" i="7"/>
  <c r="BU206" i="7"/>
  <c r="AP205" i="8"/>
  <c r="AC205" i="9"/>
  <c r="BH204" i="9"/>
  <c r="AB205" i="8"/>
  <c r="AG205" i="8"/>
  <c r="Y206" i="8" s="1"/>
  <c r="AE205" i="8"/>
  <c r="BQ205" i="8"/>
  <c r="BN205" i="8"/>
  <c r="BS205" i="8"/>
  <c r="O205" i="8"/>
  <c r="R205" i="8"/>
  <c r="T205" i="8"/>
  <c r="L206" i="8" s="1"/>
  <c r="CD205" i="8"/>
  <c r="CA205" i="8"/>
  <c r="CF205" i="8"/>
  <c r="AU204" i="9"/>
  <c r="BP207" i="7"/>
  <c r="AQ205" i="9" l="1"/>
  <c r="AN205" i="9"/>
  <c r="AS205" i="9"/>
  <c r="BD207" i="7"/>
  <c r="BA207" i="7"/>
  <c r="BF207" i="7"/>
  <c r="CB205" i="8"/>
  <c r="CG205" i="8"/>
  <c r="BY206" i="8" s="1"/>
  <c r="CE205" i="8"/>
  <c r="P206" i="8"/>
  <c r="AC208" i="7"/>
  <c r="Q207" i="7"/>
  <c r="N207" i="7"/>
  <c r="S207" i="7"/>
  <c r="CD207" i="7"/>
  <c r="CA207" i="7"/>
  <c r="CF207" i="7"/>
  <c r="AD205" i="9"/>
  <c r="AA205" i="9"/>
  <c r="AF205" i="9"/>
  <c r="AH207" i="7"/>
  <c r="U205" i="8"/>
  <c r="AQ205" i="8"/>
  <c r="AN205" i="8"/>
  <c r="AS205" i="8"/>
  <c r="AQ207" i="7"/>
  <c r="AN207" i="7"/>
  <c r="AS207" i="7"/>
  <c r="BQ205" i="9"/>
  <c r="BN205" i="9"/>
  <c r="BS205" i="9"/>
  <c r="CD205" i="9"/>
  <c r="CA205" i="9"/>
  <c r="CF205" i="9"/>
  <c r="BQ207" i="7"/>
  <c r="BN207" i="7"/>
  <c r="BS207" i="7"/>
  <c r="BD205" i="9"/>
  <c r="BA205" i="9"/>
  <c r="BF205" i="9"/>
  <c r="AH205" i="8"/>
  <c r="AC206" i="8"/>
  <c r="Q206" i="9"/>
  <c r="N206" i="9"/>
  <c r="S206" i="9"/>
  <c r="BB205" i="8"/>
  <c r="BE205" i="8"/>
  <c r="BG205" i="8"/>
  <c r="AY206" i="8" s="1"/>
  <c r="BO205" i="8"/>
  <c r="BT205" i="8"/>
  <c r="BL206" i="8" s="1"/>
  <c r="BR205" i="8"/>
  <c r="BO207" i="7" l="1"/>
  <c r="BR207" i="7"/>
  <c r="BT207" i="7"/>
  <c r="BL208" i="7" s="1"/>
  <c r="AO207" i="7"/>
  <c r="AT207" i="7"/>
  <c r="AL208" i="7" s="1"/>
  <c r="AR207" i="7"/>
  <c r="Q206" i="8"/>
  <c r="N206" i="8"/>
  <c r="S206" i="8"/>
  <c r="AB205" i="9"/>
  <c r="AE205" i="9"/>
  <c r="AG205" i="9"/>
  <c r="Y206" i="9" s="1"/>
  <c r="CH205" i="8"/>
  <c r="CC206" i="8"/>
  <c r="AO205" i="8"/>
  <c r="AR205" i="8"/>
  <c r="AT205" i="8"/>
  <c r="AL206" i="8" s="1"/>
  <c r="CB205" i="9"/>
  <c r="CE205" i="9"/>
  <c r="CG205" i="9"/>
  <c r="BY206" i="9" s="1"/>
  <c r="O206" i="9"/>
  <c r="T206" i="9"/>
  <c r="L207" i="9" s="1"/>
  <c r="R206" i="9"/>
  <c r="BB207" i="7"/>
  <c r="BE207" i="7"/>
  <c r="BG207" i="7"/>
  <c r="AY208" i="7" s="1"/>
  <c r="O207" i="7"/>
  <c r="T207" i="7"/>
  <c r="L208" i="7" s="1"/>
  <c r="R207" i="7"/>
  <c r="BC206" i="8"/>
  <c r="BB205" i="9"/>
  <c r="BG205" i="9"/>
  <c r="AY206" i="9" s="1"/>
  <c r="BE205" i="9"/>
  <c r="BO205" i="9"/>
  <c r="BR205" i="9"/>
  <c r="BT205" i="9"/>
  <c r="BL206" i="9" s="1"/>
  <c r="BH205" i="8"/>
  <c r="AD208" i="7"/>
  <c r="AA208" i="7"/>
  <c r="AF208" i="7"/>
  <c r="AO205" i="9"/>
  <c r="AR205" i="9"/>
  <c r="AT205" i="9"/>
  <c r="AL206" i="9" s="1"/>
  <c r="AD206" i="8"/>
  <c r="AA206" i="8"/>
  <c r="AF206" i="8"/>
  <c r="BU205" i="8"/>
  <c r="CB207" i="7"/>
  <c r="CE207" i="7"/>
  <c r="CG207" i="7"/>
  <c r="BY208" i="7" s="1"/>
  <c r="BP206" i="8"/>
  <c r="AP206" i="8" l="1"/>
  <c r="O206" i="8"/>
  <c r="R206" i="8"/>
  <c r="T206" i="8"/>
  <c r="L207" i="8" s="1"/>
  <c r="BC206" i="9"/>
  <c r="AB208" i="7"/>
  <c r="AG208" i="7"/>
  <c r="Y209" i="7" s="1"/>
  <c r="AE208" i="7"/>
  <c r="BD206" i="8"/>
  <c r="BA206" i="8"/>
  <c r="BF206" i="8"/>
  <c r="U206" i="9"/>
  <c r="AU205" i="9"/>
  <c r="AU207" i="7"/>
  <c r="BQ206" i="8"/>
  <c r="BN206" i="8"/>
  <c r="BS206" i="8"/>
  <c r="AU205" i="8"/>
  <c r="CD206" i="8"/>
  <c r="CA206" i="8"/>
  <c r="CF206" i="8"/>
  <c r="AP208" i="7"/>
  <c r="BP208" i="7"/>
  <c r="CC208" i="7"/>
  <c r="CH207" i="7"/>
  <c r="U207" i="7"/>
  <c r="BU207" i="7"/>
  <c r="P207" i="9"/>
  <c r="AB206" i="8"/>
  <c r="AE206" i="8"/>
  <c r="AG206" i="8"/>
  <c r="Y207" i="8" s="1"/>
  <c r="BU205" i="9"/>
  <c r="CC206" i="9"/>
  <c r="AH205" i="9"/>
  <c r="P208" i="7"/>
  <c r="BC208" i="7"/>
  <c r="CH205" i="9"/>
  <c r="BP206" i="9"/>
  <c r="AC206" i="9"/>
  <c r="AP206" i="9"/>
  <c r="BH205" i="9"/>
  <c r="BH207" i="7"/>
  <c r="AC207" i="8" l="1"/>
  <c r="AH208" i="7"/>
  <c r="BO206" i="8"/>
  <c r="BR206" i="8"/>
  <c r="BT206" i="8"/>
  <c r="BL207" i="8" s="1"/>
  <c r="AC209" i="7"/>
  <c r="Q208" i="7"/>
  <c r="N208" i="7"/>
  <c r="S208" i="7"/>
  <c r="BD206" i="9"/>
  <c r="BA206" i="9"/>
  <c r="BF206" i="9"/>
  <c r="BD208" i="7"/>
  <c r="BA208" i="7"/>
  <c r="BF208" i="7"/>
  <c r="AQ208" i="7"/>
  <c r="AN208" i="7"/>
  <c r="AS208" i="7"/>
  <c r="P207" i="8"/>
  <c r="BQ208" i="7"/>
  <c r="BN208" i="7"/>
  <c r="BS208" i="7"/>
  <c r="AD206" i="9"/>
  <c r="AA206" i="9"/>
  <c r="AF206" i="9"/>
  <c r="U206" i="8"/>
  <c r="AQ206" i="9"/>
  <c r="AN206" i="9"/>
  <c r="AS206" i="9"/>
  <c r="Q207" i="9"/>
  <c r="N207" i="9"/>
  <c r="S207" i="9"/>
  <c r="AH206" i="8"/>
  <c r="CD206" i="9"/>
  <c r="CA206" i="9"/>
  <c r="CF206" i="9"/>
  <c r="CB206" i="8"/>
  <c r="CE206" i="8"/>
  <c r="CG206" i="8"/>
  <c r="BY207" i="8" s="1"/>
  <c r="AQ206" i="8"/>
  <c r="AN206" i="8"/>
  <c r="AS206" i="8"/>
  <c r="BQ206" i="9"/>
  <c r="BN206" i="9"/>
  <c r="BS206" i="9"/>
  <c r="CD208" i="7"/>
  <c r="CA208" i="7"/>
  <c r="CF208" i="7"/>
  <c r="BB206" i="8"/>
  <c r="BG206" i="8"/>
  <c r="AY207" i="8" s="1"/>
  <c r="BE206" i="8"/>
  <c r="AB206" i="9" l="1"/>
  <c r="AG206" i="9"/>
  <c r="Y207" i="9" s="1"/>
  <c r="AE206" i="9"/>
  <c r="AD209" i="7"/>
  <c r="AA209" i="7"/>
  <c r="AF209" i="7"/>
  <c r="BB208" i="7"/>
  <c r="BE208" i="7"/>
  <c r="BG208" i="7"/>
  <c r="AY209" i="7" s="1"/>
  <c r="AO206" i="8"/>
  <c r="AT206" i="8"/>
  <c r="AL207" i="8" s="1"/>
  <c r="AR206" i="8"/>
  <c r="BO208" i="7"/>
  <c r="BR208" i="7"/>
  <c r="BT208" i="7"/>
  <c r="BL209" i="7" s="1"/>
  <c r="BP207" i="8"/>
  <c r="BU206" i="8"/>
  <c r="BB206" i="9"/>
  <c r="BE206" i="9"/>
  <c r="BG206" i="9"/>
  <c r="AY207" i="9" s="1"/>
  <c r="BO206" i="9"/>
  <c r="BR206" i="9"/>
  <c r="BT206" i="9"/>
  <c r="BL207" i="9" s="1"/>
  <c r="Q207" i="8"/>
  <c r="N207" i="8"/>
  <c r="S207" i="8"/>
  <c r="BC207" i="8"/>
  <c r="CC207" i="8"/>
  <c r="O207" i="9"/>
  <c r="R207" i="9"/>
  <c r="T207" i="9"/>
  <c r="L208" i="9" s="1"/>
  <c r="AO206" i="9"/>
  <c r="AR206" i="9"/>
  <c r="AT206" i="9"/>
  <c r="AL207" i="9" s="1"/>
  <c r="AO208" i="7"/>
  <c r="AT208" i="7"/>
  <c r="AL209" i="7" s="1"/>
  <c r="AR208" i="7"/>
  <c r="BH206" i="8"/>
  <c r="CB206" i="9"/>
  <c r="CG206" i="9"/>
  <c r="BY207" i="9" s="1"/>
  <c r="CE206" i="9"/>
  <c r="AD207" i="8"/>
  <c r="AA207" i="8"/>
  <c r="AF207" i="8"/>
  <c r="CH206" i="8"/>
  <c r="CB208" i="7"/>
  <c r="CE208" i="7"/>
  <c r="CG208" i="7"/>
  <c r="BY209" i="7" s="1"/>
  <c r="O208" i="7"/>
  <c r="R208" i="7"/>
  <c r="T208" i="7"/>
  <c r="L209" i="7" s="1"/>
  <c r="BH206" i="9" l="1"/>
  <c r="CH206" i="9"/>
  <c r="CD207" i="8"/>
  <c r="CA207" i="8"/>
  <c r="CF207" i="8"/>
  <c r="BC209" i="7"/>
  <c r="CC207" i="9"/>
  <c r="BH208" i="7"/>
  <c r="AU208" i="7"/>
  <c r="BC207" i="9"/>
  <c r="BD207" i="8"/>
  <c r="BA207" i="8"/>
  <c r="BF207" i="8"/>
  <c r="AP207" i="9"/>
  <c r="O207" i="8"/>
  <c r="R207" i="8"/>
  <c r="T207" i="8"/>
  <c r="L208" i="8" s="1"/>
  <c r="BQ207" i="8"/>
  <c r="BN207" i="8"/>
  <c r="BS207" i="8"/>
  <c r="BP209" i="7"/>
  <c r="AB209" i="7"/>
  <c r="AE209" i="7"/>
  <c r="AG209" i="7"/>
  <c r="Y210" i="7" s="1"/>
  <c r="CC209" i="7"/>
  <c r="P209" i="7"/>
  <c r="BU208" i="7"/>
  <c r="P208" i="9"/>
  <c r="BP207" i="9"/>
  <c r="AH206" i="9"/>
  <c r="U207" i="9"/>
  <c r="BU206" i="9"/>
  <c r="AC207" i="9"/>
  <c r="AP207" i="8"/>
  <c r="AP209" i="7"/>
  <c r="CH208" i="7"/>
  <c r="AU206" i="9"/>
  <c r="U208" i="7"/>
  <c r="AB207" i="8"/>
  <c r="AG207" i="8"/>
  <c r="Y208" i="8" s="1"/>
  <c r="AE207" i="8"/>
  <c r="AU206" i="8"/>
  <c r="Q208" i="9" l="1"/>
  <c r="N208" i="9"/>
  <c r="S208" i="9"/>
  <c r="AH209" i="7"/>
  <c r="BD209" i="7"/>
  <c r="BA209" i="7"/>
  <c r="BF209" i="7"/>
  <c r="BB207" i="8"/>
  <c r="BE207" i="8"/>
  <c r="BG207" i="8"/>
  <c r="AY208" i="8" s="1"/>
  <c r="AD207" i="9"/>
  <c r="AA207" i="9"/>
  <c r="AF207" i="9"/>
  <c r="BQ209" i="7"/>
  <c r="BN209" i="7"/>
  <c r="BS209" i="7"/>
  <c r="CB207" i="8"/>
  <c r="CE207" i="8"/>
  <c r="CG207" i="8"/>
  <c r="BY208" i="8" s="1"/>
  <c r="BD207" i="9"/>
  <c r="BA207" i="9"/>
  <c r="BF207" i="9"/>
  <c r="AH207" i="8"/>
  <c r="AC208" i="8"/>
  <c r="BO207" i="8"/>
  <c r="BT207" i="8"/>
  <c r="BL208" i="8" s="1"/>
  <c r="BR207" i="8"/>
  <c r="Q209" i="7"/>
  <c r="N209" i="7"/>
  <c r="S209" i="7"/>
  <c r="AQ209" i="7"/>
  <c r="AN209" i="7"/>
  <c r="AS209" i="7"/>
  <c r="P208" i="8"/>
  <c r="CD209" i="7"/>
  <c r="CA209" i="7"/>
  <c r="CF209" i="7"/>
  <c r="U207" i="8"/>
  <c r="AQ207" i="8"/>
  <c r="AN207" i="8"/>
  <c r="AS207" i="8"/>
  <c r="BQ207" i="9"/>
  <c r="BN207" i="9"/>
  <c r="BS207" i="9"/>
  <c r="AC210" i="7"/>
  <c r="AQ207" i="9"/>
  <c r="AN207" i="9"/>
  <c r="AS207" i="9"/>
  <c r="CD207" i="9"/>
  <c r="CA207" i="9"/>
  <c r="CF207" i="9"/>
  <c r="BC208" i="8" l="1"/>
  <c r="BH207" i="8"/>
  <c r="BU207" i="8"/>
  <c r="CH207" i="8"/>
  <c r="CB209" i="7"/>
  <c r="CG209" i="7"/>
  <c r="BY210" i="7" s="1"/>
  <c r="CE209" i="7"/>
  <c r="CC208" i="8"/>
  <c r="Q208" i="8"/>
  <c r="N208" i="8"/>
  <c r="S208" i="8"/>
  <c r="BP208" i="8"/>
  <c r="BB209" i="7"/>
  <c r="BE209" i="7"/>
  <c r="BG209" i="7"/>
  <c r="AY210" i="7" s="1"/>
  <c r="BO209" i="7"/>
  <c r="BR209" i="7"/>
  <c r="BT209" i="7"/>
  <c r="BL210" i="7" s="1"/>
  <c r="AO209" i="7"/>
  <c r="AR209" i="7"/>
  <c r="AT209" i="7"/>
  <c r="AL210" i="7" s="1"/>
  <c r="AD208" i="8"/>
  <c r="AA208" i="8"/>
  <c r="AF208" i="8"/>
  <c r="BB207" i="9"/>
  <c r="BE207" i="9"/>
  <c r="BG207" i="9"/>
  <c r="AY208" i="9" s="1"/>
  <c r="CB207" i="9"/>
  <c r="CG207" i="9"/>
  <c r="BY208" i="9" s="1"/>
  <c r="CE207" i="9"/>
  <c r="AO207" i="9"/>
  <c r="AR207" i="9"/>
  <c r="AT207" i="9"/>
  <c r="AL208" i="9" s="1"/>
  <c r="O209" i="7"/>
  <c r="T209" i="7"/>
  <c r="L210" i="7" s="1"/>
  <c r="R209" i="7"/>
  <c r="AB207" i="9"/>
  <c r="AG207" i="9"/>
  <c r="Y208" i="9" s="1"/>
  <c r="AE207" i="9"/>
  <c r="O208" i="9"/>
  <c r="R208" i="9"/>
  <c r="T208" i="9"/>
  <c r="L209" i="9" s="1"/>
  <c r="BO207" i="9"/>
  <c r="BT207" i="9"/>
  <c r="BL208" i="9" s="1"/>
  <c r="BR207" i="9"/>
  <c r="AO207" i="8"/>
  <c r="AR207" i="8"/>
  <c r="AT207" i="8"/>
  <c r="AL208" i="8" s="1"/>
  <c r="AD210" i="7"/>
  <c r="AA210" i="7"/>
  <c r="AF210" i="7"/>
  <c r="CH207" i="9" l="1"/>
  <c r="CC208" i="9"/>
  <c r="AP210" i="7"/>
  <c r="AU207" i="8"/>
  <c r="AU209" i="7"/>
  <c r="BQ208" i="8"/>
  <c r="BN208" i="8"/>
  <c r="BS208" i="8"/>
  <c r="AB208" i="8"/>
  <c r="AE208" i="8"/>
  <c r="AG208" i="8"/>
  <c r="Y209" i="8" s="1"/>
  <c r="BP210" i="7"/>
  <c r="O208" i="8"/>
  <c r="R208" i="8"/>
  <c r="T208" i="8"/>
  <c r="L209" i="8" s="1"/>
  <c r="U209" i="7"/>
  <c r="BU207" i="9"/>
  <c r="BU209" i="7"/>
  <c r="AH207" i="9"/>
  <c r="AP208" i="9"/>
  <c r="P210" i="7"/>
  <c r="AU207" i="9"/>
  <c r="BC208" i="9"/>
  <c r="BC210" i="7"/>
  <c r="BD208" i="8"/>
  <c r="BA208" i="8"/>
  <c r="BF208" i="8"/>
  <c r="BH207" i="9"/>
  <c r="BH209" i="7"/>
  <c r="AP208" i="8"/>
  <c r="AC208" i="9"/>
  <c r="BP208" i="9"/>
  <c r="CD208" i="8"/>
  <c r="CA208" i="8"/>
  <c r="CF208" i="8"/>
  <c r="AB210" i="7"/>
  <c r="AE210" i="7"/>
  <c r="AG210" i="7"/>
  <c r="Y211" i="7" s="1"/>
  <c r="P209" i="9"/>
  <c r="U208" i="9"/>
  <c r="CH209" i="7"/>
  <c r="CC210" i="7"/>
  <c r="BQ208" i="9" l="1"/>
  <c r="BN208" i="9"/>
  <c r="BS208" i="9"/>
  <c r="CB208" i="8"/>
  <c r="CG208" i="8"/>
  <c r="BY209" i="8" s="1"/>
  <c r="CE208" i="8"/>
  <c r="BO208" i="8"/>
  <c r="BR208" i="8"/>
  <c r="BT208" i="8"/>
  <c r="BL209" i="8" s="1"/>
  <c r="P209" i="8"/>
  <c r="BB208" i="8"/>
  <c r="BG208" i="8"/>
  <c r="AY209" i="8" s="1"/>
  <c r="BE208" i="8"/>
  <c r="U208" i="8"/>
  <c r="AQ208" i="9"/>
  <c r="AN208" i="9"/>
  <c r="AS208" i="9"/>
  <c r="BQ210" i="7"/>
  <c r="BN210" i="7"/>
  <c r="BS210" i="7"/>
  <c r="AQ210" i="7"/>
  <c r="AN210" i="7"/>
  <c r="AS210" i="7"/>
  <c r="Q209" i="9"/>
  <c r="N209" i="9"/>
  <c r="S209" i="9"/>
  <c r="AC209" i="8"/>
  <c r="AH208" i="8"/>
  <c r="AC211" i="7"/>
  <c r="BD208" i="9"/>
  <c r="BA208" i="9"/>
  <c r="BF208" i="9"/>
  <c r="CD210" i="7"/>
  <c r="CA210" i="7"/>
  <c r="CF210" i="7"/>
  <c r="AH210" i="7"/>
  <c r="CD208" i="9"/>
  <c r="CA208" i="9"/>
  <c r="CF208" i="9"/>
  <c r="AD208" i="9"/>
  <c r="AA208" i="9"/>
  <c r="AF208" i="9"/>
  <c r="BD210" i="7"/>
  <c r="BA210" i="7"/>
  <c r="BF210" i="7"/>
  <c r="AQ208" i="8"/>
  <c r="AN208" i="8"/>
  <c r="AS208" i="8"/>
  <c r="Q210" i="7"/>
  <c r="N210" i="7"/>
  <c r="S210" i="7"/>
  <c r="AO208" i="9" l="1"/>
  <c r="AR208" i="9"/>
  <c r="AT208" i="9"/>
  <c r="AL209" i="9" s="1"/>
  <c r="AB208" i="9"/>
  <c r="AG208" i="9"/>
  <c r="Y209" i="9" s="1"/>
  <c r="AE208" i="9"/>
  <c r="B25" i="9"/>
  <c r="BP209" i="8"/>
  <c r="CB210" i="7"/>
  <c r="CG210" i="7"/>
  <c r="BY211" i="7" s="1"/>
  <c r="CE210" i="7"/>
  <c r="O209" i="9"/>
  <c r="T209" i="9"/>
  <c r="L210" i="9" s="1"/>
  <c r="R209" i="9"/>
  <c r="BU208" i="8"/>
  <c r="BH208" i="8"/>
  <c r="AD209" i="8"/>
  <c r="AA209" i="8"/>
  <c r="AF209" i="8"/>
  <c r="AO208" i="8"/>
  <c r="AT208" i="8"/>
  <c r="AL209" i="8" s="1"/>
  <c r="AR208" i="8"/>
  <c r="BB210" i="7"/>
  <c r="BE210" i="7"/>
  <c r="BG210" i="7"/>
  <c r="AY211" i="7" s="1"/>
  <c r="BC209" i="8"/>
  <c r="O210" i="7"/>
  <c r="T210" i="7"/>
  <c r="L211" i="7" s="1"/>
  <c r="R210" i="7"/>
  <c r="BB208" i="9"/>
  <c r="BG208" i="9"/>
  <c r="AY209" i="9" s="1"/>
  <c r="BE208" i="9"/>
  <c r="AO210" i="7"/>
  <c r="AT210" i="7"/>
  <c r="AL211" i="7" s="1"/>
  <c r="AR210" i="7"/>
  <c r="CH208" i="8"/>
  <c r="Q209" i="8"/>
  <c r="N209" i="8"/>
  <c r="S209" i="8"/>
  <c r="CC209" i="8"/>
  <c r="BO210" i="7"/>
  <c r="BR210" i="7"/>
  <c r="BT210" i="7"/>
  <c r="BL211" i="7" s="1"/>
  <c r="AD211" i="7"/>
  <c r="AA211" i="7"/>
  <c r="AF211" i="7"/>
  <c r="CB208" i="9"/>
  <c r="CE208" i="9"/>
  <c r="CG208" i="9"/>
  <c r="BY209" i="9" s="1"/>
  <c r="BO208" i="9"/>
  <c r="BR208" i="9"/>
  <c r="BT208" i="9"/>
  <c r="BL209" i="9" s="1"/>
  <c r="BP209" i="9" l="1"/>
  <c r="BU208" i="9"/>
  <c r="CC209" i="9"/>
  <c r="BP211" i="7"/>
  <c r="BD209" i="8"/>
  <c r="BA209" i="8"/>
  <c r="BF209" i="8"/>
  <c r="CH208" i="9"/>
  <c r="AU210" i="7"/>
  <c r="BU210" i="7"/>
  <c r="AP211" i="7"/>
  <c r="BQ209" i="8"/>
  <c r="BN209" i="8"/>
  <c r="BS209" i="8"/>
  <c r="BC209" i="9"/>
  <c r="BH210" i="7"/>
  <c r="U209" i="9"/>
  <c r="BH208" i="9"/>
  <c r="C27" i="7"/>
  <c r="P210" i="9"/>
  <c r="AH208" i="9"/>
  <c r="AB211" i="7"/>
  <c r="AG211" i="7"/>
  <c r="Y212" i="7" s="1"/>
  <c r="AE211" i="7"/>
  <c r="CD209" i="8"/>
  <c r="CA209" i="8"/>
  <c r="CF209" i="8"/>
  <c r="AU208" i="8"/>
  <c r="AC209" i="9"/>
  <c r="CH210" i="7"/>
  <c r="CC211" i="7"/>
  <c r="AP209" i="9"/>
  <c r="BC211" i="7"/>
  <c r="B25" i="8"/>
  <c r="AP209" i="8"/>
  <c r="U210" i="7"/>
  <c r="C25" i="8"/>
  <c r="AU208" i="9"/>
  <c r="O209" i="8"/>
  <c r="T209" i="8"/>
  <c r="L210" i="8" s="1"/>
  <c r="R209" i="8"/>
  <c r="P211" i="7"/>
  <c r="AB209" i="8"/>
  <c r="AE209" i="8"/>
  <c r="AG209" i="8"/>
  <c r="Y210" i="8" s="1"/>
  <c r="U209" i="8" l="1"/>
  <c r="AQ211" i="7"/>
  <c r="AN211" i="7"/>
  <c r="AS211" i="7"/>
  <c r="BQ211" i="7"/>
  <c r="BN211" i="7"/>
  <c r="BS211" i="7"/>
  <c r="CD209" i="9"/>
  <c r="CA209" i="9"/>
  <c r="CF209" i="9"/>
  <c r="AQ209" i="9"/>
  <c r="AN209" i="9"/>
  <c r="AS209" i="9"/>
  <c r="AH211" i="7"/>
  <c r="P210" i="8"/>
  <c r="G25" i="8"/>
  <c r="AC210" i="8"/>
  <c r="AH209" i="8"/>
  <c r="CD211" i="7"/>
  <c r="CA211" i="7"/>
  <c r="CF211" i="7"/>
  <c r="AC212" i="7"/>
  <c r="BQ209" i="9"/>
  <c r="BN209" i="9"/>
  <c r="BS209" i="9"/>
  <c r="BD211" i="7"/>
  <c r="BA211" i="7"/>
  <c r="BF211" i="7"/>
  <c r="CB209" i="8"/>
  <c r="CG209" i="8"/>
  <c r="BY210" i="8" s="1"/>
  <c r="CE209" i="8"/>
  <c r="BD209" i="9"/>
  <c r="BA209" i="9"/>
  <c r="BF209" i="9"/>
  <c r="E25" i="8"/>
  <c r="AQ209" i="8"/>
  <c r="AN209" i="8"/>
  <c r="AS209" i="8"/>
  <c r="AD209" i="9"/>
  <c r="AA209" i="9"/>
  <c r="AF209" i="9"/>
  <c r="Q210" i="9"/>
  <c r="N210" i="9"/>
  <c r="S210" i="9"/>
  <c r="F25" i="8"/>
  <c r="BB209" i="8"/>
  <c r="BE209" i="8"/>
  <c r="BG209" i="8"/>
  <c r="AY210" i="8" s="1"/>
  <c r="Q211" i="7"/>
  <c r="N211" i="7"/>
  <c r="S211" i="7"/>
  <c r="BO209" i="8"/>
  <c r="BR209" i="8"/>
  <c r="BT209" i="8"/>
  <c r="BL210" i="8" s="1"/>
  <c r="BU209" i="8" l="1"/>
  <c r="F25" i="9"/>
  <c r="BH209" i="8"/>
  <c r="E27" i="7"/>
  <c r="BP210" i="8"/>
  <c r="BB211" i="7"/>
  <c r="BE211" i="7"/>
  <c r="BG211" i="7"/>
  <c r="AY212" i="7" s="1"/>
  <c r="AD210" i="8"/>
  <c r="AA210" i="8"/>
  <c r="AF210" i="8"/>
  <c r="G25" i="9"/>
  <c r="CB209" i="9"/>
  <c r="CE209" i="9"/>
  <c r="CG209" i="9"/>
  <c r="BY210" i="9" s="1"/>
  <c r="F27" i="7"/>
  <c r="Q210" i="8"/>
  <c r="N210" i="8"/>
  <c r="S210" i="8"/>
  <c r="BO211" i="7"/>
  <c r="BR211" i="7"/>
  <c r="BT211" i="7"/>
  <c r="BL212" i="7" s="1"/>
  <c r="E25" i="9"/>
  <c r="AD212" i="7"/>
  <c r="AA212" i="7"/>
  <c r="AF212" i="7"/>
  <c r="B27" i="7"/>
  <c r="O211" i="7"/>
  <c r="R211" i="7"/>
  <c r="T211" i="7"/>
  <c r="L212" i="7" s="1"/>
  <c r="BB209" i="9"/>
  <c r="BG209" i="9"/>
  <c r="AY210" i="9" s="1"/>
  <c r="BE209" i="9"/>
  <c r="D27" i="7"/>
  <c r="C25" i="9"/>
  <c r="AB209" i="9"/>
  <c r="AG209" i="9"/>
  <c r="Y210" i="9" s="1"/>
  <c r="AE209" i="9"/>
  <c r="G27" i="7"/>
  <c r="AO211" i="7"/>
  <c r="AR211" i="7"/>
  <c r="AT211" i="7"/>
  <c r="AL212" i="7" s="1"/>
  <c r="CH209" i="8"/>
  <c r="CB211" i="7"/>
  <c r="CG211" i="7"/>
  <c r="BY212" i="7" s="1"/>
  <c r="CE211" i="7"/>
  <c r="D25" i="9"/>
  <c r="CC210" i="8"/>
  <c r="AO209" i="9"/>
  <c r="AT209" i="9"/>
  <c r="AL210" i="9" s="1"/>
  <c r="AR209" i="9"/>
  <c r="BO209" i="9"/>
  <c r="BT209" i="9"/>
  <c r="BL210" i="9" s="1"/>
  <c r="BR209" i="9"/>
  <c r="O210" i="9"/>
  <c r="T210" i="9"/>
  <c r="L211" i="9" s="1"/>
  <c r="R210" i="9"/>
  <c r="D25" i="8"/>
  <c r="BC210" i="8"/>
  <c r="AO209" i="8"/>
  <c r="AT209" i="8"/>
  <c r="AL210" i="8" s="1"/>
  <c r="AR209" i="8"/>
  <c r="AB212" i="7" l="1"/>
  <c r="AE212" i="7"/>
  <c r="AG212" i="7"/>
  <c r="Y213" i="7" s="1"/>
  <c r="CC210" i="9"/>
  <c r="BQ210" i="8"/>
  <c r="BN210" i="8"/>
  <c r="BS210" i="8"/>
  <c r="AP210" i="9"/>
  <c r="CH209" i="9"/>
  <c r="AU209" i="9"/>
  <c r="AP212" i="7"/>
  <c r="BH211" i="7"/>
  <c r="U210" i="9"/>
  <c r="AU211" i="7"/>
  <c r="BH209" i="9"/>
  <c r="P211" i="9"/>
  <c r="CD210" i="8"/>
  <c r="CA210" i="8"/>
  <c r="CF210" i="8"/>
  <c r="BC210" i="9"/>
  <c r="BP212" i="7"/>
  <c r="BU211" i="7"/>
  <c r="AB210" i="8"/>
  <c r="AE210" i="8"/>
  <c r="AG210" i="8"/>
  <c r="Y211" i="8" s="1"/>
  <c r="AU209" i="8"/>
  <c r="BU209" i="9"/>
  <c r="CH211" i="7"/>
  <c r="AH209" i="9"/>
  <c r="U211" i="7"/>
  <c r="AP210" i="8"/>
  <c r="P212" i="7"/>
  <c r="BP210" i="9"/>
  <c r="BD210" i="8"/>
  <c r="BA210" i="8"/>
  <c r="BF210" i="8"/>
  <c r="CC212" i="7"/>
  <c r="AC210" i="9"/>
  <c r="O210" i="8"/>
  <c r="R210" i="8"/>
  <c r="T210" i="8"/>
  <c r="L211" i="8" s="1"/>
  <c r="BC212" i="7"/>
  <c r="AQ210" i="9" l="1"/>
  <c r="AN210" i="9"/>
  <c r="AS210" i="9"/>
  <c r="AD210" i="9"/>
  <c r="AA210" i="9"/>
  <c r="AF210" i="9"/>
  <c r="AC211" i="8"/>
  <c r="AH210" i="8"/>
  <c r="AQ212" i="7"/>
  <c r="AN212" i="7"/>
  <c r="AS212" i="7"/>
  <c r="CD212" i="7"/>
  <c r="CA212" i="7"/>
  <c r="CF212" i="7"/>
  <c r="Q211" i="9"/>
  <c r="N211" i="9"/>
  <c r="S211" i="9"/>
  <c r="BO210" i="8"/>
  <c r="BR210" i="8"/>
  <c r="BT210" i="8"/>
  <c r="BL211" i="8" s="1"/>
  <c r="BD212" i="7"/>
  <c r="BA212" i="7"/>
  <c r="BF212" i="7"/>
  <c r="U210" i="8"/>
  <c r="AQ210" i="8"/>
  <c r="AN210" i="8"/>
  <c r="AS210" i="8"/>
  <c r="BD210" i="9"/>
  <c r="BA210" i="9"/>
  <c r="BF210" i="9"/>
  <c r="CB210" i="8"/>
  <c r="CE210" i="8"/>
  <c r="CG210" i="8"/>
  <c r="BY211" i="8" s="1"/>
  <c r="CD210" i="9"/>
  <c r="CA210" i="9"/>
  <c r="CF210" i="9"/>
  <c r="BB210" i="8"/>
  <c r="BG210" i="8"/>
  <c r="AY211" i="8" s="1"/>
  <c r="BE210" i="8"/>
  <c r="BQ210" i="9"/>
  <c r="BN210" i="9"/>
  <c r="BS210" i="9"/>
  <c r="AC213" i="7"/>
  <c r="P211" i="8"/>
  <c r="Q212" i="7"/>
  <c r="N212" i="7"/>
  <c r="S212" i="7"/>
  <c r="AH212" i="7"/>
  <c r="BQ212" i="7"/>
  <c r="BN212" i="7"/>
  <c r="BS212" i="7"/>
  <c r="BH210" i="8" l="1"/>
  <c r="O211" i="9"/>
  <c r="R211" i="9"/>
  <c r="T211" i="9"/>
  <c r="L212" i="9" s="1"/>
  <c r="AD211" i="8"/>
  <c r="AA211" i="8"/>
  <c r="AF211" i="8"/>
  <c r="Q211" i="8"/>
  <c r="N211" i="8"/>
  <c r="S211" i="8"/>
  <c r="AO210" i="8"/>
  <c r="AR210" i="8"/>
  <c r="AT210" i="8"/>
  <c r="AL211" i="8" s="1"/>
  <c r="BC211" i="8"/>
  <c r="O212" i="7"/>
  <c r="T212" i="7"/>
  <c r="L213" i="7" s="1"/>
  <c r="R212" i="7"/>
  <c r="CC211" i="8"/>
  <c r="BB212" i="7"/>
  <c r="BG212" i="7"/>
  <c r="AY213" i="7" s="1"/>
  <c r="BE212" i="7"/>
  <c r="AB210" i="9"/>
  <c r="AE210" i="9"/>
  <c r="AG210" i="9"/>
  <c r="Y211" i="9" s="1"/>
  <c r="CB210" i="9"/>
  <c r="CG210" i="9"/>
  <c r="BY211" i="9" s="1"/>
  <c r="CE210" i="9"/>
  <c r="BP211" i="8"/>
  <c r="AO212" i="7"/>
  <c r="AR212" i="7"/>
  <c r="AT212" i="7"/>
  <c r="AL213" i="7" s="1"/>
  <c r="CB212" i="7"/>
  <c r="CE212" i="7"/>
  <c r="CG212" i="7"/>
  <c r="BY213" i="7" s="1"/>
  <c r="BO212" i="7"/>
  <c r="BT212" i="7"/>
  <c r="BL213" i="7" s="1"/>
  <c r="BR212" i="7"/>
  <c r="AD213" i="7"/>
  <c r="AA213" i="7"/>
  <c r="AF213" i="7"/>
  <c r="CH210" i="8"/>
  <c r="BU210" i="8"/>
  <c r="BB210" i="9"/>
  <c r="BE210" i="9"/>
  <c r="BG210" i="9"/>
  <c r="AY211" i="9" s="1"/>
  <c r="AO210" i="9"/>
  <c r="AR210" i="9"/>
  <c r="AT210" i="9"/>
  <c r="AL211" i="9" s="1"/>
  <c r="BO210" i="9"/>
  <c r="BT210" i="9"/>
  <c r="BL211" i="9" s="1"/>
  <c r="BR210" i="9"/>
  <c r="AP213" i="7" l="1"/>
  <c r="BH212" i="7"/>
  <c r="P213" i="7"/>
  <c r="AU212" i="7"/>
  <c r="BC213" i="7"/>
  <c r="AB211" i="8"/>
  <c r="AE211" i="8"/>
  <c r="AG211" i="8"/>
  <c r="Y212" i="8" s="1"/>
  <c r="AB213" i="7"/>
  <c r="AE213" i="7"/>
  <c r="AG213" i="7"/>
  <c r="Y214" i="7" s="1"/>
  <c r="O211" i="8"/>
  <c r="T211" i="8"/>
  <c r="L212" i="8" s="1"/>
  <c r="R211" i="8"/>
  <c r="AP211" i="9"/>
  <c r="AU210" i="9"/>
  <c r="BD211" i="8"/>
  <c r="BA211" i="8"/>
  <c r="BF211" i="8"/>
  <c r="BC211" i="9"/>
  <c r="BH210" i="9"/>
  <c r="BQ211" i="8"/>
  <c r="BN211" i="8"/>
  <c r="BS211" i="8"/>
  <c r="CD211" i="8"/>
  <c r="CA211" i="8"/>
  <c r="CF211" i="8"/>
  <c r="P212" i="9"/>
  <c r="BU212" i="7"/>
  <c r="U211" i="9"/>
  <c r="U212" i="7"/>
  <c r="CC211" i="9"/>
  <c r="AP211" i="8"/>
  <c r="AU210" i="8"/>
  <c r="BU210" i="9"/>
  <c r="CC213" i="7"/>
  <c r="AC211" i="9"/>
  <c r="BP213" i="7"/>
  <c r="CH210" i="9"/>
  <c r="BP211" i="9"/>
  <c r="CH212" i="7"/>
  <c r="AH210" i="9"/>
  <c r="BQ211" i="9" l="1"/>
  <c r="BN211" i="9"/>
  <c r="BS211" i="9"/>
  <c r="CD213" i="7"/>
  <c r="CA213" i="7"/>
  <c r="CF213" i="7"/>
  <c r="AQ211" i="9"/>
  <c r="AN211" i="9"/>
  <c r="AS211" i="9"/>
  <c r="BD213" i="7"/>
  <c r="BA213" i="7"/>
  <c r="BF213" i="7"/>
  <c r="U211" i="8"/>
  <c r="P212" i="8"/>
  <c r="BO211" i="8"/>
  <c r="BR211" i="8"/>
  <c r="BT211" i="8"/>
  <c r="BL212" i="8" s="1"/>
  <c r="AQ211" i="8"/>
  <c r="AN211" i="8"/>
  <c r="AS211" i="8"/>
  <c r="AC214" i="7"/>
  <c r="Q213" i="7"/>
  <c r="N213" i="7"/>
  <c r="S213" i="7"/>
  <c r="BD211" i="9"/>
  <c r="BA211" i="9"/>
  <c r="BF211" i="9"/>
  <c r="AH213" i="7"/>
  <c r="Q212" i="9"/>
  <c r="N212" i="9"/>
  <c r="S212" i="9"/>
  <c r="BB211" i="8"/>
  <c r="BE211" i="8"/>
  <c r="BG211" i="8"/>
  <c r="AY212" i="8" s="1"/>
  <c r="BQ213" i="7"/>
  <c r="BN213" i="7"/>
  <c r="BS213" i="7"/>
  <c r="CD211" i="9"/>
  <c r="CA211" i="9"/>
  <c r="CF211" i="9"/>
  <c r="AC212" i="8"/>
  <c r="AQ213" i="7"/>
  <c r="AN213" i="7"/>
  <c r="AS213" i="7"/>
  <c r="AD211" i="9"/>
  <c r="AA211" i="9"/>
  <c r="AF211" i="9"/>
  <c r="CB211" i="8"/>
  <c r="CG211" i="8"/>
  <c r="BY212" i="8" s="1"/>
  <c r="CE211" i="8"/>
  <c r="AH211" i="8"/>
  <c r="CB211" i="9" l="1"/>
  <c r="CG211" i="9"/>
  <c r="BY212" i="9" s="1"/>
  <c r="CE211" i="9"/>
  <c r="AO211" i="8"/>
  <c r="AT211" i="8"/>
  <c r="AL212" i="8" s="1"/>
  <c r="AR211" i="8"/>
  <c r="CC212" i="8"/>
  <c r="AO211" i="9"/>
  <c r="AT211" i="9"/>
  <c r="AL212" i="9" s="1"/>
  <c r="AR211" i="9"/>
  <c r="BP212" i="8"/>
  <c r="BB213" i="7"/>
  <c r="BE213" i="7"/>
  <c r="BG213" i="7"/>
  <c r="AY214" i="7" s="1"/>
  <c r="BU211" i="8"/>
  <c r="BH211" i="8"/>
  <c r="BO213" i="7"/>
  <c r="BT213" i="7"/>
  <c r="BL214" i="7" s="1"/>
  <c r="BR213" i="7"/>
  <c r="BB211" i="9"/>
  <c r="BG211" i="9"/>
  <c r="AY212" i="9" s="1"/>
  <c r="BE211" i="9"/>
  <c r="CH211" i="8"/>
  <c r="BC212" i="8"/>
  <c r="Q212" i="8"/>
  <c r="N212" i="8"/>
  <c r="S212" i="8"/>
  <c r="CB213" i="7"/>
  <c r="CE213" i="7"/>
  <c r="CG213" i="7"/>
  <c r="BY214" i="7" s="1"/>
  <c r="AO213" i="7"/>
  <c r="AT213" i="7"/>
  <c r="AL214" i="7" s="1"/>
  <c r="AR213" i="7"/>
  <c r="O213" i="7"/>
  <c r="T213" i="7"/>
  <c r="L214" i="7" s="1"/>
  <c r="R213" i="7"/>
  <c r="BO211" i="9"/>
  <c r="BR211" i="9"/>
  <c r="BT211" i="9"/>
  <c r="BL212" i="9" s="1"/>
  <c r="AD212" i="8"/>
  <c r="AA212" i="8"/>
  <c r="AF212" i="8"/>
  <c r="AB211" i="9"/>
  <c r="AG211" i="9"/>
  <c r="Y212" i="9" s="1"/>
  <c r="AE211" i="9"/>
  <c r="O212" i="9"/>
  <c r="T212" i="9"/>
  <c r="L213" i="9" s="1"/>
  <c r="R212" i="9"/>
  <c r="AD214" i="7"/>
  <c r="AA214" i="7"/>
  <c r="AF214" i="7"/>
  <c r="BP214" i="7" l="1"/>
  <c r="AU211" i="8"/>
  <c r="O212" i="8"/>
  <c r="R212" i="8"/>
  <c r="T212" i="8"/>
  <c r="L213" i="8" s="1"/>
  <c r="U213" i="7"/>
  <c r="BQ212" i="8"/>
  <c r="BN212" i="8"/>
  <c r="BS212" i="8"/>
  <c r="AP212" i="8"/>
  <c r="CH211" i="9"/>
  <c r="CC212" i="9"/>
  <c r="AU213" i="7"/>
  <c r="AU211" i="9"/>
  <c r="AP212" i="9"/>
  <c r="AC212" i="9"/>
  <c r="P213" i="9"/>
  <c r="AH211" i="9"/>
  <c r="P214" i="7"/>
  <c r="AP214" i="7"/>
  <c r="AB212" i="8"/>
  <c r="AG212" i="8"/>
  <c r="Y213" i="8" s="1"/>
  <c r="AE212" i="8"/>
  <c r="CC214" i="7"/>
  <c r="AB214" i="7"/>
  <c r="AG214" i="7"/>
  <c r="Y215" i="7" s="1"/>
  <c r="AE214" i="7"/>
  <c r="BC214" i="7"/>
  <c r="CH213" i="7"/>
  <c r="BU211" i="9"/>
  <c r="BH213" i="7"/>
  <c r="CD212" i="8"/>
  <c r="CA212" i="8"/>
  <c r="CF212" i="8"/>
  <c r="BD212" i="8"/>
  <c r="BA212" i="8"/>
  <c r="BF212" i="8"/>
  <c r="BH211" i="9"/>
  <c r="BC212" i="9"/>
  <c r="BP212" i="9"/>
  <c r="U212" i="9"/>
  <c r="BU213" i="7"/>
  <c r="BQ212" i="9" l="1"/>
  <c r="BN212" i="9"/>
  <c r="BS212" i="9"/>
  <c r="BO212" i="8"/>
  <c r="BR212" i="8"/>
  <c r="BT212" i="8"/>
  <c r="BL213" i="8" s="1"/>
  <c r="CD214" i="7"/>
  <c r="CA214" i="7"/>
  <c r="CF214" i="7"/>
  <c r="AH212" i="8"/>
  <c r="BD212" i="9"/>
  <c r="BA212" i="9"/>
  <c r="BF212" i="9"/>
  <c r="AC213" i="8"/>
  <c r="AD212" i="9"/>
  <c r="AA212" i="9"/>
  <c r="AF212" i="9"/>
  <c r="P213" i="8"/>
  <c r="Q213" i="9"/>
  <c r="N213" i="9"/>
  <c r="S213" i="9"/>
  <c r="U212" i="8"/>
  <c r="Q214" i="7"/>
  <c r="N214" i="7"/>
  <c r="S214" i="7"/>
  <c r="BB212" i="8"/>
  <c r="BG212" i="8"/>
  <c r="AY213" i="8" s="1"/>
  <c r="BE212" i="8"/>
  <c r="BD214" i="7"/>
  <c r="BA214" i="7"/>
  <c r="BF214" i="7"/>
  <c r="CD212" i="9"/>
  <c r="CA212" i="9"/>
  <c r="CF212" i="9"/>
  <c r="AH214" i="7"/>
  <c r="AQ212" i="8"/>
  <c r="AN212" i="8"/>
  <c r="AS212" i="8"/>
  <c r="AQ214" i="7"/>
  <c r="AN214" i="7"/>
  <c r="AS214" i="7"/>
  <c r="AC215" i="7"/>
  <c r="AQ212" i="9"/>
  <c r="AN212" i="9"/>
  <c r="AS212" i="9"/>
  <c r="CB212" i="8"/>
  <c r="CE212" i="8"/>
  <c r="CG212" i="8"/>
  <c r="BY213" i="8" s="1"/>
  <c r="BQ214" i="7"/>
  <c r="BN214" i="7"/>
  <c r="BS214" i="7"/>
  <c r="AO212" i="9" l="1"/>
  <c r="AT212" i="9"/>
  <c r="AL213" i="9" s="1"/>
  <c r="AR212" i="9"/>
  <c r="AD215" i="7"/>
  <c r="AA215" i="7"/>
  <c r="AF215" i="7"/>
  <c r="AD213" i="8"/>
  <c r="AA213" i="8"/>
  <c r="AF213" i="8"/>
  <c r="BP213" i="8"/>
  <c r="CB214" i="7"/>
  <c r="CE214" i="7"/>
  <c r="CG214" i="7"/>
  <c r="BY215" i="7" s="1"/>
  <c r="AO214" i="7"/>
  <c r="AT214" i="7"/>
  <c r="AL215" i="7" s="1"/>
  <c r="AR214" i="7"/>
  <c r="BO214" i="7"/>
  <c r="BT214" i="7"/>
  <c r="BL215" i="7" s="1"/>
  <c r="BR214" i="7"/>
  <c r="BB212" i="9"/>
  <c r="BE212" i="9"/>
  <c r="BG212" i="9"/>
  <c r="AY213" i="9" s="1"/>
  <c r="BU212" i="8"/>
  <c r="Q213" i="8"/>
  <c r="N213" i="8"/>
  <c r="S213" i="8"/>
  <c r="BB214" i="7"/>
  <c r="BG214" i="7"/>
  <c r="AY215" i="7" s="1"/>
  <c r="BE214" i="7"/>
  <c r="O213" i="9"/>
  <c r="R213" i="9"/>
  <c r="T213" i="9"/>
  <c r="L214" i="9" s="1"/>
  <c r="BO212" i="9"/>
  <c r="BT212" i="9"/>
  <c r="BL213" i="9" s="1"/>
  <c r="BR212" i="9"/>
  <c r="AB212" i="9"/>
  <c r="AE212" i="9"/>
  <c r="AG212" i="9"/>
  <c r="Y213" i="9" s="1"/>
  <c r="CB212" i="9"/>
  <c r="CG212" i="9"/>
  <c r="BY213" i="9" s="1"/>
  <c r="CE212" i="9"/>
  <c r="BH212" i="8"/>
  <c r="CC213" i="8"/>
  <c r="AO212" i="8"/>
  <c r="AT212" i="8"/>
  <c r="AL213" i="8" s="1"/>
  <c r="AR212" i="8"/>
  <c r="BC213" i="8"/>
  <c r="CH212" i="8"/>
  <c r="O214" i="7"/>
  <c r="T214" i="7"/>
  <c r="L215" i="7" s="1"/>
  <c r="R214" i="7"/>
  <c r="AP213" i="8" l="1"/>
  <c r="CC215" i="7"/>
  <c r="CH212" i="9"/>
  <c r="P214" i="9"/>
  <c r="BC213" i="9"/>
  <c r="CH214" i="7"/>
  <c r="U213" i="9"/>
  <c r="BD213" i="8"/>
  <c r="BA213" i="8"/>
  <c r="BF213" i="8"/>
  <c r="CC213" i="9"/>
  <c r="AB213" i="8"/>
  <c r="AE213" i="8"/>
  <c r="AG213" i="8"/>
  <c r="Y214" i="8" s="1"/>
  <c r="BH212" i="9"/>
  <c r="AU212" i="8"/>
  <c r="AC213" i="9"/>
  <c r="BH214" i="7"/>
  <c r="BU214" i="7"/>
  <c r="BQ213" i="8"/>
  <c r="BN213" i="8"/>
  <c r="BS213" i="8"/>
  <c r="AH212" i="9"/>
  <c r="BC215" i="7"/>
  <c r="BP215" i="7"/>
  <c r="AB215" i="7"/>
  <c r="AE215" i="7"/>
  <c r="AG215" i="7"/>
  <c r="Y216" i="7" s="1"/>
  <c r="U214" i="7"/>
  <c r="CD213" i="8"/>
  <c r="CA213" i="8"/>
  <c r="CF213" i="8"/>
  <c r="AP215" i="7"/>
  <c r="O213" i="8"/>
  <c r="R213" i="8"/>
  <c r="T213" i="8"/>
  <c r="L214" i="8" s="1"/>
  <c r="AU212" i="9"/>
  <c r="AP213" i="9"/>
  <c r="AU214" i="7"/>
  <c r="BU212" i="9"/>
  <c r="P215" i="7"/>
  <c r="BP213" i="9"/>
  <c r="AH213" i="8" l="1"/>
  <c r="BD213" i="9"/>
  <c r="BA213" i="9"/>
  <c r="BF213" i="9"/>
  <c r="AQ215" i="7"/>
  <c r="AN215" i="7"/>
  <c r="AS215" i="7"/>
  <c r="CD213" i="9"/>
  <c r="CA213" i="9"/>
  <c r="CF213" i="9"/>
  <c r="Q214" i="9"/>
  <c r="N214" i="9"/>
  <c r="S214" i="9"/>
  <c r="P214" i="8"/>
  <c r="Q215" i="7"/>
  <c r="N215" i="7"/>
  <c r="S215" i="7"/>
  <c r="CB213" i="8"/>
  <c r="CG213" i="8"/>
  <c r="BY214" i="8" s="1"/>
  <c r="CE213" i="8"/>
  <c r="BQ215" i="7"/>
  <c r="BN215" i="7"/>
  <c r="BS215" i="7"/>
  <c r="AD213" i="9"/>
  <c r="AA213" i="9"/>
  <c r="AF213" i="9"/>
  <c r="BB213" i="8"/>
  <c r="BE213" i="8"/>
  <c r="BG213" i="8"/>
  <c r="AY214" i="8" s="1"/>
  <c r="BQ213" i="9"/>
  <c r="BN213" i="9"/>
  <c r="BS213" i="9"/>
  <c r="AQ213" i="9"/>
  <c r="AN213" i="9"/>
  <c r="AS213" i="9"/>
  <c r="BD215" i="7"/>
  <c r="BA215" i="7"/>
  <c r="BF215" i="7"/>
  <c r="AC216" i="7"/>
  <c r="CD215" i="7"/>
  <c r="CA215" i="7"/>
  <c r="CF215" i="7"/>
  <c r="AH215" i="7"/>
  <c r="AQ213" i="8"/>
  <c r="AN213" i="8"/>
  <c r="AS213" i="8"/>
  <c r="U213" i="8"/>
  <c r="BO213" i="8"/>
  <c r="BT213" i="8"/>
  <c r="BL214" i="8" s="1"/>
  <c r="BR213" i="8"/>
  <c r="AC214" i="8"/>
  <c r="CC214" i="8" l="1"/>
  <c r="AD214" i="8"/>
  <c r="AA214" i="8"/>
  <c r="AF214" i="8"/>
  <c r="BB215" i="7"/>
  <c r="BG215" i="7"/>
  <c r="AY216" i="7" s="1"/>
  <c r="BE215" i="7"/>
  <c r="BO213" i="9"/>
  <c r="BT213" i="9"/>
  <c r="BL214" i="9" s="1"/>
  <c r="BR213" i="9"/>
  <c r="AO213" i="8"/>
  <c r="AT213" i="8"/>
  <c r="AL214" i="8" s="1"/>
  <c r="AR213" i="8"/>
  <c r="CB213" i="9"/>
  <c r="CE213" i="9"/>
  <c r="CG213" i="9"/>
  <c r="BY214" i="9" s="1"/>
  <c r="BH213" i="8"/>
  <c r="O215" i="7"/>
  <c r="R215" i="7"/>
  <c r="T215" i="7"/>
  <c r="L216" i="7" s="1"/>
  <c r="BC214" i="8"/>
  <c r="AO215" i="7"/>
  <c r="AT215" i="7"/>
  <c r="AL216" i="7" s="1"/>
  <c r="AR215" i="7"/>
  <c r="Q214" i="8"/>
  <c r="N214" i="8"/>
  <c r="S214" i="8"/>
  <c r="AB213" i="9"/>
  <c r="AE213" i="9"/>
  <c r="AG213" i="9"/>
  <c r="Y214" i="9" s="1"/>
  <c r="BB213" i="9"/>
  <c r="BE213" i="9"/>
  <c r="BG213" i="9"/>
  <c r="AY214" i="9" s="1"/>
  <c r="BP214" i="8"/>
  <c r="AD216" i="7"/>
  <c r="AA216" i="7"/>
  <c r="AF216" i="7"/>
  <c r="AO213" i="9"/>
  <c r="AR213" i="9"/>
  <c r="AT213" i="9"/>
  <c r="AL214" i="9" s="1"/>
  <c r="BO215" i="7"/>
  <c r="BT215" i="7"/>
  <c r="BL216" i="7" s="1"/>
  <c r="BR215" i="7"/>
  <c r="BU213" i="8"/>
  <c r="CB215" i="7"/>
  <c r="CE215" i="7"/>
  <c r="CG215" i="7"/>
  <c r="BY216" i="7" s="1"/>
  <c r="O214" i="9"/>
  <c r="R214" i="9"/>
  <c r="T214" i="9"/>
  <c r="L215" i="9" s="1"/>
  <c r="CH213" i="8"/>
  <c r="AP216" i="7" l="1"/>
  <c r="BH215" i="7"/>
  <c r="BH213" i="9"/>
  <c r="U215" i="7"/>
  <c r="AB216" i="7"/>
  <c r="AG216" i="7"/>
  <c r="Y217" i="7" s="1"/>
  <c r="AE216" i="7"/>
  <c r="AC214" i="9"/>
  <c r="BC216" i="7"/>
  <c r="U214" i="9"/>
  <c r="BP214" i="9"/>
  <c r="AH213" i="9"/>
  <c r="AU213" i="9"/>
  <c r="AU215" i="7"/>
  <c r="CC216" i="7"/>
  <c r="CC214" i="9"/>
  <c r="CH215" i="7"/>
  <c r="BD214" i="8"/>
  <c r="BA214" i="8"/>
  <c r="BF214" i="8"/>
  <c r="CH213" i="9"/>
  <c r="AB214" i="8"/>
  <c r="AE214" i="8"/>
  <c r="AG214" i="8"/>
  <c r="Y215" i="8" s="1"/>
  <c r="AU213" i="8"/>
  <c r="AP214" i="8"/>
  <c r="BU215" i="7"/>
  <c r="BP216" i="7"/>
  <c r="O214" i="8"/>
  <c r="R214" i="8"/>
  <c r="T214" i="8"/>
  <c r="L215" i="8" s="1"/>
  <c r="BQ214" i="8"/>
  <c r="BN214" i="8"/>
  <c r="BS214" i="8"/>
  <c r="P215" i="9"/>
  <c r="AP214" i="9"/>
  <c r="BC214" i="9"/>
  <c r="P216" i="7"/>
  <c r="BU213" i="9"/>
  <c r="CD214" i="8"/>
  <c r="CA214" i="8"/>
  <c r="CF214" i="8"/>
  <c r="BB214" i="8" l="1"/>
  <c r="BG214" i="8"/>
  <c r="AY215" i="8" s="1"/>
  <c r="BE214" i="8"/>
  <c r="Q216" i="7"/>
  <c r="N216" i="7"/>
  <c r="S216" i="7"/>
  <c r="AH216" i="7"/>
  <c r="U214" i="8"/>
  <c r="AC217" i="7"/>
  <c r="AH214" i="8"/>
  <c r="CD214" i="9"/>
  <c r="CA214" i="9"/>
  <c r="CF214" i="9"/>
  <c r="P215" i="8"/>
  <c r="BQ216" i="7"/>
  <c r="BN216" i="7"/>
  <c r="BS216" i="7"/>
  <c r="BQ214" i="9"/>
  <c r="BN214" i="9"/>
  <c r="BS214" i="9"/>
  <c r="CD216" i="7"/>
  <c r="CA216" i="7"/>
  <c r="CF216" i="7"/>
  <c r="BD216" i="7"/>
  <c r="BA216" i="7"/>
  <c r="BF216" i="7"/>
  <c r="Q215" i="9"/>
  <c r="N215" i="9"/>
  <c r="S215" i="9"/>
  <c r="AQ214" i="8"/>
  <c r="AN214" i="8"/>
  <c r="AS214" i="8"/>
  <c r="BO214" i="8"/>
  <c r="BT214" i="8"/>
  <c r="BL215" i="8" s="1"/>
  <c r="BR214" i="8"/>
  <c r="AQ216" i="7"/>
  <c r="AN216" i="7"/>
  <c r="AS216" i="7"/>
  <c r="AC215" i="8"/>
  <c r="BD214" i="9"/>
  <c r="BA214" i="9"/>
  <c r="BF214" i="9"/>
  <c r="AQ214" i="9"/>
  <c r="AN214" i="9"/>
  <c r="AS214" i="9"/>
  <c r="CB214" i="8"/>
  <c r="CG214" i="8"/>
  <c r="BY215" i="8" s="1"/>
  <c r="CE214" i="8"/>
  <c r="AD214" i="9"/>
  <c r="AA214" i="9"/>
  <c r="AF214" i="9"/>
  <c r="CB214" i="9" l="1"/>
  <c r="CE214" i="9"/>
  <c r="CG214" i="9"/>
  <c r="BY215" i="9" s="1"/>
  <c r="AO214" i="8"/>
  <c r="AR214" i="8"/>
  <c r="AT214" i="8"/>
  <c r="AL215" i="8" s="1"/>
  <c r="CB216" i="7"/>
  <c r="CE216" i="7"/>
  <c r="CG216" i="7"/>
  <c r="BY217" i="7" s="1"/>
  <c r="BO214" i="9"/>
  <c r="BR214" i="9"/>
  <c r="BT214" i="9"/>
  <c r="BL215" i="9" s="1"/>
  <c r="O215" i="9"/>
  <c r="T215" i="9"/>
  <c r="L216" i="9" s="1"/>
  <c r="R215" i="9"/>
  <c r="O216" i="7"/>
  <c r="R216" i="7"/>
  <c r="T216" i="7"/>
  <c r="L217" i="7" s="1"/>
  <c r="BO216" i="7"/>
  <c r="BT216" i="7"/>
  <c r="BL217" i="7" s="1"/>
  <c r="BR216" i="7"/>
  <c r="BB214" i="9"/>
  <c r="BE214" i="9"/>
  <c r="BG214" i="9"/>
  <c r="AY215" i="9" s="1"/>
  <c r="AD215" i="8"/>
  <c r="AA215" i="8"/>
  <c r="AF215" i="8"/>
  <c r="CH214" i="8"/>
  <c r="AO216" i="7"/>
  <c r="AT216" i="7"/>
  <c r="AL217" i="7" s="1"/>
  <c r="AR216" i="7"/>
  <c r="AD217" i="7"/>
  <c r="AA217" i="7"/>
  <c r="AF217" i="7"/>
  <c r="BH214" i="8"/>
  <c r="BP215" i="8"/>
  <c r="AO214" i="9"/>
  <c r="AT214" i="9"/>
  <c r="AL215" i="9" s="1"/>
  <c r="AR214" i="9"/>
  <c r="AB214" i="9"/>
  <c r="AE214" i="9"/>
  <c r="AG214" i="9"/>
  <c r="Y215" i="9" s="1"/>
  <c r="CC215" i="8"/>
  <c r="BC215" i="8"/>
  <c r="BB216" i="7"/>
  <c r="BG216" i="7"/>
  <c r="AY217" i="7" s="1"/>
  <c r="BE216" i="7"/>
  <c r="Q215" i="8"/>
  <c r="N215" i="8"/>
  <c r="S215" i="8"/>
  <c r="BU214" i="8"/>
  <c r="U215" i="9" l="1"/>
  <c r="AP215" i="8"/>
  <c r="BC215" i="9"/>
  <c r="P216" i="9"/>
  <c r="AU214" i="8"/>
  <c r="BH216" i="7"/>
  <c r="AB217" i="7"/>
  <c r="AG217" i="7"/>
  <c r="Y218" i="7" s="1"/>
  <c r="AE217" i="7"/>
  <c r="AU216" i="7"/>
  <c r="BH214" i="9"/>
  <c r="AU214" i="9"/>
  <c r="AP217" i="7"/>
  <c r="BP215" i="9"/>
  <c r="BU214" i="9"/>
  <c r="BC217" i="7"/>
  <c r="BU216" i="7"/>
  <c r="BP217" i="7"/>
  <c r="CD215" i="8"/>
  <c r="CA215" i="8"/>
  <c r="CF215" i="8"/>
  <c r="BQ215" i="8"/>
  <c r="BN215" i="8"/>
  <c r="BS215" i="8"/>
  <c r="CC217" i="7"/>
  <c r="CC215" i="9"/>
  <c r="BD215" i="8"/>
  <c r="BA215" i="8"/>
  <c r="BF215" i="8"/>
  <c r="AP215" i="9"/>
  <c r="CH216" i="7"/>
  <c r="CH214" i="9"/>
  <c r="O215" i="8"/>
  <c r="R215" i="8"/>
  <c r="T215" i="8"/>
  <c r="L216" i="8" s="1"/>
  <c r="AC215" i="9"/>
  <c r="AB215" i="8"/>
  <c r="AG215" i="8"/>
  <c r="Y216" i="8" s="1"/>
  <c r="AE215" i="8"/>
  <c r="P217" i="7"/>
  <c r="AH214" i="9"/>
  <c r="U216" i="7"/>
  <c r="U215" i="8" l="1"/>
  <c r="BQ217" i="7"/>
  <c r="BN217" i="7"/>
  <c r="BS217" i="7"/>
  <c r="Q216" i="9"/>
  <c r="N216" i="9"/>
  <c r="S216" i="9"/>
  <c r="CD217" i="7"/>
  <c r="CA217" i="7"/>
  <c r="CF217" i="7"/>
  <c r="BD217" i="7"/>
  <c r="BA217" i="7"/>
  <c r="BF217" i="7"/>
  <c r="Q217" i="7"/>
  <c r="N217" i="7"/>
  <c r="S217" i="7"/>
  <c r="BD215" i="9"/>
  <c r="BA215" i="9"/>
  <c r="BF215" i="9"/>
  <c r="CD215" i="9"/>
  <c r="CA215" i="9"/>
  <c r="CF215" i="9"/>
  <c r="AH215" i="8"/>
  <c r="BO215" i="8"/>
  <c r="BR215" i="8"/>
  <c r="BT215" i="8"/>
  <c r="BL216" i="8" s="1"/>
  <c r="BQ215" i="9"/>
  <c r="BN215" i="9"/>
  <c r="BS215" i="9"/>
  <c r="AH217" i="7"/>
  <c r="AC218" i="7"/>
  <c r="AQ215" i="8"/>
  <c r="AN215" i="8"/>
  <c r="AS215" i="8"/>
  <c r="AC216" i="8"/>
  <c r="AD215" i="9"/>
  <c r="AA215" i="9"/>
  <c r="AF215" i="9"/>
  <c r="CB215" i="8"/>
  <c r="CE215" i="8"/>
  <c r="CG215" i="8"/>
  <c r="BY216" i="8" s="1"/>
  <c r="AQ215" i="9"/>
  <c r="AN215" i="9"/>
  <c r="AS215" i="9"/>
  <c r="AQ217" i="7"/>
  <c r="AN217" i="7"/>
  <c r="AS217" i="7"/>
  <c r="P216" i="8"/>
  <c r="BB215" i="8"/>
  <c r="BE215" i="8"/>
  <c r="BG215" i="8"/>
  <c r="AY216" i="8" s="1"/>
  <c r="AO217" i="7" l="1"/>
  <c r="AT217" i="7"/>
  <c r="AL218" i="7" s="1"/>
  <c r="AR217" i="7"/>
  <c r="CB217" i="7"/>
  <c r="CG217" i="7"/>
  <c r="BY218" i="7" s="1"/>
  <c r="CE217" i="7"/>
  <c r="AB215" i="9"/>
  <c r="AG215" i="9"/>
  <c r="Y216" i="9" s="1"/>
  <c r="AE215" i="9"/>
  <c r="CB215" i="9"/>
  <c r="CG215" i="9"/>
  <c r="BY216" i="9" s="1"/>
  <c r="CE215" i="9"/>
  <c r="AD216" i="8"/>
  <c r="AA216" i="8"/>
  <c r="AF216" i="8"/>
  <c r="BB215" i="9"/>
  <c r="BE215" i="9"/>
  <c r="BG215" i="9"/>
  <c r="AY216" i="9" s="1"/>
  <c r="O216" i="9"/>
  <c r="R216" i="9"/>
  <c r="T216" i="9"/>
  <c r="L217" i="9" s="1"/>
  <c r="BH215" i="8"/>
  <c r="AO215" i="8"/>
  <c r="AT215" i="8"/>
  <c r="AL216" i="8" s="1"/>
  <c r="AR215" i="8"/>
  <c r="AO215" i="9"/>
  <c r="AT215" i="9"/>
  <c r="AL216" i="9" s="1"/>
  <c r="AR215" i="9"/>
  <c r="BC216" i="8"/>
  <c r="BP216" i="8"/>
  <c r="BU215" i="8"/>
  <c r="O217" i="7"/>
  <c r="T217" i="7"/>
  <c r="L218" i="7" s="1"/>
  <c r="R217" i="7"/>
  <c r="BO217" i="7"/>
  <c r="BT217" i="7"/>
  <c r="BL218" i="7" s="1"/>
  <c r="BR217" i="7"/>
  <c r="CC216" i="8"/>
  <c r="AD218" i="7"/>
  <c r="AA218" i="7"/>
  <c r="AF218" i="7"/>
  <c r="BO215" i="9"/>
  <c r="BT215" i="9"/>
  <c r="BL216" i="9" s="1"/>
  <c r="BR215" i="9"/>
  <c r="CH215" i="8"/>
  <c r="Q216" i="8"/>
  <c r="N216" i="8"/>
  <c r="S216" i="8"/>
  <c r="BB217" i="7"/>
  <c r="BE217" i="7"/>
  <c r="BG217" i="7"/>
  <c r="AY218" i="7" s="1"/>
  <c r="AP216" i="8" l="1"/>
  <c r="BH215" i="9"/>
  <c r="AC216" i="9"/>
  <c r="O216" i="8"/>
  <c r="R216" i="8"/>
  <c r="T216" i="8"/>
  <c r="L217" i="8" s="1"/>
  <c r="CD216" i="8"/>
  <c r="CA216" i="8"/>
  <c r="CF216" i="8"/>
  <c r="BQ216" i="8"/>
  <c r="BN216" i="8"/>
  <c r="BS216" i="8"/>
  <c r="BD216" i="8"/>
  <c r="BA216" i="8"/>
  <c r="BF216" i="8"/>
  <c r="AB216" i="8"/>
  <c r="AE216" i="8"/>
  <c r="AG216" i="8"/>
  <c r="Y217" i="8" s="1"/>
  <c r="CH217" i="7"/>
  <c r="CC218" i="7"/>
  <c r="BU217" i="7"/>
  <c r="BP218" i="7"/>
  <c r="BC218" i="7"/>
  <c r="BP216" i="9"/>
  <c r="P217" i="9"/>
  <c r="AP216" i="9"/>
  <c r="U216" i="9"/>
  <c r="CH215" i="9"/>
  <c r="AU217" i="7"/>
  <c r="CC216" i="9"/>
  <c r="AP218" i="7"/>
  <c r="BU215" i="9"/>
  <c r="U217" i="7"/>
  <c r="P218" i="7"/>
  <c r="AU215" i="9"/>
  <c r="BH217" i="7"/>
  <c r="AB218" i="7"/>
  <c r="AG218" i="7"/>
  <c r="Y219" i="7" s="1"/>
  <c r="AE218" i="7"/>
  <c r="AU215" i="8"/>
  <c r="BC216" i="9"/>
  <c r="AH215" i="9"/>
  <c r="BB216" i="8" l="1"/>
  <c r="BG216" i="8"/>
  <c r="AY217" i="8" s="1"/>
  <c r="BE216" i="8"/>
  <c r="CB216" i="8"/>
  <c r="CE216" i="8"/>
  <c r="CG216" i="8"/>
  <c r="BY217" i="8" s="1"/>
  <c r="P217" i="8"/>
  <c r="U216" i="8"/>
  <c r="CD218" i="7"/>
  <c r="CA218" i="7"/>
  <c r="CF218" i="7"/>
  <c r="AD216" i="9"/>
  <c r="AA216" i="9"/>
  <c r="AF216" i="9"/>
  <c r="BQ218" i="7"/>
  <c r="BN218" i="7"/>
  <c r="BS218" i="7"/>
  <c r="AH218" i="7"/>
  <c r="Q217" i="9"/>
  <c r="N217" i="9"/>
  <c r="S217" i="9"/>
  <c r="BQ216" i="9"/>
  <c r="BN216" i="9"/>
  <c r="BS216" i="9"/>
  <c r="AQ216" i="9"/>
  <c r="AN216" i="9"/>
  <c r="AS216" i="9"/>
  <c r="AC217" i="8"/>
  <c r="AC219" i="7"/>
  <c r="AQ218" i="7"/>
  <c r="AN218" i="7"/>
  <c r="AS218" i="7"/>
  <c r="CD216" i="9"/>
  <c r="CA216" i="9"/>
  <c r="CF216" i="9"/>
  <c r="Q218" i="7"/>
  <c r="N218" i="7"/>
  <c r="S218" i="7"/>
  <c r="BD218" i="7"/>
  <c r="BA218" i="7"/>
  <c r="BF218" i="7"/>
  <c r="AH216" i="8"/>
  <c r="BO216" i="8"/>
  <c r="BR216" i="8"/>
  <c r="BT216" i="8"/>
  <c r="BL217" i="8" s="1"/>
  <c r="AQ216" i="8"/>
  <c r="AN216" i="8"/>
  <c r="AS216" i="8"/>
  <c r="BD216" i="9"/>
  <c r="BA216" i="9"/>
  <c r="BF216" i="9"/>
  <c r="BO218" i="7" l="1"/>
  <c r="BT218" i="7"/>
  <c r="BL219" i="7" s="1"/>
  <c r="BR218" i="7"/>
  <c r="BU216" i="8"/>
  <c r="CB216" i="9"/>
  <c r="CE216" i="9"/>
  <c r="CG216" i="9"/>
  <c r="BY217" i="9" s="1"/>
  <c r="Q217" i="8"/>
  <c r="N217" i="8"/>
  <c r="S217" i="8"/>
  <c r="AB216" i="9"/>
  <c r="AE216" i="9"/>
  <c r="AG216" i="9"/>
  <c r="Y217" i="9" s="1"/>
  <c r="AO218" i="7"/>
  <c r="AR218" i="7"/>
  <c r="AT218" i="7"/>
  <c r="AL219" i="7" s="1"/>
  <c r="BO216" i="9"/>
  <c r="BT216" i="9"/>
  <c r="BL217" i="9" s="1"/>
  <c r="BR216" i="9"/>
  <c r="CC217" i="8"/>
  <c r="AD219" i="7"/>
  <c r="AA219" i="7"/>
  <c r="AF219" i="7"/>
  <c r="O217" i="9"/>
  <c r="T217" i="9"/>
  <c r="L218" i="9" s="1"/>
  <c r="R217" i="9"/>
  <c r="BB216" i="9"/>
  <c r="BG216" i="9"/>
  <c r="AY217" i="9" s="1"/>
  <c r="BE216" i="9"/>
  <c r="BB218" i="7"/>
  <c r="BE218" i="7"/>
  <c r="BG218" i="7"/>
  <c r="AY219" i="7" s="1"/>
  <c r="CH216" i="8"/>
  <c r="AD217" i="8"/>
  <c r="AA217" i="8"/>
  <c r="AF217" i="8"/>
  <c r="BP217" i="8"/>
  <c r="CB218" i="7"/>
  <c r="CG218" i="7"/>
  <c r="BY219" i="7" s="1"/>
  <c r="CE218" i="7"/>
  <c r="BH216" i="8"/>
  <c r="AO216" i="8"/>
  <c r="AT216" i="8"/>
  <c r="AL217" i="8" s="1"/>
  <c r="AR216" i="8"/>
  <c r="O218" i="7"/>
  <c r="R218" i="7"/>
  <c r="T218" i="7"/>
  <c r="L219" i="7" s="1"/>
  <c r="BC217" i="8"/>
  <c r="AO216" i="9"/>
  <c r="AR216" i="9"/>
  <c r="AT216" i="9"/>
  <c r="AL217" i="9" s="1"/>
  <c r="O217" i="8" l="1"/>
  <c r="R217" i="8"/>
  <c r="T217" i="8"/>
  <c r="L218" i="8" s="1"/>
  <c r="BC219" i="7"/>
  <c r="BH218" i="7"/>
  <c r="CD217" i="8"/>
  <c r="CA217" i="8"/>
  <c r="CF217" i="8"/>
  <c r="AP219" i="7"/>
  <c r="CC217" i="9"/>
  <c r="AU218" i="7"/>
  <c r="CH216" i="9"/>
  <c r="CC219" i="7"/>
  <c r="U218" i="7"/>
  <c r="AC217" i="9"/>
  <c r="BH216" i="9"/>
  <c r="BQ217" i="8"/>
  <c r="BN217" i="8"/>
  <c r="BS217" i="8"/>
  <c r="AP217" i="9"/>
  <c r="U217" i="9"/>
  <c r="AH216" i="9"/>
  <c r="AB219" i="7"/>
  <c r="AE219" i="7"/>
  <c r="AG219" i="7"/>
  <c r="Y220" i="7" s="1"/>
  <c r="P219" i="7"/>
  <c r="BU218" i="7"/>
  <c r="AB217" i="8"/>
  <c r="AG217" i="8"/>
  <c r="Y218" i="8" s="1"/>
  <c r="AE217" i="8"/>
  <c r="P218" i="9"/>
  <c r="BU216" i="9"/>
  <c r="BP217" i="9"/>
  <c r="BP219" i="7"/>
  <c r="AU216" i="8"/>
  <c r="AP217" i="8"/>
  <c r="BC217" i="9"/>
  <c r="AU216" i="9"/>
  <c r="BD217" i="8"/>
  <c r="BA217" i="8"/>
  <c r="BF217" i="8"/>
  <c r="CH218" i="7"/>
  <c r="BO217" i="8" l="1"/>
  <c r="BT217" i="8"/>
  <c r="BL218" i="8" s="1"/>
  <c r="BR217" i="8"/>
  <c r="BB217" i="8"/>
  <c r="BE217" i="8"/>
  <c r="BG217" i="8"/>
  <c r="AY218" i="8" s="1"/>
  <c r="AC220" i="7"/>
  <c r="BD219" i="7"/>
  <c r="BA219" i="7"/>
  <c r="BF219" i="7"/>
  <c r="Q218" i="9"/>
  <c r="N218" i="9"/>
  <c r="S218" i="9"/>
  <c r="AD217" i="9"/>
  <c r="AA217" i="9"/>
  <c r="AF217" i="9"/>
  <c r="P218" i="8"/>
  <c r="BQ217" i="9"/>
  <c r="BN217" i="9"/>
  <c r="BS217" i="9"/>
  <c r="AH219" i="7"/>
  <c r="BD217" i="9"/>
  <c r="BA217" i="9"/>
  <c r="BF217" i="9"/>
  <c r="CD217" i="9"/>
  <c r="CA217" i="9"/>
  <c r="CF217" i="9"/>
  <c r="U217" i="8"/>
  <c r="AQ217" i="8"/>
  <c r="AN217" i="8"/>
  <c r="AS217" i="8"/>
  <c r="AC218" i="8"/>
  <c r="AQ219" i="7"/>
  <c r="AN219" i="7"/>
  <c r="AS219" i="7"/>
  <c r="AH217" i="8"/>
  <c r="AQ217" i="9"/>
  <c r="AN217" i="9"/>
  <c r="AS217" i="9"/>
  <c r="CB217" i="8"/>
  <c r="CG217" i="8"/>
  <c r="BY218" i="8" s="1"/>
  <c r="CE217" i="8"/>
  <c r="BQ219" i="7"/>
  <c r="BN219" i="7"/>
  <c r="BS219" i="7"/>
  <c r="Q219" i="7"/>
  <c r="N219" i="7"/>
  <c r="S219" i="7"/>
  <c r="CD219" i="7"/>
  <c r="CA219" i="7"/>
  <c r="CF219" i="7"/>
  <c r="BB219" i="7" l="1"/>
  <c r="BG219" i="7"/>
  <c r="AY220" i="7" s="1"/>
  <c r="BE219" i="7"/>
  <c r="AD220" i="7"/>
  <c r="AA220" i="7"/>
  <c r="AF220" i="7"/>
  <c r="AO219" i="7"/>
  <c r="AT219" i="7"/>
  <c r="AL220" i="7" s="1"/>
  <c r="AR219" i="7"/>
  <c r="CB219" i="7"/>
  <c r="CE219" i="7"/>
  <c r="CG219" i="7"/>
  <c r="BY220" i="7" s="1"/>
  <c r="BC218" i="8"/>
  <c r="CB217" i="9"/>
  <c r="CG217" i="9"/>
  <c r="BY218" i="9" s="1"/>
  <c r="CE217" i="9"/>
  <c r="BH217" i="8"/>
  <c r="AB217" i="9"/>
  <c r="AG217" i="9"/>
  <c r="Y218" i="9" s="1"/>
  <c r="AE217" i="9"/>
  <c r="BO219" i="7"/>
  <c r="BR219" i="7"/>
  <c r="BT219" i="7"/>
  <c r="BL220" i="7" s="1"/>
  <c r="BO217" i="9"/>
  <c r="BR217" i="9"/>
  <c r="BT217" i="9"/>
  <c r="BL218" i="9" s="1"/>
  <c r="BU217" i="8"/>
  <c r="AO217" i="8"/>
  <c r="AT217" i="8"/>
  <c r="AL218" i="8" s="1"/>
  <c r="AR217" i="8"/>
  <c r="CH217" i="8"/>
  <c r="AD218" i="8"/>
  <c r="AA218" i="8"/>
  <c r="AF218" i="8"/>
  <c r="BB217" i="9"/>
  <c r="BG217" i="9"/>
  <c r="AY218" i="9" s="1"/>
  <c r="BE217" i="9"/>
  <c r="BP218" i="8"/>
  <c r="Q218" i="8"/>
  <c r="N218" i="8"/>
  <c r="S218" i="8"/>
  <c r="CC218" i="8"/>
  <c r="O219" i="7"/>
  <c r="R219" i="7"/>
  <c r="T219" i="7"/>
  <c r="L220" i="7" s="1"/>
  <c r="AO217" i="9"/>
  <c r="AT217" i="9"/>
  <c r="AL218" i="9" s="1"/>
  <c r="AR217" i="9"/>
  <c r="O218" i="9"/>
  <c r="R218" i="9"/>
  <c r="T218" i="9"/>
  <c r="L219" i="9" s="1"/>
  <c r="P220" i="7" l="1"/>
  <c r="AU217" i="8"/>
  <c r="AP218" i="8"/>
  <c r="AH217" i="9"/>
  <c r="AC218" i="9"/>
  <c r="BD218" i="8"/>
  <c r="BA218" i="8"/>
  <c r="BF218" i="8"/>
  <c r="AB220" i="7"/>
  <c r="AG220" i="7"/>
  <c r="Y221" i="7" s="1"/>
  <c r="AE220" i="7"/>
  <c r="BH217" i="9"/>
  <c r="BQ218" i="8"/>
  <c r="BN218" i="8"/>
  <c r="BS218" i="8"/>
  <c r="CC220" i="7"/>
  <c r="BH219" i="7"/>
  <c r="U219" i="7"/>
  <c r="CH219" i="7"/>
  <c r="BC220" i="7"/>
  <c r="P219" i="9"/>
  <c r="BP218" i="9"/>
  <c r="U218" i="9"/>
  <c r="O218" i="8"/>
  <c r="R218" i="8"/>
  <c r="T218" i="8"/>
  <c r="L219" i="8" s="1"/>
  <c r="AB218" i="8"/>
  <c r="AG218" i="8"/>
  <c r="Y219" i="8" s="1"/>
  <c r="AE218" i="8"/>
  <c r="BU217" i="9"/>
  <c r="BC218" i="9"/>
  <c r="AU219" i="7"/>
  <c r="BP220" i="7"/>
  <c r="CH217" i="9"/>
  <c r="AP220" i="7"/>
  <c r="CD218" i="8"/>
  <c r="CA218" i="8"/>
  <c r="CF218" i="8"/>
  <c r="AU217" i="9"/>
  <c r="AP218" i="9"/>
  <c r="BU219" i="7"/>
  <c r="CC218" i="9"/>
  <c r="BQ218" i="9" l="1"/>
  <c r="BN218" i="9"/>
  <c r="BS218" i="9"/>
  <c r="AC219" i="8"/>
  <c r="BD220" i="7"/>
  <c r="BA220" i="7"/>
  <c r="BF220" i="7"/>
  <c r="AD218" i="9"/>
  <c r="AA218" i="9"/>
  <c r="AF218" i="9"/>
  <c r="P219" i="8"/>
  <c r="U218" i="8"/>
  <c r="BO218" i="8"/>
  <c r="BR218" i="8"/>
  <c r="BT218" i="8"/>
  <c r="BL219" i="8" s="1"/>
  <c r="CB218" i="8"/>
  <c r="CG218" i="8"/>
  <c r="BY219" i="8" s="1"/>
  <c r="CE218" i="8"/>
  <c r="BQ220" i="7"/>
  <c r="BN220" i="7"/>
  <c r="BS220" i="7"/>
  <c r="AQ218" i="9"/>
  <c r="AN218" i="9"/>
  <c r="AS218" i="9"/>
  <c r="AQ218" i="8"/>
  <c r="AN218" i="8"/>
  <c r="AS218" i="8"/>
  <c r="AH220" i="7"/>
  <c r="CD218" i="9"/>
  <c r="CA218" i="9"/>
  <c r="CF218" i="9"/>
  <c r="BD218" i="9"/>
  <c r="BA218" i="9"/>
  <c r="BF218" i="9"/>
  <c r="AC221" i="7"/>
  <c r="AQ220" i="7"/>
  <c r="AN220" i="7"/>
  <c r="AS220" i="7"/>
  <c r="CD220" i="7"/>
  <c r="CA220" i="7"/>
  <c r="CF220" i="7"/>
  <c r="Q220" i="7"/>
  <c r="N220" i="7"/>
  <c r="S220" i="7"/>
  <c r="AH218" i="8"/>
  <c r="Q219" i="9"/>
  <c r="N219" i="9"/>
  <c r="S219" i="9"/>
  <c r="BB218" i="8"/>
  <c r="BE218" i="8"/>
  <c r="BG218" i="8"/>
  <c r="AY219" i="8" s="1"/>
  <c r="BU218" i="8" l="1"/>
  <c r="BH218" i="8"/>
  <c r="CB220" i="7"/>
  <c r="CG220" i="7"/>
  <c r="BY221" i="7" s="1"/>
  <c r="CE220" i="7"/>
  <c r="O220" i="7"/>
  <c r="T220" i="7"/>
  <c r="L221" i="7" s="1"/>
  <c r="R220" i="7"/>
  <c r="BB218" i="9"/>
  <c r="BE218" i="9"/>
  <c r="BG218" i="9"/>
  <c r="AY219" i="9" s="1"/>
  <c r="AO218" i="9"/>
  <c r="AR218" i="9"/>
  <c r="AT218" i="9"/>
  <c r="AL219" i="9" s="1"/>
  <c r="AD219" i="8"/>
  <c r="AA219" i="8"/>
  <c r="AF219" i="8"/>
  <c r="AD221" i="7"/>
  <c r="AA221" i="7"/>
  <c r="AF221" i="7"/>
  <c r="BC219" i="8"/>
  <c r="Q219" i="8"/>
  <c r="N219" i="8"/>
  <c r="S219" i="8"/>
  <c r="CB218" i="9"/>
  <c r="CE218" i="9"/>
  <c r="CG218" i="9"/>
  <c r="BY219" i="9" s="1"/>
  <c r="BO220" i="7"/>
  <c r="BR220" i="7"/>
  <c r="BT220" i="7"/>
  <c r="BL221" i="7" s="1"/>
  <c r="AB218" i="9"/>
  <c r="AE218" i="9"/>
  <c r="AG218" i="9"/>
  <c r="Y219" i="9" s="1"/>
  <c r="CH218" i="8"/>
  <c r="CC219" i="8"/>
  <c r="O219" i="9"/>
  <c r="R219" i="9"/>
  <c r="T219" i="9"/>
  <c r="L220" i="9" s="1"/>
  <c r="AO220" i="7"/>
  <c r="AT220" i="7"/>
  <c r="AL221" i="7" s="1"/>
  <c r="AR220" i="7"/>
  <c r="BO218" i="9"/>
  <c r="BR218" i="9"/>
  <c r="BT218" i="9"/>
  <c r="BL219" i="9" s="1"/>
  <c r="AO218" i="8"/>
  <c r="AR218" i="8"/>
  <c r="AT218" i="8"/>
  <c r="AL219" i="8" s="1"/>
  <c r="BP219" i="8"/>
  <c r="BB220" i="7"/>
  <c r="BE220" i="7"/>
  <c r="BG220" i="7"/>
  <c r="AY221" i="7" s="1"/>
  <c r="CH220" i="7" l="1"/>
  <c r="O219" i="8"/>
  <c r="T219" i="8"/>
  <c r="L220" i="8" s="1"/>
  <c r="R219" i="8"/>
  <c r="AP219" i="9"/>
  <c r="CC221" i="7"/>
  <c r="BP219" i="9"/>
  <c r="BD219" i="8"/>
  <c r="BA219" i="8"/>
  <c r="BF219" i="8"/>
  <c r="CD219" i="8"/>
  <c r="CA219" i="8"/>
  <c r="CF219" i="8"/>
  <c r="AU218" i="8"/>
  <c r="U220" i="7"/>
  <c r="AU218" i="9"/>
  <c r="BH220" i="7"/>
  <c r="AU220" i="7"/>
  <c r="CC219" i="9"/>
  <c r="AB221" i="7"/>
  <c r="AE221" i="7"/>
  <c r="AG221" i="7"/>
  <c r="Y222" i="7" s="1"/>
  <c r="P221" i="7"/>
  <c r="BP221" i="7"/>
  <c r="BC221" i="7"/>
  <c r="AP221" i="7"/>
  <c r="CH218" i="9"/>
  <c r="AP219" i="8"/>
  <c r="U219" i="9"/>
  <c r="BU220" i="7"/>
  <c r="AC219" i="9"/>
  <c r="AH218" i="9"/>
  <c r="BU218" i="9"/>
  <c r="BC219" i="9"/>
  <c r="BH218" i="9"/>
  <c r="BQ219" i="8"/>
  <c r="BN219" i="8"/>
  <c r="BS219" i="8"/>
  <c r="P220" i="9"/>
  <c r="AB219" i="8"/>
  <c r="AG219" i="8"/>
  <c r="Y220" i="8" s="1"/>
  <c r="AE219" i="8"/>
  <c r="CB219" i="8" l="1"/>
  <c r="CG219" i="8"/>
  <c r="BY220" i="8" s="1"/>
  <c r="CE219" i="8"/>
  <c r="CD221" i="7"/>
  <c r="CA221" i="7"/>
  <c r="CF221" i="7"/>
  <c r="AD219" i="9"/>
  <c r="AA219" i="9"/>
  <c r="AF219" i="9"/>
  <c r="BQ221" i="7"/>
  <c r="BN221" i="7"/>
  <c r="BS221" i="7"/>
  <c r="P220" i="8"/>
  <c r="BO219" i="8"/>
  <c r="BT219" i="8"/>
  <c r="BL220" i="8" s="1"/>
  <c r="BR219" i="8"/>
  <c r="AQ219" i="9"/>
  <c r="AN219" i="9"/>
  <c r="AS219" i="9"/>
  <c r="Q221" i="7"/>
  <c r="N221" i="7"/>
  <c r="S221" i="7"/>
  <c r="Q220" i="9"/>
  <c r="N220" i="9"/>
  <c r="S220" i="9"/>
  <c r="U219" i="8"/>
  <c r="AC222" i="7"/>
  <c r="AH221" i="7"/>
  <c r="BB219" i="8"/>
  <c r="BG219" i="8"/>
  <c r="AY220" i="8" s="1"/>
  <c r="BE219" i="8"/>
  <c r="BD219" i="9"/>
  <c r="BA219" i="9"/>
  <c r="BF219" i="9"/>
  <c r="AQ219" i="8"/>
  <c r="AN219" i="8"/>
  <c r="AS219" i="8"/>
  <c r="AH219" i="8"/>
  <c r="BD221" i="7"/>
  <c r="BA221" i="7"/>
  <c r="BF221" i="7"/>
  <c r="AC220" i="8"/>
  <c r="CD219" i="9"/>
  <c r="CA219" i="9"/>
  <c r="CF219" i="9"/>
  <c r="BQ219" i="9"/>
  <c r="BN219" i="9"/>
  <c r="BS219" i="9"/>
  <c r="AQ221" i="7"/>
  <c r="AN221" i="7"/>
  <c r="AS221" i="7"/>
  <c r="O221" i="7" l="1"/>
  <c r="R221" i="7"/>
  <c r="T221" i="7"/>
  <c r="L222" i="7" s="1"/>
  <c r="BO219" i="9"/>
  <c r="BT219" i="9"/>
  <c r="BL220" i="9" s="1"/>
  <c r="BR219" i="9"/>
  <c r="AD220" i="8"/>
  <c r="AA220" i="8"/>
  <c r="AF220" i="8"/>
  <c r="BU219" i="8"/>
  <c r="BP220" i="8"/>
  <c r="CB221" i="7"/>
  <c r="CE221" i="7"/>
  <c r="CG221" i="7"/>
  <c r="BY222" i="7" s="1"/>
  <c r="AD222" i="7"/>
  <c r="AA222" i="7"/>
  <c r="AF222" i="7"/>
  <c r="AB219" i="9"/>
  <c r="AE219" i="9"/>
  <c r="AG219" i="9"/>
  <c r="Y220" i="9" s="1"/>
  <c r="BO221" i="7"/>
  <c r="BT221" i="7"/>
  <c r="BL222" i="7" s="1"/>
  <c r="BR221" i="7"/>
  <c r="AO219" i="8"/>
  <c r="AR219" i="8"/>
  <c r="AT219" i="8"/>
  <c r="AL220" i="8" s="1"/>
  <c r="BB219" i="9"/>
  <c r="BG219" i="9"/>
  <c r="AY220" i="9" s="1"/>
  <c r="BE219" i="9"/>
  <c r="O220" i="9"/>
  <c r="R220" i="9"/>
  <c r="T220" i="9"/>
  <c r="L221" i="9" s="1"/>
  <c r="Q220" i="8"/>
  <c r="N220" i="8"/>
  <c r="S220" i="8"/>
  <c r="CH219" i="8"/>
  <c r="CB219" i="9"/>
  <c r="CG219" i="9"/>
  <c r="BY220" i="9" s="1"/>
  <c r="CE219" i="9"/>
  <c r="AO219" i="9"/>
  <c r="AR219" i="9"/>
  <c r="AT219" i="9"/>
  <c r="AL220" i="9" s="1"/>
  <c r="BB221" i="7"/>
  <c r="BE221" i="7"/>
  <c r="BG221" i="7"/>
  <c r="AY222" i="7" s="1"/>
  <c r="AO221" i="7"/>
  <c r="AR221" i="7"/>
  <c r="AT221" i="7"/>
  <c r="AL222" i="7" s="1"/>
  <c r="BH219" i="8"/>
  <c r="CC220" i="8"/>
  <c r="BC220" i="8"/>
  <c r="CH219" i="9" l="1"/>
  <c r="AP222" i="7"/>
  <c r="BP220" i="9"/>
  <c r="CD220" i="8"/>
  <c r="CA220" i="8"/>
  <c r="CF220" i="8"/>
  <c r="BH219" i="9"/>
  <c r="AP220" i="8"/>
  <c r="U220" i="9"/>
  <c r="BU219" i="9"/>
  <c r="AU219" i="8"/>
  <c r="BD220" i="8"/>
  <c r="BA220" i="8"/>
  <c r="BF220" i="8"/>
  <c r="BU221" i="7"/>
  <c r="P222" i="7"/>
  <c r="AC220" i="9"/>
  <c r="BC222" i="7"/>
  <c r="O220" i="8"/>
  <c r="T220" i="8"/>
  <c r="L221" i="8" s="1"/>
  <c r="R220" i="8"/>
  <c r="BP222" i="7"/>
  <c r="U221" i="7"/>
  <c r="CC222" i="7"/>
  <c r="CC220" i="9"/>
  <c r="BC220" i="9"/>
  <c r="AU221" i="7"/>
  <c r="AB220" i="8"/>
  <c r="AE220" i="8"/>
  <c r="AG220" i="8"/>
  <c r="Y221" i="8" s="1"/>
  <c r="CH221" i="7"/>
  <c r="BQ220" i="8"/>
  <c r="BN220" i="8"/>
  <c r="BS220" i="8"/>
  <c r="AH219" i="9"/>
  <c r="BH221" i="7"/>
  <c r="AP220" i="9"/>
  <c r="AB222" i="7"/>
  <c r="AG222" i="7"/>
  <c r="Y223" i="7" s="1"/>
  <c r="AE222" i="7"/>
  <c r="AU219" i="9"/>
  <c r="P221" i="9"/>
  <c r="CB220" i="8" l="1"/>
  <c r="CE220" i="8"/>
  <c r="CG220" i="8"/>
  <c r="BY221" i="8" s="1"/>
  <c r="AD220" i="9"/>
  <c r="AA220" i="9"/>
  <c r="AF220" i="9"/>
  <c r="BQ222" i="7"/>
  <c r="BN222" i="7"/>
  <c r="BS222" i="7"/>
  <c r="AC223" i="7"/>
  <c r="Q222" i="7"/>
  <c r="N222" i="7"/>
  <c r="S222" i="7"/>
  <c r="AQ220" i="8"/>
  <c r="AN220" i="8"/>
  <c r="AS220" i="8"/>
  <c r="AQ222" i="7"/>
  <c r="AN222" i="7"/>
  <c r="AS222" i="7"/>
  <c r="AC221" i="8"/>
  <c r="BB220" i="8"/>
  <c r="BG220" i="8"/>
  <c r="AY221" i="8" s="1"/>
  <c r="BE220" i="8"/>
  <c r="BQ220" i="9"/>
  <c r="BN220" i="9"/>
  <c r="BS220" i="9"/>
  <c r="AH220" i="8"/>
  <c r="U220" i="8"/>
  <c r="Q221" i="9"/>
  <c r="N221" i="9"/>
  <c r="S221" i="9"/>
  <c r="BD220" i="9"/>
  <c r="BA220" i="9"/>
  <c r="BF220" i="9"/>
  <c r="P221" i="8"/>
  <c r="CD220" i="9"/>
  <c r="CA220" i="9"/>
  <c r="CF220" i="9"/>
  <c r="AH222" i="7"/>
  <c r="AQ220" i="9"/>
  <c r="AN220" i="9"/>
  <c r="AS220" i="9"/>
  <c r="BO220" i="8"/>
  <c r="BR220" i="8"/>
  <c r="BT220" i="8"/>
  <c r="BL221" i="8" s="1"/>
  <c r="CD222" i="7"/>
  <c r="CA222" i="7"/>
  <c r="CF222" i="7"/>
  <c r="BD222" i="7"/>
  <c r="BA222" i="7"/>
  <c r="BF222" i="7"/>
  <c r="Q221" i="8" l="1"/>
  <c r="N221" i="8"/>
  <c r="S221" i="8"/>
  <c r="BP221" i="8"/>
  <c r="BU220" i="8"/>
  <c r="AD223" i="7"/>
  <c r="AA223" i="7"/>
  <c r="AF223" i="7"/>
  <c r="AO220" i="9"/>
  <c r="AR220" i="9"/>
  <c r="AT220" i="9"/>
  <c r="AL221" i="9" s="1"/>
  <c r="AO222" i="7"/>
  <c r="AT222" i="7"/>
  <c r="AL223" i="7" s="1"/>
  <c r="AR222" i="7"/>
  <c r="BO220" i="9"/>
  <c r="BR220" i="9"/>
  <c r="BT220" i="9"/>
  <c r="BL221" i="9" s="1"/>
  <c r="O221" i="9"/>
  <c r="R221" i="9"/>
  <c r="T221" i="9"/>
  <c r="L222" i="9" s="1"/>
  <c r="BB220" i="9"/>
  <c r="BE220" i="9"/>
  <c r="BG220" i="9"/>
  <c r="AY221" i="9" s="1"/>
  <c r="B26" i="9"/>
  <c r="BB222" i="7"/>
  <c r="BE222" i="7"/>
  <c r="BG222" i="7"/>
  <c r="AY223" i="7" s="1"/>
  <c r="AD221" i="8"/>
  <c r="AA221" i="8"/>
  <c r="AF221" i="8"/>
  <c r="AB220" i="9"/>
  <c r="AE220" i="9"/>
  <c r="AG220" i="9"/>
  <c r="Y221" i="9" s="1"/>
  <c r="BH220" i="8"/>
  <c r="AO220" i="8"/>
  <c r="AR220" i="8"/>
  <c r="AT220" i="8"/>
  <c r="AL221" i="8" s="1"/>
  <c r="BO222" i="7"/>
  <c r="BR222" i="7"/>
  <c r="BT222" i="7"/>
  <c r="BL223" i="7" s="1"/>
  <c r="CB220" i="9"/>
  <c r="CG220" i="9"/>
  <c r="BY221" i="9" s="1"/>
  <c r="CE220" i="9"/>
  <c r="CC221" i="8"/>
  <c r="BC221" i="8"/>
  <c r="CH220" i="8"/>
  <c r="CB222" i="7"/>
  <c r="CE222" i="7"/>
  <c r="CG222" i="7"/>
  <c r="BY223" i="7" s="1"/>
  <c r="O222" i="7"/>
  <c r="R222" i="7"/>
  <c r="T222" i="7"/>
  <c r="L223" i="7" s="1"/>
  <c r="BP221" i="9" l="1"/>
  <c r="CH222" i="7"/>
  <c r="CH220" i="9"/>
  <c r="BU220" i="9"/>
  <c r="CC223" i="7"/>
  <c r="BP223" i="7"/>
  <c r="BC221" i="9"/>
  <c r="AP223" i="7"/>
  <c r="BH220" i="9"/>
  <c r="BQ221" i="8"/>
  <c r="BN221" i="8"/>
  <c r="BS221" i="8"/>
  <c r="P223" i="7"/>
  <c r="C26" i="8"/>
  <c r="AP221" i="9"/>
  <c r="AP221" i="8"/>
  <c r="AB221" i="8"/>
  <c r="AE221" i="8"/>
  <c r="AG221" i="8"/>
  <c r="Y222" i="8" s="1"/>
  <c r="AU220" i="9"/>
  <c r="AC221" i="9"/>
  <c r="BU222" i="7"/>
  <c r="U222" i="7"/>
  <c r="AU220" i="8"/>
  <c r="AH220" i="9"/>
  <c r="AU222" i="7"/>
  <c r="P222" i="9"/>
  <c r="C28" i="7"/>
  <c r="B26" i="8"/>
  <c r="CC221" i="9"/>
  <c r="BD221" i="8"/>
  <c r="BA221" i="8"/>
  <c r="BF221" i="8"/>
  <c r="CD221" i="8"/>
  <c r="CA221" i="8"/>
  <c r="CF221" i="8"/>
  <c r="BH222" i="7"/>
  <c r="U221" i="9"/>
  <c r="AB223" i="7"/>
  <c r="AG223" i="7"/>
  <c r="Y224" i="7" s="1"/>
  <c r="AE223" i="7"/>
  <c r="O221" i="8"/>
  <c r="R221" i="8"/>
  <c r="T221" i="8"/>
  <c r="L222" i="8" s="1"/>
  <c r="BC223" i="7"/>
  <c r="F26" i="8" l="1"/>
  <c r="AC222" i="8"/>
  <c r="BO221" i="8"/>
  <c r="BT221" i="8"/>
  <c r="BL222" i="8" s="1"/>
  <c r="BR221" i="8"/>
  <c r="AQ223" i="7"/>
  <c r="AN223" i="7"/>
  <c r="AS223" i="7"/>
  <c r="AQ221" i="8"/>
  <c r="AN221" i="8"/>
  <c r="AS221" i="8"/>
  <c r="AH221" i="8"/>
  <c r="AQ221" i="9"/>
  <c r="AN221" i="9"/>
  <c r="AS221" i="9"/>
  <c r="AH223" i="7"/>
  <c r="AC224" i="7"/>
  <c r="CD221" i="9"/>
  <c r="CA221" i="9"/>
  <c r="CF221" i="9"/>
  <c r="BD223" i="7"/>
  <c r="BA223" i="7"/>
  <c r="BF223" i="7"/>
  <c r="BD221" i="9"/>
  <c r="BA221" i="9"/>
  <c r="BF221" i="9"/>
  <c r="CB221" i="8"/>
  <c r="CG221" i="8"/>
  <c r="BY222" i="8" s="1"/>
  <c r="CE221" i="8"/>
  <c r="AD221" i="9"/>
  <c r="AA221" i="9"/>
  <c r="AF221" i="9"/>
  <c r="Q222" i="9"/>
  <c r="N222" i="9"/>
  <c r="S222" i="9"/>
  <c r="U221" i="8"/>
  <c r="E26" i="8"/>
  <c r="Q223" i="7"/>
  <c r="N223" i="7"/>
  <c r="S223" i="7"/>
  <c r="BQ223" i="7"/>
  <c r="BN223" i="7"/>
  <c r="BS223" i="7"/>
  <c r="BQ221" i="9"/>
  <c r="BN221" i="9"/>
  <c r="BS221" i="9"/>
  <c r="G26" i="8"/>
  <c r="P222" i="8"/>
  <c r="BB221" i="8"/>
  <c r="BE221" i="8"/>
  <c r="BG221" i="8"/>
  <c r="AY222" i="8" s="1"/>
  <c r="CD223" i="7"/>
  <c r="CA223" i="7"/>
  <c r="CF223" i="7"/>
  <c r="BO221" i="9" l="1"/>
  <c r="BT221" i="9"/>
  <c r="BL222" i="9" s="1"/>
  <c r="BR221" i="9"/>
  <c r="E28" i="7"/>
  <c r="BU221" i="8"/>
  <c r="BB223" i="7"/>
  <c r="BG223" i="7"/>
  <c r="AY224" i="7" s="1"/>
  <c r="BE223" i="7"/>
  <c r="D26" i="9"/>
  <c r="CB223" i="7"/>
  <c r="CE223" i="7"/>
  <c r="CG223" i="7"/>
  <c r="BY224" i="7" s="1"/>
  <c r="F28" i="7"/>
  <c r="AO221" i="9"/>
  <c r="AT221" i="9"/>
  <c r="AL222" i="9" s="1"/>
  <c r="AR221" i="9"/>
  <c r="BP222" i="8"/>
  <c r="O222" i="9"/>
  <c r="T222" i="9"/>
  <c r="L223" i="9" s="1"/>
  <c r="R222" i="9"/>
  <c r="BO223" i="7"/>
  <c r="BT223" i="7"/>
  <c r="BL224" i="7" s="1"/>
  <c r="BR223" i="7"/>
  <c r="C26" i="9"/>
  <c r="G26" i="9"/>
  <c r="BC222" i="8"/>
  <c r="AB221" i="9"/>
  <c r="AG221" i="9"/>
  <c r="Y222" i="9" s="1"/>
  <c r="AE221" i="9"/>
  <c r="CB221" i="9"/>
  <c r="CE221" i="9"/>
  <c r="CG221" i="9"/>
  <c r="BY222" i="9" s="1"/>
  <c r="AD222" i="8"/>
  <c r="AA222" i="8"/>
  <c r="AF222" i="8"/>
  <c r="O223" i="7"/>
  <c r="T223" i="7"/>
  <c r="L224" i="7" s="1"/>
  <c r="R223" i="7"/>
  <c r="CH221" i="8"/>
  <c r="D26" i="8"/>
  <c r="F26" i="9"/>
  <c r="BH221" i="8"/>
  <c r="B28" i="7"/>
  <c r="CC222" i="8"/>
  <c r="AO221" i="8"/>
  <c r="AT221" i="8"/>
  <c r="AL222" i="8" s="1"/>
  <c r="AR221" i="8"/>
  <c r="E26" i="9"/>
  <c r="D28" i="7"/>
  <c r="G28" i="7"/>
  <c r="Q222" i="8"/>
  <c r="N222" i="8"/>
  <c r="S222" i="8"/>
  <c r="AD224" i="7"/>
  <c r="AA224" i="7"/>
  <c r="AF224" i="7"/>
  <c r="BB221" i="9"/>
  <c r="BE221" i="9"/>
  <c r="BG221" i="9"/>
  <c r="AY222" i="9" s="1"/>
  <c r="AO223" i="7"/>
  <c r="AT223" i="7"/>
  <c r="AL224" i="7" s="1"/>
  <c r="AR223" i="7"/>
  <c r="BQ222" i="8" l="1"/>
  <c r="BN222" i="8"/>
  <c r="BS222" i="8"/>
  <c r="BH223" i="7"/>
  <c r="U223" i="7"/>
  <c r="BD222" i="8"/>
  <c r="BA222" i="8"/>
  <c r="BF222" i="8"/>
  <c r="P224" i="7"/>
  <c r="BC224" i="7"/>
  <c r="AU221" i="9"/>
  <c r="BH221" i="9"/>
  <c r="AP222" i="9"/>
  <c r="AB224" i="7"/>
  <c r="AG224" i="7"/>
  <c r="Y225" i="7" s="1"/>
  <c r="AE224" i="7"/>
  <c r="AU221" i="8"/>
  <c r="AB222" i="8"/>
  <c r="AG222" i="8"/>
  <c r="Y223" i="8" s="1"/>
  <c r="AE222" i="8"/>
  <c r="O222" i="8"/>
  <c r="R222" i="8"/>
  <c r="T222" i="8"/>
  <c r="L223" i="8" s="1"/>
  <c r="CC222" i="9"/>
  <c r="BU223" i="7"/>
  <c r="CH221" i="9"/>
  <c r="BP224" i="7"/>
  <c r="CC224" i="7"/>
  <c r="CH223" i="7"/>
  <c r="BU221" i="9"/>
  <c r="AP222" i="8"/>
  <c r="AU223" i="7"/>
  <c r="AP224" i="7"/>
  <c r="CD222" i="8"/>
  <c r="CA222" i="8"/>
  <c r="CF222" i="8"/>
  <c r="AH221" i="9"/>
  <c r="U222" i="9"/>
  <c r="BP222" i="9"/>
  <c r="BC222" i="9"/>
  <c r="AC222" i="9"/>
  <c r="P223" i="9"/>
  <c r="BD222" i="9" l="1"/>
  <c r="BA222" i="9"/>
  <c r="BF222" i="9"/>
  <c r="CB222" i="8"/>
  <c r="CE222" i="8"/>
  <c r="CG222" i="8"/>
  <c r="BY223" i="8" s="1"/>
  <c r="CD224" i="7"/>
  <c r="CA224" i="7"/>
  <c r="CF224" i="7"/>
  <c r="U222" i="8"/>
  <c r="BB222" i="8"/>
  <c r="BE222" i="8"/>
  <c r="BG222" i="8"/>
  <c r="AY223" i="8" s="1"/>
  <c r="BQ222" i="9"/>
  <c r="BN222" i="9"/>
  <c r="BS222" i="9"/>
  <c r="AH222" i="8"/>
  <c r="AQ224" i="7"/>
  <c r="AN224" i="7"/>
  <c r="AS224" i="7"/>
  <c r="BQ224" i="7"/>
  <c r="BN224" i="7"/>
  <c r="BS224" i="7"/>
  <c r="AC223" i="8"/>
  <c r="AQ222" i="8"/>
  <c r="AN222" i="8"/>
  <c r="AS222" i="8"/>
  <c r="AH224" i="7"/>
  <c r="Q223" i="9"/>
  <c r="N223" i="9"/>
  <c r="S223" i="9"/>
  <c r="AC225" i="7"/>
  <c r="BD224" i="7"/>
  <c r="BA224" i="7"/>
  <c r="BF224" i="7"/>
  <c r="CD222" i="9"/>
  <c r="CA222" i="9"/>
  <c r="CF222" i="9"/>
  <c r="Q224" i="7"/>
  <c r="N224" i="7"/>
  <c r="S224" i="7"/>
  <c r="AD222" i="9"/>
  <c r="AA222" i="9"/>
  <c r="AF222" i="9"/>
  <c r="BO222" i="8"/>
  <c r="BR222" i="8"/>
  <c r="BT222" i="8"/>
  <c r="BL223" i="8" s="1"/>
  <c r="P223" i="8"/>
  <c r="AQ222" i="9"/>
  <c r="AN222" i="9"/>
  <c r="AS222" i="9"/>
  <c r="O223" i="9" l="1"/>
  <c r="T223" i="9"/>
  <c r="L224" i="9" s="1"/>
  <c r="R223" i="9"/>
  <c r="AO224" i="7"/>
  <c r="AT224" i="7"/>
  <c r="AL225" i="7" s="1"/>
  <c r="AR224" i="7"/>
  <c r="BU222" i="8"/>
  <c r="CB224" i="7"/>
  <c r="CE224" i="7"/>
  <c r="CG224" i="7"/>
  <c r="BY225" i="7" s="1"/>
  <c r="BP223" i="8"/>
  <c r="AB222" i="9"/>
  <c r="AE222" i="9"/>
  <c r="AG222" i="9"/>
  <c r="Y223" i="9" s="1"/>
  <c r="AO222" i="8"/>
  <c r="AR222" i="8"/>
  <c r="AT222" i="8"/>
  <c r="AL223" i="8" s="1"/>
  <c r="CC223" i="8"/>
  <c r="CH222" i="8"/>
  <c r="CB222" i="9"/>
  <c r="CG222" i="9"/>
  <c r="BY223" i="9" s="1"/>
  <c r="CE222" i="9"/>
  <c r="BB224" i="7"/>
  <c r="BE224" i="7"/>
  <c r="BG224" i="7"/>
  <c r="AY225" i="7" s="1"/>
  <c r="BO222" i="9"/>
  <c r="BR222" i="9"/>
  <c r="BT222" i="9"/>
  <c r="BL223" i="9" s="1"/>
  <c r="AD223" i="8"/>
  <c r="AA223" i="8"/>
  <c r="AF223" i="8"/>
  <c r="AO222" i="9"/>
  <c r="AT222" i="9"/>
  <c r="AL223" i="9" s="1"/>
  <c r="AR222" i="9"/>
  <c r="BC223" i="8"/>
  <c r="BB222" i="9"/>
  <c r="BE222" i="9"/>
  <c r="BG222" i="9"/>
  <c r="AY223" i="9" s="1"/>
  <c r="Q223" i="8"/>
  <c r="N223" i="8"/>
  <c r="S223" i="8"/>
  <c r="O224" i="7"/>
  <c r="T224" i="7"/>
  <c r="L225" i="7" s="1"/>
  <c r="R224" i="7"/>
  <c r="AD225" i="7"/>
  <c r="AA225" i="7"/>
  <c r="AF225" i="7"/>
  <c r="BO224" i="7"/>
  <c r="BR224" i="7"/>
  <c r="BT224" i="7"/>
  <c r="BL225" i="7" s="1"/>
  <c r="BH222" i="8"/>
  <c r="BQ223" i="8" l="1"/>
  <c r="BN223" i="8"/>
  <c r="BS223" i="8"/>
  <c r="BD223" i="8"/>
  <c r="BA223" i="8"/>
  <c r="BF223" i="8"/>
  <c r="CC223" i="9"/>
  <c r="AB225" i="7"/>
  <c r="AG225" i="7"/>
  <c r="Y226" i="7" s="1"/>
  <c r="AE225" i="7"/>
  <c r="BP223" i="9"/>
  <c r="BC225" i="7"/>
  <c r="AP223" i="9"/>
  <c r="CD223" i="8"/>
  <c r="CA223" i="8"/>
  <c r="CF223" i="8"/>
  <c r="O223" i="8"/>
  <c r="R223" i="8"/>
  <c r="T223" i="8"/>
  <c r="L224" i="8" s="1"/>
  <c r="BU224" i="7"/>
  <c r="BH222" i="9"/>
  <c r="BU222" i="9"/>
  <c r="BH224" i="7"/>
  <c r="U224" i="7"/>
  <c r="AU224" i="7"/>
  <c r="AP225" i="7"/>
  <c r="AU222" i="9"/>
  <c r="AP223" i="8"/>
  <c r="CC225" i="7"/>
  <c r="U223" i="9"/>
  <c r="P225" i="7"/>
  <c r="AU222" i="8"/>
  <c r="CH224" i="7"/>
  <c r="P224" i="9"/>
  <c r="BP225" i="7"/>
  <c r="BC223" i="9"/>
  <c r="AC223" i="9"/>
  <c r="AB223" i="8"/>
  <c r="AG223" i="8"/>
  <c r="Y224" i="8" s="1"/>
  <c r="AE223" i="8"/>
  <c r="CH222" i="9"/>
  <c r="AH222" i="9"/>
  <c r="U223" i="8" l="1"/>
  <c r="AC226" i="7"/>
  <c r="Q224" i="9"/>
  <c r="N224" i="9"/>
  <c r="S224" i="9"/>
  <c r="CD225" i="7"/>
  <c r="CA225" i="7"/>
  <c r="CF225" i="7"/>
  <c r="CD223" i="9"/>
  <c r="CA223" i="9"/>
  <c r="CF223" i="9"/>
  <c r="AC224" i="8"/>
  <c r="CB223" i="8"/>
  <c r="CG223" i="8"/>
  <c r="BY224" i="8" s="1"/>
  <c r="CE223" i="8"/>
  <c r="BB223" i="8"/>
  <c r="BE223" i="8"/>
  <c r="BG223" i="8"/>
  <c r="AY224" i="8" s="1"/>
  <c r="AQ223" i="9"/>
  <c r="AN223" i="9"/>
  <c r="AS223" i="9"/>
  <c r="BD225" i="7"/>
  <c r="BA225" i="7"/>
  <c r="BF225" i="7"/>
  <c r="AH223" i="8"/>
  <c r="AD223" i="9"/>
  <c r="AA223" i="9"/>
  <c r="AF223" i="9"/>
  <c r="AQ225" i="7"/>
  <c r="AN225" i="7"/>
  <c r="AS225" i="7"/>
  <c r="Q225" i="7"/>
  <c r="N225" i="7"/>
  <c r="S225" i="7"/>
  <c r="BQ223" i="9"/>
  <c r="BN223" i="9"/>
  <c r="BS223" i="9"/>
  <c r="BQ225" i="7"/>
  <c r="BN225" i="7"/>
  <c r="BS225" i="7"/>
  <c r="BO223" i="8"/>
  <c r="BT223" i="8"/>
  <c r="BL224" i="8" s="1"/>
  <c r="BR223" i="8"/>
  <c r="AQ223" i="8"/>
  <c r="AN223" i="8"/>
  <c r="AS223" i="8"/>
  <c r="BD223" i="9"/>
  <c r="BA223" i="9"/>
  <c r="BF223" i="9"/>
  <c r="P224" i="8"/>
  <c r="AH225" i="7"/>
  <c r="AO223" i="9" l="1"/>
  <c r="AT223" i="9"/>
  <c r="AL224" i="9" s="1"/>
  <c r="AR223" i="9"/>
  <c r="CB223" i="9"/>
  <c r="CE223" i="9"/>
  <c r="CG223" i="9"/>
  <c r="BY224" i="9" s="1"/>
  <c r="AO225" i="7"/>
  <c r="AR225" i="7"/>
  <c r="AT225" i="7"/>
  <c r="AL226" i="7" s="1"/>
  <c r="BC224" i="8"/>
  <c r="BO225" i="7"/>
  <c r="BR225" i="7"/>
  <c r="BT225" i="7"/>
  <c r="BL226" i="7" s="1"/>
  <c r="BH223" i="8"/>
  <c r="CB225" i="7"/>
  <c r="CG225" i="7"/>
  <c r="BY226" i="7" s="1"/>
  <c r="CE225" i="7"/>
  <c r="CH223" i="8"/>
  <c r="O224" i="9"/>
  <c r="R224" i="9"/>
  <c r="T224" i="9"/>
  <c r="L225" i="9" s="1"/>
  <c r="BO223" i="9"/>
  <c r="BT223" i="9"/>
  <c r="BL224" i="9" s="1"/>
  <c r="BR223" i="9"/>
  <c r="CC224" i="8"/>
  <c r="AD226" i="7"/>
  <c r="AA226" i="7"/>
  <c r="AF226" i="7"/>
  <c r="BB223" i="9"/>
  <c r="BE223" i="9"/>
  <c r="BG223" i="9"/>
  <c r="AY224" i="9" s="1"/>
  <c r="AB223" i="9"/>
  <c r="AE223" i="9"/>
  <c r="AG223" i="9"/>
  <c r="Y224" i="9" s="1"/>
  <c r="BB225" i="7"/>
  <c r="BG225" i="7"/>
  <c r="AY226" i="7" s="1"/>
  <c r="BE225" i="7"/>
  <c r="Q224" i="8"/>
  <c r="N224" i="8"/>
  <c r="S224" i="8"/>
  <c r="AO223" i="8"/>
  <c r="AR223" i="8"/>
  <c r="AT223" i="8"/>
  <c r="AL224" i="8" s="1"/>
  <c r="BU223" i="8"/>
  <c r="O225" i="7"/>
  <c r="T225" i="7"/>
  <c r="L226" i="7" s="1"/>
  <c r="R225" i="7"/>
  <c r="AD224" i="8"/>
  <c r="AA224" i="8"/>
  <c r="AF224" i="8"/>
  <c r="BP224" i="8"/>
  <c r="BU223" i="9" l="1"/>
  <c r="CH225" i="7"/>
  <c r="BD224" i="8"/>
  <c r="BA224" i="8"/>
  <c r="BF224" i="8"/>
  <c r="AB224" i="8"/>
  <c r="AE224" i="8"/>
  <c r="AG224" i="8"/>
  <c r="Y225" i="8" s="1"/>
  <c r="BP224" i="9"/>
  <c r="CC226" i="7"/>
  <c r="AC224" i="9"/>
  <c r="P225" i="9"/>
  <c r="AU225" i="7"/>
  <c r="P226" i="7"/>
  <c r="CC224" i="9"/>
  <c r="CH223" i="9"/>
  <c r="BC224" i="9"/>
  <c r="BH223" i="9"/>
  <c r="BU225" i="7"/>
  <c r="AH223" i="9"/>
  <c r="U225" i="7"/>
  <c r="AP226" i="7"/>
  <c r="U224" i="9"/>
  <c r="AU223" i="9"/>
  <c r="AP224" i="9"/>
  <c r="BH225" i="7"/>
  <c r="BP226" i="7"/>
  <c r="BC226" i="7"/>
  <c r="AB226" i="7"/>
  <c r="AG226" i="7"/>
  <c r="Y227" i="7" s="1"/>
  <c r="AE226" i="7"/>
  <c r="O224" i="8"/>
  <c r="R224" i="8"/>
  <c r="T224" i="8"/>
  <c r="L225" i="8" s="1"/>
  <c r="BQ224" i="8"/>
  <c r="BN224" i="8"/>
  <c r="BS224" i="8"/>
  <c r="AP224" i="8"/>
  <c r="CD224" i="8"/>
  <c r="CA224" i="8"/>
  <c r="CF224" i="8"/>
  <c r="AU223" i="8"/>
  <c r="BQ224" i="9" l="1"/>
  <c r="BN224" i="9"/>
  <c r="BS224" i="9"/>
  <c r="Q226" i="7"/>
  <c r="N226" i="7"/>
  <c r="S226" i="7"/>
  <c r="AC225" i="8"/>
  <c r="AQ224" i="9"/>
  <c r="AN224" i="9"/>
  <c r="AS224" i="9"/>
  <c r="AH224" i="8"/>
  <c r="Q225" i="9"/>
  <c r="N225" i="9"/>
  <c r="S225" i="9"/>
  <c r="AH226" i="7"/>
  <c r="BB224" i="8"/>
  <c r="BE224" i="8"/>
  <c r="BG224" i="8"/>
  <c r="AY225" i="8" s="1"/>
  <c r="BD224" i="9"/>
  <c r="BA224" i="9"/>
  <c r="BF224" i="9"/>
  <c r="AD224" i="9"/>
  <c r="AA224" i="9"/>
  <c r="AF224" i="9"/>
  <c r="U224" i="8"/>
  <c r="CB224" i="8"/>
  <c r="CG224" i="8"/>
  <c r="BY225" i="8" s="1"/>
  <c r="CE224" i="8"/>
  <c r="AC227" i="7"/>
  <c r="BD226" i="7"/>
  <c r="BA226" i="7"/>
  <c r="BF226" i="7"/>
  <c r="AQ226" i="7"/>
  <c r="AN226" i="7"/>
  <c r="AS226" i="7"/>
  <c r="P225" i="8"/>
  <c r="AQ224" i="8"/>
  <c r="AN224" i="8"/>
  <c r="AS224" i="8"/>
  <c r="CD226" i="7"/>
  <c r="CA226" i="7"/>
  <c r="CF226" i="7"/>
  <c r="BO224" i="8"/>
  <c r="BT224" i="8"/>
  <c r="BL225" i="8" s="1"/>
  <c r="BR224" i="8"/>
  <c r="BQ226" i="7"/>
  <c r="BN226" i="7"/>
  <c r="BS226" i="7"/>
  <c r="CD224" i="9"/>
  <c r="CA224" i="9"/>
  <c r="CF224" i="9"/>
  <c r="BP225" i="8" l="1"/>
  <c r="CC225" i="8"/>
  <c r="BH224" i="8"/>
  <c r="BB226" i="7"/>
  <c r="BG226" i="7"/>
  <c r="AY227" i="7" s="1"/>
  <c r="BE226" i="7"/>
  <c r="AD225" i="8"/>
  <c r="AA225" i="8"/>
  <c r="AF225" i="8"/>
  <c r="CB226" i="7"/>
  <c r="CG226" i="7"/>
  <c r="BY227" i="7" s="1"/>
  <c r="CE226" i="7"/>
  <c r="O226" i="7"/>
  <c r="T226" i="7"/>
  <c r="L227" i="7" s="1"/>
  <c r="R226" i="7"/>
  <c r="CB224" i="9"/>
  <c r="CE224" i="9"/>
  <c r="CG224" i="9"/>
  <c r="BY225" i="9" s="1"/>
  <c r="AO224" i="8"/>
  <c r="AT224" i="8"/>
  <c r="AL225" i="8" s="1"/>
  <c r="AR224" i="8"/>
  <c r="AB224" i="9"/>
  <c r="AG224" i="9"/>
  <c r="Y225" i="9" s="1"/>
  <c r="AE224" i="9"/>
  <c r="O225" i="9"/>
  <c r="R225" i="9"/>
  <c r="T225" i="9"/>
  <c r="L226" i="9" s="1"/>
  <c r="BO224" i="9"/>
  <c r="BR224" i="9"/>
  <c r="BT224" i="9"/>
  <c r="BL225" i="9" s="1"/>
  <c r="BO226" i="7"/>
  <c r="BT226" i="7"/>
  <c r="BL227" i="7" s="1"/>
  <c r="BR226" i="7"/>
  <c r="BB224" i="9"/>
  <c r="BE224" i="9"/>
  <c r="BG224" i="9"/>
  <c r="AY225" i="9" s="1"/>
  <c r="Q225" i="8"/>
  <c r="N225" i="8"/>
  <c r="S225" i="8"/>
  <c r="AD227" i="7"/>
  <c r="AA227" i="7"/>
  <c r="AF227" i="7"/>
  <c r="BU224" i="8"/>
  <c r="AO226" i="7"/>
  <c r="AT226" i="7"/>
  <c r="AL227" i="7" s="1"/>
  <c r="AR226" i="7"/>
  <c r="CH224" i="8"/>
  <c r="BC225" i="8"/>
  <c r="AO224" i="9"/>
  <c r="AR224" i="9"/>
  <c r="AT224" i="9"/>
  <c r="AL225" i="9" s="1"/>
  <c r="BH226" i="7" l="1"/>
  <c r="BP225" i="9"/>
  <c r="AU224" i="8"/>
  <c r="U226" i="7"/>
  <c r="AU226" i="7"/>
  <c r="BC227" i="7"/>
  <c r="AP225" i="8"/>
  <c r="P227" i="7"/>
  <c r="AB227" i="7"/>
  <c r="AG227" i="7"/>
  <c r="Y228" i="7" s="1"/>
  <c r="AE227" i="7"/>
  <c r="AP227" i="7"/>
  <c r="BU224" i="9"/>
  <c r="CC225" i="9"/>
  <c r="O225" i="8"/>
  <c r="T225" i="8"/>
  <c r="L226" i="8" s="1"/>
  <c r="R225" i="8"/>
  <c r="CH226" i="7"/>
  <c r="AP225" i="9"/>
  <c r="BC225" i="9"/>
  <c r="P226" i="9"/>
  <c r="CH224" i="9"/>
  <c r="AU224" i="9"/>
  <c r="CD225" i="8"/>
  <c r="CA225" i="8"/>
  <c r="CF225" i="8"/>
  <c r="BH224" i="9"/>
  <c r="U225" i="9"/>
  <c r="BD225" i="8"/>
  <c r="BA225" i="8"/>
  <c r="BF225" i="8"/>
  <c r="BQ225" i="8"/>
  <c r="BN225" i="8"/>
  <c r="BS225" i="8"/>
  <c r="CC227" i="7"/>
  <c r="BU226" i="7"/>
  <c r="AH224" i="9"/>
  <c r="BP227" i="7"/>
  <c r="AC225" i="9"/>
  <c r="AB225" i="8"/>
  <c r="AE225" i="8"/>
  <c r="AG225" i="8"/>
  <c r="Y226" i="8" s="1"/>
  <c r="BD225" i="9" l="1"/>
  <c r="BA225" i="9"/>
  <c r="BF225" i="9"/>
  <c r="BQ227" i="7"/>
  <c r="BN227" i="7"/>
  <c r="BS227" i="7"/>
  <c r="CB225" i="8"/>
  <c r="CG225" i="8"/>
  <c r="BY226" i="8" s="1"/>
  <c r="CE225" i="8"/>
  <c r="AC228" i="7"/>
  <c r="AQ227" i="7"/>
  <c r="AN227" i="7"/>
  <c r="AS227" i="7"/>
  <c r="BB225" i="8"/>
  <c r="BG225" i="8"/>
  <c r="AY226" i="8" s="1"/>
  <c r="BE225" i="8"/>
  <c r="BQ225" i="9"/>
  <c r="BN225" i="9"/>
  <c r="BS225" i="9"/>
  <c r="BO225" i="8"/>
  <c r="BT225" i="8"/>
  <c r="BL226" i="8" s="1"/>
  <c r="BR225" i="8"/>
  <c r="AQ225" i="9"/>
  <c r="AN225" i="9"/>
  <c r="AS225" i="9"/>
  <c r="U225" i="8"/>
  <c r="Q227" i="7"/>
  <c r="N227" i="7"/>
  <c r="S227" i="7"/>
  <c r="AC226" i="8"/>
  <c r="BD227" i="7"/>
  <c r="BA227" i="7"/>
  <c r="BF227" i="7"/>
  <c r="Q226" i="9"/>
  <c r="N226" i="9"/>
  <c r="S226" i="9"/>
  <c r="AH227" i="7"/>
  <c r="P226" i="8"/>
  <c r="CD225" i="9"/>
  <c r="CA225" i="9"/>
  <c r="CF225" i="9"/>
  <c r="AQ225" i="8"/>
  <c r="AN225" i="8"/>
  <c r="AS225" i="8"/>
  <c r="AH225" i="8"/>
  <c r="AD225" i="9"/>
  <c r="AA225" i="9"/>
  <c r="AF225" i="9"/>
  <c r="CD227" i="7"/>
  <c r="CA227" i="7"/>
  <c r="CF227" i="7"/>
  <c r="BP226" i="8" l="1"/>
  <c r="AD228" i="7"/>
  <c r="AA228" i="7"/>
  <c r="AF228" i="7"/>
  <c r="CH225" i="8"/>
  <c r="O226" i="9"/>
  <c r="T226" i="9"/>
  <c r="L227" i="9" s="1"/>
  <c r="R226" i="9"/>
  <c r="BO225" i="9"/>
  <c r="BR225" i="9"/>
  <c r="BT225" i="9"/>
  <c r="BL226" i="9" s="1"/>
  <c r="CC226" i="8"/>
  <c r="BH225" i="8"/>
  <c r="AO225" i="8"/>
  <c r="AT225" i="8"/>
  <c r="AL226" i="8" s="1"/>
  <c r="AR225" i="8"/>
  <c r="BB227" i="7"/>
  <c r="BE227" i="7"/>
  <c r="BG227" i="7"/>
  <c r="AY228" i="7" s="1"/>
  <c r="BC226" i="8"/>
  <c r="BO227" i="7"/>
  <c r="BR227" i="7"/>
  <c r="BT227" i="7"/>
  <c r="BL228" i="7" s="1"/>
  <c r="CB227" i="7"/>
  <c r="CG227" i="7"/>
  <c r="BY228" i="7" s="1"/>
  <c r="CE227" i="7"/>
  <c r="CB225" i="9"/>
  <c r="CG225" i="9"/>
  <c r="BY226" i="9" s="1"/>
  <c r="CE225" i="9"/>
  <c r="AO225" i="9"/>
  <c r="AR225" i="9"/>
  <c r="AT225" i="9"/>
  <c r="AL226" i="9" s="1"/>
  <c r="BB225" i="9"/>
  <c r="BG225" i="9"/>
  <c r="AY226" i="9" s="1"/>
  <c r="BE225" i="9"/>
  <c r="AB225" i="9"/>
  <c r="AG225" i="9"/>
  <c r="Y226" i="9" s="1"/>
  <c r="AE225" i="9"/>
  <c r="Q226" i="8"/>
  <c r="N226" i="8"/>
  <c r="S226" i="8"/>
  <c r="AO227" i="7"/>
  <c r="AR227" i="7"/>
  <c r="AT227" i="7"/>
  <c r="AL228" i="7" s="1"/>
  <c r="AD226" i="8"/>
  <c r="AA226" i="8"/>
  <c r="AF226" i="8"/>
  <c r="O227" i="7"/>
  <c r="T227" i="7"/>
  <c r="L228" i="7" s="1"/>
  <c r="R227" i="7"/>
  <c r="BU225" i="8"/>
  <c r="BU225" i="9" l="1"/>
  <c r="BH227" i="7"/>
  <c r="AB226" i="8"/>
  <c r="AG226" i="8"/>
  <c r="Y227" i="8" s="1"/>
  <c r="AE226" i="8"/>
  <c r="BH225" i="9"/>
  <c r="AU225" i="8"/>
  <c r="U226" i="9"/>
  <c r="BC228" i="7"/>
  <c r="CC228" i="7"/>
  <c r="AP226" i="8"/>
  <c r="P227" i="9"/>
  <c r="CC226" i="9"/>
  <c r="BP226" i="9"/>
  <c r="BC226" i="9"/>
  <c r="CH227" i="7"/>
  <c r="AP228" i="7"/>
  <c r="AU227" i="7"/>
  <c r="AB228" i="7"/>
  <c r="AE228" i="7"/>
  <c r="AG228" i="7"/>
  <c r="Y229" i="7" s="1"/>
  <c r="AH225" i="9"/>
  <c r="AC226" i="9"/>
  <c r="AP226" i="9"/>
  <c r="AU225" i="9"/>
  <c r="BP228" i="7"/>
  <c r="BQ226" i="8"/>
  <c r="BN226" i="8"/>
  <c r="BS226" i="8"/>
  <c r="BU227" i="7"/>
  <c r="O226" i="8"/>
  <c r="T226" i="8"/>
  <c r="L227" i="8" s="1"/>
  <c r="R226" i="8"/>
  <c r="U227" i="7"/>
  <c r="P228" i="7"/>
  <c r="BD226" i="8"/>
  <c r="BA226" i="8"/>
  <c r="BF226" i="8"/>
  <c r="CD226" i="8"/>
  <c r="CA226" i="8"/>
  <c r="CF226" i="8"/>
  <c r="CH225" i="9"/>
  <c r="CD226" i="9" l="1"/>
  <c r="CA226" i="9"/>
  <c r="CF226" i="9"/>
  <c r="AQ228" i="7"/>
  <c r="AN228" i="7"/>
  <c r="AS228" i="7"/>
  <c r="Q227" i="9"/>
  <c r="N227" i="9"/>
  <c r="S227" i="9"/>
  <c r="AQ226" i="8"/>
  <c r="AN226" i="8"/>
  <c r="AS226" i="8"/>
  <c r="AH226" i="8"/>
  <c r="AC227" i="8"/>
  <c r="CB226" i="8"/>
  <c r="CG226" i="8"/>
  <c r="BY227" i="8" s="1"/>
  <c r="CE226" i="8"/>
  <c r="CD228" i="7"/>
  <c r="CA228" i="7"/>
  <c r="CF228" i="7"/>
  <c r="Q228" i="7"/>
  <c r="N228" i="7"/>
  <c r="S228" i="7"/>
  <c r="AD226" i="9"/>
  <c r="AA226" i="9"/>
  <c r="AF226" i="9"/>
  <c r="BD226" i="9"/>
  <c r="BA226" i="9"/>
  <c r="BF226" i="9"/>
  <c r="BQ228" i="7"/>
  <c r="BN228" i="7"/>
  <c r="BS228" i="7"/>
  <c r="U226" i="8"/>
  <c r="P227" i="8"/>
  <c r="BD228" i="7"/>
  <c r="BA228" i="7"/>
  <c r="BF228" i="7"/>
  <c r="BB226" i="8"/>
  <c r="BG226" i="8"/>
  <c r="AY227" i="8" s="1"/>
  <c r="BE226" i="8"/>
  <c r="AQ226" i="9"/>
  <c r="AN226" i="9"/>
  <c r="AS226" i="9"/>
  <c r="BO226" i="8"/>
  <c r="BT226" i="8"/>
  <c r="BL227" i="8" s="1"/>
  <c r="BR226" i="8"/>
  <c r="AC229" i="7"/>
  <c r="BQ226" i="9"/>
  <c r="BN226" i="9"/>
  <c r="BS226" i="9"/>
  <c r="AH228" i="7"/>
  <c r="AO226" i="9" l="1"/>
  <c r="AT226" i="9"/>
  <c r="AL227" i="9" s="1"/>
  <c r="AR226" i="9"/>
  <c r="BU226" i="8"/>
  <c r="CB228" i="7"/>
  <c r="CG228" i="7"/>
  <c r="BY229" i="7" s="1"/>
  <c r="CE228" i="7"/>
  <c r="Q227" i="8"/>
  <c r="N227" i="8"/>
  <c r="S227" i="8"/>
  <c r="BP227" i="8"/>
  <c r="O227" i="9"/>
  <c r="R227" i="9"/>
  <c r="T227" i="9"/>
  <c r="L228" i="9" s="1"/>
  <c r="AB226" i="9"/>
  <c r="AE226" i="9"/>
  <c r="AG226" i="9"/>
  <c r="Y227" i="9" s="1"/>
  <c r="CH226" i="8"/>
  <c r="CC227" i="8"/>
  <c r="AO228" i="7"/>
  <c r="AR228" i="7"/>
  <c r="AT228" i="7"/>
  <c r="AL229" i="7" s="1"/>
  <c r="O228" i="7"/>
  <c r="R228" i="7"/>
  <c r="T228" i="7"/>
  <c r="L229" i="7" s="1"/>
  <c r="AD227" i="8"/>
  <c r="AA227" i="8"/>
  <c r="AF227" i="8"/>
  <c r="CB226" i="9"/>
  <c r="CE226" i="9"/>
  <c r="CG226" i="9"/>
  <c r="BY227" i="9" s="1"/>
  <c r="BH226" i="8"/>
  <c r="BC227" i="8"/>
  <c r="BO228" i="7"/>
  <c r="BR228" i="7"/>
  <c r="BT228" i="7"/>
  <c r="BL229" i="7" s="1"/>
  <c r="AO226" i="8"/>
  <c r="AT226" i="8"/>
  <c r="AL227" i="8" s="1"/>
  <c r="AR226" i="8"/>
  <c r="BO226" i="9"/>
  <c r="BR226" i="9"/>
  <c r="BT226" i="9"/>
  <c r="BL227" i="9" s="1"/>
  <c r="AD229" i="7"/>
  <c r="AA229" i="7"/>
  <c r="AF229" i="7"/>
  <c r="BB228" i="7"/>
  <c r="BE228" i="7"/>
  <c r="BG228" i="7"/>
  <c r="AY229" i="7" s="1"/>
  <c r="BB226" i="9"/>
  <c r="BG226" i="9"/>
  <c r="AY227" i="9" s="1"/>
  <c r="BE226" i="9"/>
  <c r="O227" i="8" l="1"/>
  <c r="R227" i="8"/>
  <c r="T227" i="8"/>
  <c r="L228" i="8" s="1"/>
  <c r="BH228" i="7"/>
  <c r="AC227" i="9"/>
  <c r="P229" i="7"/>
  <c r="AH226" i="9"/>
  <c r="U228" i="7"/>
  <c r="CH228" i="7"/>
  <c r="BD227" i="8"/>
  <c r="BA227" i="8"/>
  <c r="BF227" i="8"/>
  <c r="BP229" i="7"/>
  <c r="P228" i="9"/>
  <c r="CC229" i="7"/>
  <c r="AB229" i="7"/>
  <c r="AG229" i="7"/>
  <c r="Y230" i="7" s="1"/>
  <c r="AE229" i="7"/>
  <c r="AP229" i="7"/>
  <c r="U227" i="9"/>
  <c r="AU228" i="7"/>
  <c r="AB227" i="8"/>
  <c r="AE227" i="8"/>
  <c r="AG227" i="8"/>
  <c r="Y228" i="8" s="1"/>
  <c r="BP227" i="9"/>
  <c r="BU226" i="9"/>
  <c r="BH226" i="9"/>
  <c r="CC227" i="9"/>
  <c r="AP227" i="8"/>
  <c r="BU228" i="7"/>
  <c r="BC227" i="9"/>
  <c r="AU226" i="9"/>
  <c r="CD227" i="8"/>
  <c r="CA227" i="8"/>
  <c r="CF227" i="8"/>
  <c r="BQ227" i="8"/>
  <c r="BN227" i="8"/>
  <c r="BS227" i="8"/>
  <c r="AP227" i="9"/>
  <c r="AU226" i="8"/>
  <c r="CH226" i="9"/>
  <c r="BC229" i="7"/>
  <c r="AQ227" i="8" l="1"/>
  <c r="AN227" i="8"/>
  <c r="AS227" i="8"/>
  <c r="BQ229" i="7"/>
  <c r="BN229" i="7"/>
  <c r="BS229" i="7"/>
  <c r="BD229" i="7"/>
  <c r="BA229" i="7"/>
  <c r="BF229" i="7"/>
  <c r="AD227" i="9"/>
  <c r="AA227" i="9"/>
  <c r="AF227" i="9"/>
  <c r="BB227" i="8"/>
  <c r="BE227" i="8"/>
  <c r="BG227" i="8"/>
  <c r="AY228" i="8" s="1"/>
  <c r="AQ229" i="7"/>
  <c r="AN229" i="7"/>
  <c r="AS229" i="7"/>
  <c r="AH229" i="7"/>
  <c r="P228" i="8"/>
  <c r="BQ227" i="9"/>
  <c r="BN227" i="9"/>
  <c r="BS227" i="9"/>
  <c r="AC230" i="7"/>
  <c r="AQ227" i="9"/>
  <c r="AN227" i="9"/>
  <c r="AS227" i="9"/>
  <c r="BD227" i="9"/>
  <c r="BA227" i="9"/>
  <c r="BF227" i="9"/>
  <c r="U227" i="8"/>
  <c r="AC228" i="8"/>
  <c r="CD229" i="7"/>
  <c r="CA229" i="7"/>
  <c r="CF229" i="7"/>
  <c r="BO227" i="8"/>
  <c r="BT227" i="8"/>
  <c r="BL228" i="8" s="1"/>
  <c r="BR227" i="8"/>
  <c r="AH227" i="8"/>
  <c r="Q228" i="9"/>
  <c r="N228" i="9"/>
  <c r="S228" i="9"/>
  <c r="CB227" i="8"/>
  <c r="CG227" i="8"/>
  <c r="BY228" i="8" s="1"/>
  <c r="CE227" i="8"/>
  <c r="CD227" i="9"/>
  <c r="CA227" i="9"/>
  <c r="CF227" i="9"/>
  <c r="Q229" i="7"/>
  <c r="N229" i="7"/>
  <c r="S229" i="7"/>
  <c r="BU227" i="8" l="1"/>
  <c r="BB227" i="9"/>
  <c r="BG227" i="9"/>
  <c r="AY228" i="9" s="1"/>
  <c r="BE227" i="9"/>
  <c r="CC228" i="8"/>
  <c r="BP228" i="8"/>
  <c r="BB229" i="7"/>
  <c r="BG229" i="7"/>
  <c r="AY230" i="7" s="1"/>
  <c r="BE229" i="7"/>
  <c r="AO229" i="7"/>
  <c r="AR229" i="7"/>
  <c r="AT229" i="7"/>
  <c r="AL230" i="7" s="1"/>
  <c r="AO227" i="9"/>
  <c r="AR227" i="9"/>
  <c r="AT227" i="9"/>
  <c r="AL228" i="9" s="1"/>
  <c r="CB229" i="7"/>
  <c r="CG229" i="7"/>
  <c r="BY230" i="7" s="1"/>
  <c r="CE229" i="7"/>
  <c r="BC228" i="8"/>
  <c r="O229" i="7"/>
  <c r="R229" i="7"/>
  <c r="T229" i="7"/>
  <c r="L230" i="7" s="1"/>
  <c r="AD230" i="7"/>
  <c r="AA230" i="7"/>
  <c r="AF230" i="7"/>
  <c r="BH227" i="8"/>
  <c r="BO229" i="7"/>
  <c r="BT229" i="7"/>
  <c r="BL230" i="7" s="1"/>
  <c r="BR229" i="7"/>
  <c r="AD228" i="8"/>
  <c r="AA228" i="8"/>
  <c r="AF228" i="8"/>
  <c r="O228" i="9"/>
  <c r="T228" i="9"/>
  <c r="L229" i="9" s="1"/>
  <c r="R228" i="9"/>
  <c r="BO227" i="9"/>
  <c r="BT227" i="9"/>
  <c r="BL228" i="9" s="1"/>
  <c r="BR227" i="9"/>
  <c r="CB227" i="9"/>
  <c r="CE227" i="9"/>
  <c r="CG227" i="9"/>
  <c r="BY228" i="9" s="1"/>
  <c r="AB227" i="9"/>
  <c r="AE227" i="9"/>
  <c r="AG227" i="9"/>
  <c r="Y228" i="9" s="1"/>
  <c r="AO227" i="8"/>
  <c r="AT227" i="8"/>
  <c r="AL228" i="8" s="1"/>
  <c r="AR227" i="8"/>
  <c r="CH227" i="8"/>
  <c r="Q228" i="8"/>
  <c r="N228" i="8"/>
  <c r="S228" i="8"/>
  <c r="BD228" i="8" l="1"/>
  <c r="BA228" i="8"/>
  <c r="BF228" i="8"/>
  <c r="BC230" i="7"/>
  <c r="AU229" i="7"/>
  <c r="BU227" i="9"/>
  <c r="BQ228" i="8"/>
  <c r="BN228" i="8"/>
  <c r="BS228" i="8"/>
  <c r="AU227" i="8"/>
  <c r="AP228" i="8"/>
  <c r="CD228" i="8"/>
  <c r="CA228" i="8"/>
  <c r="CF228" i="8"/>
  <c r="BP228" i="9"/>
  <c r="CH229" i="7"/>
  <c r="AC228" i="9"/>
  <c r="AB230" i="7"/>
  <c r="AG230" i="7"/>
  <c r="Y231" i="7" s="1"/>
  <c r="AE230" i="7"/>
  <c r="BH227" i="9"/>
  <c r="U228" i="9"/>
  <c r="BC228" i="9"/>
  <c r="BP230" i="7"/>
  <c r="AP230" i="7"/>
  <c r="P229" i="9"/>
  <c r="CC230" i="7"/>
  <c r="AB228" i="8"/>
  <c r="AE228" i="8"/>
  <c r="AG228" i="8"/>
  <c r="Y229" i="8" s="1"/>
  <c r="P230" i="7"/>
  <c r="AU227" i="9"/>
  <c r="O228" i="8"/>
  <c r="T228" i="8"/>
  <c r="L229" i="8" s="1"/>
  <c r="R228" i="8"/>
  <c r="AH227" i="9"/>
  <c r="AP228" i="9"/>
  <c r="CC228" i="9"/>
  <c r="U229" i="7"/>
  <c r="CH227" i="9"/>
  <c r="BU229" i="7"/>
  <c r="BH229" i="7"/>
  <c r="CB228" i="8" l="1"/>
  <c r="CE228" i="8"/>
  <c r="CG228" i="8"/>
  <c r="BY229" i="8" s="1"/>
  <c r="Q229" i="9"/>
  <c r="N229" i="9"/>
  <c r="S229" i="9"/>
  <c r="AH230" i="7"/>
  <c r="CD228" i="9"/>
  <c r="CA228" i="9"/>
  <c r="CF228" i="9"/>
  <c r="AC231" i="7"/>
  <c r="AQ228" i="8"/>
  <c r="AN228" i="8"/>
  <c r="AS228" i="8"/>
  <c r="Q230" i="7"/>
  <c r="N230" i="7"/>
  <c r="S230" i="7"/>
  <c r="AQ230" i="7"/>
  <c r="AN230" i="7"/>
  <c r="AS230" i="7"/>
  <c r="BD230" i="7"/>
  <c r="BA230" i="7"/>
  <c r="BF230" i="7"/>
  <c r="CD230" i="7"/>
  <c r="CA230" i="7"/>
  <c r="CF230" i="7"/>
  <c r="AQ228" i="9"/>
  <c r="AN228" i="9"/>
  <c r="AS228" i="9"/>
  <c r="AD228" i="9"/>
  <c r="AA228" i="9"/>
  <c r="AF228" i="9"/>
  <c r="AH228" i="8"/>
  <c r="BQ230" i="7"/>
  <c r="BN230" i="7"/>
  <c r="BS230" i="7"/>
  <c r="BB228" i="8"/>
  <c r="BE228" i="8"/>
  <c r="BG228" i="8"/>
  <c r="AY229" i="8" s="1"/>
  <c r="AC229" i="8"/>
  <c r="U228" i="8"/>
  <c r="P229" i="8"/>
  <c r="BD228" i="9"/>
  <c r="BA228" i="9"/>
  <c r="BF228" i="9"/>
  <c r="BQ228" i="9"/>
  <c r="BN228" i="9"/>
  <c r="BS228" i="9"/>
  <c r="BO228" i="8"/>
  <c r="BR228" i="8"/>
  <c r="BT228" i="8"/>
  <c r="BL229" i="8" s="1"/>
  <c r="Q229" i="8" l="1"/>
  <c r="N229" i="8"/>
  <c r="S229" i="8"/>
  <c r="BB228" i="9"/>
  <c r="BG228" i="9"/>
  <c r="AY229" i="9" s="1"/>
  <c r="BE228" i="9"/>
  <c r="CB230" i="7"/>
  <c r="CE230" i="7"/>
  <c r="CG230" i="7"/>
  <c r="BY231" i="7" s="1"/>
  <c r="AO228" i="8"/>
  <c r="AR228" i="8"/>
  <c r="AT228" i="8"/>
  <c r="AL229" i="8" s="1"/>
  <c r="CC229" i="8"/>
  <c r="O229" i="9"/>
  <c r="R229" i="9"/>
  <c r="T229" i="9"/>
  <c r="L230" i="9" s="1"/>
  <c r="BP229" i="8"/>
  <c r="BO230" i="7"/>
  <c r="BR230" i="7"/>
  <c r="BT230" i="7"/>
  <c r="BL231" i="7" s="1"/>
  <c r="CH228" i="8"/>
  <c r="AD231" i="7"/>
  <c r="AA231" i="7"/>
  <c r="AF231" i="7"/>
  <c r="BB230" i="7"/>
  <c r="BE230" i="7"/>
  <c r="BG230" i="7"/>
  <c r="AY231" i="7" s="1"/>
  <c r="BC229" i="8"/>
  <c r="O230" i="7"/>
  <c r="T230" i="7"/>
  <c r="L231" i="7" s="1"/>
  <c r="R230" i="7"/>
  <c r="BU228" i="8"/>
  <c r="AD229" i="8"/>
  <c r="AA229" i="8"/>
  <c r="AF229" i="8"/>
  <c r="BO228" i="9"/>
  <c r="BR228" i="9"/>
  <c r="BT228" i="9"/>
  <c r="BL229" i="9" s="1"/>
  <c r="BH228" i="8"/>
  <c r="CB228" i="9"/>
  <c r="CE228" i="9"/>
  <c r="CG228" i="9"/>
  <c r="BY229" i="9" s="1"/>
  <c r="AO228" i="9"/>
  <c r="AT228" i="9"/>
  <c r="AL229" i="9" s="1"/>
  <c r="AR228" i="9"/>
  <c r="AO230" i="7"/>
  <c r="AT230" i="7"/>
  <c r="AL231" i="7" s="1"/>
  <c r="AR230" i="7"/>
  <c r="AB228" i="9"/>
  <c r="AG228" i="9"/>
  <c r="Y229" i="9" s="1"/>
  <c r="AE228" i="9"/>
  <c r="AP231" i="7" l="1"/>
  <c r="P231" i="7"/>
  <c r="U229" i="9"/>
  <c r="AB231" i="7"/>
  <c r="AG231" i="7"/>
  <c r="Y232" i="7" s="1"/>
  <c r="AE231" i="7"/>
  <c r="CD229" i="8"/>
  <c r="CA229" i="8"/>
  <c r="CF229" i="8"/>
  <c r="BU228" i="9"/>
  <c r="AP229" i="8"/>
  <c r="AU228" i="8"/>
  <c r="AP229" i="9"/>
  <c r="BP231" i="7"/>
  <c r="BH228" i="9"/>
  <c r="AU228" i="9"/>
  <c r="CC229" i="9"/>
  <c r="BU230" i="7"/>
  <c r="CC231" i="7"/>
  <c r="BC229" i="9"/>
  <c r="BP229" i="9"/>
  <c r="CH230" i="7"/>
  <c r="AC229" i="9"/>
  <c r="BQ229" i="8"/>
  <c r="BN229" i="8"/>
  <c r="BS229" i="8"/>
  <c r="AB229" i="8"/>
  <c r="AE229" i="8"/>
  <c r="AG229" i="8"/>
  <c r="Y230" i="8" s="1"/>
  <c r="BD229" i="8"/>
  <c r="BA229" i="8"/>
  <c r="BF229" i="8"/>
  <c r="AH228" i="9"/>
  <c r="CH228" i="9"/>
  <c r="BC231" i="7"/>
  <c r="BH230" i="7"/>
  <c r="O229" i="8"/>
  <c r="R229" i="8"/>
  <c r="T229" i="8"/>
  <c r="L230" i="8" s="1"/>
  <c r="AU230" i="7"/>
  <c r="U230" i="7"/>
  <c r="P230" i="9"/>
  <c r="AC232" i="7" l="1"/>
  <c r="AQ229" i="8"/>
  <c r="AN229" i="8"/>
  <c r="AS229" i="8"/>
  <c r="Q231" i="7"/>
  <c r="N231" i="7"/>
  <c r="S231" i="7"/>
  <c r="AH231" i="7"/>
  <c r="BB229" i="8"/>
  <c r="BG229" i="8"/>
  <c r="AY230" i="8" s="1"/>
  <c r="BE229" i="8"/>
  <c r="CD229" i="9"/>
  <c r="CA229" i="9"/>
  <c r="CF229" i="9"/>
  <c r="U229" i="8"/>
  <c r="AH229" i="8"/>
  <c r="BO229" i="8"/>
  <c r="BT229" i="8"/>
  <c r="BL230" i="8" s="1"/>
  <c r="BR229" i="8"/>
  <c r="P230" i="8"/>
  <c r="BD231" i="7"/>
  <c r="BA231" i="7"/>
  <c r="BF231" i="7"/>
  <c r="AQ231" i="7"/>
  <c r="AN231" i="7"/>
  <c r="AS231" i="7"/>
  <c r="AC230" i="8"/>
  <c r="Q230" i="9"/>
  <c r="N230" i="9"/>
  <c r="S230" i="9"/>
  <c r="BD229" i="9"/>
  <c r="BA229" i="9"/>
  <c r="BF229" i="9"/>
  <c r="BQ231" i="7"/>
  <c r="BN231" i="7"/>
  <c r="BS231" i="7"/>
  <c r="AD229" i="9"/>
  <c r="AA229" i="9"/>
  <c r="AF229" i="9"/>
  <c r="BQ229" i="9"/>
  <c r="BN229" i="9"/>
  <c r="BS229" i="9"/>
  <c r="CD231" i="7"/>
  <c r="CA231" i="7"/>
  <c r="CF231" i="7"/>
  <c r="CB229" i="8"/>
  <c r="CE229" i="8"/>
  <c r="CG229" i="8"/>
  <c r="BY230" i="8" s="1"/>
  <c r="AQ229" i="9"/>
  <c r="AN229" i="9"/>
  <c r="AS229" i="9"/>
  <c r="BP230" i="8" l="1"/>
  <c r="AB229" i="9"/>
  <c r="AE229" i="9"/>
  <c r="AG229" i="9"/>
  <c r="Y230" i="9" s="1"/>
  <c r="O231" i="7"/>
  <c r="R231" i="7"/>
  <c r="T231" i="7"/>
  <c r="L232" i="7" s="1"/>
  <c r="CC230" i="8"/>
  <c r="CH229" i="8"/>
  <c r="CB231" i="7"/>
  <c r="CG231" i="7"/>
  <c r="BY232" i="7" s="1"/>
  <c r="CE231" i="7"/>
  <c r="AO229" i="9"/>
  <c r="AT229" i="9"/>
  <c r="AL230" i="9" s="1"/>
  <c r="AR229" i="9"/>
  <c r="BB231" i="7"/>
  <c r="BG231" i="7"/>
  <c r="AY232" i="7" s="1"/>
  <c r="BE231" i="7"/>
  <c r="AO229" i="8"/>
  <c r="AT229" i="8"/>
  <c r="AL230" i="8" s="1"/>
  <c r="AR229" i="8"/>
  <c r="AD230" i="8"/>
  <c r="AA230" i="8"/>
  <c r="AF230" i="8"/>
  <c r="BO231" i="7"/>
  <c r="BT231" i="7"/>
  <c r="BL232" i="7" s="1"/>
  <c r="BR231" i="7"/>
  <c r="BO229" i="9"/>
  <c r="BR229" i="9"/>
  <c r="BT229" i="9"/>
  <c r="BL230" i="9" s="1"/>
  <c r="AD232" i="7"/>
  <c r="AA232" i="7"/>
  <c r="AF232" i="7"/>
  <c r="AO231" i="7"/>
  <c r="AT231" i="7"/>
  <c r="AL232" i="7" s="1"/>
  <c r="AR231" i="7"/>
  <c r="BB229" i="9"/>
  <c r="BG229" i="9"/>
  <c r="AY230" i="9" s="1"/>
  <c r="BE229" i="9"/>
  <c r="CB229" i="9"/>
  <c r="CE229" i="9"/>
  <c r="CG229" i="9"/>
  <c r="BY230" i="9" s="1"/>
  <c r="Q230" i="8"/>
  <c r="N230" i="8"/>
  <c r="S230" i="8"/>
  <c r="BH229" i="8"/>
  <c r="O230" i="9"/>
  <c r="T230" i="9"/>
  <c r="L231" i="9" s="1"/>
  <c r="R230" i="9"/>
  <c r="BU229" i="8"/>
  <c r="BC230" i="8"/>
  <c r="AB232" i="7" l="1"/>
  <c r="AG232" i="7"/>
  <c r="Y233" i="7" s="1"/>
  <c r="AE232" i="7"/>
  <c r="CD230" i="8"/>
  <c r="CA230" i="8"/>
  <c r="CF230" i="8"/>
  <c r="P231" i="9"/>
  <c r="CC230" i="9"/>
  <c r="CH229" i="9"/>
  <c r="BP230" i="9"/>
  <c r="AB230" i="8"/>
  <c r="AE230" i="8"/>
  <c r="AG230" i="8"/>
  <c r="Y231" i="8" s="1"/>
  <c r="AU229" i="9"/>
  <c r="P232" i="7"/>
  <c r="AP230" i="9"/>
  <c r="U231" i="7"/>
  <c r="AP232" i="7"/>
  <c r="BC230" i="9"/>
  <c r="BU229" i="9"/>
  <c r="AU229" i="8"/>
  <c r="CH231" i="7"/>
  <c r="BD230" i="8"/>
  <c r="BA230" i="8"/>
  <c r="BF230" i="8"/>
  <c r="BH229" i="9"/>
  <c r="AU231" i="7"/>
  <c r="AP230" i="8"/>
  <c r="CC232" i="7"/>
  <c r="BU231" i="7"/>
  <c r="AC230" i="9"/>
  <c r="BP232" i="7"/>
  <c r="BH231" i="7"/>
  <c r="AH229" i="9"/>
  <c r="O230" i="8"/>
  <c r="T230" i="8"/>
  <c r="L231" i="8" s="1"/>
  <c r="R230" i="8"/>
  <c r="BC232" i="7"/>
  <c r="U230" i="9"/>
  <c r="BQ230" i="8"/>
  <c r="BN230" i="8"/>
  <c r="BS230" i="8"/>
  <c r="U230" i="8" l="1"/>
  <c r="BQ232" i="7"/>
  <c r="BN232" i="7"/>
  <c r="BS232" i="7"/>
  <c r="Q231" i="9"/>
  <c r="N231" i="9"/>
  <c r="S231" i="9"/>
  <c r="BD232" i="7"/>
  <c r="BA232" i="7"/>
  <c r="BF232" i="7"/>
  <c r="AC231" i="8"/>
  <c r="BD230" i="9"/>
  <c r="BA230" i="9"/>
  <c r="BF230" i="9"/>
  <c r="AH230" i="8"/>
  <c r="CB230" i="8"/>
  <c r="CE230" i="8"/>
  <c r="CG230" i="8"/>
  <c r="BY231" i="8" s="1"/>
  <c r="P231" i="8"/>
  <c r="BB230" i="8"/>
  <c r="BG230" i="8"/>
  <c r="AY231" i="8" s="1"/>
  <c r="BE230" i="8"/>
  <c r="CD232" i="7"/>
  <c r="CA232" i="7"/>
  <c r="CF232" i="7"/>
  <c r="AQ232" i="7"/>
  <c r="AN232" i="7"/>
  <c r="AS232" i="7"/>
  <c r="BQ230" i="9"/>
  <c r="BN230" i="9"/>
  <c r="BS230" i="9"/>
  <c r="AD230" i="9"/>
  <c r="AA230" i="9"/>
  <c r="AF230" i="9"/>
  <c r="AQ230" i="8"/>
  <c r="AN230" i="8"/>
  <c r="AS230" i="8"/>
  <c r="BO230" i="8"/>
  <c r="BT230" i="8"/>
  <c r="BL231" i="8" s="1"/>
  <c r="BR230" i="8"/>
  <c r="AH232" i="7"/>
  <c r="AQ230" i="9"/>
  <c r="AN230" i="9"/>
  <c r="AS230" i="9"/>
  <c r="AC233" i="7"/>
  <c r="Q232" i="7"/>
  <c r="N232" i="7"/>
  <c r="S232" i="7"/>
  <c r="CD230" i="9"/>
  <c r="CA230" i="9"/>
  <c r="CF230" i="9"/>
  <c r="BO230" i="9" l="1"/>
  <c r="BR230" i="9"/>
  <c r="BT230" i="9"/>
  <c r="BL231" i="9" s="1"/>
  <c r="Q231" i="8"/>
  <c r="N231" i="8"/>
  <c r="S231" i="8"/>
  <c r="AD231" i="8"/>
  <c r="AA231" i="8"/>
  <c r="AF231" i="8"/>
  <c r="CC231" i="8"/>
  <c r="AO230" i="9"/>
  <c r="AT230" i="9"/>
  <c r="AL231" i="9" s="1"/>
  <c r="AR230" i="9"/>
  <c r="CH230" i="8"/>
  <c r="BB232" i="7"/>
  <c r="BE232" i="7"/>
  <c r="BG232" i="7"/>
  <c r="AY233" i="7" s="1"/>
  <c r="AO232" i="7"/>
  <c r="AT232" i="7"/>
  <c r="AL233" i="7" s="1"/>
  <c r="AR232" i="7"/>
  <c r="O231" i="9"/>
  <c r="T231" i="9"/>
  <c r="L232" i="9" s="1"/>
  <c r="R231" i="9"/>
  <c r="CB232" i="7"/>
  <c r="CE232" i="7"/>
  <c r="CG232" i="7"/>
  <c r="BY233" i="7" s="1"/>
  <c r="CB230" i="9"/>
  <c r="CE230" i="9"/>
  <c r="CG230" i="9"/>
  <c r="BY231" i="9" s="1"/>
  <c r="BP231" i="8"/>
  <c r="BO232" i="7"/>
  <c r="BT232" i="7"/>
  <c r="BL233" i="7" s="1"/>
  <c r="BR232" i="7"/>
  <c r="BU230" i="8"/>
  <c r="BB230" i="9"/>
  <c r="BG230" i="9"/>
  <c r="AY231" i="9" s="1"/>
  <c r="BE230" i="9"/>
  <c r="O232" i="7"/>
  <c r="R232" i="7"/>
  <c r="T232" i="7"/>
  <c r="L233" i="7" s="1"/>
  <c r="AO230" i="8"/>
  <c r="AR230" i="8"/>
  <c r="AT230" i="8"/>
  <c r="AL231" i="8" s="1"/>
  <c r="AB230" i="9"/>
  <c r="AE230" i="9"/>
  <c r="AG230" i="9"/>
  <c r="Y231" i="9" s="1"/>
  <c r="BH230" i="8"/>
  <c r="BC231" i="8"/>
  <c r="AD233" i="7"/>
  <c r="AA233" i="7"/>
  <c r="AF233" i="7"/>
  <c r="BH232" i="7" l="1"/>
  <c r="CD231" i="8"/>
  <c r="CA231" i="8"/>
  <c r="CF231" i="8"/>
  <c r="BH230" i="9"/>
  <c r="U231" i="9"/>
  <c r="BC233" i="7"/>
  <c r="CC231" i="9"/>
  <c r="P232" i="9"/>
  <c r="AB231" i="8"/>
  <c r="AG231" i="8"/>
  <c r="Y232" i="8" s="1"/>
  <c r="AE231" i="8"/>
  <c r="BQ231" i="8"/>
  <c r="BN231" i="8"/>
  <c r="BS231" i="8"/>
  <c r="CC233" i="7"/>
  <c r="CH232" i="7"/>
  <c r="O231" i="8"/>
  <c r="R231" i="8"/>
  <c r="T231" i="8"/>
  <c r="L232" i="8" s="1"/>
  <c r="BC231" i="9"/>
  <c r="AC231" i="9"/>
  <c r="CH230" i="9"/>
  <c r="AU230" i="8"/>
  <c r="AU232" i="7"/>
  <c r="AU230" i="9"/>
  <c r="BP231" i="9"/>
  <c r="AP231" i="8"/>
  <c r="AP233" i="7"/>
  <c r="AP231" i="9"/>
  <c r="BU230" i="9"/>
  <c r="AH230" i="9"/>
  <c r="AB233" i="7"/>
  <c r="AG233" i="7"/>
  <c r="Y234" i="7" s="1"/>
  <c r="AE233" i="7"/>
  <c r="P233" i="7"/>
  <c r="BU232" i="7"/>
  <c r="BD231" i="8"/>
  <c r="BA231" i="8"/>
  <c r="BF231" i="8"/>
  <c r="U232" i="7"/>
  <c r="BP233" i="7"/>
  <c r="BD233" i="7" l="1"/>
  <c r="BA233" i="7"/>
  <c r="BF233" i="7"/>
  <c r="U231" i="8"/>
  <c r="AQ231" i="9"/>
  <c r="AN231" i="9"/>
  <c r="AS231" i="9"/>
  <c r="BO231" i="8"/>
  <c r="BR231" i="8"/>
  <c r="BT231" i="8"/>
  <c r="BL232" i="8" s="1"/>
  <c r="BB231" i="8"/>
  <c r="BE231" i="8"/>
  <c r="BG231" i="8"/>
  <c r="AY232" i="8" s="1"/>
  <c r="AH231" i="8"/>
  <c r="AQ233" i="7"/>
  <c r="AN233" i="7"/>
  <c r="AS233" i="7"/>
  <c r="AC232" i="8"/>
  <c r="Q233" i="7"/>
  <c r="N233" i="7"/>
  <c r="S233" i="7"/>
  <c r="AQ231" i="8"/>
  <c r="AN231" i="8"/>
  <c r="AS231" i="8"/>
  <c r="AD231" i="9"/>
  <c r="AA231" i="9"/>
  <c r="AF231" i="9"/>
  <c r="BQ231" i="9"/>
  <c r="BN231" i="9"/>
  <c r="BS231" i="9"/>
  <c r="Q232" i="9"/>
  <c r="N232" i="9"/>
  <c r="S232" i="9"/>
  <c r="CB231" i="8"/>
  <c r="CE231" i="8"/>
  <c r="CG231" i="8"/>
  <c r="BY232" i="8" s="1"/>
  <c r="AH233" i="7"/>
  <c r="AC234" i="7"/>
  <c r="BQ233" i="7"/>
  <c r="BN233" i="7"/>
  <c r="BS233" i="7"/>
  <c r="CD233" i="7"/>
  <c r="CA233" i="7"/>
  <c r="CF233" i="7"/>
  <c r="BD231" i="9"/>
  <c r="BA231" i="9"/>
  <c r="BF231" i="9"/>
  <c r="CD231" i="9"/>
  <c r="CA231" i="9"/>
  <c r="CF231" i="9"/>
  <c r="P232" i="8"/>
  <c r="BB231" i="9" l="1"/>
  <c r="BG231" i="9"/>
  <c r="AY232" i="9" s="1"/>
  <c r="BE231" i="9"/>
  <c r="BO233" i="7"/>
  <c r="BR233" i="7"/>
  <c r="BT233" i="7"/>
  <c r="BL234" i="7" s="1"/>
  <c r="CC232" i="8"/>
  <c r="CH231" i="8"/>
  <c r="AO231" i="9"/>
  <c r="AR231" i="9"/>
  <c r="AT231" i="9"/>
  <c r="AL232" i="9" s="1"/>
  <c r="CB233" i="7"/>
  <c r="CG233" i="7"/>
  <c r="BY234" i="7" s="1"/>
  <c r="CE233" i="7"/>
  <c r="O232" i="9"/>
  <c r="T232" i="9"/>
  <c r="L233" i="9" s="1"/>
  <c r="R232" i="9"/>
  <c r="AO231" i="8"/>
  <c r="AT231" i="8"/>
  <c r="AL232" i="8" s="1"/>
  <c r="AR231" i="8"/>
  <c r="Q232" i="8"/>
  <c r="N232" i="8"/>
  <c r="S232" i="8"/>
  <c r="O233" i="7"/>
  <c r="R233" i="7"/>
  <c r="T233" i="7"/>
  <c r="L234" i="7" s="1"/>
  <c r="BC232" i="8"/>
  <c r="BO231" i="9"/>
  <c r="BT231" i="9"/>
  <c r="BL232" i="9" s="1"/>
  <c r="BR231" i="9"/>
  <c r="BH231" i="8"/>
  <c r="BB233" i="7"/>
  <c r="BE233" i="7"/>
  <c r="BG233" i="7"/>
  <c r="AY234" i="7" s="1"/>
  <c r="AD234" i="7"/>
  <c r="AA234" i="7"/>
  <c r="AF234" i="7"/>
  <c r="AD232" i="8"/>
  <c r="AA232" i="8"/>
  <c r="AF232" i="8"/>
  <c r="CB231" i="9"/>
  <c r="CG231" i="9"/>
  <c r="BY232" i="9" s="1"/>
  <c r="CE231" i="9"/>
  <c r="AO233" i="7"/>
  <c r="AR233" i="7"/>
  <c r="AT233" i="7"/>
  <c r="AL234" i="7" s="1"/>
  <c r="BU231" i="8"/>
  <c r="BP232" i="8"/>
  <c r="AB231" i="9"/>
  <c r="AE231" i="9"/>
  <c r="AG231" i="9"/>
  <c r="Y232" i="9" s="1"/>
  <c r="BP232" i="9" l="1"/>
  <c r="CC232" i="9"/>
  <c r="BH233" i="7"/>
  <c r="P233" i="9"/>
  <c r="O232" i="8"/>
  <c r="T232" i="8"/>
  <c r="L233" i="8" s="1"/>
  <c r="R232" i="8"/>
  <c r="CD232" i="8"/>
  <c r="CA232" i="8"/>
  <c r="CF232" i="8"/>
  <c r="AU231" i="8"/>
  <c r="CH233" i="7"/>
  <c r="BP234" i="7"/>
  <c r="BU233" i="7"/>
  <c r="BU231" i="9"/>
  <c r="AC232" i="9"/>
  <c r="AU233" i="7"/>
  <c r="AP234" i="7"/>
  <c r="AP232" i="8"/>
  <c r="CC234" i="7"/>
  <c r="AH231" i="9"/>
  <c r="AB234" i="7"/>
  <c r="AE234" i="7"/>
  <c r="AG234" i="7"/>
  <c r="Y235" i="7" s="1"/>
  <c r="BD232" i="8"/>
  <c r="BA232" i="8"/>
  <c r="BF232" i="8"/>
  <c r="AB232" i="8"/>
  <c r="AG232" i="8"/>
  <c r="Y233" i="8" s="1"/>
  <c r="AE232" i="8"/>
  <c r="AP232" i="9"/>
  <c r="BH231" i="9"/>
  <c r="P234" i="7"/>
  <c r="AU231" i="9"/>
  <c r="BC232" i="9"/>
  <c r="BQ232" i="8"/>
  <c r="BN232" i="8"/>
  <c r="BS232" i="8"/>
  <c r="CH231" i="9"/>
  <c r="BC234" i="7"/>
  <c r="U233" i="7"/>
  <c r="U232" i="9"/>
  <c r="BD232" i="9" l="1"/>
  <c r="BA232" i="9"/>
  <c r="BF232" i="9"/>
  <c r="AQ232" i="8"/>
  <c r="AN232" i="8"/>
  <c r="AS232" i="8"/>
  <c r="BQ234" i="7"/>
  <c r="BN234" i="7"/>
  <c r="BS234" i="7"/>
  <c r="Q233" i="9"/>
  <c r="N233" i="9"/>
  <c r="S233" i="9"/>
  <c r="AQ234" i="7"/>
  <c r="AN234" i="7"/>
  <c r="AS234" i="7"/>
  <c r="BB232" i="8"/>
  <c r="BG232" i="8"/>
  <c r="AY233" i="8" s="1"/>
  <c r="BE232" i="8"/>
  <c r="BO232" i="8"/>
  <c r="BR232" i="8"/>
  <c r="BT232" i="8"/>
  <c r="BL233" i="8" s="1"/>
  <c r="AQ232" i="9"/>
  <c r="AN232" i="9"/>
  <c r="AS232" i="9"/>
  <c r="BD234" i="7"/>
  <c r="BA234" i="7"/>
  <c r="BF234" i="7"/>
  <c r="AC235" i="7"/>
  <c r="AH234" i="7"/>
  <c r="CD232" i="9"/>
  <c r="CA232" i="9"/>
  <c r="CF232" i="9"/>
  <c r="AD232" i="9"/>
  <c r="AA232" i="9"/>
  <c r="AF232" i="9"/>
  <c r="CB232" i="8"/>
  <c r="CG232" i="8"/>
  <c r="BY233" i="8" s="1"/>
  <c r="CE232" i="8"/>
  <c r="BQ232" i="9"/>
  <c r="BN232" i="9"/>
  <c r="BS232" i="9"/>
  <c r="U232" i="8"/>
  <c r="AH232" i="8"/>
  <c r="AC233" i="8"/>
  <c r="Q234" i="7"/>
  <c r="N234" i="7"/>
  <c r="S234" i="7"/>
  <c r="CD234" i="7"/>
  <c r="CA234" i="7"/>
  <c r="CF234" i="7"/>
  <c r="P233" i="8"/>
  <c r="BB234" i="7" l="1"/>
  <c r="BE234" i="7"/>
  <c r="BG234" i="7"/>
  <c r="AY235" i="7" s="1"/>
  <c r="BO234" i="7"/>
  <c r="BT234" i="7"/>
  <c r="BL235" i="7" s="1"/>
  <c r="BR234" i="7"/>
  <c r="AD233" i="8"/>
  <c r="AA233" i="8"/>
  <c r="AF233" i="8"/>
  <c r="AB232" i="9"/>
  <c r="AE232" i="9"/>
  <c r="AG232" i="9"/>
  <c r="Y233" i="9" s="1"/>
  <c r="AO234" i="7"/>
  <c r="AR234" i="7"/>
  <c r="AT234" i="7"/>
  <c r="AL235" i="7" s="1"/>
  <c r="CB232" i="9"/>
  <c r="CG232" i="9"/>
  <c r="BY233" i="9" s="1"/>
  <c r="CE232" i="9"/>
  <c r="Q233" i="8"/>
  <c r="N233" i="8"/>
  <c r="S233" i="8"/>
  <c r="AO232" i="9"/>
  <c r="AR232" i="9"/>
  <c r="AT232" i="9"/>
  <c r="AL233" i="9" s="1"/>
  <c r="AO232" i="8"/>
  <c r="AR232" i="8"/>
  <c r="AT232" i="8"/>
  <c r="AL233" i="8" s="1"/>
  <c r="BU232" i="8"/>
  <c r="BO232" i="9"/>
  <c r="BR232" i="9"/>
  <c r="BT232" i="9"/>
  <c r="BL233" i="9" s="1"/>
  <c r="B27" i="9"/>
  <c r="BH232" i="8"/>
  <c r="O233" i="9"/>
  <c r="R233" i="9"/>
  <c r="T233" i="9"/>
  <c r="L234" i="9" s="1"/>
  <c r="CB234" i="7"/>
  <c r="CE234" i="7"/>
  <c r="CG234" i="7"/>
  <c r="BY235" i="7" s="1"/>
  <c r="CH232" i="8"/>
  <c r="AD235" i="7"/>
  <c r="AA235" i="7"/>
  <c r="AF235" i="7"/>
  <c r="BC233" i="8"/>
  <c r="BB232" i="9"/>
  <c r="BE232" i="9"/>
  <c r="BG232" i="9"/>
  <c r="AY233" i="9" s="1"/>
  <c r="BP233" i="8"/>
  <c r="O234" i="7"/>
  <c r="R234" i="7"/>
  <c r="T234" i="7"/>
  <c r="L235" i="7" s="1"/>
  <c r="CC233" i="8"/>
  <c r="B27" i="8" l="1"/>
  <c r="O233" i="8"/>
  <c r="T233" i="8"/>
  <c r="L234" i="8" s="1"/>
  <c r="R233" i="8"/>
  <c r="C27" i="8"/>
  <c r="CC235" i="7"/>
  <c r="BP233" i="9"/>
  <c r="AB233" i="8"/>
  <c r="AE233" i="8"/>
  <c r="AG233" i="8"/>
  <c r="Y234" i="8" s="1"/>
  <c r="BC233" i="9"/>
  <c r="CH234" i="7"/>
  <c r="BU232" i="9"/>
  <c r="AP233" i="8"/>
  <c r="AU232" i="8"/>
  <c r="CH232" i="9"/>
  <c r="BU234" i="7"/>
  <c r="CC233" i="9"/>
  <c r="BP235" i="7"/>
  <c r="BD233" i="8"/>
  <c r="BA233" i="8"/>
  <c r="BF233" i="8"/>
  <c r="CD233" i="8"/>
  <c r="CA233" i="8"/>
  <c r="CF233" i="8"/>
  <c r="AU232" i="9"/>
  <c r="C29" i="7"/>
  <c r="U233" i="9"/>
  <c r="AU234" i="7"/>
  <c r="BC235" i="7"/>
  <c r="BH232" i="9"/>
  <c r="AP235" i="7"/>
  <c r="BH234" i="7"/>
  <c r="BQ233" i="8"/>
  <c r="BN233" i="8"/>
  <c r="BS233" i="8"/>
  <c r="AP233" i="9"/>
  <c r="P234" i="9"/>
  <c r="AC233" i="9"/>
  <c r="P235" i="7"/>
  <c r="AB235" i="7"/>
  <c r="AG235" i="7"/>
  <c r="Y236" i="7" s="1"/>
  <c r="AE235" i="7"/>
  <c r="U234" i="7"/>
  <c r="AH232" i="9"/>
  <c r="AH235" i="7" l="1"/>
  <c r="E27" i="8"/>
  <c r="BQ233" i="9"/>
  <c r="BN233" i="9"/>
  <c r="BS233" i="9"/>
  <c r="AC236" i="7"/>
  <c r="BB233" i="8"/>
  <c r="BE233" i="8"/>
  <c r="BG233" i="8"/>
  <c r="AY234" i="8" s="1"/>
  <c r="AQ233" i="8"/>
  <c r="AN233" i="8"/>
  <c r="AS233" i="8"/>
  <c r="CD235" i="7"/>
  <c r="CA235" i="7"/>
  <c r="CF235" i="7"/>
  <c r="BO233" i="8"/>
  <c r="BR233" i="8"/>
  <c r="BT233" i="8"/>
  <c r="BL234" i="8" s="1"/>
  <c r="Q235" i="7"/>
  <c r="N235" i="7"/>
  <c r="S235" i="7"/>
  <c r="BQ235" i="7"/>
  <c r="BN235" i="7"/>
  <c r="BS235" i="7"/>
  <c r="CD233" i="9"/>
  <c r="CA233" i="9"/>
  <c r="CF233" i="9"/>
  <c r="U233" i="8"/>
  <c r="AQ235" i="7"/>
  <c r="AN235" i="7"/>
  <c r="AS235" i="7"/>
  <c r="Q234" i="9"/>
  <c r="N234" i="9"/>
  <c r="S234" i="9"/>
  <c r="P234" i="8"/>
  <c r="AD233" i="9"/>
  <c r="AA233" i="9"/>
  <c r="AF233" i="9"/>
  <c r="BD233" i="9"/>
  <c r="BA233" i="9"/>
  <c r="BF233" i="9"/>
  <c r="AQ233" i="9"/>
  <c r="AN233" i="9"/>
  <c r="AS233" i="9"/>
  <c r="AC234" i="8"/>
  <c r="G27" i="8"/>
  <c r="F27" i="8"/>
  <c r="BD235" i="7"/>
  <c r="BA235" i="7"/>
  <c r="BF235" i="7"/>
  <c r="CB233" i="8"/>
  <c r="CE233" i="8"/>
  <c r="CG233" i="8"/>
  <c r="BY234" i="8" s="1"/>
  <c r="AH233" i="8"/>
  <c r="BU233" i="8" l="1"/>
  <c r="BP234" i="8"/>
  <c r="Q234" i="8"/>
  <c r="N234" i="8"/>
  <c r="S234" i="8"/>
  <c r="G27" i="9"/>
  <c r="G29" i="7"/>
  <c r="CB233" i="9"/>
  <c r="CE233" i="9"/>
  <c r="CG233" i="9"/>
  <c r="BY234" i="9" s="1"/>
  <c r="CB235" i="7"/>
  <c r="CE235" i="7"/>
  <c r="CG235" i="7"/>
  <c r="BY236" i="7" s="1"/>
  <c r="AD236" i="7"/>
  <c r="AA236" i="7"/>
  <c r="AF236" i="7"/>
  <c r="F27" i="9"/>
  <c r="D27" i="8"/>
  <c r="BO233" i="9"/>
  <c r="BR233" i="9"/>
  <c r="BT233" i="9"/>
  <c r="BL234" i="9" s="1"/>
  <c r="CC234" i="8"/>
  <c r="D27" i="9"/>
  <c r="AO233" i="9"/>
  <c r="AT233" i="9"/>
  <c r="AL234" i="9" s="1"/>
  <c r="AR233" i="9"/>
  <c r="F29" i="7"/>
  <c r="E27" i="9"/>
  <c r="O234" i="9"/>
  <c r="T234" i="9"/>
  <c r="L235" i="9" s="1"/>
  <c r="R234" i="9"/>
  <c r="BO235" i="7"/>
  <c r="BR235" i="7"/>
  <c r="BT235" i="7"/>
  <c r="BL236" i="7" s="1"/>
  <c r="AO233" i="8"/>
  <c r="AT233" i="8"/>
  <c r="AL234" i="8" s="1"/>
  <c r="AR233" i="8"/>
  <c r="E29" i="7"/>
  <c r="BB235" i="7"/>
  <c r="BG235" i="7"/>
  <c r="AY236" i="7" s="1"/>
  <c r="BE235" i="7"/>
  <c r="D29" i="7"/>
  <c r="B29" i="7"/>
  <c r="BC234" i="8"/>
  <c r="C27" i="9"/>
  <c r="AO235" i="7"/>
  <c r="AT235" i="7"/>
  <c r="AL236" i="7" s="1"/>
  <c r="AR235" i="7"/>
  <c r="O235" i="7"/>
  <c r="R235" i="7"/>
  <c r="T235" i="7"/>
  <c r="L236" i="7" s="1"/>
  <c r="BH233" i="8"/>
  <c r="AD234" i="8"/>
  <c r="AA234" i="8"/>
  <c r="AF234" i="8"/>
  <c r="CH233" i="8"/>
  <c r="BB233" i="9"/>
  <c r="BG233" i="9"/>
  <c r="AY234" i="9" s="1"/>
  <c r="BE233" i="9"/>
  <c r="AB233" i="9"/>
  <c r="AE233" i="9"/>
  <c r="AG233" i="9"/>
  <c r="Y234" i="9" s="1"/>
  <c r="U234" i="9" l="1"/>
  <c r="CD234" i="8"/>
  <c r="CA234" i="8"/>
  <c r="CF234" i="8"/>
  <c r="AB236" i="7"/>
  <c r="AE236" i="7"/>
  <c r="AG236" i="7"/>
  <c r="Y237" i="7" s="1"/>
  <c r="O234" i="8"/>
  <c r="R234" i="8"/>
  <c r="T234" i="8"/>
  <c r="L235" i="8" s="1"/>
  <c r="BP234" i="9"/>
  <c r="CC236" i="7"/>
  <c r="BC236" i="7"/>
  <c r="AP236" i="7"/>
  <c r="CH235" i="7"/>
  <c r="BQ234" i="8"/>
  <c r="BN234" i="8"/>
  <c r="BS234" i="8"/>
  <c r="BU233" i="9"/>
  <c r="AU233" i="8"/>
  <c r="CH233" i="9"/>
  <c r="BC234" i="9"/>
  <c r="AC234" i="9"/>
  <c r="P236" i="7"/>
  <c r="AU235" i="7"/>
  <c r="AB234" i="8"/>
  <c r="AE234" i="8"/>
  <c r="AG234" i="8"/>
  <c r="Y235" i="8" s="1"/>
  <c r="U235" i="7"/>
  <c r="BD234" i="8"/>
  <c r="BA234" i="8"/>
  <c r="BF234" i="8"/>
  <c r="AU233" i="9"/>
  <c r="AP234" i="9"/>
  <c r="BH235" i="7"/>
  <c r="P235" i="9"/>
  <c r="CC234" i="9"/>
  <c r="AP234" i="8"/>
  <c r="AH233" i="9"/>
  <c r="BP236" i="7"/>
  <c r="BH233" i="9"/>
  <c r="BU235" i="7"/>
  <c r="Q235" i="9" l="1"/>
  <c r="N235" i="9"/>
  <c r="S235" i="9"/>
  <c r="AH234" i="8"/>
  <c r="BQ236" i="7"/>
  <c r="BN236" i="7"/>
  <c r="BS236" i="7"/>
  <c r="AQ236" i="7"/>
  <c r="AN236" i="7"/>
  <c r="AS236" i="7"/>
  <c r="AC237" i="7"/>
  <c r="AH236" i="7"/>
  <c r="BD236" i="7"/>
  <c r="BA236" i="7"/>
  <c r="BF236" i="7"/>
  <c r="CD236" i="7"/>
  <c r="CA236" i="7"/>
  <c r="CF236" i="7"/>
  <c r="CB234" i="8"/>
  <c r="CE234" i="8"/>
  <c r="CG234" i="8"/>
  <c r="BY235" i="8" s="1"/>
  <c r="Q236" i="7"/>
  <c r="N236" i="7"/>
  <c r="S236" i="7"/>
  <c r="AQ234" i="8"/>
  <c r="AN234" i="8"/>
  <c r="AS234" i="8"/>
  <c r="BB234" i="8"/>
  <c r="BE234" i="8"/>
  <c r="BG234" i="8"/>
  <c r="AY235" i="8" s="1"/>
  <c r="AD234" i="9"/>
  <c r="AA234" i="9"/>
  <c r="AF234" i="9"/>
  <c r="BQ234" i="9"/>
  <c r="BN234" i="9"/>
  <c r="BS234" i="9"/>
  <c r="BD234" i="9"/>
  <c r="BA234" i="9"/>
  <c r="BF234" i="9"/>
  <c r="U234" i="8"/>
  <c r="AC235" i="8"/>
  <c r="AQ234" i="9"/>
  <c r="AN234" i="9"/>
  <c r="AS234" i="9"/>
  <c r="CD234" i="9"/>
  <c r="CA234" i="9"/>
  <c r="CF234" i="9"/>
  <c r="BO234" i="8"/>
  <c r="BR234" i="8"/>
  <c r="BT234" i="8"/>
  <c r="BL235" i="8" s="1"/>
  <c r="P235" i="8"/>
  <c r="BO234" i="9" l="1"/>
  <c r="BT234" i="9"/>
  <c r="BL235" i="9" s="1"/>
  <c r="BR234" i="9"/>
  <c r="O236" i="7"/>
  <c r="R236" i="7"/>
  <c r="T236" i="7"/>
  <c r="L237" i="7" s="1"/>
  <c r="BB236" i="7"/>
  <c r="BG236" i="7"/>
  <c r="AY237" i="7" s="1"/>
  <c r="BE236" i="7"/>
  <c r="AO234" i="9"/>
  <c r="AT234" i="9"/>
  <c r="AL235" i="9" s="1"/>
  <c r="AR234" i="9"/>
  <c r="CC235" i="8"/>
  <c r="BO236" i="7"/>
  <c r="BT236" i="7"/>
  <c r="BL237" i="7" s="1"/>
  <c r="BR236" i="7"/>
  <c r="AB234" i="9"/>
  <c r="AG234" i="9"/>
  <c r="Y235" i="9" s="1"/>
  <c r="AE234" i="9"/>
  <c r="CH234" i="8"/>
  <c r="BC235" i="8"/>
  <c r="Q235" i="8"/>
  <c r="N235" i="8"/>
  <c r="S235" i="8"/>
  <c r="AD235" i="8"/>
  <c r="AA235" i="8"/>
  <c r="AF235" i="8"/>
  <c r="BP235" i="8"/>
  <c r="BH234" i="8"/>
  <c r="CB236" i="7"/>
  <c r="CG236" i="7"/>
  <c r="BY237" i="7" s="1"/>
  <c r="CE236" i="7"/>
  <c r="AD237" i="7"/>
  <c r="AA237" i="7"/>
  <c r="AF237" i="7"/>
  <c r="BU234" i="8"/>
  <c r="AO236" i="7"/>
  <c r="AT236" i="7"/>
  <c r="AL237" i="7" s="1"/>
  <c r="AR236" i="7"/>
  <c r="O235" i="9"/>
  <c r="R235" i="9"/>
  <c r="T235" i="9"/>
  <c r="L236" i="9" s="1"/>
  <c r="CB234" i="9"/>
  <c r="CG234" i="9"/>
  <c r="BY235" i="9" s="1"/>
  <c r="CE234" i="9"/>
  <c r="BB234" i="9"/>
  <c r="BG234" i="9"/>
  <c r="AY235" i="9" s="1"/>
  <c r="BE234" i="9"/>
  <c r="AO234" i="8"/>
  <c r="AT234" i="8"/>
  <c r="AL235" i="8" s="1"/>
  <c r="AR234" i="8"/>
  <c r="BP237" i="7" l="1"/>
  <c r="P237" i="7"/>
  <c r="BC235" i="9"/>
  <c r="BD235" i="8"/>
  <c r="BA235" i="8"/>
  <c r="BF235" i="8"/>
  <c r="BU234" i="9"/>
  <c r="U236" i="7"/>
  <c r="BP235" i="9"/>
  <c r="AC235" i="9"/>
  <c r="CD235" i="8"/>
  <c r="CA235" i="8"/>
  <c r="CF235" i="8"/>
  <c r="U235" i="9"/>
  <c r="AU234" i="8"/>
  <c r="O235" i="8"/>
  <c r="R235" i="8"/>
  <c r="T235" i="8"/>
  <c r="L236" i="8" s="1"/>
  <c r="CC235" i="9"/>
  <c r="AB235" i="8"/>
  <c r="AG235" i="8"/>
  <c r="Y236" i="8" s="1"/>
  <c r="AE235" i="8"/>
  <c r="AH234" i="9"/>
  <c r="P236" i="9"/>
  <c r="CH236" i="7"/>
  <c r="CH234" i="9"/>
  <c r="BQ235" i="8"/>
  <c r="BN235" i="8"/>
  <c r="BS235" i="8"/>
  <c r="AU234" i="9"/>
  <c r="AP235" i="9"/>
  <c r="AB237" i="7"/>
  <c r="AG237" i="7"/>
  <c r="Y238" i="7" s="1"/>
  <c r="AE237" i="7"/>
  <c r="AP235" i="8"/>
  <c r="AU236" i="7"/>
  <c r="BH236" i="7"/>
  <c r="AP237" i="7"/>
  <c r="CC237" i="7"/>
  <c r="BC237" i="7"/>
  <c r="BH234" i="9"/>
  <c r="BU236" i="7"/>
  <c r="AH235" i="8" l="1"/>
  <c r="BB235" i="8"/>
  <c r="BE235" i="8"/>
  <c r="BG235" i="8"/>
  <c r="AY236" i="8" s="1"/>
  <c r="AD235" i="9"/>
  <c r="AA235" i="9"/>
  <c r="AF235" i="9"/>
  <c r="CD237" i="7"/>
  <c r="CA237" i="7"/>
  <c r="CF237" i="7"/>
  <c r="BD235" i="9"/>
  <c r="BA235" i="9"/>
  <c r="BF235" i="9"/>
  <c r="Q237" i="7"/>
  <c r="N237" i="7"/>
  <c r="S237" i="7"/>
  <c r="BD237" i="7"/>
  <c r="BA237" i="7"/>
  <c r="BF237" i="7"/>
  <c r="AH237" i="7"/>
  <c r="P236" i="8"/>
  <c r="U235" i="8"/>
  <c r="AQ235" i="8"/>
  <c r="AN235" i="8"/>
  <c r="AS235" i="8"/>
  <c r="AC236" i="8"/>
  <c r="CB235" i="8"/>
  <c r="CG235" i="8"/>
  <c r="BY236" i="8" s="1"/>
  <c r="CE235" i="8"/>
  <c r="AC238" i="7"/>
  <c r="AQ237" i="7"/>
  <c r="AN237" i="7"/>
  <c r="AS237" i="7"/>
  <c r="BO235" i="8"/>
  <c r="BT235" i="8"/>
  <c r="BL236" i="8" s="1"/>
  <c r="BR235" i="8"/>
  <c r="CD235" i="9"/>
  <c r="CA235" i="9"/>
  <c r="CF235" i="9"/>
  <c r="Q236" i="9"/>
  <c r="N236" i="9"/>
  <c r="S236" i="9"/>
  <c r="BQ235" i="9"/>
  <c r="BN235" i="9"/>
  <c r="BS235" i="9"/>
  <c r="AQ235" i="9"/>
  <c r="AN235" i="9"/>
  <c r="AS235" i="9"/>
  <c r="BQ237" i="7"/>
  <c r="BN237" i="7"/>
  <c r="BS237" i="7"/>
  <c r="BB235" i="9" l="1"/>
  <c r="BE235" i="9"/>
  <c r="BG235" i="9"/>
  <c r="AY236" i="9" s="1"/>
  <c r="O236" i="9"/>
  <c r="T236" i="9"/>
  <c r="L237" i="9" s="1"/>
  <c r="R236" i="9"/>
  <c r="Q236" i="8"/>
  <c r="N236" i="8"/>
  <c r="S236" i="8"/>
  <c r="CH235" i="8"/>
  <c r="BC236" i="8"/>
  <c r="BO235" i="9"/>
  <c r="BT235" i="9"/>
  <c r="BL236" i="9" s="1"/>
  <c r="BR235" i="9"/>
  <c r="CB235" i="9"/>
  <c r="CG235" i="9"/>
  <c r="BY236" i="9" s="1"/>
  <c r="CE235" i="9"/>
  <c r="CB237" i="7"/>
  <c r="CG237" i="7"/>
  <c r="BY238" i="7" s="1"/>
  <c r="CE237" i="7"/>
  <c r="BH235" i="8"/>
  <c r="CC236" i="8"/>
  <c r="AO237" i="7"/>
  <c r="AR237" i="7"/>
  <c r="AT237" i="7"/>
  <c r="AL238" i="7" s="1"/>
  <c r="AD238" i="7"/>
  <c r="AA238" i="7"/>
  <c r="AF238" i="7"/>
  <c r="BB237" i="7"/>
  <c r="BE237" i="7"/>
  <c r="BG237" i="7"/>
  <c r="AY238" i="7" s="1"/>
  <c r="AB235" i="9"/>
  <c r="AG235" i="9"/>
  <c r="Y236" i="9" s="1"/>
  <c r="AE235" i="9"/>
  <c r="BO237" i="7"/>
  <c r="BR237" i="7"/>
  <c r="BT237" i="7"/>
  <c r="BL238" i="7" s="1"/>
  <c r="BU235" i="8"/>
  <c r="AO235" i="9"/>
  <c r="AR235" i="9"/>
  <c r="AT235" i="9"/>
  <c r="AL236" i="9" s="1"/>
  <c r="BP236" i="8"/>
  <c r="AD236" i="8"/>
  <c r="AA236" i="8"/>
  <c r="AF236" i="8"/>
  <c r="AO235" i="8"/>
  <c r="AR235" i="8"/>
  <c r="AT235" i="8"/>
  <c r="AL236" i="8" s="1"/>
  <c r="O237" i="7"/>
  <c r="T237" i="7"/>
  <c r="L238" i="7" s="1"/>
  <c r="R237" i="7"/>
  <c r="BQ236" i="8" l="1"/>
  <c r="BN236" i="8"/>
  <c r="BS236" i="8"/>
  <c r="AU235" i="8"/>
  <c r="AP236" i="9"/>
  <c r="BP236" i="9"/>
  <c r="U236" i="9"/>
  <c r="CH235" i="9"/>
  <c r="BU235" i="9"/>
  <c r="O236" i="8"/>
  <c r="T236" i="8"/>
  <c r="L237" i="8" s="1"/>
  <c r="R236" i="8"/>
  <c r="AU235" i="9"/>
  <c r="BC238" i="7"/>
  <c r="BH237" i="7"/>
  <c r="BD236" i="8"/>
  <c r="BA236" i="8"/>
  <c r="BF236" i="8"/>
  <c r="P237" i="9"/>
  <c r="CH237" i="7"/>
  <c r="BP238" i="7"/>
  <c r="CC238" i="7"/>
  <c r="P238" i="7"/>
  <c r="AP236" i="8"/>
  <c r="CD236" i="8"/>
  <c r="CA236" i="8"/>
  <c r="CF236" i="8"/>
  <c r="AB236" i="8"/>
  <c r="AE236" i="8"/>
  <c r="AG236" i="8"/>
  <c r="Y237" i="8" s="1"/>
  <c r="AB238" i="7"/>
  <c r="AE238" i="7"/>
  <c r="AG238" i="7"/>
  <c r="Y239" i="7" s="1"/>
  <c r="BC236" i="9"/>
  <c r="BH235" i="9"/>
  <c r="BU237" i="7"/>
  <c r="AP238" i="7"/>
  <c r="CC236" i="9"/>
  <c r="U237" i="7"/>
  <c r="AU237" i="7"/>
  <c r="AH235" i="9"/>
  <c r="AC236" i="9"/>
  <c r="CD236" i="9" l="1"/>
  <c r="CA236" i="9"/>
  <c r="CF236" i="9"/>
  <c r="AD236" i="9"/>
  <c r="AA236" i="9"/>
  <c r="AF236" i="9"/>
  <c r="AC237" i="8"/>
  <c r="BD238" i="7"/>
  <c r="BA238" i="7"/>
  <c r="BF238" i="7"/>
  <c r="BQ236" i="9"/>
  <c r="BN236" i="9"/>
  <c r="BS236" i="9"/>
  <c r="BQ238" i="7"/>
  <c r="BN238" i="7"/>
  <c r="BS238" i="7"/>
  <c r="CB236" i="8"/>
  <c r="CE236" i="8"/>
  <c r="CG236" i="8"/>
  <c r="BY237" i="8" s="1"/>
  <c r="U236" i="8"/>
  <c r="AQ236" i="9"/>
  <c r="AN236" i="9"/>
  <c r="AS236" i="9"/>
  <c r="AQ236" i="8"/>
  <c r="AN236" i="8"/>
  <c r="AS236" i="8"/>
  <c r="Q237" i="9"/>
  <c r="N237" i="9"/>
  <c r="S237" i="9"/>
  <c r="P237" i="8"/>
  <c r="AH236" i="8"/>
  <c r="AQ238" i="7"/>
  <c r="AN238" i="7"/>
  <c r="AS238" i="7"/>
  <c r="BD236" i="9"/>
  <c r="BA236" i="9"/>
  <c r="BF236" i="9"/>
  <c r="Q238" i="7"/>
  <c r="N238" i="7"/>
  <c r="S238" i="7"/>
  <c r="AC239" i="7"/>
  <c r="BB236" i="8"/>
  <c r="BG236" i="8"/>
  <c r="AY237" i="8" s="1"/>
  <c r="BE236" i="8"/>
  <c r="BO236" i="8"/>
  <c r="BR236" i="8"/>
  <c r="BT236" i="8"/>
  <c r="BL237" i="8" s="1"/>
  <c r="AH238" i="7"/>
  <c r="CD238" i="7"/>
  <c r="CA238" i="7"/>
  <c r="CF238" i="7"/>
  <c r="BH236" i="8" l="1"/>
  <c r="Q237" i="8"/>
  <c r="N237" i="8"/>
  <c r="S237" i="8"/>
  <c r="BB238" i="7"/>
  <c r="BE238" i="7"/>
  <c r="BG238" i="7"/>
  <c r="AY239" i="7" s="1"/>
  <c r="BU236" i="8"/>
  <c r="O238" i="7"/>
  <c r="R238" i="7"/>
  <c r="T238" i="7"/>
  <c r="L239" i="7" s="1"/>
  <c r="CC237" i="8"/>
  <c r="O237" i="9"/>
  <c r="T237" i="9"/>
  <c r="L238" i="9" s="1"/>
  <c r="R237" i="9"/>
  <c r="CH236" i="8"/>
  <c r="AD237" i="8"/>
  <c r="AA237" i="8"/>
  <c r="AF237" i="8"/>
  <c r="AO236" i="9"/>
  <c r="AT236" i="9"/>
  <c r="AL237" i="9" s="1"/>
  <c r="AR236" i="9"/>
  <c r="BC237" i="8"/>
  <c r="AD239" i="7"/>
  <c r="AA239" i="7"/>
  <c r="AF239" i="7"/>
  <c r="CB238" i="7"/>
  <c r="CE238" i="7"/>
  <c r="CG238" i="7"/>
  <c r="BY239" i="7" s="1"/>
  <c r="AB236" i="9"/>
  <c r="AE236" i="9"/>
  <c r="AG236" i="9"/>
  <c r="Y237" i="9" s="1"/>
  <c r="BO238" i="7"/>
  <c r="BR238" i="7"/>
  <c r="BT238" i="7"/>
  <c r="BL239" i="7" s="1"/>
  <c r="AO236" i="8"/>
  <c r="AT236" i="8"/>
  <c r="AL237" i="8" s="1"/>
  <c r="AR236" i="8"/>
  <c r="AO238" i="7"/>
  <c r="AR238" i="7"/>
  <c r="AT238" i="7"/>
  <c r="AL239" i="7" s="1"/>
  <c r="CB236" i="9"/>
  <c r="CE236" i="9"/>
  <c r="CG236" i="9"/>
  <c r="BY237" i="9" s="1"/>
  <c r="BB236" i="9"/>
  <c r="BG236" i="9"/>
  <c r="AY237" i="9" s="1"/>
  <c r="BE236" i="9"/>
  <c r="BP237" i="8"/>
  <c r="BO236" i="9"/>
  <c r="BR236" i="9"/>
  <c r="BT236" i="9"/>
  <c r="BL237" i="9" s="1"/>
  <c r="BQ237" i="8" l="1"/>
  <c r="BN237" i="8"/>
  <c r="BS237" i="8"/>
  <c r="AU238" i="7"/>
  <c r="BU238" i="7"/>
  <c r="AB239" i="7"/>
  <c r="AE239" i="7"/>
  <c r="AG239" i="7"/>
  <c r="Y240" i="7" s="1"/>
  <c r="BH236" i="9"/>
  <c r="AP239" i="7"/>
  <c r="BP239" i="7"/>
  <c r="U237" i="9"/>
  <c r="BC239" i="7"/>
  <c r="BD237" i="8"/>
  <c r="BA237" i="8"/>
  <c r="BF237" i="8"/>
  <c r="P238" i="9"/>
  <c r="BH238" i="7"/>
  <c r="BC237" i="9"/>
  <c r="AP237" i="8"/>
  <c r="AU236" i="9"/>
  <c r="CD237" i="8"/>
  <c r="CA237" i="8"/>
  <c r="CF237" i="8"/>
  <c r="AP237" i="9"/>
  <c r="O237" i="8"/>
  <c r="T237" i="8"/>
  <c r="L238" i="8" s="1"/>
  <c r="R237" i="8"/>
  <c r="CH236" i="9"/>
  <c r="CC239" i="7"/>
  <c r="P239" i="7"/>
  <c r="AU236" i="8"/>
  <c r="U238" i="7"/>
  <c r="AC237" i="9"/>
  <c r="AH236" i="9"/>
  <c r="BP237" i="9"/>
  <c r="BU236" i="9"/>
  <c r="CC237" i="9"/>
  <c r="CH238" i="7"/>
  <c r="AB237" i="8"/>
  <c r="AG237" i="8"/>
  <c r="Y238" i="8" s="1"/>
  <c r="AE237" i="8"/>
  <c r="AD237" i="9" l="1"/>
  <c r="AA237" i="9"/>
  <c r="AF237" i="9"/>
  <c r="BB237" i="8"/>
  <c r="BE237" i="8"/>
  <c r="BG237" i="8"/>
  <c r="AY238" i="8" s="1"/>
  <c r="AC240" i="7"/>
  <c r="CB237" i="8"/>
  <c r="CG237" i="8"/>
  <c r="BY238" i="8" s="1"/>
  <c r="CE237" i="8"/>
  <c r="AH239" i="7"/>
  <c r="AQ237" i="8"/>
  <c r="AN237" i="8"/>
  <c r="AS237" i="8"/>
  <c r="BD239" i="7"/>
  <c r="BA239" i="7"/>
  <c r="BF239" i="7"/>
  <c r="CD237" i="9"/>
  <c r="CA237" i="9"/>
  <c r="CF237" i="9"/>
  <c r="U237" i="8"/>
  <c r="P238" i="8"/>
  <c r="BD237" i="9"/>
  <c r="BA237" i="9"/>
  <c r="BF237" i="9"/>
  <c r="AQ237" i="9"/>
  <c r="AN237" i="9"/>
  <c r="AS237" i="9"/>
  <c r="AC238" i="8"/>
  <c r="BQ237" i="9"/>
  <c r="BN237" i="9"/>
  <c r="BS237" i="9"/>
  <c r="CD239" i="7"/>
  <c r="CA239" i="7"/>
  <c r="CF239" i="7"/>
  <c r="BQ239" i="7"/>
  <c r="BN239" i="7"/>
  <c r="BS239" i="7"/>
  <c r="Q239" i="7"/>
  <c r="N239" i="7"/>
  <c r="S239" i="7"/>
  <c r="AH237" i="8"/>
  <c r="Q238" i="9"/>
  <c r="N238" i="9"/>
  <c r="S238" i="9"/>
  <c r="BO237" i="8"/>
  <c r="BT237" i="8"/>
  <c r="BL238" i="8" s="1"/>
  <c r="BR237" i="8"/>
  <c r="AQ239" i="7"/>
  <c r="AN239" i="7"/>
  <c r="AS239" i="7"/>
  <c r="AD240" i="7" l="1"/>
  <c r="AA240" i="7"/>
  <c r="AF240" i="7"/>
  <c r="BB237" i="9"/>
  <c r="BG237" i="9"/>
  <c r="AY238" i="9" s="1"/>
  <c r="BE237" i="9"/>
  <c r="O238" i="9"/>
  <c r="T238" i="9"/>
  <c r="L239" i="9" s="1"/>
  <c r="R238" i="9"/>
  <c r="AO237" i="8"/>
  <c r="AR237" i="8"/>
  <c r="AT237" i="8"/>
  <c r="AL238" i="8" s="1"/>
  <c r="BC238" i="8"/>
  <c r="CB239" i="7"/>
  <c r="CG239" i="7"/>
  <c r="BY240" i="7" s="1"/>
  <c r="CE239" i="7"/>
  <c r="Q238" i="8"/>
  <c r="N238" i="8"/>
  <c r="S238" i="8"/>
  <c r="BH237" i="8"/>
  <c r="BO237" i="9"/>
  <c r="BR237" i="9"/>
  <c r="BT237" i="9"/>
  <c r="BL238" i="9" s="1"/>
  <c r="AO239" i="7"/>
  <c r="AT239" i="7"/>
  <c r="AL240" i="7" s="1"/>
  <c r="AR239" i="7"/>
  <c r="CH237" i="8"/>
  <c r="AB237" i="9"/>
  <c r="AE237" i="9"/>
  <c r="AG237" i="9"/>
  <c r="Y238" i="9" s="1"/>
  <c r="O239" i="7"/>
  <c r="T239" i="7"/>
  <c r="L240" i="7" s="1"/>
  <c r="R239" i="7"/>
  <c r="CC238" i="8"/>
  <c r="CB237" i="9"/>
  <c r="CG237" i="9"/>
  <c r="BY238" i="9" s="1"/>
  <c r="CE237" i="9"/>
  <c r="AD238" i="8"/>
  <c r="AA238" i="8"/>
  <c r="AF238" i="8"/>
  <c r="BU237" i="8"/>
  <c r="AO237" i="9"/>
  <c r="AT237" i="9"/>
  <c r="AL238" i="9" s="1"/>
  <c r="AR237" i="9"/>
  <c r="BP238" i="8"/>
  <c r="BO239" i="7"/>
  <c r="BT239" i="7"/>
  <c r="BL240" i="7" s="1"/>
  <c r="BR239" i="7"/>
  <c r="BB239" i="7"/>
  <c r="BE239" i="7"/>
  <c r="BG239" i="7"/>
  <c r="AY240" i="7" s="1"/>
  <c r="U238" i="9" l="1"/>
  <c r="P239" i="9"/>
  <c r="O238" i="8"/>
  <c r="R238" i="8"/>
  <c r="T238" i="8"/>
  <c r="L239" i="8" s="1"/>
  <c r="AU239" i="7"/>
  <c r="BH237" i="9"/>
  <c r="AB238" i="8"/>
  <c r="AG238" i="8"/>
  <c r="Y239" i="8" s="1"/>
  <c r="AE238" i="8"/>
  <c r="U239" i="7"/>
  <c r="AP240" i="7"/>
  <c r="CH239" i="7"/>
  <c r="BC238" i="9"/>
  <c r="CC240" i="7"/>
  <c r="CC238" i="9"/>
  <c r="BH239" i="7"/>
  <c r="BU237" i="9"/>
  <c r="BD238" i="8"/>
  <c r="BA238" i="8"/>
  <c r="BF238" i="8"/>
  <c r="CD238" i="8"/>
  <c r="CA238" i="8"/>
  <c r="CF238" i="8"/>
  <c r="P240" i="7"/>
  <c r="BC240" i="7"/>
  <c r="AB240" i="7"/>
  <c r="AE240" i="7"/>
  <c r="AG240" i="7"/>
  <c r="Y241" i="7" s="1"/>
  <c r="BU239" i="7"/>
  <c r="AU237" i="9"/>
  <c r="AC238" i="9"/>
  <c r="AP238" i="8"/>
  <c r="BQ238" i="8"/>
  <c r="BN238" i="8"/>
  <c r="BS238" i="8"/>
  <c r="BP238" i="9"/>
  <c r="BP240" i="7"/>
  <c r="AP238" i="9"/>
  <c r="CH237" i="9"/>
  <c r="AH237" i="9"/>
  <c r="AU237" i="8"/>
  <c r="BO238" i="8" l="1"/>
  <c r="BR238" i="8"/>
  <c r="BT238" i="8"/>
  <c r="BL239" i="8" s="1"/>
  <c r="AQ238" i="9"/>
  <c r="AN238" i="9"/>
  <c r="AS238" i="9"/>
  <c r="BD240" i="7"/>
  <c r="BA240" i="7"/>
  <c r="BF240" i="7"/>
  <c r="AQ238" i="8"/>
  <c r="AN238" i="8"/>
  <c r="AS238" i="8"/>
  <c r="Q240" i="7"/>
  <c r="N240" i="7"/>
  <c r="S240" i="7"/>
  <c r="AQ240" i="7"/>
  <c r="AN240" i="7"/>
  <c r="AS240" i="7"/>
  <c r="P239" i="8"/>
  <c r="U238" i="8"/>
  <c r="CB238" i="8"/>
  <c r="CG238" i="8"/>
  <c r="BY239" i="8" s="1"/>
  <c r="CE238" i="8"/>
  <c r="AD238" i="9"/>
  <c r="AA238" i="9"/>
  <c r="AF238" i="9"/>
  <c r="CD238" i="9"/>
  <c r="CA238" i="9"/>
  <c r="CF238" i="9"/>
  <c r="AH238" i="8"/>
  <c r="AC239" i="8"/>
  <c r="Q239" i="9"/>
  <c r="N239" i="9"/>
  <c r="S239" i="9"/>
  <c r="CD240" i="7"/>
  <c r="CA240" i="7"/>
  <c r="CF240" i="7"/>
  <c r="BQ238" i="9"/>
  <c r="BN238" i="9"/>
  <c r="BS238" i="9"/>
  <c r="AC241" i="7"/>
  <c r="BB238" i="8"/>
  <c r="BE238" i="8"/>
  <c r="BG238" i="8"/>
  <c r="AY239" i="8" s="1"/>
  <c r="BD238" i="9"/>
  <c r="BA238" i="9"/>
  <c r="BF238" i="9"/>
  <c r="BQ240" i="7"/>
  <c r="BN240" i="7"/>
  <c r="BS240" i="7"/>
  <c r="AH240" i="7"/>
  <c r="BC239" i="8" l="1"/>
  <c r="CB238" i="9"/>
  <c r="CG238" i="9"/>
  <c r="BY239" i="9" s="1"/>
  <c r="CE238" i="9"/>
  <c r="AO238" i="8"/>
  <c r="AR238" i="8"/>
  <c r="AT238" i="8"/>
  <c r="AL239" i="8" s="1"/>
  <c r="BO240" i="7"/>
  <c r="BR240" i="7"/>
  <c r="BT240" i="7"/>
  <c r="BL241" i="7" s="1"/>
  <c r="CB240" i="7"/>
  <c r="CG240" i="7"/>
  <c r="BY241" i="7" s="1"/>
  <c r="CE240" i="7"/>
  <c r="Q239" i="8"/>
  <c r="N239" i="8"/>
  <c r="S239" i="8"/>
  <c r="BB240" i="7"/>
  <c r="BE240" i="7"/>
  <c r="BG240" i="7"/>
  <c r="AY241" i="7" s="1"/>
  <c r="BH238" i="8"/>
  <c r="O239" i="9"/>
  <c r="R239" i="9"/>
  <c r="T239" i="9"/>
  <c r="L240" i="9" s="1"/>
  <c r="BB238" i="9"/>
  <c r="BG238" i="9"/>
  <c r="AY239" i="9" s="1"/>
  <c r="BE238" i="9"/>
  <c r="AO240" i="7"/>
  <c r="AT240" i="7"/>
  <c r="AL241" i="7" s="1"/>
  <c r="AR240" i="7"/>
  <c r="AO238" i="9"/>
  <c r="AR238" i="9"/>
  <c r="AT238" i="9"/>
  <c r="AL239" i="9" s="1"/>
  <c r="AB238" i="9"/>
  <c r="AE238" i="9"/>
  <c r="AG238" i="9"/>
  <c r="Y239" i="9" s="1"/>
  <c r="CH238" i="8"/>
  <c r="BP239" i="8"/>
  <c r="CC239" i="8"/>
  <c r="O240" i="7"/>
  <c r="T240" i="7"/>
  <c r="L241" i="7" s="1"/>
  <c r="R240" i="7"/>
  <c r="BU238" i="8"/>
  <c r="AD241" i="7"/>
  <c r="AA241" i="7"/>
  <c r="AF241" i="7"/>
  <c r="AD239" i="8"/>
  <c r="AA239" i="8"/>
  <c r="AF239" i="8"/>
  <c r="BO238" i="9"/>
  <c r="BT238" i="9"/>
  <c r="BL239" i="9" s="1"/>
  <c r="BR238" i="9"/>
  <c r="P240" i="9" l="1"/>
  <c r="U239" i="9"/>
  <c r="O239" i="8"/>
  <c r="T239" i="8"/>
  <c r="L240" i="8" s="1"/>
  <c r="R239" i="8"/>
  <c r="BU240" i="7"/>
  <c r="AU238" i="9"/>
  <c r="AP239" i="8"/>
  <c r="AU240" i="7"/>
  <c r="AU238" i="8"/>
  <c r="CH238" i="9"/>
  <c r="BH238" i="9"/>
  <c r="CH240" i="7"/>
  <c r="CC239" i="9"/>
  <c r="AB241" i="7"/>
  <c r="AG241" i="7"/>
  <c r="Y242" i="7" s="1"/>
  <c r="AE241" i="7"/>
  <c r="BC239" i="9"/>
  <c r="CC241" i="7"/>
  <c r="BQ239" i="8"/>
  <c r="BN239" i="8"/>
  <c r="BS239" i="8"/>
  <c r="U240" i="7"/>
  <c r="AB239" i="8"/>
  <c r="AG239" i="8"/>
  <c r="Y240" i="8" s="1"/>
  <c r="AE239" i="8"/>
  <c r="AP241" i="7"/>
  <c r="BU238" i="9"/>
  <c r="AC239" i="9"/>
  <c r="BC241" i="7"/>
  <c r="AP239" i="9"/>
  <c r="P241" i="7"/>
  <c r="AH238" i="9"/>
  <c r="BH240" i="7"/>
  <c r="BD239" i="8"/>
  <c r="BA239" i="8"/>
  <c r="BF239" i="8"/>
  <c r="BP239" i="9"/>
  <c r="CD239" i="8"/>
  <c r="CA239" i="8"/>
  <c r="CF239" i="8"/>
  <c r="BP241" i="7"/>
  <c r="AC240" i="8" l="1"/>
  <c r="BD239" i="9"/>
  <c r="BA239" i="9"/>
  <c r="BF239" i="9"/>
  <c r="AH241" i="7"/>
  <c r="BQ239" i="9"/>
  <c r="BN239" i="9"/>
  <c r="BS239" i="9"/>
  <c r="AQ239" i="9"/>
  <c r="AN239" i="9"/>
  <c r="AS239" i="9"/>
  <c r="AC242" i="7"/>
  <c r="CB239" i="8"/>
  <c r="CG239" i="8"/>
  <c r="BY240" i="8" s="1"/>
  <c r="CE239" i="8"/>
  <c r="BD241" i="7"/>
  <c r="BA241" i="7"/>
  <c r="BF241" i="7"/>
  <c r="CD239" i="9"/>
  <c r="CA239" i="9"/>
  <c r="CF239" i="9"/>
  <c r="U239" i="8"/>
  <c r="BB239" i="8"/>
  <c r="BG239" i="8"/>
  <c r="AY240" i="8" s="1"/>
  <c r="BE239" i="8"/>
  <c r="AD239" i="9"/>
  <c r="AA239" i="9"/>
  <c r="AF239" i="9"/>
  <c r="P240" i="8"/>
  <c r="BO239" i="8"/>
  <c r="BR239" i="8"/>
  <c r="BT239" i="8"/>
  <c r="BL240" i="8" s="1"/>
  <c r="AQ239" i="8"/>
  <c r="AN239" i="8"/>
  <c r="AS239" i="8"/>
  <c r="BQ241" i="7"/>
  <c r="BN241" i="7"/>
  <c r="BS241" i="7"/>
  <c r="AQ241" i="7"/>
  <c r="AN241" i="7"/>
  <c r="AS241" i="7"/>
  <c r="Q240" i="9"/>
  <c r="N240" i="9"/>
  <c r="S240" i="9"/>
  <c r="CD241" i="7"/>
  <c r="CA241" i="7"/>
  <c r="CF241" i="7"/>
  <c r="Q241" i="7"/>
  <c r="N241" i="7"/>
  <c r="S241" i="7"/>
  <c r="AH239" i="8"/>
  <c r="AO239" i="9" l="1"/>
  <c r="AT239" i="9"/>
  <c r="AL240" i="9" s="1"/>
  <c r="AR239" i="9"/>
  <c r="CB239" i="9"/>
  <c r="CG239" i="9"/>
  <c r="BY240" i="9" s="1"/>
  <c r="CE239" i="9"/>
  <c r="Q240" i="8"/>
  <c r="N240" i="8"/>
  <c r="S240" i="8"/>
  <c r="BO239" i="9"/>
  <c r="BR239" i="9"/>
  <c r="BT239" i="9"/>
  <c r="BL240" i="9" s="1"/>
  <c r="AB239" i="9"/>
  <c r="AE239" i="9"/>
  <c r="AG239" i="9"/>
  <c r="Y240" i="9" s="1"/>
  <c r="BB241" i="7"/>
  <c r="BE241" i="7"/>
  <c r="BG241" i="7"/>
  <c r="AY242" i="7" s="1"/>
  <c r="CB241" i="7"/>
  <c r="CG241" i="7"/>
  <c r="BY242" i="7" s="1"/>
  <c r="CE241" i="7"/>
  <c r="AO241" i="7"/>
  <c r="AT241" i="7"/>
  <c r="AL242" i="7" s="1"/>
  <c r="AR241" i="7"/>
  <c r="BH239" i="8"/>
  <c r="CH239" i="8"/>
  <c r="CC240" i="8"/>
  <c r="BB239" i="9"/>
  <c r="BG239" i="9"/>
  <c r="AY240" i="9" s="1"/>
  <c r="BE239" i="9"/>
  <c r="O240" i="9"/>
  <c r="T240" i="9"/>
  <c r="L241" i="9" s="1"/>
  <c r="R240" i="9"/>
  <c r="BC240" i="8"/>
  <c r="O241" i="7"/>
  <c r="T241" i="7"/>
  <c r="L242" i="7" s="1"/>
  <c r="R241" i="7"/>
  <c r="BP240" i="8"/>
  <c r="AO239" i="8"/>
  <c r="AT239" i="8"/>
  <c r="AL240" i="8" s="1"/>
  <c r="AR239" i="8"/>
  <c r="BO241" i="7"/>
  <c r="BT241" i="7"/>
  <c r="BL242" i="7" s="1"/>
  <c r="BR241" i="7"/>
  <c r="BU239" i="8"/>
  <c r="AD242" i="7"/>
  <c r="AA242" i="7"/>
  <c r="AF242" i="7"/>
  <c r="AD240" i="8"/>
  <c r="AA240" i="8"/>
  <c r="AF240" i="8"/>
  <c r="BH241" i="7" l="1"/>
  <c r="AP240" i="8"/>
  <c r="P241" i="9"/>
  <c r="AC240" i="9"/>
  <c r="AH239" i="9"/>
  <c r="O240" i="8"/>
  <c r="R240" i="8"/>
  <c r="T240" i="8"/>
  <c r="L241" i="8" s="1"/>
  <c r="BC240" i="9"/>
  <c r="AP242" i="7"/>
  <c r="AU241" i="7"/>
  <c r="AB242" i="7"/>
  <c r="AG242" i="7"/>
  <c r="Y243" i="7" s="1"/>
  <c r="AE242" i="7"/>
  <c r="CH239" i="9"/>
  <c r="BP240" i="9"/>
  <c r="CC240" i="9"/>
  <c r="BH239" i="9"/>
  <c r="CH241" i="7"/>
  <c r="BU239" i="9"/>
  <c r="BQ240" i="8"/>
  <c r="BN240" i="8"/>
  <c r="BS240" i="8"/>
  <c r="U241" i="7"/>
  <c r="CD240" i="8"/>
  <c r="CA240" i="8"/>
  <c r="CF240" i="8"/>
  <c r="CC242" i="7"/>
  <c r="AU239" i="9"/>
  <c r="AB240" i="8"/>
  <c r="AG240" i="8"/>
  <c r="Y241" i="8" s="1"/>
  <c r="AE240" i="8"/>
  <c r="P242" i="7"/>
  <c r="BU241" i="7"/>
  <c r="BD240" i="8"/>
  <c r="BA240" i="8"/>
  <c r="BF240" i="8"/>
  <c r="AP240" i="9"/>
  <c r="AU239" i="8"/>
  <c r="U240" i="9"/>
  <c r="BP242" i="7"/>
  <c r="BC242" i="7"/>
  <c r="AH240" i="8" l="1"/>
  <c r="AH242" i="7"/>
  <c r="AC243" i="7"/>
  <c r="AD240" i="9"/>
  <c r="AA240" i="9"/>
  <c r="AF240" i="9"/>
  <c r="AC241" i="8"/>
  <c r="CD240" i="9"/>
  <c r="CA240" i="9"/>
  <c r="CF240" i="9"/>
  <c r="CD242" i="7"/>
  <c r="CA242" i="7"/>
  <c r="CF242" i="7"/>
  <c r="AQ242" i="7"/>
  <c r="AN242" i="7"/>
  <c r="AS242" i="7"/>
  <c r="BB240" i="8"/>
  <c r="BG240" i="8"/>
  <c r="AY241" i="8" s="1"/>
  <c r="BE240" i="8"/>
  <c r="BQ240" i="9"/>
  <c r="BN240" i="9"/>
  <c r="BS240" i="9"/>
  <c r="Q241" i="9"/>
  <c r="N241" i="9"/>
  <c r="S241" i="9"/>
  <c r="BO240" i="8"/>
  <c r="BR240" i="8"/>
  <c r="BT240" i="8"/>
  <c r="BL241" i="8" s="1"/>
  <c r="AQ240" i="8"/>
  <c r="AN240" i="8"/>
  <c r="AS240" i="8"/>
  <c r="AQ240" i="9"/>
  <c r="AN240" i="9"/>
  <c r="AS240" i="9"/>
  <c r="BD242" i="7"/>
  <c r="BA242" i="7"/>
  <c r="BF242" i="7"/>
  <c r="CB240" i="8"/>
  <c r="CE240" i="8"/>
  <c r="CG240" i="8"/>
  <c r="BY241" i="8" s="1"/>
  <c r="BD240" i="9"/>
  <c r="BA240" i="9"/>
  <c r="BF240" i="9"/>
  <c r="P241" i="8"/>
  <c r="BQ242" i="7"/>
  <c r="BN242" i="7"/>
  <c r="BS242" i="7"/>
  <c r="Q242" i="7"/>
  <c r="N242" i="7"/>
  <c r="S242" i="7"/>
  <c r="U240" i="8"/>
  <c r="BU240" i="8" l="1"/>
  <c r="AO242" i="7"/>
  <c r="AR242" i="7"/>
  <c r="AT242" i="7"/>
  <c r="AL243" i="7" s="1"/>
  <c r="AD241" i="8"/>
  <c r="AA241" i="8"/>
  <c r="AF241" i="8"/>
  <c r="BB242" i="7"/>
  <c r="BE242" i="7"/>
  <c r="BG242" i="7"/>
  <c r="AY243" i="7" s="1"/>
  <c r="BP241" i="8"/>
  <c r="AB240" i="9"/>
  <c r="AG240" i="9"/>
  <c r="Y241" i="9" s="1"/>
  <c r="AE240" i="9"/>
  <c r="BO242" i="7"/>
  <c r="BR242" i="7"/>
  <c r="BT242" i="7"/>
  <c r="BL243" i="7" s="1"/>
  <c r="O241" i="9"/>
  <c r="T241" i="9"/>
  <c r="L242" i="9" s="1"/>
  <c r="R241" i="9"/>
  <c r="Q241" i="8"/>
  <c r="N241" i="8"/>
  <c r="S241" i="8"/>
  <c r="AO240" i="9"/>
  <c r="AR240" i="9"/>
  <c r="AT240" i="9"/>
  <c r="AL241" i="9" s="1"/>
  <c r="AD243" i="7"/>
  <c r="AA243" i="7"/>
  <c r="AF243" i="7"/>
  <c r="BO240" i="9"/>
  <c r="BR240" i="9"/>
  <c r="BT240" i="9"/>
  <c r="BL241" i="9" s="1"/>
  <c r="CB242" i="7"/>
  <c r="CE242" i="7"/>
  <c r="CG242" i="7"/>
  <c r="BY243" i="7" s="1"/>
  <c r="AO240" i="8"/>
  <c r="AT240" i="8"/>
  <c r="AL241" i="8" s="1"/>
  <c r="AR240" i="8"/>
  <c r="BH240" i="8"/>
  <c r="BB240" i="9"/>
  <c r="BG240" i="9"/>
  <c r="AY241" i="9" s="1"/>
  <c r="BE240" i="9"/>
  <c r="BC241" i="8"/>
  <c r="CB240" i="9"/>
  <c r="CE240" i="9"/>
  <c r="CG240" i="9"/>
  <c r="BY241" i="9" s="1"/>
  <c r="CC241" i="8"/>
  <c r="O242" i="7"/>
  <c r="R242" i="7"/>
  <c r="T242" i="7"/>
  <c r="L243" i="7" s="1"/>
  <c r="CH240" i="8"/>
  <c r="CD241" i="8" l="1"/>
  <c r="CA241" i="8"/>
  <c r="CF241" i="8"/>
  <c r="BP243" i="7"/>
  <c r="BC243" i="7"/>
  <c r="BH242" i="7"/>
  <c r="BU240" i="9"/>
  <c r="O241" i="8"/>
  <c r="R241" i="8"/>
  <c r="T241" i="8"/>
  <c r="L242" i="8" s="1"/>
  <c r="CC241" i="9"/>
  <c r="AH240" i="9"/>
  <c r="BU242" i="7"/>
  <c r="AC241" i="9"/>
  <c r="AB241" i="8"/>
  <c r="AE241" i="8"/>
  <c r="AG241" i="8"/>
  <c r="Y242" i="8" s="1"/>
  <c r="BP241" i="9"/>
  <c r="CH240" i="9"/>
  <c r="AP241" i="8"/>
  <c r="AU240" i="8"/>
  <c r="BD241" i="8"/>
  <c r="BA241" i="8"/>
  <c r="BF241" i="8"/>
  <c r="AB243" i="7"/>
  <c r="AE243" i="7"/>
  <c r="AG243" i="7"/>
  <c r="Y244" i="7" s="1"/>
  <c r="AP243" i="7"/>
  <c r="AU242" i="7"/>
  <c r="U241" i="9"/>
  <c r="P243" i="7"/>
  <c r="P242" i="9"/>
  <c r="CC243" i="7"/>
  <c r="AP241" i="9"/>
  <c r="BQ241" i="8"/>
  <c r="BN241" i="8"/>
  <c r="BS241" i="8"/>
  <c r="BH240" i="9"/>
  <c r="BC241" i="9"/>
  <c r="U242" i="7"/>
  <c r="CH242" i="7"/>
  <c r="AU240" i="9"/>
  <c r="AD241" i="9" l="1"/>
  <c r="AA241" i="9"/>
  <c r="AF241" i="9"/>
  <c r="BD241" i="9"/>
  <c r="BA241" i="9"/>
  <c r="BF241" i="9"/>
  <c r="Q242" i="9"/>
  <c r="N242" i="9"/>
  <c r="S242" i="9"/>
  <c r="AH243" i="7"/>
  <c r="Q243" i="7"/>
  <c r="N243" i="7"/>
  <c r="S243" i="7"/>
  <c r="BD243" i="7"/>
  <c r="BA243" i="7"/>
  <c r="BF243" i="7"/>
  <c r="CD241" i="9"/>
  <c r="CA241" i="9"/>
  <c r="CF241" i="9"/>
  <c r="AQ243" i="7"/>
  <c r="AN243" i="7"/>
  <c r="AS243" i="7"/>
  <c r="BB241" i="8"/>
  <c r="BG241" i="8"/>
  <c r="AY242" i="8" s="1"/>
  <c r="BE241" i="8"/>
  <c r="BQ241" i="9"/>
  <c r="BN241" i="9"/>
  <c r="BS241" i="9"/>
  <c r="BQ243" i="7"/>
  <c r="BN243" i="7"/>
  <c r="BS243" i="7"/>
  <c r="AQ241" i="8"/>
  <c r="AN241" i="8"/>
  <c r="AS241" i="8"/>
  <c r="BO241" i="8"/>
  <c r="BR241" i="8"/>
  <c r="BT241" i="8"/>
  <c r="BL242" i="8" s="1"/>
  <c r="AC242" i="8"/>
  <c r="P242" i="8"/>
  <c r="U241" i="8"/>
  <c r="CB241" i="8"/>
  <c r="CE241" i="8"/>
  <c r="CG241" i="8"/>
  <c r="BY242" i="8" s="1"/>
  <c r="AC244" i="7"/>
  <c r="AQ241" i="9"/>
  <c r="AN241" i="9"/>
  <c r="AS241" i="9"/>
  <c r="AH241" i="8"/>
  <c r="CD243" i="7"/>
  <c r="CA243" i="7"/>
  <c r="CF243" i="7"/>
  <c r="AD242" i="8" l="1"/>
  <c r="AA242" i="8"/>
  <c r="AF242" i="8"/>
  <c r="BO241" i="9"/>
  <c r="BT241" i="9"/>
  <c r="BL242" i="9" s="1"/>
  <c r="BR241" i="9"/>
  <c r="BB243" i="7"/>
  <c r="BG243" i="7"/>
  <c r="AY244" i="7" s="1"/>
  <c r="BE243" i="7"/>
  <c r="O242" i="9"/>
  <c r="R242" i="9"/>
  <c r="T242" i="9"/>
  <c r="L243" i="9" s="1"/>
  <c r="BC242" i="8"/>
  <c r="O243" i="7"/>
  <c r="T243" i="7"/>
  <c r="L244" i="7" s="1"/>
  <c r="R243" i="7"/>
  <c r="BP242" i="8"/>
  <c r="BB241" i="9"/>
  <c r="BE241" i="9"/>
  <c r="BG241" i="9"/>
  <c r="AY242" i="9" s="1"/>
  <c r="AD244" i="7"/>
  <c r="AA244" i="7"/>
  <c r="AF244" i="7"/>
  <c r="CC242" i="8"/>
  <c r="BU241" i="8"/>
  <c r="AO241" i="8"/>
  <c r="AR241" i="8"/>
  <c r="AT241" i="8"/>
  <c r="AL242" i="8" s="1"/>
  <c r="AO243" i="7"/>
  <c r="AR243" i="7"/>
  <c r="AT243" i="7"/>
  <c r="AL244" i="7" s="1"/>
  <c r="CH241" i="8"/>
  <c r="CB243" i="7"/>
  <c r="CE243" i="7"/>
  <c r="CG243" i="7"/>
  <c r="BY244" i="7" s="1"/>
  <c r="AB241" i="9"/>
  <c r="AE241" i="9"/>
  <c r="AG241" i="9"/>
  <c r="Y242" i="9" s="1"/>
  <c r="BH241" i="8"/>
  <c r="BO243" i="7"/>
  <c r="BT243" i="7"/>
  <c r="BL244" i="7" s="1"/>
  <c r="BR243" i="7"/>
  <c r="CB241" i="9"/>
  <c r="CG241" i="9"/>
  <c r="BY242" i="9" s="1"/>
  <c r="CE241" i="9"/>
  <c r="Q242" i="8"/>
  <c r="N242" i="8"/>
  <c r="S242" i="8"/>
  <c r="AO241" i="9"/>
  <c r="AR241" i="9"/>
  <c r="AT241" i="9"/>
  <c r="AL242" i="9" s="1"/>
  <c r="U242" i="9" l="1"/>
  <c r="O242" i="8"/>
  <c r="T242" i="8"/>
  <c r="L243" i="8" s="1"/>
  <c r="R242" i="8"/>
  <c r="BH241" i="9"/>
  <c r="AC242" i="9"/>
  <c r="BC242" i="9"/>
  <c r="AP244" i="7"/>
  <c r="AB244" i="7"/>
  <c r="AE244" i="7"/>
  <c r="AG244" i="7"/>
  <c r="Y245" i="7" s="1"/>
  <c r="BH243" i="7"/>
  <c r="BC244" i="7"/>
  <c r="AU243" i="7"/>
  <c r="CH241" i="9"/>
  <c r="AH241" i="9"/>
  <c r="BQ242" i="8"/>
  <c r="BN242" i="8"/>
  <c r="BS242" i="8"/>
  <c r="CC242" i="9"/>
  <c r="AP242" i="8"/>
  <c r="U243" i="7"/>
  <c r="BU241" i="9"/>
  <c r="P244" i="7"/>
  <c r="BP242" i="9"/>
  <c r="BP244" i="7"/>
  <c r="AP242" i="9"/>
  <c r="CC244" i="7"/>
  <c r="BD242" i="8"/>
  <c r="BA242" i="8"/>
  <c r="BF242" i="8"/>
  <c r="CH243" i="7"/>
  <c r="AB242" i="8"/>
  <c r="AG242" i="8"/>
  <c r="Y243" i="8" s="1"/>
  <c r="AE242" i="8"/>
  <c r="AU241" i="8"/>
  <c r="BU243" i="7"/>
  <c r="AU241" i="9"/>
  <c r="CD242" i="8"/>
  <c r="CA242" i="8"/>
  <c r="CF242" i="8"/>
  <c r="P243" i="9"/>
  <c r="BQ242" i="9" l="1"/>
  <c r="BN242" i="9"/>
  <c r="BS242" i="9"/>
  <c r="BD242" i="9"/>
  <c r="BA242" i="9"/>
  <c r="BF242" i="9"/>
  <c r="AQ242" i="8"/>
  <c r="AN242" i="8"/>
  <c r="AS242" i="8"/>
  <c r="BB242" i="8"/>
  <c r="BG242" i="8"/>
  <c r="AY243" i="8" s="1"/>
  <c r="BE242" i="8"/>
  <c r="Q244" i="7"/>
  <c r="N244" i="7"/>
  <c r="S244" i="7"/>
  <c r="BD244" i="7"/>
  <c r="BA244" i="7"/>
  <c r="BF244" i="7"/>
  <c r="AD242" i="9"/>
  <c r="AA242" i="9"/>
  <c r="AF242" i="9"/>
  <c r="CD244" i="7"/>
  <c r="CA244" i="7"/>
  <c r="CF244" i="7"/>
  <c r="BO242" i="8"/>
  <c r="BR242" i="8"/>
  <c r="BT242" i="8"/>
  <c r="BL243" i="8" s="1"/>
  <c r="AC245" i="7"/>
  <c r="U242" i="8"/>
  <c r="AH242" i="8"/>
  <c r="AH244" i="7"/>
  <c r="P243" i="8"/>
  <c r="Q243" i="9"/>
  <c r="N243" i="9"/>
  <c r="S243" i="9"/>
  <c r="BQ244" i="7"/>
  <c r="BN244" i="7"/>
  <c r="BS244" i="7"/>
  <c r="AC243" i="8"/>
  <c r="CD242" i="9"/>
  <c r="CA242" i="9"/>
  <c r="CF242" i="9"/>
  <c r="AQ242" i="9"/>
  <c r="AN242" i="9"/>
  <c r="AS242" i="9"/>
  <c r="CB242" i="8"/>
  <c r="CG242" i="8"/>
  <c r="BY243" i="8" s="1"/>
  <c r="CE242" i="8"/>
  <c r="AQ244" i="7"/>
  <c r="AN244" i="7"/>
  <c r="AS244" i="7"/>
  <c r="BH242" i="8" l="1"/>
  <c r="CB244" i="7"/>
  <c r="CE244" i="7"/>
  <c r="CG244" i="7"/>
  <c r="BY245" i="7" s="1"/>
  <c r="BC243" i="8"/>
  <c r="AO242" i="9"/>
  <c r="AT242" i="9"/>
  <c r="AL243" i="9" s="1"/>
  <c r="AR242" i="9"/>
  <c r="AO242" i="8"/>
  <c r="AR242" i="8"/>
  <c r="AT242" i="8"/>
  <c r="AL243" i="8" s="1"/>
  <c r="AD243" i="8"/>
  <c r="AA243" i="8"/>
  <c r="AF243" i="8"/>
  <c r="O243" i="9"/>
  <c r="T243" i="9"/>
  <c r="L244" i="9" s="1"/>
  <c r="R243" i="9"/>
  <c r="Q243" i="8"/>
  <c r="N243" i="8"/>
  <c r="S243" i="8"/>
  <c r="AD245" i="7"/>
  <c r="AA245" i="7"/>
  <c r="AF245" i="7"/>
  <c r="CH242" i="8"/>
  <c r="CB242" i="9"/>
  <c r="CE242" i="9"/>
  <c r="CG242" i="9"/>
  <c r="BY243" i="9" s="1"/>
  <c r="AB242" i="9"/>
  <c r="AE242" i="9"/>
  <c r="AG242" i="9"/>
  <c r="Y243" i="9" s="1"/>
  <c r="AO244" i="7"/>
  <c r="AT244" i="7"/>
  <c r="AL245" i="7" s="1"/>
  <c r="AR244" i="7"/>
  <c r="BB244" i="7"/>
  <c r="BE244" i="7"/>
  <c r="BG244" i="7"/>
  <c r="AY245" i="7" s="1"/>
  <c r="BB242" i="9"/>
  <c r="BE242" i="9"/>
  <c r="BG242" i="9"/>
  <c r="AY243" i="9" s="1"/>
  <c r="BP243" i="8"/>
  <c r="CC243" i="8"/>
  <c r="BU242" i="8"/>
  <c r="BO244" i="7"/>
  <c r="BT244" i="7"/>
  <c r="BL245" i="7" s="1"/>
  <c r="BR244" i="7"/>
  <c r="O244" i="7"/>
  <c r="T244" i="7"/>
  <c r="L245" i="7" s="1"/>
  <c r="R244" i="7"/>
  <c r="BO242" i="9"/>
  <c r="BR242" i="9"/>
  <c r="BT242" i="9"/>
  <c r="BL243" i="9" s="1"/>
  <c r="BU244" i="7" l="1"/>
  <c r="AC243" i="9"/>
  <c r="AP243" i="8"/>
  <c r="BD243" i="8"/>
  <c r="BA243" i="8"/>
  <c r="BF243" i="8"/>
  <c r="AH242" i="9"/>
  <c r="AU242" i="8"/>
  <c r="BH242" i="9"/>
  <c r="O243" i="8"/>
  <c r="R243" i="8"/>
  <c r="T243" i="8"/>
  <c r="L244" i="8" s="1"/>
  <c r="CC245" i="7"/>
  <c r="AB245" i="7"/>
  <c r="AG245" i="7"/>
  <c r="Y246" i="7" s="1"/>
  <c r="AE245" i="7"/>
  <c r="CH244" i="7"/>
  <c r="BP245" i="7"/>
  <c r="BC243" i="9"/>
  <c r="CC243" i="9"/>
  <c r="U243" i="9"/>
  <c r="BC245" i="7"/>
  <c r="CH242" i="9"/>
  <c r="BH244" i="7"/>
  <c r="P244" i="9"/>
  <c r="BP243" i="9"/>
  <c r="AB243" i="8"/>
  <c r="AE243" i="8"/>
  <c r="AG243" i="8"/>
  <c r="Y244" i="8" s="1"/>
  <c r="AU242" i="9"/>
  <c r="BU242" i="9"/>
  <c r="CD243" i="8"/>
  <c r="CA243" i="8"/>
  <c r="CF243" i="8"/>
  <c r="U244" i="7"/>
  <c r="BQ243" i="8"/>
  <c r="BN243" i="8"/>
  <c r="BS243" i="8"/>
  <c r="AU244" i="7"/>
  <c r="P245" i="7"/>
  <c r="AP245" i="7"/>
  <c r="AP243" i="9"/>
  <c r="AQ245" i="7" l="1"/>
  <c r="AN245" i="7"/>
  <c r="AS245" i="7"/>
  <c r="AH245" i="7"/>
  <c r="AC246" i="7"/>
  <c r="BD243" i="9"/>
  <c r="BA243" i="9"/>
  <c r="BF243" i="9"/>
  <c r="CD245" i="7"/>
  <c r="CA245" i="7"/>
  <c r="CF245" i="7"/>
  <c r="BB243" i="8"/>
  <c r="BE243" i="8"/>
  <c r="BG243" i="8"/>
  <c r="AY244" i="8" s="1"/>
  <c r="AC244" i="8"/>
  <c r="P244" i="8"/>
  <c r="Q245" i="7"/>
  <c r="N245" i="7"/>
  <c r="S245" i="7"/>
  <c r="BQ243" i="9"/>
  <c r="BN243" i="9"/>
  <c r="BS243" i="9"/>
  <c r="CD243" i="9"/>
  <c r="CA243" i="9"/>
  <c r="CF243" i="9"/>
  <c r="BO243" i="8"/>
  <c r="BT243" i="8"/>
  <c r="BL244" i="8" s="1"/>
  <c r="BR243" i="8"/>
  <c r="BQ245" i="7"/>
  <c r="BN245" i="7"/>
  <c r="BS245" i="7"/>
  <c r="U243" i="8"/>
  <c r="AQ243" i="8"/>
  <c r="AN243" i="8"/>
  <c r="AS243" i="8"/>
  <c r="Q244" i="9"/>
  <c r="N244" i="9"/>
  <c r="S244" i="9"/>
  <c r="AH243" i="8"/>
  <c r="AQ243" i="9"/>
  <c r="AN243" i="9"/>
  <c r="AS243" i="9"/>
  <c r="AD243" i="9"/>
  <c r="AA243" i="9"/>
  <c r="AF243" i="9"/>
  <c r="BD245" i="7"/>
  <c r="BA245" i="7"/>
  <c r="BF245" i="7"/>
  <c r="CB243" i="8"/>
  <c r="CG243" i="8"/>
  <c r="BY244" i="8" s="1"/>
  <c r="CE243" i="8"/>
  <c r="CB245" i="7" l="1"/>
  <c r="CE245" i="7"/>
  <c r="CG245" i="7"/>
  <c r="BY246" i="7" s="1"/>
  <c r="AO243" i="9"/>
  <c r="AT243" i="9"/>
  <c r="AL244" i="9" s="1"/>
  <c r="AR243" i="9"/>
  <c r="AO243" i="8"/>
  <c r="AR243" i="8"/>
  <c r="AT243" i="8"/>
  <c r="AL244" i="8" s="1"/>
  <c r="BB243" i="9"/>
  <c r="BE243" i="9"/>
  <c r="BG243" i="9"/>
  <c r="AY244" i="9" s="1"/>
  <c r="O244" i="9"/>
  <c r="R244" i="9"/>
  <c r="T244" i="9"/>
  <c r="L245" i="9" s="1"/>
  <c r="CH243" i="8"/>
  <c r="BO243" i="9"/>
  <c r="BT243" i="9"/>
  <c r="BL244" i="9" s="1"/>
  <c r="BR243" i="9"/>
  <c r="AD246" i="7"/>
  <c r="AA246" i="7"/>
  <c r="AF246" i="7"/>
  <c r="CB243" i="9"/>
  <c r="CE243" i="9"/>
  <c r="CG243" i="9"/>
  <c r="BY244" i="9" s="1"/>
  <c r="BC244" i="8"/>
  <c r="AB243" i="9"/>
  <c r="AG243" i="9"/>
  <c r="Y244" i="9" s="1"/>
  <c r="AE243" i="9"/>
  <c r="O245" i="7"/>
  <c r="R245" i="7"/>
  <c r="T245" i="7"/>
  <c r="L246" i="7" s="1"/>
  <c r="BH243" i="8"/>
  <c r="AD244" i="8"/>
  <c r="AA244" i="8"/>
  <c r="AF244" i="8"/>
  <c r="CC244" i="8"/>
  <c r="BO245" i="7"/>
  <c r="BR245" i="7"/>
  <c r="BT245" i="7"/>
  <c r="BL246" i="7" s="1"/>
  <c r="BB245" i="7"/>
  <c r="BG245" i="7"/>
  <c r="AY246" i="7" s="1"/>
  <c r="BE245" i="7"/>
  <c r="BU243" i="8"/>
  <c r="AO245" i="7"/>
  <c r="AR245" i="7"/>
  <c r="AT245" i="7"/>
  <c r="AL246" i="7" s="1"/>
  <c r="BP244" i="8"/>
  <c r="Q244" i="8"/>
  <c r="N244" i="8"/>
  <c r="S244" i="8"/>
  <c r="CC244" i="9" l="1"/>
  <c r="P246" i="7"/>
  <c r="BP244" i="9"/>
  <c r="U245" i="7"/>
  <c r="CH243" i="9"/>
  <c r="AP244" i="8"/>
  <c r="AU243" i="8"/>
  <c r="AU243" i="9"/>
  <c r="AP244" i="9"/>
  <c r="AU245" i="7"/>
  <c r="CD244" i="8"/>
  <c r="CA244" i="8"/>
  <c r="CF244" i="8"/>
  <c r="AB244" i="8"/>
  <c r="AE244" i="8"/>
  <c r="AG244" i="8"/>
  <c r="Y245" i="8" s="1"/>
  <c r="AB246" i="7"/>
  <c r="AE246" i="7"/>
  <c r="AG246" i="7"/>
  <c r="Y247" i="7" s="1"/>
  <c r="P245" i="9"/>
  <c r="AH243" i="9"/>
  <c r="AC244" i="9"/>
  <c r="U244" i="9"/>
  <c r="BC246" i="7"/>
  <c r="O244" i="8"/>
  <c r="R244" i="8"/>
  <c r="T244" i="8"/>
  <c r="L245" i="8" s="1"/>
  <c r="CC246" i="7"/>
  <c r="BH245" i="7"/>
  <c r="BP246" i="7"/>
  <c r="BD244" i="8"/>
  <c r="BA244" i="8"/>
  <c r="BF244" i="8"/>
  <c r="BC244" i="9"/>
  <c r="CH245" i="7"/>
  <c r="AP246" i="7"/>
  <c r="BQ244" i="8"/>
  <c r="BN244" i="8"/>
  <c r="BS244" i="8"/>
  <c r="BU245" i="7"/>
  <c r="BU243" i="9"/>
  <c r="BH243" i="9"/>
  <c r="BB244" i="8" l="1"/>
  <c r="BG244" i="8"/>
  <c r="AY245" i="8" s="1"/>
  <c r="BE244" i="8"/>
  <c r="Q245" i="9"/>
  <c r="N245" i="9"/>
  <c r="S245" i="9"/>
  <c r="CB244" i="8"/>
  <c r="CE244" i="8"/>
  <c r="CG244" i="8"/>
  <c r="BY245" i="8" s="1"/>
  <c r="AQ244" i="8"/>
  <c r="AN244" i="8"/>
  <c r="AS244" i="8"/>
  <c r="AC247" i="7"/>
  <c r="AH246" i="7"/>
  <c r="AQ246" i="7"/>
  <c r="AN246" i="7"/>
  <c r="AS246" i="7"/>
  <c r="BD246" i="7"/>
  <c r="BA246" i="7"/>
  <c r="BF246" i="7"/>
  <c r="AC245" i="8"/>
  <c r="AQ244" i="9"/>
  <c r="AN244" i="9"/>
  <c r="AS244" i="9"/>
  <c r="AH244" i="8"/>
  <c r="BQ244" i="9"/>
  <c r="BN244" i="9"/>
  <c r="BS244" i="9"/>
  <c r="U244" i="8"/>
  <c r="BO244" i="8"/>
  <c r="BR244" i="8"/>
  <c r="BT244" i="8"/>
  <c r="BL245" i="8" s="1"/>
  <c r="CD246" i="7"/>
  <c r="CA246" i="7"/>
  <c r="CF246" i="7"/>
  <c r="Q246" i="7"/>
  <c r="N246" i="7"/>
  <c r="S246" i="7"/>
  <c r="AD244" i="9"/>
  <c r="AA244" i="9"/>
  <c r="AF244" i="9"/>
  <c r="BQ246" i="7"/>
  <c r="BN246" i="7"/>
  <c r="BS246" i="7"/>
  <c r="BD244" i="9"/>
  <c r="BA244" i="9"/>
  <c r="BF244" i="9"/>
  <c r="CD244" i="9"/>
  <c r="CA244" i="9"/>
  <c r="CF244" i="9"/>
  <c r="P245" i="8"/>
  <c r="CB246" i="7" l="1"/>
  <c r="CE246" i="7"/>
  <c r="CG246" i="7"/>
  <c r="BY247" i="7" s="1"/>
  <c r="AD245" i="8"/>
  <c r="AA245" i="8"/>
  <c r="AF245" i="8"/>
  <c r="AB244" i="9"/>
  <c r="AE244" i="9"/>
  <c r="AG244" i="9"/>
  <c r="Y245" i="9" s="1"/>
  <c r="AO244" i="8"/>
  <c r="AR244" i="8"/>
  <c r="AT244" i="8"/>
  <c r="AL245" i="8" s="1"/>
  <c r="BB246" i="7"/>
  <c r="BE246" i="7"/>
  <c r="BG246" i="7"/>
  <c r="AY247" i="7" s="1"/>
  <c r="CC245" i="8"/>
  <c r="BO244" i="9"/>
  <c r="BR244" i="9"/>
  <c r="BT244" i="9"/>
  <c r="BL245" i="9" s="1"/>
  <c r="CH244" i="8"/>
  <c r="O246" i="7"/>
  <c r="T246" i="7"/>
  <c r="L247" i="7" s="1"/>
  <c r="R246" i="7"/>
  <c r="AO246" i="7"/>
  <c r="AT246" i="7"/>
  <c r="AL247" i="7" s="1"/>
  <c r="AR246" i="7"/>
  <c r="B28" i="9"/>
  <c r="CB244" i="9"/>
  <c r="CG244" i="9"/>
  <c r="BY245" i="9" s="1"/>
  <c r="CE244" i="9"/>
  <c r="BB244" i="9"/>
  <c r="BE244" i="9"/>
  <c r="BG244" i="9"/>
  <c r="AY245" i="9" s="1"/>
  <c r="Q245" i="8"/>
  <c r="N245" i="8"/>
  <c r="S245" i="8"/>
  <c r="BO246" i="7"/>
  <c r="BT246" i="7"/>
  <c r="BL247" i="7" s="1"/>
  <c r="BR246" i="7"/>
  <c r="O245" i="9"/>
  <c r="R245" i="9"/>
  <c r="T245" i="9"/>
  <c r="L246" i="9" s="1"/>
  <c r="AO244" i="9"/>
  <c r="AR244" i="9"/>
  <c r="AT244" i="9"/>
  <c r="AL245" i="9" s="1"/>
  <c r="BH244" i="8"/>
  <c r="AD247" i="7"/>
  <c r="AA247" i="7"/>
  <c r="AF247" i="7"/>
  <c r="BC245" i="8"/>
  <c r="BP245" i="8"/>
  <c r="BU244" i="8"/>
  <c r="AU246" i="7" l="1"/>
  <c r="CD245" i="8"/>
  <c r="CA245" i="8"/>
  <c r="CF245" i="8"/>
  <c r="AC245" i="9"/>
  <c r="AU244" i="9"/>
  <c r="AP247" i="7"/>
  <c r="AH244" i="9"/>
  <c r="BC245" i="9"/>
  <c r="U246" i="7"/>
  <c r="P247" i="7"/>
  <c r="C28" i="8"/>
  <c r="B28" i="8"/>
  <c r="P246" i="9"/>
  <c r="BC247" i="7"/>
  <c r="AB245" i="8"/>
  <c r="AG245" i="8"/>
  <c r="Y246" i="8" s="1"/>
  <c r="AE245" i="8"/>
  <c r="CH244" i="9"/>
  <c r="BH246" i="7"/>
  <c r="BD245" i="8"/>
  <c r="BA245" i="8"/>
  <c r="BF245" i="8"/>
  <c r="U245" i="9"/>
  <c r="AB247" i="7"/>
  <c r="AG247" i="7"/>
  <c r="Y248" i="7" s="1"/>
  <c r="AE247" i="7"/>
  <c r="CC245" i="9"/>
  <c r="O245" i="8"/>
  <c r="T245" i="8"/>
  <c r="L246" i="8" s="1"/>
  <c r="R245" i="8"/>
  <c r="BH244" i="9"/>
  <c r="AP245" i="8"/>
  <c r="BP245" i="9"/>
  <c r="AU244" i="8"/>
  <c r="CC247" i="7"/>
  <c r="BU246" i="7"/>
  <c r="BP247" i="7"/>
  <c r="BU244" i="9"/>
  <c r="CH246" i="7"/>
  <c r="C30" i="7"/>
  <c r="BQ245" i="8"/>
  <c r="BN245" i="8"/>
  <c r="BS245" i="8"/>
  <c r="AP245" i="9"/>
  <c r="CD245" i="9" l="1"/>
  <c r="CA245" i="9"/>
  <c r="CF245" i="9"/>
  <c r="AQ247" i="7"/>
  <c r="AN247" i="7"/>
  <c r="AS247" i="7"/>
  <c r="AC248" i="7"/>
  <c r="AC246" i="8"/>
  <c r="Q247" i="7"/>
  <c r="N247" i="7"/>
  <c r="S247" i="7"/>
  <c r="AQ245" i="8"/>
  <c r="AN245" i="8"/>
  <c r="AS245" i="8"/>
  <c r="AQ245" i="9"/>
  <c r="AN245" i="9"/>
  <c r="AS245" i="9"/>
  <c r="BD247" i="7"/>
  <c r="BA247" i="7"/>
  <c r="BF247" i="7"/>
  <c r="AD245" i="9"/>
  <c r="AA245" i="9"/>
  <c r="AF245" i="9"/>
  <c r="BD245" i="9"/>
  <c r="BA245" i="9"/>
  <c r="BF245" i="9"/>
  <c r="G28" i="8"/>
  <c r="BB245" i="8"/>
  <c r="BE245" i="8"/>
  <c r="BG245" i="8"/>
  <c r="AY246" i="8" s="1"/>
  <c r="CB245" i="8"/>
  <c r="CE245" i="8"/>
  <c r="CG245" i="8"/>
  <c r="BY246" i="8" s="1"/>
  <c r="AH245" i="8"/>
  <c r="BQ245" i="9"/>
  <c r="BN245" i="9"/>
  <c r="BS245" i="9"/>
  <c r="BQ247" i="7"/>
  <c r="BN247" i="7"/>
  <c r="BS247" i="7"/>
  <c r="U245" i="8"/>
  <c r="AH247" i="7"/>
  <c r="F28" i="8"/>
  <c r="E28" i="8"/>
  <c r="Q246" i="9"/>
  <c r="N246" i="9"/>
  <c r="S246" i="9"/>
  <c r="P246" i="8"/>
  <c r="BO245" i="8"/>
  <c r="BT245" i="8"/>
  <c r="BL246" i="8" s="1"/>
  <c r="BR245" i="8"/>
  <c r="CD247" i="7"/>
  <c r="CA247" i="7"/>
  <c r="CF247" i="7"/>
  <c r="CH245" i="8" l="1"/>
  <c r="G30" i="7"/>
  <c r="E30" i="7"/>
  <c r="AD246" i="8"/>
  <c r="AA246" i="8"/>
  <c r="AF246" i="8"/>
  <c r="AB245" i="9"/>
  <c r="AG245" i="9"/>
  <c r="Y246" i="9" s="1"/>
  <c r="AE245" i="9"/>
  <c r="BC246" i="8"/>
  <c r="BB247" i="7"/>
  <c r="BE247" i="7"/>
  <c r="BG247" i="7"/>
  <c r="AY248" i="7" s="1"/>
  <c r="F30" i="7"/>
  <c r="BH245" i="8"/>
  <c r="BU245" i="8"/>
  <c r="BO247" i="7"/>
  <c r="BR247" i="7"/>
  <c r="BT247" i="7"/>
  <c r="BL248" i="7" s="1"/>
  <c r="D28" i="9"/>
  <c r="AD248" i="7"/>
  <c r="AA248" i="7"/>
  <c r="AF248" i="7"/>
  <c r="O246" i="9"/>
  <c r="T246" i="9"/>
  <c r="L247" i="9" s="1"/>
  <c r="R246" i="9"/>
  <c r="AO245" i="9"/>
  <c r="AT245" i="9"/>
  <c r="AL246" i="9" s="1"/>
  <c r="AR245" i="9"/>
  <c r="D30" i="7"/>
  <c r="CC246" i="8"/>
  <c r="CB247" i="7"/>
  <c r="CE247" i="7"/>
  <c r="CG247" i="7"/>
  <c r="BY248" i="7" s="1"/>
  <c r="BP246" i="8"/>
  <c r="F28" i="9"/>
  <c r="AO247" i="7"/>
  <c r="AT247" i="7"/>
  <c r="AL248" i="7" s="1"/>
  <c r="AR247" i="7"/>
  <c r="Q246" i="8"/>
  <c r="N246" i="8"/>
  <c r="S246" i="8"/>
  <c r="BO245" i="9"/>
  <c r="BT245" i="9"/>
  <c r="BL246" i="9" s="1"/>
  <c r="BR245" i="9"/>
  <c r="E28" i="9"/>
  <c r="D28" i="8"/>
  <c r="BB245" i="9"/>
  <c r="BE245" i="9"/>
  <c r="BG245" i="9"/>
  <c r="AY246" i="9" s="1"/>
  <c r="AO245" i="8"/>
  <c r="AT245" i="8"/>
  <c r="AL246" i="8" s="1"/>
  <c r="AR245" i="8"/>
  <c r="G28" i="9"/>
  <c r="O247" i="7"/>
  <c r="R247" i="7"/>
  <c r="T247" i="7"/>
  <c r="L248" i="7" s="1"/>
  <c r="CB245" i="9"/>
  <c r="CG245" i="9"/>
  <c r="BY246" i="9" s="1"/>
  <c r="CE245" i="9"/>
  <c r="C28" i="9"/>
  <c r="B30" i="7"/>
  <c r="AC246" i="9" l="1"/>
  <c r="O246" i="8"/>
  <c r="T246" i="8"/>
  <c r="L247" i="8" s="1"/>
  <c r="R246" i="8"/>
  <c r="CD246" i="8"/>
  <c r="CA246" i="8"/>
  <c r="CF246" i="8"/>
  <c r="AB248" i="7"/>
  <c r="AE248" i="7"/>
  <c r="AG248" i="7"/>
  <c r="Y249" i="7" s="1"/>
  <c r="AB246" i="8"/>
  <c r="AE246" i="8"/>
  <c r="AG246" i="8"/>
  <c r="Y247" i="8" s="1"/>
  <c r="CC248" i="7"/>
  <c r="U246" i="9"/>
  <c r="CH245" i="9"/>
  <c r="CH247" i="7"/>
  <c r="CC246" i="9"/>
  <c r="BH245" i="9"/>
  <c r="P248" i="7"/>
  <c r="AU247" i="7"/>
  <c r="P247" i="9"/>
  <c r="AP248" i="7"/>
  <c r="AP246" i="9"/>
  <c r="BP248" i="7"/>
  <c r="BH247" i="7"/>
  <c r="U247" i="7"/>
  <c r="AU245" i="9"/>
  <c r="BU247" i="7"/>
  <c r="BP246" i="9"/>
  <c r="BC246" i="9"/>
  <c r="BC248" i="7"/>
  <c r="AU245" i="8"/>
  <c r="BQ246" i="8"/>
  <c r="BN246" i="8"/>
  <c r="BS246" i="8"/>
  <c r="BD246" i="8"/>
  <c r="BA246" i="8"/>
  <c r="BF246" i="8"/>
  <c r="AH245" i="9"/>
  <c r="AP246" i="8"/>
  <c r="BU245" i="9"/>
  <c r="BQ246" i="9" l="1"/>
  <c r="BN246" i="9"/>
  <c r="BS246" i="9"/>
  <c r="Q247" i="9"/>
  <c r="N247" i="9"/>
  <c r="S247" i="9"/>
  <c r="AH248" i="7"/>
  <c r="AQ246" i="8"/>
  <c r="AN246" i="8"/>
  <c r="AS246" i="8"/>
  <c r="BD248" i="7"/>
  <c r="BA248" i="7"/>
  <c r="BF248" i="7"/>
  <c r="BD246" i="9"/>
  <c r="BA246" i="9"/>
  <c r="BF246" i="9"/>
  <c r="BQ248" i="7"/>
  <c r="BN248" i="7"/>
  <c r="BS248" i="7"/>
  <c r="CB246" i="8"/>
  <c r="CE246" i="8"/>
  <c r="CG246" i="8"/>
  <c r="BY247" i="8" s="1"/>
  <c r="BB246" i="8"/>
  <c r="BG246" i="8"/>
  <c r="AY247" i="8" s="1"/>
  <c r="BE246" i="8"/>
  <c r="AQ246" i="9"/>
  <c r="AN246" i="9"/>
  <c r="AS246" i="9"/>
  <c r="Q248" i="7"/>
  <c r="N248" i="7"/>
  <c r="S248" i="7"/>
  <c r="CD248" i="7"/>
  <c r="CA248" i="7"/>
  <c r="CF248" i="7"/>
  <c r="U246" i="8"/>
  <c r="AC247" i="8"/>
  <c r="P247" i="8"/>
  <c r="AQ248" i="7"/>
  <c r="AN248" i="7"/>
  <c r="AS248" i="7"/>
  <c r="AH246" i="8"/>
  <c r="BO246" i="8"/>
  <c r="BT246" i="8"/>
  <c r="BL247" i="8" s="1"/>
  <c r="BR246" i="8"/>
  <c r="CD246" i="9"/>
  <c r="CA246" i="9"/>
  <c r="CF246" i="9"/>
  <c r="AC249" i="7"/>
  <c r="AD246" i="9"/>
  <c r="AA246" i="9"/>
  <c r="AF246" i="9"/>
  <c r="AO246" i="8" l="1"/>
  <c r="AT246" i="8"/>
  <c r="AL247" i="8" s="1"/>
  <c r="AR246" i="8"/>
  <c r="CB246" i="9"/>
  <c r="CG246" i="9"/>
  <c r="BY247" i="9" s="1"/>
  <c r="CE246" i="9"/>
  <c r="BU246" i="8"/>
  <c r="AO246" i="9"/>
  <c r="AT246" i="9"/>
  <c r="AL247" i="9" s="1"/>
  <c r="AR246" i="9"/>
  <c r="AO248" i="7"/>
  <c r="AT248" i="7"/>
  <c r="AL249" i="7" s="1"/>
  <c r="AR248" i="7"/>
  <c r="BO248" i="7"/>
  <c r="BR248" i="7"/>
  <c r="BT248" i="7"/>
  <c r="BL249" i="7" s="1"/>
  <c r="O248" i="7"/>
  <c r="T248" i="7"/>
  <c r="L249" i="7" s="1"/>
  <c r="R248" i="7"/>
  <c r="Q247" i="8"/>
  <c r="N247" i="8"/>
  <c r="S247" i="8"/>
  <c r="O247" i="9"/>
  <c r="R247" i="9"/>
  <c r="T247" i="9"/>
  <c r="L248" i="9" s="1"/>
  <c r="AB246" i="9"/>
  <c r="AG246" i="9"/>
  <c r="Y247" i="9" s="1"/>
  <c r="AE246" i="9"/>
  <c r="BB246" i="9"/>
  <c r="BE246" i="9"/>
  <c r="BG246" i="9"/>
  <c r="AY247" i="9" s="1"/>
  <c r="BH246" i="8"/>
  <c r="CC247" i="8"/>
  <c r="AD247" i="8"/>
  <c r="AA247" i="8"/>
  <c r="AF247" i="8"/>
  <c r="AD249" i="7"/>
  <c r="AA249" i="7"/>
  <c r="AF249" i="7"/>
  <c r="CH246" i="8"/>
  <c r="BO246" i="9"/>
  <c r="BR246" i="9"/>
  <c r="BT246" i="9"/>
  <c r="BL247" i="9" s="1"/>
  <c r="BP247" i="8"/>
  <c r="BC247" i="8"/>
  <c r="CB248" i="7"/>
  <c r="CG248" i="7"/>
  <c r="BY249" i="7" s="1"/>
  <c r="CE248" i="7"/>
  <c r="BB248" i="7"/>
  <c r="BG248" i="7"/>
  <c r="AY249" i="7" s="1"/>
  <c r="BE248" i="7"/>
  <c r="BH248" i="7" l="1"/>
  <c r="CD247" i="8"/>
  <c r="CA247" i="8"/>
  <c r="CF247" i="8"/>
  <c r="P248" i="9"/>
  <c r="BP249" i="7"/>
  <c r="U247" i="9"/>
  <c r="BU248" i="7"/>
  <c r="CH246" i="9"/>
  <c r="BD247" i="8"/>
  <c r="BA247" i="8"/>
  <c r="BF247" i="8"/>
  <c r="AU248" i="7"/>
  <c r="CC247" i="9"/>
  <c r="BQ247" i="8"/>
  <c r="BN247" i="8"/>
  <c r="BS247" i="8"/>
  <c r="BC247" i="9"/>
  <c r="AP249" i="7"/>
  <c r="AU246" i="8"/>
  <c r="AP247" i="8"/>
  <c r="AB249" i="7"/>
  <c r="AG249" i="7"/>
  <c r="Y250" i="7" s="1"/>
  <c r="AE249" i="7"/>
  <c r="BH246" i="9"/>
  <c r="U248" i="7"/>
  <c r="BC249" i="7"/>
  <c r="P249" i="7"/>
  <c r="AU246" i="9"/>
  <c r="AC247" i="9"/>
  <c r="AP247" i="9"/>
  <c r="O247" i="8"/>
  <c r="R247" i="8"/>
  <c r="T247" i="8"/>
  <c r="L248" i="8" s="1"/>
  <c r="BP247" i="9"/>
  <c r="AB247" i="8"/>
  <c r="AE247" i="8"/>
  <c r="AG247" i="8"/>
  <c r="Y248" i="8" s="1"/>
  <c r="AH246" i="9"/>
  <c r="CH248" i="7"/>
  <c r="BU246" i="9"/>
  <c r="CC249" i="7"/>
  <c r="AQ247" i="9" l="1"/>
  <c r="AN247" i="9"/>
  <c r="AS247" i="9"/>
  <c r="AH247" i="8"/>
  <c r="AC248" i="8"/>
  <c r="AD247" i="9"/>
  <c r="AA247" i="9"/>
  <c r="AF247" i="9"/>
  <c r="AQ249" i="7"/>
  <c r="AN249" i="7"/>
  <c r="AS249" i="7"/>
  <c r="BQ249" i="7"/>
  <c r="BN249" i="7"/>
  <c r="BS249" i="7"/>
  <c r="Q248" i="9"/>
  <c r="N248" i="9"/>
  <c r="S248" i="9"/>
  <c r="Q249" i="7"/>
  <c r="N249" i="7"/>
  <c r="S249" i="7"/>
  <c r="AC250" i="7"/>
  <c r="CB247" i="8"/>
  <c r="CG247" i="8"/>
  <c r="BY248" i="8" s="1"/>
  <c r="CE247" i="8"/>
  <c r="AH249" i="7"/>
  <c r="BO247" i="8"/>
  <c r="BT247" i="8"/>
  <c r="BL248" i="8" s="1"/>
  <c r="BR247" i="8"/>
  <c r="BD247" i="9"/>
  <c r="BA247" i="9"/>
  <c r="BF247" i="9"/>
  <c r="BB247" i="8"/>
  <c r="BE247" i="8"/>
  <c r="BG247" i="8"/>
  <c r="AY248" i="8" s="1"/>
  <c r="CD249" i="7"/>
  <c r="CA249" i="7"/>
  <c r="CF249" i="7"/>
  <c r="U247" i="8"/>
  <c r="AQ247" i="8"/>
  <c r="AN247" i="8"/>
  <c r="AS247" i="8"/>
  <c r="BQ247" i="9"/>
  <c r="BN247" i="9"/>
  <c r="BS247" i="9"/>
  <c r="P248" i="8"/>
  <c r="BD249" i="7"/>
  <c r="BA249" i="7"/>
  <c r="BF249" i="7"/>
  <c r="CD247" i="9"/>
  <c r="CA247" i="9"/>
  <c r="CF247" i="9"/>
  <c r="Q248" i="8" l="1"/>
  <c r="N248" i="8"/>
  <c r="S248" i="8"/>
  <c r="BC248" i="8"/>
  <c r="CH247" i="8"/>
  <c r="AB247" i="9"/>
  <c r="AE247" i="9"/>
  <c r="AG247" i="9"/>
  <c r="Y248" i="9" s="1"/>
  <c r="BH247" i="8"/>
  <c r="CC248" i="8"/>
  <c r="BO247" i="9"/>
  <c r="BR247" i="9"/>
  <c r="BT247" i="9"/>
  <c r="BL248" i="9" s="1"/>
  <c r="BO249" i="7"/>
  <c r="BT249" i="7"/>
  <c r="BL250" i="7" s="1"/>
  <c r="BR249" i="7"/>
  <c r="AD248" i="8"/>
  <c r="AA248" i="8"/>
  <c r="AF248" i="8"/>
  <c r="BB247" i="9"/>
  <c r="BE247" i="9"/>
  <c r="BG247" i="9"/>
  <c r="AY248" i="9" s="1"/>
  <c r="AD250" i="7"/>
  <c r="AA250" i="7"/>
  <c r="AF250" i="7"/>
  <c r="BP248" i="8"/>
  <c r="O249" i="7"/>
  <c r="T249" i="7"/>
  <c r="L250" i="7" s="1"/>
  <c r="R249" i="7"/>
  <c r="AO247" i="8"/>
  <c r="AT247" i="8"/>
  <c r="AL248" i="8" s="1"/>
  <c r="AR247" i="8"/>
  <c r="AO249" i="7"/>
  <c r="AT249" i="7"/>
  <c r="AL250" i="7" s="1"/>
  <c r="AR249" i="7"/>
  <c r="CB247" i="9"/>
  <c r="CE247" i="9"/>
  <c r="CG247" i="9"/>
  <c r="BY248" i="9" s="1"/>
  <c r="BU247" i="8"/>
  <c r="BB249" i="7"/>
  <c r="BE249" i="7"/>
  <c r="BG249" i="7"/>
  <c r="AY250" i="7" s="1"/>
  <c r="CB249" i="7"/>
  <c r="CG249" i="7"/>
  <c r="BY250" i="7" s="1"/>
  <c r="CE249" i="7"/>
  <c r="AO247" i="9"/>
  <c r="AR247" i="9"/>
  <c r="AT247" i="9"/>
  <c r="AL248" i="9" s="1"/>
  <c r="O248" i="9"/>
  <c r="T248" i="9"/>
  <c r="L249" i="9" s="1"/>
  <c r="R248" i="9"/>
  <c r="CC248" i="9" l="1"/>
  <c r="CH247" i="9"/>
  <c r="BU249" i="7"/>
  <c r="AC248" i="9"/>
  <c r="CH249" i="7"/>
  <c r="U249" i="7"/>
  <c r="BP250" i="7"/>
  <c r="AH247" i="9"/>
  <c r="CC250" i="7"/>
  <c r="P250" i="7"/>
  <c r="AB250" i="7"/>
  <c r="AE250" i="7"/>
  <c r="AG250" i="7"/>
  <c r="Y251" i="7" s="1"/>
  <c r="BP248" i="9"/>
  <c r="BU247" i="9"/>
  <c r="BD248" i="8"/>
  <c r="BA248" i="8"/>
  <c r="BF248" i="8"/>
  <c r="AU249" i="7"/>
  <c r="BQ248" i="8"/>
  <c r="BN248" i="8"/>
  <c r="BS248" i="8"/>
  <c r="CD248" i="8"/>
  <c r="CA248" i="8"/>
  <c r="CF248" i="8"/>
  <c r="BC250" i="7"/>
  <c r="U248" i="9"/>
  <c r="AU247" i="8"/>
  <c r="BH247" i="9"/>
  <c r="BH249" i="7"/>
  <c r="AP248" i="8"/>
  <c r="O248" i="8"/>
  <c r="R248" i="8"/>
  <c r="T248" i="8"/>
  <c r="L249" i="8" s="1"/>
  <c r="AU247" i="9"/>
  <c r="AP250" i="7"/>
  <c r="BC248" i="9"/>
  <c r="P249" i="9"/>
  <c r="AP248" i="9"/>
  <c r="AB248" i="8"/>
  <c r="AE248" i="8"/>
  <c r="AG248" i="8"/>
  <c r="Y249" i="8" s="1"/>
  <c r="Q249" i="9" l="1"/>
  <c r="N249" i="9"/>
  <c r="S249" i="9"/>
  <c r="AQ248" i="8"/>
  <c r="AN248" i="8"/>
  <c r="AS248" i="8"/>
  <c r="BD250" i="7"/>
  <c r="BA250" i="7"/>
  <c r="BF250" i="7"/>
  <c r="BQ248" i="9"/>
  <c r="BN248" i="9"/>
  <c r="BS248" i="9"/>
  <c r="BQ250" i="7"/>
  <c r="BN250" i="7"/>
  <c r="BS250" i="7"/>
  <c r="AC251" i="7"/>
  <c r="BO248" i="8"/>
  <c r="BR248" i="8"/>
  <c r="BT248" i="8"/>
  <c r="BL249" i="8" s="1"/>
  <c r="AH250" i="7"/>
  <c r="AQ248" i="9"/>
  <c r="AN248" i="9"/>
  <c r="AS248" i="9"/>
  <c r="BD248" i="9"/>
  <c r="BA248" i="9"/>
  <c r="BF248" i="9"/>
  <c r="AQ250" i="7"/>
  <c r="AN250" i="7"/>
  <c r="AS250" i="7"/>
  <c r="CB248" i="8"/>
  <c r="CG248" i="8"/>
  <c r="BY249" i="8" s="1"/>
  <c r="CE248" i="8"/>
  <c r="AC249" i="8"/>
  <c r="CD250" i="7"/>
  <c r="CA250" i="7"/>
  <c r="CF250" i="7"/>
  <c r="AD248" i="9"/>
  <c r="AA248" i="9"/>
  <c r="AF248" i="9"/>
  <c r="CD248" i="9"/>
  <c r="CA248" i="9"/>
  <c r="CF248" i="9"/>
  <c r="Q250" i="7"/>
  <c r="N250" i="7"/>
  <c r="S250" i="7"/>
  <c r="AH248" i="8"/>
  <c r="P249" i="8"/>
  <c r="U248" i="8"/>
  <c r="BB248" i="8"/>
  <c r="BE248" i="8"/>
  <c r="BG248" i="8"/>
  <c r="AY249" i="8" s="1"/>
  <c r="CB250" i="7" l="1"/>
  <c r="CG250" i="7"/>
  <c r="BY251" i="7" s="1"/>
  <c r="CE250" i="7"/>
  <c r="AO250" i="7"/>
  <c r="AT250" i="7"/>
  <c r="AL251" i="7" s="1"/>
  <c r="AR250" i="7"/>
  <c r="BP249" i="8"/>
  <c r="BO248" i="9"/>
  <c r="BT248" i="9"/>
  <c r="BL249" i="9" s="1"/>
  <c r="BR248" i="9"/>
  <c r="BU248" i="8"/>
  <c r="BB248" i="9"/>
  <c r="BG248" i="9"/>
  <c r="AY249" i="9" s="1"/>
  <c r="BE248" i="9"/>
  <c r="BB250" i="7"/>
  <c r="BE250" i="7"/>
  <c r="BG250" i="7"/>
  <c r="AY251" i="7" s="1"/>
  <c r="BC249" i="8"/>
  <c r="AD251" i="7"/>
  <c r="AA251" i="7"/>
  <c r="AF251" i="7"/>
  <c r="AO248" i="9"/>
  <c r="AT248" i="9"/>
  <c r="AL249" i="9" s="1"/>
  <c r="AR248" i="9"/>
  <c r="AO248" i="8"/>
  <c r="AR248" i="8"/>
  <c r="AT248" i="8"/>
  <c r="AL249" i="8" s="1"/>
  <c r="AD249" i="8"/>
  <c r="AA249" i="8"/>
  <c r="AF249" i="8"/>
  <c r="CH248" i="8"/>
  <c r="O250" i="7"/>
  <c r="T250" i="7"/>
  <c r="L251" i="7" s="1"/>
  <c r="R250" i="7"/>
  <c r="BH248" i="8"/>
  <c r="CC249" i="8"/>
  <c r="BO250" i="7"/>
  <c r="BT250" i="7"/>
  <c r="BL251" i="7" s="1"/>
  <c r="BR250" i="7"/>
  <c r="O249" i="9"/>
  <c r="R249" i="9"/>
  <c r="T249" i="9"/>
  <c r="L250" i="9" s="1"/>
  <c r="CB248" i="9"/>
  <c r="CG248" i="9"/>
  <c r="BY249" i="9" s="1"/>
  <c r="CE248" i="9"/>
  <c r="AB248" i="9"/>
  <c r="AG248" i="9"/>
  <c r="Y249" i="9" s="1"/>
  <c r="AE248" i="9"/>
  <c r="Q249" i="8"/>
  <c r="N249" i="8"/>
  <c r="S249" i="8"/>
  <c r="U250" i="7" l="1"/>
  <c r="AU248" i="8"/>
  <c r="BD249" i="8"/>
  <c r="BA249" i="8"/>
  <c r="BF249" i="8"/>
  <c r="BU248" i="9"/>
  <c r="P251" i="7"/>
  <c r="BP249" i="9"/>
  <c r="BU250" i="7"/>
  <c r="BP251" i="7"/>
  <c r="BC251" i="7"/>
  <c r="AU248" i="9"/>
  <c r="BH250" i="7"/>
  <c r="BQ249" i="8"/>
  <c r="BN249" i="8"/>
  <c r="BS249" i="8"/>
  <c r="CH248" i="9"/>
  <c r="AP249" i="9"/>
  <c r="AC249" i="9"/>
  <c r="CC249" i="9"/>
  <c r="AH248" i="9"/>
  <c r="BH248" i="9"/>
  <c r="AU250" i="7"/>
  <c r="BC249" i="9"/>
  <c r="AP251" i="7"/>
  <c r="AB251" i="7"/>
  <c r="AE251" i="7"/>
  <c r="AG251" i="7"/>
  <c r="Y252" i="7" s="1"/>
  <c r="AB249" i="8"/>
  <c r="AE249" i="8"/>
  <c r="AG249" i="8"/>
  <c r="Y250" i="8" s="1"/>
  <c r="CH250" i="7"/>
  <c r="P250" i="9"/>
  <c r="CC251" i="7"/>
  <c r="CD249" i="8"/>
  <c r="CA249" i="8"/>
  <c r="CF249" i="8"/>
  <c r="O249" i="8"/>
  <c r="T249" i="8"/>
  <c r="L250" i="8" s="1"/>
  <c r="R249" i="8"/>
  <c r="U249" i="9"/>
  <c r="AP249" i="8"/>
  <c r="AC250" i="8" l="1"/>
  <c r="BD249" i="9"/>
  <c r="BA249" i="9"/>
  <c r="BF249" i="9"/>
  <c r="Q251" i="7"/>
  <c r="N251" i="7"/>
  <c r="S251" i="7"/>
  <c r="AD249" i="9"/>
  <c r="AA249" i="9"/>
  <c r="AF249" i="9"/>
  <c r="U249" i="8"/>
  <c r="P250" i="8"/>
  <c r="AH249" i="8"/>
  <c r="CB249" i="8"/>
  <c r="CG249" i="8"/>
  <c r="BY250" i="8" s="1"/>
  <c r="CE249" i="8"/>
  <c r="AQ249" i="9"/>
  <c r="AN249" i="9"/>
  <c r="AS249" i="9"/>
  <c r="CD251" i="7"/>
  <c r="CA251" i="7"/>
  <c r="CF251" i="7"/>
  <c r="AC252" i="7"/>
  <c r="BD251" i="7"/>
  <c r="BA251" i="7"/>
  <c r="BF251" i="7"/>
  <c r="BB249" i="8"/>
  <c r="BE249" i="8"/>
  <c r="BG249" i="8"/>
  <c r="AY250" i="8" s="1"/>
  <c r="AH251" i="7"/>
  <c r="BQ251" i="7"/>
  <c r="BN251" i="7"/>
  <c r="BS251" i="7"/>
  <c r="AQ249" i="8"/>
  <c r="AN249" i="8"/>
  <c r="AS249" i="8"/>
  <c r="Q250" i="9"/>
  <c r="N250" i="9"/>
  <c r="S250" i="9"/>
  <c r="AQ251" i="7"/>
  <c r="AN251" i="7"/>
  <c r="AS251" i="7"/>
  <c r="CD249" i="9"/>
  <c r="CA249" i="9"/>
  <c r="CF249" i="9"/>
  <c r="BO249" i="8"/>
  <c r="BR249" i="8"/>
  <c r="BT249" i="8"/>
  <c r="BL250" i="8" s="1"/>
  <c r="BQ249" i="9"/>
  <c r="BN249" i="9"/>
  <c r="BS249" i="9"/>
  <c r="AB249" i="9" l="1"/>
  <c r="AE249" i="9"/>
  <c r="AG249" i="9"/>
  <c r="Y250" i="9" s="1"/>
  <c r="CB249" i="9"/>
  <c r="CE249" i="9"/>
  <c r="CG249" i="9"/>
  <c r="BY250" i="9" s="1"/>
  <c r="BO251" i="7"/>
  <c r="BR251" i="7"/>
  <c r="BT251" i="7"/>
  <c r="BL252" i="7" s="1"/>
  <c r="AD252" i="7"/>
  <c r="AA252" i="7"/>
  <c r="AF252" i="7"/>
  <c r="AO251" i="7"/>
  <c r="AT251" i="7"/>
  <c r="AL252" i="7" s="1"/>
  <c r="AR251" i="7"/>
  <c r="CH249" i="8"/>
  <c r="CC250" i="8"/>
  <c r="O251" i="7"/>
  <c r="R251" i="7"/>
  <c r="T251" i="7"/>
  <c r="L252" i="7" s="1"/>
  <c r="BH249" i="8"/>
  <c r="BB249" i="9"/>
  <c r="BE249" i="9"/>
  <c r="BG249" i="9"/>
  <c r="AY250" i="9" s="1"/>
  <c r="BC250" i="8"/>
  <c r="BO249" i="9"/>
  <c r="BR249" i="9"/>
  <c r="BT249" i="9"/>
  <c r="BL250" i="9" s="1"/>
  <c r="CB251" i="7"/>
  <c r="CE251" i="7"/>
  <c r="CG251" i="7"/>
  <c r="BY252" i="7" s="1"/>
  <c r="O250" i="9"/>
  <c r="R250" i="9"/>
  <c r="T250" i="9"/>
  <c r="L251" i="9" s="1"/>
  <c r="AO249" i="8"/>
  <c r="AT249" i="8"/>
  <c r="AL250" i="8" s="1"/>
  <c r="AR249" i="8"/>
  <c r="BB251" i="7"/>
  <c r="BG251" i="7"/>
  <c r="AY252" i="7" s="1"/>
  <c r="BE251" i="7"/>
  <c r="AO249" i="9"/>
  <c r="AR249" i="9"/>
  <c r="AT249" i="9"/>
  <c r="AL250" i="9" s="1"/>
  <c r="Q250" i="8"/>
  <c r="N250" i="8"/>
  <c r="S250" i="8"/>
  <c r="BP250" i="8"/>
  <c r="BU249" i="8"/>
  <c r="AD250" i="8"/>
  <c r="AA250" i="8"/>
  <c r="AF250" i="8"/>
  <c r="BP250" i="9" l="1"/>
  <c r="CC250" i="9"/>
  <c r="AU249" i="8"/>
  <c r="BU249" i="9"/>
  <c r="CH249" i="9"/>
  <c r="BQ250" i="8"/>
  <c r="BN250" i="8"/>
  <c r="BS250" i="8"/>
  <c r="AP250" i="8"/>
  <c r="AU251" i="7"/>
  <c r="AC250" i="9"/>
  <c r="BH251" i="7"/>
  <c r="BD250" i="8"/>
  <c r="BA250" i="8"/>
  <c r="BF250" i="8"/>
  <c r="AH249" i="9"/>
  <c r="BU251" i="7"/>
  <c r="O250" i="8"/>
  <c r="T250" i="8"/>
  <c r="L251" i="8" s="1"/>
  <c r="R250" i="8"/>
  <c r="U250" i="9"/>
  <c r="BC250" i="9"/>
  <c r="P252" i="7"/>
  <c r="AB250" i="8"/>
  <c r="AG250" i="8"/>
  <c r="Y251" i="8" s="1"/>
  <c r="AE250" i="8"/>
  <c r="BH249" i="9"/>
  <c r="U251" i="7"/>
  <c r="AB252" i="7"/>
  <c r="AG252" i="7"/>
  <c r="Y253" i="7" s="1"/>
  <c r="AE252" i="7"/>
  <c r="BC252" i="7"/>
  <c r="AP252" i="7"/>
  <c r="P251" i="9"/>
  <c r="AP250" i="9"/>
  <c r="CC252" i="7"/>
  <c r="AU249" i="9"/>
  <c r="CH251" i="7"/>
  <c r="CD250" i="8"/>
  <c r="CA250" i="8"/>
  <c r="CF250" i="8"/>
  <c r="BP252" i="7"/>
  <c r="BO250" i="8" l="1"/>
  <c r="BT250" i="8"/>
  <c r="BL251" i="8" s="1"/>
  <c r="BR250" i="8"/>
  <c r="Q251" i="9"/>
  <c r="N251" i="9"/>
  <c r="S251" i="9"/>
  <c r="U250" i="8"/>
  <c r="BB250" i="8"/>
  <c r="BE250" i="8"/>
  <c r="BG250" i="8"/>
  <c r="AY251" i="8" s="1"/>
  <c r="AH250" i="8"/>
  <c r="P251" i="8"/>
  <c r="AQ252" i="7"/>
  <c r="AN252" i="7"/>
  <c r="AS252" i="7"/>
  <c r="AC251" i="8"/>
  <c r="Q252" i="7"/>
  <c r="N252" i="7"/>
  <c r="S252" i="7"/>
  <c r="AD250" i="9"/>
  <c r="AA250" i="9"/>
  <c r="AF250" i="9"/>
  <c r="BD252" i="7"/>
  <c r="BA252" i="7"/>
  <c r="BF252" i="7"/>
  <c r="CD250" i="9"/>
  <c r="CA250" i="9"/>
  <c r="CF250" i="9"/>
  <c r="BQ252" i="7"/>
  <c r="BN252" i="7"/>
  <c r="BS252" i="7"/>
  <c r="AQ250" i="9"/>
  <c r="AN250" i="9"/>
  <c r="AS250" i="9"/>
  <c r="AH252" i="7"/>
  <c r="AC253" i="7"/>
  <c r="CD252" i="7"/>
  <c r="CA252" i="7"/>
  <c r="CF252" i="7"/>
  <c r="BQ250" i="9"/>
  <c r="BN250" i="9"/>
  <c r="BS250" i="9"/>
  <c r="BD250" i="9"/>
  <c r="BA250" i="9"/>
  <c r="BF250" i="9"/>
  <c r="AQ250" i="8"/>
  <c r="AN250" i="8"/>
  <c r="AS250" i="8"/>
  <c r="CB250" i="8"/>
  <c r="CG250" i="8"/>
  <c r="BY251" i="8" s="1"/>
  <c r="CE250" i="8"/>
  <c r="BC251" i="8" l="1"/>
  <c r="O252" i="7"/>
  <c r="R252" i="7"/>
  <c r="T252" i="7"/>
  <c r="L253" i="7" s="1"/>
  <c r="BH250" i="8"/>
  <c r="AD253" i="7"/>
  <c r="AA253" i="7"/>
  <c r="AF253" i="7"/>
  <c r="BB250" i="9"/>
  <c r="BG250" i="9"/>
  <c r="AY251" i="9" s="1"/>
  <c r="BE250" i="9"/>
  <c r="CB250" i="9"/>
  <c r="CG250" i="9"/>
  <c r="BY251" i="9" s="1"/>
  <c r="CE250" i="9"/>
  <c r="AD251" i="8"/>
  <c r="AA251" i="8"/>
  <c r="AF251" i="8"/>
  <c r="BO250" i="9"/>
  <c r="BT250" i="9"/>
  <c r="BL251" i="9" s="1"/>
  <c r="BR250" i="9"/>
  <c r="AO252" i="7"/>
  <c r="AT252" i="7"/>
  <c r="AL253" i="7" s="1"/>
  <c r="AR252" i="7"/>
  <c r="O251" i="9"/>
  <c r="R251" i="9"/>
  <c r="T251" i="9"/>
  <c r="L252" i="9" s="1"/>
  <c r="BB252" i="7"/>
  <c r="BG252" i="7"/>
  <c r="AY253" i="7" s="1"/>
  <c r="BE252" i="7"/>
  <c r="BU250" i="8"/>
  <c r="CH250" i="8"/>
  <c r="AO250" i="9"/>
  <c r="AT250" i="9"/>
  <c r="AL251" i="9" s="1"/>
  <c r="AR250" i="9"/>
  <c r="BO252" i="7"/>
  <c r="BT252" i="7"/>
  <c r="BL253" i="7" s="1"/>
  <c r="BR252" i="7"/>
  <c r="Q251" i="8"/>
  <c r="N251" i="8"/>
  <c r="S251" i="8"/>
  <c r="BP251" i="8"/>
  <c r="CC251" i="8"/>
  <c r="AB250" i="9"/>
  <c r="AE250" i="9"/>
  <c r="AG250" i="9"/>
  <c r="Y251" i="9" s="1"/>
  <c r="AO250" i="8"/>
  <c r="AT250" i="8"/>
  <c r="AL251" i="8" s="1"/>
  <c r="AR250" i="8"/>
  <c r="CB252" i="7"/>
  <c r="CG252" i="7"/>
  <c r="BY253" i="7" s="1"/>
  <c r="CE252" i="7"/>
  <c r="BC251" i="9" l="1"/>
  <c r="U251" i="9"/>
  <c r="AB251" i="8"/>
  <c r="AE251" i="8"/>
  <c r="AG251" i="8"/>
  <c r="Y252" i="8" s="1"/>
  <c r="AC251" i="9"/>
  <c r="O251" i="8"/>
  <c r="T251" i="8"/>
  <c r="L252" i="8" s="1"/>
  <c r="R251" i="8"/>
  <c r="AH250" i="9"/>
  <c r="AP253" i="7"/>
  <c r="AB253" i="7"/>
  <c r="AE253" i="7"/>
  <c r="AG253" i="7"/>
  <c r="Y254" i="7" s="1"/>
  <c r="BU252" i="7"/>
  <c r="AU252" i="7"/>
  <c r="CH250" i="9"/>
  <c r="P253" i="7"/>
  <c r="AP251" i="8"/>
  <c r="CH252" i="7"/>
  <c r="BH252" i="7"/>
  <c r="BU250" i="9"/>
  <c r="CC251" i="9"/>
  <c r="U252" i="7"/>
  <c r="BC253" i="7"/>
  <c r="BP251" i="9"/>
  <c r="BP253" i="7"/>
  <c r="CD251" i="8"/>
  <c r="CA251" i="8"/>
  <c r="CF251" i="8"/>
  <c r="CC253" i="7"/>
  <c r="BD251" i="8"/>
  <c r="BA251" i="8"/>
  <c r="BF251" i="8"/>
  <c r="AU250" i="9"/>
  <c r="AU250" i="8"/>
  <c r="BQ251" i="8"/>
  <c r="BN251" i="8"/>
  <c r="BS251" i="8"/>
  <c r="AP251" i="9"/>
  <c r="P252" i="9"/>
  <c r="BH250" i="9"/>
  <c r="AD251" i="9" l="1"/>
  <c r="AA251" i="9"/>
  <c r="AF251" i="9"/>
  <c r="AC254" i="7"/>
  <c r="CD251" i="9"/>
  <c r="CA251" i="9"/>
  <c r="CF251" i="9"/>
  <c r="CB251" i="8"/>
  <c r="CG251" i="8"/>
  <c r="BY252" i="8" s="1"/>
  <c r="CE251" i="8"/>
  <c r="AH253" i="7"/>
  <c r="AC252" i="8"/>
  <c r="AH251" i="8"/>
  <c r="BO251" i="8"/>
  <c r="BR251" i="8"/>
  <c r="BT251" i="8"/>
  <c r="BL252" i="8" s="1"/>
  <c r="AQ253" i="7"/>
  <c r="AN253" i="7"/>
  <c r="AS253" i="7"/>
  <c r="BQ253" i="7"/>
  <c r="BN253" i="7"/>
  <c r="BS253" i="7"/>
  <c r="CD253" i="7"/>
  <c r="CA253" i="7"/>
  <c r="CF253" i="7"/>
  <c r="AQ251" i="9"/>
  <c r="AN251" i="9"/>
  <c r="AS251" i="9"/>
  <c r="BQ251" i="9"/>
  <c r="BN251" i="9"/>
  <c r="BS251" i="9"/>
  <c r="U251" i="8"/>
  <c r="BD251" i="9"/>
  <c r="BA251" i="9"/>
  <c r="BF251" i="9"/>
  <c r="BB251" i="8"/>
  <c r="BG251" i="8"/>
  <c r="AY252" i="8" s="1"/>
  <c r="BE251" i="8"/>
  <c r="BD253" i="7"/>
  <c r="BA253" i="7"/>
  <c r="BF253" i="7"/>
  <c r="P252" i="8"/>
  <c r="AQ251" i="8"/>
  <c r="AN251" i="8"/>
  <c r="AS251" i="8"/>
  <c r="Q252" i="9"/>
  <c r="N252" i="9"/>
  <c r="S252" i="9"/>
  <c r="Q253" i="7"/>
  <c r="N253" i="7"/>
  <c r="S253" i="7"/>
  <c r="BB253" i="7" l="1"/>
  <c r="BG253" i="7"/>
  <c r="AY254" i="7" s="1"/>
  <c r="BE253" i="7"/>
  <c r="CH251" i="8"/>
  <c r="BO253" i="7"/>
  <c r="BR253" i="7"/>
  <c r="BT253" i="7"/>
  <c r="BL254" i="7" s="1"/>
  <c r="AO251" i="8"/>
  <c r="AT251" i="8"/>
  <c r="AL252" i="8" s="1"/>
  <c r="AR251" i="8"/>
  <c r="BP252" i="8"/>
  <c r="CC252" i="8"/>
  <c r="BB251" i="9"/>
  <c r="BG251" i="9"/>
  <c r="AY252" i="9" s="1"/>
  <c r="BE251" i="9"/>
  <c r="CB253" i="7"/>
  <c r="CE253" i="7"/>
  <c r="CG253" i="7"/>
  <c r="BY254" i="7" s="1"/>
  <c r="Q252" i="8"/>
  <c r="N252" i="8"/>
  <c r="S252" i="8"/>
  <c r="BU251" i="8"/>
  <c r="BO251" i="9"/>
  <c r="BT251" i="9"/>
  <c r="BL252" i="9" s="1"/>
  <c r="BR251" i="9"/>
  <c r="CB251" i="9"/>
  <c r="CG251" i="9"/>
  <c r="BY252" i="9" s="1"/>
  <c r="CE251" i="9"/>
  <c r="BH251" i="8"/>
  <c r="AO251" i="9"/>
  <c r="AR251" i="9"/>
  <c r="AT251" i="9"/>
  <c r="AL252" i="9" s="1"/>
  <c r="AD254" i="7"/>
  <c r="AA254" i="7"/>
  <c r="AF254" i="7"/>
  <c r="O253" i="7"/>
  <c r="R253" i="7"/>
  <c r="T253" i="7"/>
  <c r="L254" i="7" s="1"/>
  <c r="BC252" i="8"/>
  <c r="O252" i="9"/>
  <c r="T252" i="9"/>
  <c r="L253" i="9" s="1"/>
  <c r="R252" i="9"/>
  <c r="AO253" i="7"/>
  <c r="AT253" i="7"/>
  <c r="AL254" i="7" s="1"/>
  <c r="AR253" i="7"/>
  <c r="AD252" i="8"/>
  <c r="AA252" i="8"/>
  <c r="AF252" i="8"/>
  <c r="AB251" i="9"/>
  <c r="AE251" i="9"/>
  <c r="AG251" i="9"/>
  <c r="Y252" i="9" s="1"/>
  <c r="P253" i="9" l="1"/>
  <c r="AU251" i="9"/>
  <c r="BC252" i="9"/>
  <c r="BU253" i="7"/>
  <c r="U252" i="9"/>
  <c r="AP252" i="9"/>
  <c r="BH251" i="9"/>
  <c r="BP254" i="7"/>
  <c r="BD252" i="8"/>
  <c r="BA252" i="8"/>
  <c r="BF252" i="8"/>
  <c r="BP252" i="9"/>
  <c r="CD252" i="8"/>
  <c r="CA252" i="8"/>
  <c r="CF252" i="8"/>
  <c r="P254" i="7"/>
  <c r="U253" i="7"/>
  <c r="BH253" i="7"/>
  <c r="AB252" i="8"/>
  <c r="AG252" i="8"/>
  <c r="Y253" i="8" s="1"/>
  <c r="AE252" i="8"/>
  <c r="CH251" i="9"/>
  <c r="O252" i="8"/>
  <c r="T252" i="8"/>
  <c r="L253" i="8" s="1"/>
  <c r="R252" i="8"/>
  <c r="BC254" i="7"/>
  <c r="AU253" i="7"/>
  <c r="CC252" i="9"/>
  <c r="BQ252" i="8"/>
  <c r="BN252" i="8"/>
  <c r="BS252" i="8"/>
  <c r="CC254" i="7"/>
  <c r="AU251" i="8"/>
  <c r="CH253" i="7"/>
  <c r="AP252" i="8"/>
  <c r="AC252" i="9"/>
  <c r="AP254" i="7"/>
  <c r="AB254" i="7"/>
  <c r="AE254" i="7"/>
  <c r="AG254" i="7"/>
  <c r="Y255" i="7" s="1"/>
  <c r="AH251" i="9"/>
  <c r="BU251" i="9"/>
  <c r="AC255" i="7" l="1"/>
  <c r="BB252" i="8"/>
  <c r="BE252" i="8"/>
  <c r="BG252" i="8"/>
  <c r="AY253" i="8" s="1"/>
  <c r="AQ254" i="7"/>
  <c r="AN254" i="7"/>
  <c r="AS254" i="7"/>
  <c r="BD254" i="7"/>
  <c r="BA254" i="7"/>
  <c r="BF254" i="7"/>
  <c r="BO252" i="8"/>
  <c r="BT252" i="8"/>
  <c r="BL253" i="8" s="1"/>
  <c r="BR252" i="8"/>
  <c r="U252" i="8"/>
  <c r="BD252" i="9"/>
  <c r="BA252" i="9"/>
  <c r="BF252" i="9"/>
  <c r="P253" i="8"/>
  <c r="Q254" i="7"/>
  <c r="N254" i="7"/>
  <c r="S254" i="7"/>
  <c r="BQ254" i="7"/>
  <c r="BN254" i="7"/>
  <c r="BS254" i="7"/>
  <c r="AD252" i="9"/>
  <c r="AA252" i="9"/>
  <c r="AF252" i="9"/>
  <c r="CD252" i="9"/>
  <c r="CA252" i="9"/>
  <c r="CF252" i="9"/>
  <c r="AQ252" i="8"/>
  <c r="AN252" i="8"/>
  <c r="AS252" i="8"/>
  <c r="AH254" i="7"/>
  <c r="Q253" i="9"/>
  <c r="N253" i="9"/>
  <c r="S253" i="9"/>
  <c r="AH252" i="8"/>
  <c r="CB252" i="8"/>
  <c r="CG252" i="8"/>
  <c r="BY253" i="8" s="1"/>
  <c r="CE252" i="8"/>
  <c r="AQ252" i="9"/>
  <c r="AN252" i="9"/>
  <c r="AS252" i="9"/>
  <c r="CD254" i="7"/>
  <c r="CA254" i="7"/>
  <c r="CF254" i="7"/>
  <c r="AC253" i="8"/>
  <c r="BQ252" i="9"/>
  <c r="BN252" i="9"/>
  <c r="BS252" i="9"/>
  <c r="BB252" i="9" l="1"/>
  <c r="BE252" i="9"/>
  <c r="BG252" i="9"/>
  <c r="AY253" i="9" s="1"/>
  <c r="AO254" i="7"/>
  <c r="AR254" i="7"/>
  <c r="AT254" i="7"/>
  <c r="AL255" i="7" s="1"/>
  <c r="O253" i="9"/>
  <c r="R253" i="9"/>
  <c r="T253" i="9"/>
  <c r="L254" i="9" s="1"/>
  <c r="AO252" i="9"/>
  <c r="AT252" i="9"/>
  <c r="AL253" i="9" s="1"/>
  <c r="AR252" i="9"/>
  <c r="CB254" i="7"/>
  <c r="CE254" i="7"/>
  <c r="CG254" i="7"/>
  <c r="BY255" i="7" s="1"/>
  <c r="AB252" i="9"/>
  <c r="AE252" i="9"/>
  <c r="AG252" i="9"/>
  <c r="Y253" i="9" s="1"/>
  <c r="BC253" i="8"/>
  <c r="BH252" i="8"/>
  <c r="BO254" i="7"/>
  <c r="BT254" i="7"/>
  <c r="BL255" i="7" s="1"/>
  <c r="BR254" i="7"/>
  <c r="BU252" i="8"/>
  <c r="AD255" i="7"/>
  <c r="AA255" i="7"/>
  <c r="AF255" i="7"/>
  <c r="CH252" i="8"/>
  <c r="AO252" i="8"/>
  <c r="AT252" i="8"/>
  <c r="AL253" i="8" s="1"/>
  <c r="AR252" i="8"/>
  <c r="O254" i="7"/>
  <c r="T254" i="7"/>
  <c r="L255" i="7" s="1"/>
  <c r="R254" i="7"/>
  <c r="CC253" i="8"/>
  <c r="BB254" i="7"/>
  <c r="BE254" i="7"/>
  <c r="BG254" i="7"/>
  <c r="AY255" i="7" s="1"/>
  <c r="AD253" i="8"/>
  <c r="AA253" i="8"/>
  <c r="AF253" i="8"/>
  <c r="BO252" i="9"/>
  <c r="BR252" i="9"/>
  <c r="BT252" i="9"/>
  <c r="BL253" i="9" s="1"/>
  <c r="BP253" i="8"/>
  <c r="CB252" i="9"/>
  <c r="CE252" i="9"/>
  <c r="CG252" i="9"/>
  <c r="BY253" i="9" s="1"/>
  <c r="Q253" i="8"/>
  <c r="N253" i="8"/>
  <c r="S253" i="8"/>
  <c r="AP253" i="8" l="1"/>
  <c r="BP255" i="7"/>
  <c r="AH252" i="9"/>
  <c r="AC253" i="9"/>
  <c r="AP255" i="7"/>
  <c r="BU254" i="7"/>
  <c r="BQ253" i="8"/>
  <c r="BN253" i="8"/>
  <c r="BS253" i="8"/>
  <c r="BC255" i="7"/>
  <c r="CC255" i="7"/>
  <c r="AU254" i="7"/>
  <c r="AU252" i="8"/>
  <c r="BP253" i="9"/>
  <c r="BU252" i="9"/>
  <c r="BH254" i="7"/>
  <c r="CH254" i="7"/>
  <c r="BC253" i="9"/>
  <c r="CD253" i="8"/>
  <c r="CA253" i="8"/>
  <c r="CF253" i="8"/>
  <c r="AU252" i="9"/>
  <c r="BH252" i="9"/>
  <c r="BD253" i="8"/>
  <c r="BA253" i="8"/>
  <c r="BF253" i="8"/>
  <c r="AP253" i="9"/>
  <c r="O253" i="8"/>
  <c r="T253" i="8"/>
  <c r="L254" i="8" s="1"/>
  <c r="R253" i="8"/>
  <c r="AB255" i="7"/>
  <c r="AG255" i="7"/>
  <c r="Y256" i="7" s="1"/>
  <c r="AE255" i="7"/>
  <c r="U254" i="7"/>
  <c r="P254" i="9"/>
  <c r="AB253" i="8"/>
  <c r="AG253" i="8"/>
  <c r="Y254" i="8" s="1"/>
  <c r="AE253" i="8"/>
  <c r="CC253" i="9"/>
  <c r="P255" i="7"/>
  <c r="CH252" i="9"/>
  <c r="U253" i="9"/>
  <c r="BD253" i="9" l="1"/>
  <c r="BA253" i="9"/>
  <c r="BF253" i="9"/>
  <c r="BB253" i="8"/>
  <c r="BG253" i="8"/>
  <c r="AY254" i="8" s="1"/>
  <c r="BE253" i="8"/>
  <c r="CD255" i="7"/>
  <c r="CA255" i="7"/>
  <c r="CF255" i="7"/>
  <c r="AD253" i="9"/>
  <c r="AA253" i="9"/>
  <c r="AF253" i="9"/>
  <c r="Q255" i="7"/>
  <c r="N255" i="7"/>
  <c r="S255" i="7"/>
  <c r="CD253" i="9"/>
  <c r="CA253" i="9"/>
  <c r="CF253" i="9"/>
  <c r="AQ253" i="9"/>
  <c r="AN253" i="9"/>
  <c r="AS253" i="9"/>
  <c r="BD255" i="7"/>
  <c r="BA255" i="7"/>
  <c r="BF255" i="7"/>
  <c r="BO253" i="8"/>
  <c r="BR253" i="8"/>
  <c r="BT253" i="8"/>
  <c r="BL254" i="8" s="1"/>
  <c r="Q254" i="9"/>
  <c r="N254" i="9"/>
  <c r="S254" i="9"/>
  <c r="AC256" i="7"/>
  <c r="BQ253" i="9"/>
  <c r="BN253" i="9"/>
  <c r="BS253" i="9"/>
  <c r="P254" i="8"/>
  <c r="BQ255" i="7"/>
  <c r="BN255" i="7"/>
  <c r="BS255" i="7"/>
  <c r="U253" i="8"/>
  <c r="AH253" i="8"/>
  <c r="CB253" i="8"/>
  <c r="CG253" i="8"/>
  <c r="BY254" i="8" s="1"/>
  <c r="CE253" i="8"/>
  <c r="AQ253" i="8"/>
  <c r="AN253" i="8"/>
  <c r="AS253" i="8"/>
  <c r="AH255" i="7"/>
  <c r="AC254" i="8"/>
  <c r="AQ255" i="7"/>
  <c r="AN255" i="7"/>
  <c r="AS255" i="7"/>
  <c r="AB253" i="9" l="1"/>
  <c r="AE253" i="9"/>
  <c r="AG253" i="9"/>
  <c r="Y254" i="9" s="1"/>
  <c r="Q254" i="8"/>
  <c r="N254" i="8"/>
  <c r="S254" i="8"/>
  <c r="CB255" i="7"/>
  <c r="CG255" i="7"/>
  <c r="BY256" i="7" s="1"/>
  <c r="CE255" i="7"/>
  <c r="CC254" i="8"/>
  <c r="BU253" i="8"/>
  <c r="AO253" i="8"/>
  <c r="AT253" i="8"/>
  <c r="AL254" i="8" s="1"/>
  <c r="AR253" i="8"/>
  <c r="O254" i="9"/>
  <c r="T254" i="9"/>
  <c r="L255" i="9" s="1"/>
  <c r="R254" i="9"/>
  <c r="CH253" i="8"/>
  <c r="BH253" i="8"/>
  <c r="CB253" i="9"/>
  <c r="CE253" i="9"/>
  <c r="CG253" i="9"/>
  <c r="BY254" i="9" s="1"/>
  <c r="BC254" i="8"/>
  <c r="BO255" i="7"/>
  <c r="BR255" i="7"/>
  <c r="BT255" i="7"/>
  <c r="BL256" i="7" s="1"/>
  <c r="BP254" i="8"/>
  <c r="AO253" i="9"/>
  <c r="AT253" i="9"/>
  <c r="AL254" i="9" s="1"/>
  <c r="AR253" i="9"/>
  <c r="AO255" i="7"/>
  <c r="AR255" i="7"/>
  <c r="AT255" i="7"/>
  <c r="AL256" i="7" s="1"/>
  <c r="BB255" i="7"/>
  <c r="BG255" i="7"/>
  <c r="AY256" i="7" s="1"/>
  <c r="BE255" i="7"/>
  <c r="O255" i="7"/>
  <c r="T255" i="7"/>
  <c r="L256" i="7" s="1"/>
  <c r="R255" i="7"/>
  <c r="BB253" i="9"/>
  <c r="BG253" i="9"/>
  <c r="AY254" i="9" s="1"/>
  <c r="BE253" i="9"/>
  <c r="BO253" i="9"/>
  <c r="BT253" i="9"/>
  <c r="BL254" i="9" s="1"/>
  <c r="BR253" i="9"/>
  <c r="AD254" i="8"/>
  <c r="AA254" i="8"/>
  <c r="AF254" i="8"/>
  <c r="AD256" i="7"/>
  <c r="AA256" i="7"/>
  <c r="AF256" i="7"/>
  <c r="AP254" i="8" l="1"/>
  <c r="BU253" i="9"/>
  <c r="CD254" i="8"/>
  <c r="CA254" i="8"/>
  <c r="CF254" i="8"/>
  <c r="AC254" i="9"/>
  <c r="P256" i="7"/>
  <c r="CH253" i="9"/>
  <c r="AU253" i="9"/>
  <c r="BU255" i="7"/>
  <c r="CH255" i="7"/>
  <c r="AH253" i="9"/>
  <c r="U254" i="9"/>
  <c r="CC256" i="7"/>
  <c r="AB254" i="8"/>
  <c r="AE254" i="8"/>
  <c r="AG254" i="8"/>
  <c r="Y255" i="8" s="1"/>
  <c r="AP254" i="9"/>
  <c r="BH255" i="7"/>
  <c r="BQ254" i="8"/>
  <c r="BN254" i="8"/>
  <c r="BS254" i="8"/>
  <c r="BP254" i="9"/>
  <c r="BP256" i="7"/>
  <c r="BC254" i="9"/>
  <c r="BD254" i="8"/>
  <c r="BA254" i="8"/>
  <c r="BF254" i="8"/>
  <c r="P255" i="9"/>
  <c r="BC256" i="7"/>
  <c r="AB256" i="7"/>
  <c r="AE256" i="7"/>
  <c r="AG256" i="7"/>
  <c r="Y257" i="7" s="1"/>
  <c r="AP256" i="7"/>
  <c r="BH253" i="9"/>
  <c r="U255" i="7"/>
  <c r="AU255" i="7"/>
  <c r="CC254" i="9"/>
  <c r="AU253" i="8"/>
  <c r="O254" i="8"/>
  <c r="R254" i="8"/>
  <c r="T254" i="8"/>
  <c r="L255" i="8" s="1"/>
  <c r="BD254" i="9" l="1"/>
  <c r="BA254" i="9"/>
  <c r="BF254" i="9"/>
  <c r="AQ256" i="7"/>
  <c r="AN256" i="7"/>
  <c r="AS256" i="7"/>
  <c r="AQ254" i="9"/>
  <c r="AN254" i="9"/>
  <c r="AS254" i="9"/>
  <c r="CB254" i="8"/>
  <c r="CG254" i="8"/>
  <c r="BY255" i="8" s="1"/>
  <c r="CE254" i="8"/>
  <c r="AC255" i="8"/>
  <c r="AH256" i="7"/>
  <c r="AH254" i="8"/>
  <c r="BQ256" i="7"/>
  <c r="BN256" i="7"/>
  <c r="BS256" i="7"/>
  <c r="AQ254" i="8"/>
  <c r="AN254" i="8"/>
  <c r="AS254" i="8"/>
  <c r="CD254" i="9"/>
  <c r="CA254" i="9"/>
  <c r="CF254" i="9"/>
  <c r="CD256" i="7"/>
  <c r="CA256" i="7"/>
  <c r="CF256" i="7"/>
  <c r="BQ254" i="9"/>
  <c r="BN254" i="9"/>
  <c r="BS254" i="9"/>
  <c r="P255" i="8"/>
  <c r="BO254" i="8"/>
  <c r="BT254" i="8"/>
  <c r="BL255" i="8" s="1"/>
  <c r="BR254" i="8"/>
  <c r="Q256" i="7"/>
  <c r="N256" i="7"/>
  <c r="S256" i="7"/>
  <c r="AC257" i="7"/>
  <c r="BD256" i="7"/>
  <c r="BA256" i="7"/>
  <c r="BF256" i="7"/>
  <c r="Q255" i="9"/>
  <c r="N255" i="9"/>
  <c r="S255" i="9"/>
  <c r="U254" i="8"/>
  <c r="BB254" i="8"/>
  <c r="BG254" i="8"/>
  <c r="AY255" i="8" s="1"/>
  <c r="BE254" i="8"/>
  <c r="AD254" i="9"/>
  <c r="AA254" i="9"/>
  <c r="AF254" i="9"/>
  <c r="BO256" i="7" l="1"/>
  <c r="BT256" i="7"/>
  <c r="BL257" i="7" s="1"/>
  <c r="BR256" i="7"/>
  <c r="BC255" i="8"/>
  <c r="CB256" i="7"/>
  <c r="CG256" i="7"/>
  <c r="BY257" i="7" s="1"/>
  <c r="CE256" i="7"/>
  <c r="AO254" i="9"/>
  <c r="AT254" i="9"/>
  <c r="AL255" i="9" s="1"/>
  <c r="AR254" i="9"/>
  <c r="BU254" i="8"/>
  <c r="CB254" i="9"/>
  <c r="CE254" i="9"/>
  <c r="CG254" i="9"/>
  <c r="BY255" i="9" s="1"/>
  <c r="CC255" i="8"/>
  <c r="O255" i="9"/>
  <c r="T255" i="9"/>
  <c r="L256" i="9" s="1"/>
  <c r="R255" i="9"/>
  <c r="AB254" i="9"/>
  <c r="AG254" i="9"/>
  <c r="Y255" i="9" s="1"/>
  <c r="AE254" i="9"/>
  <c r="AO256" i="7"/>
  <c r="AT256" i="7"/>
  <c r="AL257" i="7" s="1"/>
  <c r="AR256" i="7"/>
  <c r="BO254" i="9"/>
  <c r="BT254" i="9"/>
  <c r="BL255" i="9" s="1"/>
  <c r="BR254" i="9"/>
  <c r="BB256" i="7"/>
  <c r="BE256" i="7"/>
  <c r="BG256" i="7"/>
  <c r="AY257" i="7" s="1"/>
  <c r="AO254" i="8"/>
  <c r="AT254" i="8"/>
  <c r="AL255" i="8" s="1"/>
  <c r="AR254" i="8"/>
  <c r="BH254" i="8"/>
  <c r="O256" i="7"/>
  <c r="T256" i="7"/>
  <c r="L257" i="7" s="1"/>
  <c r="R256" i="7"/>
  <c r="BP255" i="8"/>
  <c r="Q255" i="8"/>
  <c r="N255" i="8"/>
  <c r="S255" i="8"/>
  <c r="AD255" i="8"/>
  <c r="AA255" i="8"/>
  <c r="AF255" i="8"/>
  <c r="BB254" i="9"/>
  <c r="BE254" i="9"/>
  <c r="BG254" i="9"/>
  <c r="AY255" i="9" s="1"/>
  <c r="AD257" i="7"/>
  <c r="AA257" i="7"/>
  <c r="AF257" i="7"/>
  <c r="CH254" i="8"/>
  <c r="CH256" i="7" l="1"/>
  <c r="AH254" i="9"/>
  <c r="CC257" i="7"/>
  <c r="AC255" i="9"/>
  <c r="BH256" i="7"/>
  <c r="CC255" i="9"/>
  <c r="BD255" i="8"/>
  <c r="BA255" i="8"/>
  <c r="BF255" i="8"/>
  <c r="CH254" i="9"/>
  <c r="BH254" i="9"/>
  <c r="BQ255" i="8"/>
  <c r="BN255" i="8"/>
  <c r="BS255" i="8"/>
  <c r="U256" i="7"/>
  <c r="BU254" i="9"/>
  <c r="P256" i="9"/>
  <c r="BC255" i="9"/>
  <c r="AB255" i="8"/>
  <c r="AG255" i="8"/>
  <c r="Y256" i="8" s="1"/>
  <c r="AE255" i="8"/>
  <c r="BP255" i="9"/>
  <c r="BU256" i="7"/>
  <c r="BC257" i="7"/>
  <c r="BP257" i="7"/>
  <c r="CD255" i="8"/>
  <c r="CA255" i="8"/>
  <c r="CF255" i="8"/>
  <c r="AU254" i="9"/>
  <c r="AB257" i="7"/>
  <c r="AE257" i="7"/>
  <c r="AG257" i="7"/>
  <c r="Y258" i="7" s="1"/>
  <c r="O255" i="8"/>
  <c r="T255" i="8"/>
  <c r="L256" i="8" s="1"/>
  <c r="R255" i="8"/>
  <c r="AP255" i="8"/>
  <c r="U255" i="9"/>
  <c r="P257" i="7"/>
  <c r="AU256" i="7"/>
  <c r="AP255" i="9"/>
  <c r="AU254" i="8"/>
  <c r="AP257" i="7"/>
  <c r="U255" i="8" l="1"/>
  <c r="AC256" i="8"/>
  <c r="BO255" i="8"/>
  <c r="BT255" i="8"/>
  <c r="BL256" i="8" s="1"/>
  <c r="BR255" i="8"/>
  <c r="BD255" i="9"/>
  <c r="BA255" i="9"/>
  <c r="BF255" i="9"/>
  <c r="AD255" i="9"/>
  <c r="AA255" i="9"/>
  <c r="AF255" i="9"/>
  <c r="P256" i="8"/>
  <c r="AQ255" i="9"/>
  <c r="AN255" i="9"/>
  <c r="AS255" i="9"/>
  <c r="AC258" i="7"/>
  <c r="CD257" i="7"/>
  <c r="CA257" i="7"/>
  <c r="CF257" i="7"/>
  <c r="BQ257" i="7"/>
  <c r="BN257" i="7"/>
  <c r="BS257" i="7"/>
  <c r="Q256" i="9"/>
  <c r="N256" i="9"/>
  <c r="S256" i="9"/>
  <c r="AH257" i="7"/>
  <c r="AH255" i="8"/>
  <c r="Q257" i="7"/>
  <c r="N257" i="7"/>
  <c r="S257" i="7"/>
  <c r="BD257" i="7"/>
  <c r="BA257" i="7"/>
  <c r="BF257" i="7"/>
  <c r="BB255" i="8"/>
  <c r="BE255" i="8"/>
  <c r="BG255" i="8"/>
  <c r="AY256" i="8" s="1"/>
  <c r="CB255" i="8"/>
  <c r="CG255" i="8"/>
  <c r="BY256" i="8" s="1"/>
  <c r="CE255" i="8"/>
  <c r="BQ255" i="9"/>
  <c r="BN255" i="9"/>
  <c r="BS255" i="9"/>
  <c r="CD255" i="9"/>
  <c r="CA255" i="9"/>
  <c r="CF255" i="9"/>
  <c r="AQ257" i="7"/>
  <c r="AN257" i="7"/>
  <c r="AS257" i="7"/>
  <c r="AQ255" i="8"/>
  <c r="AN255" i="8"/>
  <c r="AS255" i="8"/>
  <c r="CB255" i="9" l="1"/>
  <c r="CG255" i="9"/>
  <c r="BY256" i="9" s="1"/>
  <c r="CE255" i="9"/>
  <c r="BC256" i="8"/>
  <c r="BU255" i="8"/>
  <c r="BP256" i="8"/>
  <c r="AO255" i="9"/>
  <c r="AR255" i="9"/>
  <c r="AT255" i="9"/>
  <c r="AL256" i="9" s="1"/>
  <c r="O256" i="9"/>
  <c r="R256" i="9"/>
  <c r="T256" i="9"/>
  <c r="L257" i="9" s="1"/>
  <c r="BB257" i="7"/>
  <c r="BE257" i="7"/>
  <c r="BG257" i="7"/>
  <c r="AY258" i="7" s="1"/>
  <c r="Q256" i="8"/>
  <c r="N256" i="8"/>
  <c r="S256" i="8"/>
  <c r="AD256" i="8"/>
  <c r="AA256" i="8"/>
  <c r="AF256" i="8"/>
  <c r="AB255" i="9"/>
  <c r="AE255" i="9"/>
  <c r="AG255" i="9"/>
  <c r="Y256" i="9" s="1"/>
  <c r="BH255" i="8"/>
  <c r="CH255" i="8"/>
  <c r="O257" i="7"/>
  <c r="T257" i="7"/>
  <c r="L258" i="7" s="1"/>
  <c r="R257" i="7"/>
  <c r="BO255" i="9"/>
  <c r="BT255" i="9"/>
  <c r="BL256" i="9" s="1"/>
  <c r="BR255" i="9"/>
  <c r="BO257" i="7"/>
  <c r="BR257" i="7"/>
  <c r="BT257" i="7"/>
  <c r="BL258" i="7" s="1"/>
  <c r="CC256" i="8"/>
  <c r="CB257" i="7"/>
  <c r="CE257" i="7"/>
  <c r="CG257" i="7"/>
  <c r="BY258" i="7" s="1"/>
  <c r="BB255" i="9"/>
  <c r="BG255" i="9"/>
  <c r="AY256" i="9" s="1"/>
  <c r="BE255" i="9"/>
  <c r="AO255" i="8"/>
  <c r="AR255" i="8"/>
  <c r="AT255" i="8"/>
  <c r="AL256" i="8" s="1"/>
  <c r="AO257" i="7"/>
  <c r="AT257" i="7"/>
  <c r="AL258" i="7" s="1"/>
  <c r="AR257" i="7"/>
  <c r="AD258" i="7"/>
  <c r="AA258" i="7"/>
  <c r="AF258" i="7"/>
  <c r="BC256" i="9" l="1"/>
  <c r="AP258" i="7"/>
  <c r="AB256" i="8"/>
  <c r="AE256" i="8"/>
  <c r="AG256" i="8"/>
  <c r="Y257" i="8" s="1"/>
  <c r="CD256" i="8"/>
  <c r="CA256" i="8"/>
  <c r="CF256" i="8"/>
  <c r="BP256" i="9"/>
  <c r="AP256" i="8"/>
  <c r="AU255" i="8"/>
  <c r="BP258" i="7"/>
  <c r="BD256" i="8"/>
  <c r="BA256" i="8"/>
  <c r="BF256" i="8"/>
  <c r="P257" i="9"/>
  <c r="BH255" i="9"/>
  <c r="BU255" i="9"/>
  <c r="U256" i="9"/>
  <c r="O256" i="8"/>
  <c r="R256" i="8"/>
  <c r="T256" i="8"/>
  <c r="L257" i="8" s="1"/>
  <c r="AP256" i="9"/>
  <c r="AB258" i="7"/>
  <c r="AG258" i="7"/>
  <c r="Y259" i="7" s="1"/>
  <c r="AE258" i="7"/>
  <c r="AC256" i="9"/>
  <c r="AU255" i="9"/>
  <c r="CH255" i="9"/>
  <c r="BU257" i="7"/>
  <c r="AH255" i="9"/>
  <c r="BC258" i="7"/>
  <c r="CC256" i="9"/>
  <c r="CC258" i="7"/>
  <c r="U257" i="7"/>
  <c r="AU257" i="7"/>
  <c r="CH257" i="7"/>
  <c r="P258" i="7"/>
  <c r="BH257" i="7"/>
  <c r="BQ256" i="8"/>
  <c r="BN256" i="8"/>
  <c r="BS256" i="8"/>
  <c r="AD256" i="9" l="1"/>
  <c r="AA256" i="9"/>
  <c r="AF256" i="9"/>
  <c r="Q257" i="9"/>
  <c r="N257" i="9"/>
  <c r="S257" i="9"/>
  <c r="Q258" i="7"/>
  <c r="N258" i="7"/>
  <c r="S258" i="7"/>
  <c r="AH258" i="7"/>
  <c r="CB256" i="8"/>
  <c r="CG256" i="8"/>
  <c r="BY257" i="8" s="1"/>
  <c r="CE256" i="8"/>
  <c r="BB256" i="8"/>
  <c r="BE256" i="8"/>
  <c r="BG256" i="8"/>
  <c r="AY257" i="8" s="1"/>
  <c r="AC259" i="7"/>
  <c r="AC257" i="8"/>
  <c r="BO256" i="8"/>
  <c r="BR256" i="8"/>
  <c r="BT256" i="8"/>
  <c r="BL257" i="8" s="1"/>
  <c r="CD258" i="7"/>
  <c r="CA258" i="7"/>
  <c r="CF258" i="7"/>
  <c r="BD258" i="7"/>
  <c r="BA258" i="7"/>
  <c r="BF258" i="7"/>
  <c r="AQ256" i="9"/>
  <c r="AN256" i="9"/>
  <c r="AS256" i="9"/>
  <c r="BQ258" i="7"/>
  <c r="BN258" i="7"/>
  <c r="BS258" i="7"/>
  <c r="AH256" i="8"/>
  <c r="P257" i="8"/>
  <c r="AQ258" i="7"/>
  <c r="AN258" i="7"/>
  <c r="AS258" i="7"/>
  <c r="U256" i="8"/>
  <c r="AQ256" i="8"/>
  <c r="AN256" i="8"/>
  <c r="AS256" i="8"/>
  <c r="BD256" i="9"/>
  <c r="BA256" i="9"/>
  <c r="BF256" i="9"/>
  <c r="CD256" i="9"/>
  <c r="CA256" i="9"/>
  <c r="CF256" i="9"/>
  <c r="BQ256" i="9"/>
  <c r="BN256" i="9"/>
  <c r="BS256" i="9"/>
  <c r="CB258" i="7" l="1"/>
  <c r="CE258" i="7"/>
  <c r="CG258" i="7"/>
  <c r="BY259" i="7" s="1"/>
  <c r="BC257" i="8"/>
  <c r="BH256" i="8"/>
  <c r="B29" i="9"/>
  <c r="BP257" i="8"/>
  <c r="O257" i="9"/>
  <c r="T257" i="9"/>
  <c r="L258" i="9" s="1"/>
  <c r="R257" i="9"/>
  <c r="AO256" i="8"/>
  <c r="AT256" i="8"/>
  <c r="AL257" i="8" s="1"/>
  <c r="AR256" i="8"/>
  <c r="BO258" i="7"/>
  <c r="BR258" i="7"/>
  <c r="BT258" i="7"/>
  <c r="BL259" i="7" s="1"/>
  <c r="BU256" i="8"/>
  <c r="CH256" i="8"/>
  <c r="Q257" i="8"/>
  <c r="N257" i="8"/>
  <c r="S257" i="8"/>
  <c r="AO256" i="9"/>
  <c r="AR256" i="9"/>
  <c r="AT256" i="9"/>
  <c r="AL257" i="9" s="1"/>
  <c r="AD257" i="8"/>
  <c r="AA257" i="8"/>
  <c r="AF257" i="8"/>
  <c r="BB256" i="9"/>
  <c r="BG256" i="9"/>
  <c r="AY257" i="9" s="1"/>
  <c r="BE256" i="9"/>
  <c r="CC257" i="8"/>
  <c r="BO256" i="9"/>
  <c r="BR256" i="9"/>
  <c r="BT256" i="9"/>
  <c r="BL257" i="9" s="1"/>
  <c r="O258" i="7"/>
  <c r="R258" i="7"/>
  <c r="T258" i="7"/>
  <c r="L259" i="7" s="1"/>
  <c r="AO258" i="7"/>
  <c r="AT258" i="7"/>
  <c r="AL259" i="7" s="1"/>
  <c r="AR258" i="7"/>
  <c r="AB256" i="9"/>
  <c r="AG256" i="9"/>
  <c r="Y257" i="9" s="1"/>
  <c r="AE256" i="9"/>
  <c r="CB256" i="9"/>
  <c r="CE256" i="9"/>
  <c r="CG256" i="9"/>
  <c r="BY257" i="9" s="1"/>
  <c r="BB258" i="7"/>
  <c r="BG258" i="7"/>
  <c r="AY259" i="7" s="1"/>
  <c r="BE258" i="7"/>
  <c r="AD259" i="7"/>
  <c r="AA259" i="7"/>
  <c r="AF259" i="7"/>
  <c r="BP259" i="7" l="1"/>
  <c r="BU258" i="7"/>
  <c r="BH256" i="9"/>
  <c r="BC257" i="9"/>
  <c r="B29" i="8"/>
  <c r="AU256" i="8"/>
  <c r="CH256" i="9"/>
  <c r="O257" i="8"/>
  <c r="T257" i="8"/>
  <c r="L258" i="8" s="1"/>
  <c r="R257" i="8"/>
  <c r="AC257" i="9"/>
  <c r="U258" i="7"/>
  <c r="C29" i="8"/>
  <c r="CD257" i="8"/>
  <c r="CA257" i="8"/>
  <c r="CF257" i="8"/>
  <c r="U257" i="9"/>
  <c r="BD257" i="8"/>
  <c r="BA257" i="8"/>
  <c r="BF257" i="8"/>
  <c r="CC257" i="9"/>
  <c r="AP257" i="8"/>
  <c r="C31" i="7"/>
  <c r="AB259" i="7"/>
  <c r="AG259" i="7"/>
  <c r="Y260" i="7" s="1"/>
  <c r="AE259" i="7"/>
  <c r="P258" i="9"/>
  <c r="AP259" i="7"/>
  <c r="AH256" i="9"/>
  <c r="AP257" i="9"/>
  <c r="CC259" i="7"/>
  <c r="AU256" i="9"/>
  <c r="BQ257" i="8"/>
  <c r="BN257" i="8"/>
  <c r="BS257" i="8"/>
  <c r="CH258" i="7"/>
  <c r="P259" i="7"/>
  <c r="AB257" i="8"/>
  <c r="AG257" i="8"/>
  <c r="Y258" i="8" s="1"/>
  <c r="AE257" i="8"/>
  <c r="BH258" i="7"/>
  <c r="BP257" i="9"/>
  <c r="BC259" i="7"/>
  <c r="AU258" i="7"/>
  <c r="BU256" i="9"/>
  <c r="Q258" i="9" l="1"/>
  <c r="N258" i="9"/>
  <c r="S258" i="9"/>
  <c r="AQ257" i="8"/>
  <c r="AN257" i="8"/>
  <c r="AS257" i="8"/>
  <c r="BD257" i="9"/>
  <c r="BA257" i="9"/>
  <c r="BF257" i="9"/>
  <c r="AH257" i="8"/>
  <c r="CD259" i="7"/>
  <c r="CA259" i="7"/>
  <c r="CF259" i="7"/>
  <c r="CD257" i="9"/>
  <c r="CA257" i="9"/>
  <c r="CF257" i="9"/>
  <c r="E29" i="8"/>
  <c r="AC258" i="8"/>
  <c r="BB257" i="8"/>
  <c r="BG257" i="8"/>
  <c r="AY258" i="8" s="1"/>
  <c r="BE257" i="8"/>
  <c r="AD257" i="9"/>
  <c r="AA257" i="9"/>
  <c r="AF257" i="9"/>
  <c r="Q259" i="7"/>
  <c r="N259" i="7"/>
  <c r="S259" i="7"/>
  <c r="AQ257" i="9"/>
  <c r="AN257" i="9"/>
  <c r="AS257" i="9"/>
  <c r="U257" i="8"/>
  <c r="P258" i="8"/>
  <c r="AC260" i="7"/>
  <c r="AH259" i="7"/>
  <c r="F29" i="8"/>
  <c r="G29" i="8"/>
  <c r="BD259" i="7"/>
  <c r="BA259" i="7"/>
  <c r="BF259" i="7"/>
  <c r="BQ257" i="9"/>
  <c r="BN257" i="9"/>
  <c r="BS257" i="9"/>
  <c r="BO257" i="8"/>
  <c r="BT257" i="8"/>
  <c r="BL258" i="8" s="1"/>
  <c r="BR257" i="8"/>
  <c r="AQ259" i="7"/>
  <c r="AN259" i="7"/>
  <c r="AS259" i="7"/>
  <c r="CB257" i="8"/>
  <c r="CE257" i="8"/>
  <c r="CG257" i="8"/>
  <c r="BY258" i="8" s="1"/>
  <c r="BQ259" i="7"/>
  <c r="BN259" i="7"/>
  <c r="BS259" i="7"/>
  <c r="O259" i="7" l="1"/>
  <c r="T259" i="7"/>
  <c r="L260" i="7" s="1"/>
  <c r="R259" i="7"/>
  <c r="C29" i="9"/>
  <c r="AB257" i="9"/>
  <c r="AE257" i="9"/>
  <c r="AG257" i="9"/>
  <c r="Y258" i="9" s="1"/>
  <c r="E29" i="9"/>
  <c r="F31" i="7"/>
  <c r="BO259" i="7"/>
  <c r="BT259" i="7"/>
  <c r="BL260" i="7" s="1"/>
  <c r="BR259" i="7"/>
  <c r="BB257" i="9"/>
  <c r="BE257" i="9"/>
  <c r="BG257" i="9"/>
  <c r="AY258" i="9" s="1"/>
  <c r="D29" i="8"/>
  <c r="AD258" i="8"/>
  <c r="AA258" i="8"/>
  <c r="AF258" i="8"/>
  <c r="F29" i="9"/>
  <c r="E31" i="7"/>
  <c r="BH257" i="8"/>
  <c r="G29" i="9"/>
  <c r="AO257" i="8"/>
  <c r="AT257" i="8"/>
  <c r="AL258" i="8" s="1"/>
  <c r="AR257" i="8"/>
  <c r="CH257" i="8"/>
  <c r="BC258" i="8"/>
  <c r="D31" i="7"/>
  <c r="CB257" i="9"/>
  <c r="CE257" i="9"/>
  <c r="CG257" i="9"/>
  <c r="BY258" i="9" s="1"/>
  <c r="BB259" i="7"/>
  <c r="BG259" i="7"/>
  <c r="AY260" i="7" s="1"/>
  <c r="BE259" i="7"/>
  <c r="AO257" i="9"/>
  <c r="AT257" i="9"/>
  <c r="AL258" i="9" s="1"/>
  <c r="AR257" i="9"/>
  <c r="BO257" i="9"/>
  <c r="BR257" i="9"/>
  <c r="BT257" i="9"/>
  <c r="BL258" i="9" s="1"/>
  <c r="AO259" i="7"/>
  <c r="AR259" i="7"/>
  <c r="AT259" i="7"/>
  <c r="AL260" i="7" s="1"/>
  <c r="G31" i="7"/>
  <c r="O258" i="9"/>
  <c r="R258" i="9"/>
  <c r="T258" i="9"/>
  <c r="L259" i="9" s="1"/>
  <c r="BP258" i="8"/>
  <c r="AD260" i="7"/>
  <c r="AA260" i="7"/>
  <c r="AF260" i="7"/>
  <c r="CC258" i="8"/>
  <c r="Q258" i="8"/>
  <c r="N258" i="8"/>
  <c r="S258" i="8"/>
  <c r="D29" i="9"/>
  <c r="BU257" i="8"/>
  <c r="B31" i="7"/>
  <c r="CB259" i="7"/>
  <c r="CE259" i="7"/>
  <c r="CG259" i="7"/>
  <c r="BY260" i="7" s="1"/>
  <c r="AB258" i="8" l="1"/>
  <c r="AG258" i="8"/>
  <c r="Y259" i="8" s="1"/>
  <c r="AE258" i="8"/>
  <c r="CH257" i="9"/>
  <c r="AP258" i="8"/>
  <c r="AU257" i="8"/>
  <c r="BC258" i="9"/>
  <c r="AC258" i="9"/>
  <c r="BU257" i="9"/>
  <c r="CC258" i="9"/>
  <c r="BH257" i="9"/>
  <c r="AH257" i="9"/>
  <c r="O258" i="8"/>
  <c r="R258" i="8"/>
  <c r="T258" i="8"/>
  <c r="L259" i="8" s="1"/>
  <c r="BD258" i="8"/>
  <c r="BA258" i="8"/>
  <c r="BF258" i="8"/>
  <c r="AP258" i="9"/>
  <c r="P259" i="9"/>
  <c r="U258" i="9"/>
  <c r="CD258" i="8"/>
  <c r="CA258" i="8"/>
  <c r="CF258" i="8"/>
  <c r="AP260" i="7"/>
  <c r="CH259" i="7"/>
  <c r="BU259" i="7"/>
  <c r="U259" i="7"/>
  <c r="BQ258" i="8"/>
  <c r="BN258" i="8"/>
  <c r="BS258" i="8"/>
  <c r="AU257" i="9"/>
  <c r="CC260" i="7"/>
  <c r="BC260" i="7"/>
  <c r="BP260" i="7"/>
  <c r="P260" i="7"/>
  <c r="AU259" i="7"/>
  <c r="BH259" i="7"/>
  <c r="AB260" i="7"/>
  <c r="AG260" i="7"/>
  <c r="Y261" i="7" s="1"/>
  <c r="AE260" i="7"/>
  <c r="BP258" i="9"/>
  <c r="AQ260" i="7" l="1"/>
  <c r="AN260" i="7"/>
  <c r="AS260" i="7"/>
  <c r="CD260" i="7"/>
  <c r="CA260" i="7"/>
  <c r="CF260" i="7"/>
  <c r="AQ258" i="8"/>
  <c r="AN258" i="8"/>
  <c r="AS258" i="8"/>
  <c r="AC261" i="7"/>
  <c r="CD258" i="9"/>
  <c r="CA258" i="9"/>
  <c r="CF258" i="9"/>
  <c r="BO258" i="8"/>
  <c r="BT258" i="8"/>
  <c r="BL259" i="8" s="1"/>
  <c r="BR258" i="8"/>
  <c r="CB258" i="8"/>
  <c r="CG258" i="8"/>
  <c r="BY259" i="8" s="1"/>
  <c r="CE258" i="8"/>
  <c r="BD260" i="7"/>
  <c r="BA260" i="7"/>
  <c r="BF260" i="7"/>
  <c r="BB258" i="8"/>
  <c r="BG258" i="8"/>
  <c r="AY259" i="8" s="1"/>
  <c r="BE258" i="8"/>
  <c r="Q260" i="7"/>
  <c r="N260" i="7"/>
  <c r="S260" i="7"/>
  <c r="BQ258" i="9"/>
  <c r="BN258" i="9"/>
  <c r="BS258" i="9"/>
  <c r="AH258" i="8"/>
  <c r="Q259" i="9"/>
  <c r="N259" i="9"/>
  <c r="S259" i="9"/>
  <c r="P259" i="8"/>
  <c r="AD258" i="9"/>
  <c r="AA258" i="9"/>
  <c r="AF258" i="9"/>
  <c r="AC259" i="8"/>
  <c r="AQ258" i="9"/>
  <c r="AN258" i="9"/>
  <c r="AS258" i="9"/>
  <c r="BQ260" i="7"/>
  <c r="BN260" i="7"/>
  <c r="BS260" i="7"/>
  <c r="AH260" i="7"/>
  <c r="U258" i="8"/>
  <c r="BD258" i="9"/>
  <c r="BA258" i="9"/>
  <c r="BF258" i="9"/>
  <c r="AD259" i="8" l="1"/>
  <c r="AA259" i="8"/>
  <c r="AF259" i="8"/>
  <c r="BB260" i="7"/>
  <c r="BG260" i="7"/>
  <c r="AY261" i="7" s="1"/>
  <c r="BE260" i="7"/>
  <c r="AD261" i="7"/>
  <c r="AA261" i="7"/>
  <c r="AF261" i="7"/>
  <c r="BO260" i="7"/>
  <c r="BR260" i="7"/>
  <c r="BT260" i="7"/>
  <c r="BL261" i="7" s="1"/>
  <c r="AB258" i="9"/>
  <c r="AG258" i="9"/>
  <c r="Y259" i="9" s="1"/>
  <c r="AE258" i="9"/>
  <c r="BO258" i="9"/>
  <c r="BT258" i="9"/>
  <c r="BL259" i="9" s="1"/>
  <c r="BR258" i="9"/>
  <c r="CH258" i="8"/>
  <c r="AO258" i="8"/>
  <c r="AT258" i="8"/>
  <c r="AL259" i="8" s="1"/>
  <c r="AR258" i="8"/>
  <c r="Q259" i="8"/>
  <c r="N259" i="8"/>
  <c r="S259" i="8"/>
  <c r="O260" i="7"/>
  <c r="T260" i="7"/>
  <c r="L261" i="7" s="1"/>
  <c r="R260" i="7"/>
  <c r="BU258" i="8"/>
  <c r="CB260" i="7"/>
  <c r="CE260" i="7"/>
  <c r="CG260" i="7"/>
  <c r="BY261" i="7" s="1"/>
  <c r="BP259" i="8"/>
  <c r="BH258" i="8"/>
  <c r="CC259" i="8"/>
  <c r="AO258" i="9"/>
  <c r="AR258" i="9"/>
  <c r="AT258" i="9"/>
  <c r="AL259" i="9" s="1"/>
  <c r="O259" i="9"/>
  <c r="R259" i="9"/>
  <c r="T259" i="9"/>
  <c r="L260" i="9" s="1"/>
  <c r="BC259" i="8"/>
  <c r="AO260" i="7"/>
  <c r="AR260" i="7"/>
  <c r="AT260" i="7"/>
  <c r="AL261" i="7" s="1"/>
  <c r="BB258" i="9"/>
  <c r="BG258" i="9"/>
  <c r="AY259" i="9" s="1"/>
  <c r="BE258" i="9"/>
  <c r="CB258" i="9"/>
  <c r="CE258" i="9"/>
  <c r="CG258" i="9"/>
  <c r="BY259" i="9" s="1"/>
  <c r="BU258" i="9" l="1"/>
  <c r="BP259" i="9"/>
  <c r="AH258" i="9"/>
  <c r="O259" i="8"/>
  <c r="T259" i="8"/>
  <c r="L260" i="8" s="1"/>
  <c r="R259" i="8"/>
  <c r="AC259" i="9"/>
  <c r="BH260" i="7"/>
  <c r="CC261" i="7"/>
  <c r="BC261" i="7"/>
  <c r="CH260" i="7"/>
  <c r="AU258" i="8"/>
  <c r="CC259" i="9"/>
  <c r="BD259" i="8"/>
  <c r="BA259" i="8"/>
  <c r="BF259" i="8"/>
  <c r="AP259" i="8"/>
  <c r="BP261" i="7"/>
  <c r="BC259" i="9"/>
  <c r="CH258" i="9"/>
  <c r="BU260" i="7"/>
  <c r="AB259" i="8"/>
  <c r="AE259" i="8"/>
  <c r="AG259" i="8"/>
  <c r="Y260" i="8" s="1"/>
  <c r="BQ259" i="8"/>
  <c r="BN259" i="8"/>
  <c r="BS259" i="8"/>
  <c r="P260" i="9"/>
  <c r="BH258" i="9"/>
  <c r="AP259" i="9"/>
  <c r="AU258" i="9"/>
  <c r="AP261" i="7"/>
  <c r="CD259" i="8"/>
  <c r="CA259" i="8"/>
  <c r="CF259" i="8"/>
  <c r="U259" i="9"/>
  <c r="U260" i="7"/>
  <c r="AU260" i="7"/>
  <c r="P261" i="7"/>
  <c r="AB261" i="7"/>
  <c r="AE261" i="7"/>
  <c r="AG261" i="7"/>
  <c r="Y262" i="7" s="1"/>
  <c r="AC260" i="8" l="1"/>
  <c r="AH259" i="8"/>
  <c r="CD261" i="7"/>
  <c r="CA261" i="7"/>
  <c r="CF261" i="7"/>
  <c r="BD261" i="7"/>
  <c r="BA261" i="7"/>
  <c r="BF261" i="7"/>
  <c r="BB259" i="8"/>
  <c r="BE259" i="8"/>
  <c r="BG259" i="8"/>
  <c r="AY260" i="8" s="1"/>
  <c r="AQ259" i="8"/>
  <c r="AN259" i="8"/>
  <c r="AS259" i="8"/>
  <c r="AQ259" i="9"/>
  <c r="AN259" i="9"/>
  <c r="AS259" i="9"/>
  <c r="CD259" i="9"/>
  <c r="CA259" i="9"/>
  <c r="CF259" i="9"/>
  <c r="AD259" i="9"/>
  <c r="AA259" i="9"/>
  <c r="AF259" i="9"/>
  <c r="BD259" i="9"/>
  <c r="BA259" i="9"/>
  <c r="BF259" i="9"/>
  <c r="U259" i="8"/>
  <c r="P260" i="8"/>
  <c r="BQ259" i="9"/>
  <c r="BN259" i="9"/>
  <c r="BS259" i="9"/>
  <c r="Q260" i="9"/>
  <c r="N260" i="9"/>
  <c r="S260" i="9"/>
  <c r="AC262" i="7"/>
  <c r="AH261" i="7"/>
  <c r="CB259" i="8"/>
  <c r="CE259" i="8"/>
  <c r="CG259" i="8"/>
  <c r="BY260" i="8" s="1"/>
  <c r="BO259" i="8"/>
  <c r="BR259" i="8"/>
  <c r="BT259" i="8"/>
  <c r="BL260" i="8" s="1"/>
  <c r="Q261" i="7"/>
  <c r="N261" i="7"/>
  <c r="S261" i="7"/>
  <c r="AQ261" i="7"/>
  <c r="AN261" i="7"/>
  <c r="AS261" i="7"/>
  <c r="BQ261" i="7"/>
  <c r="BN261" i="7"/>
  <c r="BS261" i="7"/>
  <c r="BB261" i="7" l="1"/>
  <c r="BG261" i="7"/>
  <c r="AY262" i="7" s="1"/>
  <c r="BE261" i="7"/>
  <c r="BB259" i="9"/>
  <c r="BG259" i="9"/>
  <c r="AY260" i="9" s="1"/>
  <c r="BE259" i="9"/>
  <c r="AO259" i="9"/>
  <c r="AT259" i="9"/>
  <c r="AL260" i="9" s="1"/>
  <c r="AR259" i="9"/>
  <c r="BP260" i="8"/>
  <c r="O260" i="9"/>
  <c r="T260" i="9"/>
  <c r="L261" i="9" s="1"/>
  <c r="R260" i="9"/>
  <c r="AO259" i="8"/>
  <c r="AR259" i="8"/>
  <c r="AT259" i="8"/>
  <c r="AL260" i="8" s="1"/>
  <c r="BU259" i="8"/>
  <c r="BO259" i="9"/>
  <c r="BR259" i="9"/>
  <c r="BT259" i="9"/>
  <c r="BL260" i="9" s="1"/>
  <c r="CB261" i="7"/>
  <c r="CE261" i="7"/>
  <c r="CG261" i="7"/>
  <c r="BY262" i="7" s="1"/>
  <c r="BC260" i="8"/>
  <c r="O261" i="7"/>
  <c r="T261" i="7"/>
  <c r="L262" i="7" s="1"/>
  <c r="R261" i="7"/>
  <c r="Q260" i="8"/>
  <c r="N260" i="8"/>
  <c r="S260" i="8"/>
  <c r="BH259" i="8"/>
  <c r="BO261" i="7"/>
  <c r="BT261" i="7"/>
  <c r="BL262" i="7" s="1"/>
  <c r="BR261" i="7"/>
  <c r="AB259" i="9"/>
  <c r="AE259" i="9"/>
  <c r="AG259" i="9"/>
  <c r="Y260" i="9" s="1"/>
  <c r="CC260" i="8"/>
  <c r="CB259" i="9"/>
  <c r="CG259" i="9"/>
  <c r="BY260" i="9" s="1"/>
  <c r="CE259" i="9"/>
  <c r="CH259" i="8"/>
  <c r="AO261" i="7"/>
  <c r="AT261" i="7"/>
  <c r="AL262" i="7" s="1"/>
  <c r="AR261" i="7"/>
  <c r="AD262" i="7"/>
  <c r="AA262" i="7"/>
  <c r="AF262" i="7"/>
  <c r="AD260" i="8"/>
  <c r="AA260" i="8"/>
  <c r="AF260" i="8"/>
  <c r="AU259" i="8" l="1"/>
  <c r="CD260" i="8"/>
  <c r="CA260" i="8"/>
  <c r="CF260" i="8"/>
  <c r="CC262" i="7"/>
  <c r="AU259" i="9"/>
  <c r="CH261" i="7"/>
  <c r="AP260" i="9"/>
  <c r="AU261" i="7"/>
  <c r="AC260" i="9"/>
  <c r="AP262" i="7"/>
  <c r="AH259" i="9"/>
  <c r="BH259" i="9"/>
  <c r="O260" i="8"/>
  <c r="R260" i="8"/>
  <c r="T260" i="8"/>
  <c r="L261" i="8" s="1"/>
  <c r="BP260" i="9"/>
  <c r="BC260" i="9"/>
  <c r="AB262" i="7"/>
  <c r="AE262" i="7"/>
  <c r="AG262" i="7"/>
  <c r="Y263" i="7" s="1"/>
  <c r="BU259" i="9"/>
  <c r="U260" i="9"/>
  <c r="BH261" i="7"/>
  <c r="P261" i="9"/>
  <c r="BC262" i="7"/>
  <c r="BU261" i="7"/>
  <c r="BP262" i="7"/>
  <c r="P262" i="7"/>
  <c r="CH259" i="9"/>
  <c r="AB260" i="8"/>
  <c r="AG260" i="8"/>
  <c r="Y261" i="8" s="1"/>
  <c r="AE260" i="8"/>
  <c r="U261" i="7"/>
  <c r="CC260" i="9"/>
  <c r="BD260" i="8"/>
  <c r="BA260" i="8"/>
  <c r="BF260" i="8"/>
  <c r="AP260" i="8"/>
  <c r="BQ260" i="8"/>
  <c r="BN260" i="8"/>
  <c r="BS260" i="8"/>
  <c r="BD260" i="9" l="1"/>
  <c r="BA260" i="9"/>
  <c r="BF260" i="9"/>
  <c r="AQ262" i="7"/>
  <c r="AN262" i="7"/>
  <c r="AS262" i="7"/>
  <c r="BQ260" i="9"/>
  <c r="BN260" i="9"/>
  <c r="BS260" i="9"/>
  <c r="BB260" i="8"/>
  <c r="BE260" i="8"/>
  <c r="BG260" i="8"/>
  <c r="AY261" i="8" s="1"/>
  <c r="Q262" i="7"/>
  <c r="N262" i="7"/>
  <c r="S262" i="7"/>
  <c r="CD260" i="9"/>
  <c r="CA260" i="9"/>
  <c r="CF260" i="9"/>
  <c r="BQ262" i="7"/>
  <c r="BN262" i="7"/>
  <c r="BS262" i="7"/>
  <c r="CD262" i="7"/>
  <c r="CA262" i="7"/>
  <c r="CF262" i="7"/>
  <c r="P261" i="8"/>
  <c r="U260" i="8"/>
  <c r="AD260" i="9"/>
  <c r="AA260" i="9"/>
  <c r="AF260" i="9"/>
  <c r="CB260" i="8"/>
  <c r="CE260" i="8"/>
  <c r="CG260" i="8"/>
  <c r="BY261" i="8" s="1"/>
  <c r="BD262" i="7"/>
  <c r="BA262" i="7"/>
  <c r="BF262" i="7"/>
  <c r="Q261" i="9"/>
  <c r="N261" i="9"/>
  <c r="S261" i="9"/>
  <c r="AC263" i="7"/>
  <c r="AQ260" i="9"/>
  <c r="AN260" i="9"/>
  <c r="AS260" i="9"/>
  <c r="BO260" i="8"/>
  <c r="BR260" i="8"/>
  <c r="BT260" i="8"/>
  <c r="BL261" i="8" s="1"/>
  <c r="AH260" i="8"/>
  <c r="AC261" i="8"/>
  <c r="AQ260" i="8"/>
  <c r="AN260" i="8"/>
  <c r="AS260" i="8"/>
  <c r="AH262" i="7"/>
  <c r="BH260" i="8" l="1"/>
  <c r="AD263" i="7"/>
  <c r="AA263" i="7"/>
  <c r="AF263" i="7"/>
  <c r="BO262" i="7"/>
  <c r="BT262" i="7"/>
  <c r="BL263" i="7" s="1"/>
  <c r="BR262" i="7"/>
  <c r="BO260" i="9"/>
  <c r="BT260" i="9"/>
  <c r="BL261" i="9" s="1"/>
  <c r="BR260" i="9"/>
  <c r="CB262" i="7"/>
  <c r="CG262" i="7"/>
  <c r="BY263" i="7" s="1"/>
  <c r="CE262" i="7"/>
  <c r="O261" i="9"/>
  <c r="T261" i="9"/>
  <c r="L262" i="9" s="1"/>
  <c r="R261" i="9"/>
  <c r="CB260" i="9"/>
  <c r="CG260" i="9"/>
  <c r="BY261" i="9" s="1"/>
  <c r="CE260" i="9"/>
  <c r="AO262" i="7"/>
  <c r="AR262" i="7"/>
  <c r="AT262" i="7"/>
  <c r="AL263" i="7" s="1"/>
  <c r="BP261" i="8"/>
  <c r="AB260" i="9"/>
  <c r="AE260" i="9"/>
  <c r="AG260" i="9"/>
  <c r="Y261" i="9" s="1"/>
  <c r="BB262" i="7"/>
  <c r="BG262" i="7"/>
  <c r="AY263" i="7" s="1"/>
  <c r="BE262" i="7"/>
  <c r="CC261" i="8"/>
  <c r="BB260" i="9"/>
  <c r="BE260" i="9"/>
  <c r="BG260" i="9"/>
  <c r="AY261" i="9" s="1"/>
  <c r="BU260" i="8"/>
  <c r="Q261" i="8"/>
  <c r="N261" i="8"/>
  <c r="S261" i="8"/>
  <c r="AD261" i="8"/>
  <c r="AA261" i="8"/>
  <c r="AF261" i="8"/>
  <c r="CH260" i="8"/>
  <c r="O262" i="7"/>
  <c r="R262" i="7"/>
  <c r="T262" i="7"/>
  <c r="L263" i="7" s="1"/>
  <c r="AO260" i="9"/>
  <c r="AT260" i="9"/>
  <c r="AL261" i="9" s="1"/>
  <c r="AR260" i="9"/>
  <c r="AO260" i="8"/>
  <c r="AR260" i="8"/>
  <c r="AT260" i="8"/>
  <c r="AL261" i="8" s="1"/>
  <c r="BC261" i="8"/>
  <c r="AU260" i="9" l="1"/>
  <c r="AB261" i="8"/>
  <c r="AG261" i="8"/>
  <c r="Y262" i="8" s="1"/>
  <c r="AE261" i="8"/>
  <c r="AC261" i="9"/>
  <c r="U261" i="9"/>
  <c r="BU260" i="9"/>
  <c r="AH260" i="9"/>
  <c r="P262" i="9"/>
  <c r="BP261" i="9"/>
  <c r="BU262" i="7"/>
  <c r="AU260" i="8"/>
  <c r="BQ261" i="8"/>
  <c r="BN261" i="8"/>
  <c r="BS261" i="8"/>
  <c r="P263" i="7"/>
  <c r="BH260" i="9"/>
  <c r="BP263" i="7"/>
  <c r="CD261" i="8"/>
  <c r="CA261" i="8"/>
  <c r="CF261" i="8"/>
  <c r="AU262" i="7"/>
  <c r="AP263" i="7"/>
  <c r="BD261" i="8"/>
  <c r="BA261" i="8"/>
  <c r="BF261" i="8"/>
  <c r="AB263" i="7"/>
  <c r="AE263" i="7"/>
  <c r="AG263" i="7"/>
  <c r="Y264" i="7" s="1"/>
  <c r="AP261" i="9"/>
  <c r="BC261" i="9"/>
  <c r="U262" i="7"/>
  <c r="O261" i="8"/>
  <c r="R261" i="8"/>
  <c r="T261" i="8"/>
  <c r="L262" i="8" s="1"/>
  <c r="BH262" i="7"/>
  <c r="CH260" i="9"/>
  <c r="AP261" i="8"/>
  <c r="BC263" i="7"/>
  <c r="CC261" i="9"/>
  <c r="CH262" i="7"/>
  <c r="CC263" i="7"/>
  <c r="BD261" i="9" l="1"/>
  <c r="BA261" i="9"/>
  <c r="BF261" i="9"/>
  <c r="P262" i="8"/>
  <c r="BB261" i="8"/>
  <c r="BE261" i="8"/>
  <c r="BG261" i="8"/>
  <c r="AY262" i="8" s="1"/>
  <c r="BQ263" i="7"/>
  <c r="BN263" i="7"/>
  <c r="BS263" i="7"/>
  <c r="BD263" i="7"/>
  <c r="BA263" i="7"/>
  <c r="BF263" i="7"/>
  <c r="U261" i="8"/>
  <c r="CD261" i="9"/>
  <c r="CA261" i="9"/>
  <c r="CF261" i="9"/>
  <c r="AD261" i="9"/>
  <c r="AA261" i="9"/>
  <c r="AF261" i="9"/>
  <c r="AQ263" i="7"/>
  <c r="AN263" i="7"/>
  <c r="AS263" i="7"/>
  <c r="BQ261" i="9"/>
  <c r="BN261" i="9"/>
  <c r="BS261" i="9"/>
  <c r="AH261" i="8"/>
  <c r="AC262" i="8"/>
  <c r="Q262" i="9"/>
  <c r="N262" i="9"/>
  <c r="S262" i="9"/>
  <c r="Q263" i="7"/>
  <c r="N263" i="7"/>
  <c r="S263" i="7"/>
  <c r="CD263" i="7"/>
  <c r="CA263" i="7"/>
  <c r="CF263" i="7"/>
  <c r="AQ261" i="9"/>
  <c r="AN261" i="9"/>
  <c r="AS261" i="9"/>
  <c r="CB261" i="8"/>
  <c r="CG261" i="8"/>
  <c r="BY262" i="8" s="1"/>
  <c r="CE261" i="8"/>
  <c r="AH263" i="7"/>
  <c r="BO261" i="8"/>
  <c r="BR261" i="8"/>
  <c r="BT261" i="8"/>
  <c r="BL262" i="8" s="1"/>
  <c r="AQ261" i="8"/>
  <c r="AN261" i="8"/>
  <c r="AS261" i="8"/>
  <c r="AC264" i="7"/>
  <c r="BO263" i="7" l="1"/>
  <c r="BR263" i="7"/>
  <c r="BT263" i="7"/>
  <c r="BL264" i="7" s="1"/>
  <c r="AD262" i="8"/>
  <c r="AA262" i="8"/>
  <c r="AF262" i="8"/>
  <c r="BC262" i="8"/>
  <c r="BH261" i="8"/>
  <c r="BO261" i="9"/>
  <c r="BR261" i="9"/>
  <c r="BT261" i="9"/>
  <c r="BL262" i="9" s="1"/>
  <c r="BU261" i="8"/>
  <c r="AO261" i="9"/>
  <c r="AR261" i="9"/>
  <c r="AT261" i="9"/>
  <c r="AL262" i="9" s="1"/>
  <c r="BP262" i="8"/>
  <c r="AB261" i="9"/>
  <c r="AE261" i="9"/>
  <c r="AG261" i="9"/>
  <c r="Y262" i="9" s="1"/>
  <c r="CB263" i="7"/>
  <c r="CG263" i="7"/>
  <c r="BY264" i="7" s="1"/>
  <c r="CE263" i="7"/>
  <c r="O263" i="7"/>
  <c r="T263" i="7"/>
  <c r="L264" i="7" s="1"/>
  <c r="R263" i="7"/>
  <c r="CH261" i="8"/>
  <c r="Q262" i="8"/>
  <c r="N262" i="8"/>
  <c r="S262" i="8"/>
  <c r="CB261" i="9"/>
  <c r="CE261" i="9"/>
  <c r="CG261" i="9"/>
  <c r="BY262" i="9" s="1"/>
  <c r="CC262" i="8"/>
  <c r="AO263" i="7"/>
  <c r="AR263" i="7"/>
  <c r="AT263" i="7"/>
  <c r="AL264" i="7" s="1"/>
  <c r="BB263" i="7"/>
  <c r="BE263" i="7"/>
  <c r="BG263" i="7"/>
  <c r="AY264" i="7" s="1"/>
  <c r="AO261" i="8"/>
  <c r="AT261" i="8"/>
  <c r="AL262" i="8" s="1"/>
  <c r="AR261" i="8"/>
  <c r="AD264" i="7"/>
  <c r="AA264" i="7"/>
  <c r="AF264" i="7"/>
  <c r="O262" i="9"/>
  <c r="T262" i="9"/>
  <c r="L263" i="9" s="1"/>
  <c r="R262" i="9"/>
  <c r="BB261" i="9"/>
  <c r="BG261" i="9"/>
  <c r="AY262" i="9" s="1"/>
  <c r="BE261" i="9"/>
  <c r="AP262" i="8" l="1"/>
  <c r="AU261" i="8"/>
  <c r="BQ262" i="8"/>
  <c r="BN262" i="8"/>
  <c r="BS262" i="8"/>
  <c r="BD262" i="8"/>
  <c r="BA262" i="8"/>
  <c r="BF262" i="8"/>
  <c r="U263" i="7"/>
  <c r="AP262" i="9"/>
  <c r="P264" i="7"/>
  <c r="AU261" i="9"/>
  <c r="AB262" i="8"/>
  <c r="AE262" i="8"/>
  <c r="AG262" i="8"/>
  <c r="Y263" i="8" s="1"/>
  <c r="P263" i="9"/>
  <c r="AP264" i="7"/>
  <c r="CH261" i="9"/>
  <c r="CH263" i="7"/>
  <c r="BP264" i="7"/>
  <c r="BC264" i="7"/>
  <c r="AU263" i="7"/>
  <c r="BP262" i="9"/>
  <c r="BU263" i="7"/>
  <c r="U262" i="9"/>
  <c r="CC262" i="9"/>
  <c r="AC262" i="9"/>
  <c r="BU261" i="9"/>
  <c r="BH263" i="7"/>
  <c r="CC264" i="7"/>
  <c r="CD262" i="8"/>
  <c r="CA262" i="8"/>
  <c r="CF262" i="8"/>
  <c r="BH261" i="9"/>
  <c r="O262" i="8"/>
  <c r="R262" i="8"/>
  <c r="T262" i="8"/>
  <c r="L263" i="8" s="1"/>
  <c r="AH261" i="9"/>
  <c r="AB264" i="7"/>
  <c r="AG264" i="7"/>
  <c r="Y265" i="7" s="1"/>
  <c r="AE264" i="7"/>
  <c r="BC262" i="9"/>
  <c r="BQ264" i="7" l="1"/>
  <c r="BN264" i="7"/>
  <c r="BS264" i="7"/>
  <c r="BO262" i="8"/>
  <c r="BT262" i="8"/>
  <c r="BL263" i="8" s="1"/>
  <c r="BR262" i="8"/>
  <c r="Q264" i="7"/>
  <c r="N264" i="7"/>
  <c r="S264" i="7"/>
  <c r="BQ262" i="9"/>
  <c r="BN262" i="9"/>
  <c r="BS262" i="9"/>
  <c r="AQ264" i="7"/>
  <c r="AN264" i="7"/>
  <c r="AS264" i="7"/>
  <c r="AQ262" i="9"/>
  <c r="AN262" i="9"/>
  <c r="AS262" i="9"/>
  <c r="CD262" i="9"/>
  <c r="CA262" i="9"/>
  <c r="CF262" i="9"/>
  <c r="Q263" i="9"/>
  <c r="N263" i="9"/>
  <c r="S263" i="9"/>
  <c r="CB262" i="8"/>
  <c r="CG262" i="8"/>
  <c r="BY263" i="8" s="1"/>
  <c r="CE262" i="8"/>
  <c r="P263" i="8"/>
  <c r="AH264" i="7"/>
  <c r="AC263" i="8"/>
  <c r="U262" i="8"/>
  <c r="AD262" i="9"/>
  <c r="AA262" i="9"/>
  <c r="AF262" i="9"/>
  <c r="BD262" i="9"/>
  <c r="BA262" i="9"/>
  <c r="BF262" i="9"/>
  <c r="AC265" i="7"/>
  <c r="CD264" i="7"/>
  <c r="CA264" i="7"/>
  <c r="CF264" i="7"/>
  <c r="BD264" i="7"/>
  <c r="BA264" i="7"/>
  <c r="BF264" i="7"/>
  <c r="AH262" i="8"/>
  <c r="BB262" i="8"/>
  <c r="BE262" i="8"/>
  <c r="BG262" i="8"/>
  <c r="AY263" i="8" s="1"/>
  <c r="AQ262" i="8"/>
  <c r="AN262" i="8"/>
  <c r="AS262" i="8"/>
  <c r="Q263" i="8" l="1"/>
  <c r="N263" i="8"/>
  <c r="S263" i="8"/>
  <c r="BP263" i="8"/>
  <c r="BU262" i="8"/>
  <c r="BB264" i="7"/>
  <c r="BG264" i="7"/>
  <c r="AY265" i="7" s="1"/>
  <c r="BE264" i="7"/>
  <c r="AO262" i="9"/>
  <c r="AT262" i="9"/>
  <c r="AL263" i="9" s="1"/>
  <c r="AR262" i="9"/>
  <c r="AB262" i="9"/>
  <c r="AE262" i="9"/>
  <c r="AG262" i="9"/>
  <c r="Y263" i="9" s="1"/>
  <c r="BC263" i="8"/>
  <c r="O263" i="9"/>
  <c r="R263" i="9"/>
  <c r="T263" i="9"/>
  <c r="L264" i="9" s="1"/>
  <c r="CC263" i="8"/>
  <c r="AO262" i="8"/>
  <c r="AT262" i="8"/>
  <c r="AL263" i="8" s="1"/>
  <c r="AR262" i="8"/>
  <c r="AO264" i="7"/>
  <c r="AR264" i="7"/>
  <c r="AT264" i="7"/>
  <c r="AL265" i="7" s="1"/>
  <c r="AD265" i="7"/>
  <c r="AA265" i="7"/>
  <c r="AF265" i="7"/>
  <c r="BH262" i="8"/>
  <c r="CH262" i="8"/>
  <c r="CB264" i="7"/>
  <c r="CE264" i="7"/>
  <c r="CG264" i="7"/>
  <c r="BY265" i="7" s="1"/>
  <c r="AD263" i="8"/>
  <c r="AA263" i="8"/>
  <c r="AF263" i="8"/>
  <c r="BO262" i="9"/>
  <c r="BR262" i="9"/>
  <c r="BT262" i="9"/>
  <c r="BL263" i="9" s="1"/>
  <c r="BO264" i="7"/>
  <c r="BR264" i="7"/>
  <c r="BT264" i="7"/>
  <c r="BL265" i="7" s="1"/>
  <c r="BB262" i="9"/>
  <c r="BG262" i="9"/>
  <c r="AY263" i="9" s="1"/>
  <c r="BE262" i="9"/>
  <c r="CB262" i="9"/>
  <c r="CG262" i="9"/>
  <c r="BY263" i="9" s="1"/>
  <c r="CE262" i="9"/>
  <c r="O264" i="7"/>
  <c r="R264" i="7"/>
  <c r="T264" i="7"/>
  <c r="L265" i="7" s="1"/>
  <c r="P265" i="7" l="1"/>
  <c r="BP263" i="9"/>
  <c r="BH262" i="9"/>
  <c r="BU262" i="9"/>
  <c r="P264" i="9"/>
  <c r="AB263" i="8"/>
  <c r="AG263" i="8"/>
  <c r="Y264" i="8" s="1"/>
  <c r="AE263" i="8"/>
  <c r="CH264" i="7"/>
  <c r="CC263" i="9"/>
  <c r="U263" i="9"/>
  <c r="BP265" i="7"/>
  <c r="AP265" i="7"/>
  <c r="AU262" i="9"/>
  <c r="BC263" i="9"/>
  <c r="AB265" i="7"/>
  <c r="AE265" i="7"/>
  <c r="AG265" i="7"/>
  <c r="Y266" i="7" s="1"/>
  <c r="BU264" i="7"/>
  <c r="AU264" i="7"/>
  <c r="BD263" i="8"/>
  <c r="BA263" i="8"/>
  <c r="BF263" i="8"/>
  <c r="AP263" i="9"/>
  <c r="BQ263" i="8"/>
  <c r="BN263" i="8"/>
  <c r="BS263" i="8"/>
  <c r="CC265" i="7"/>
  <c r="AU262" i="8"/>
  <c r="AH262" i="9"/>
  <c r="AP263" i="8"/>
  <c r="AC263" i="9"/>
  <c r="U264" i="7"/>
  <c r="CH262" i="9"/>
  <c r="BH264" i="7"/>
  <c r="O263" i="8"/>
  <c r="T263" i="8"/>
  <c r="L264" i="8" s="1"/>
  <c r="R263" i="8"/>
  <c r="CD263" i="8"/>
  <c r="CA263" i="8"/>
  <c r="CF263" i="8"/>
  <c r="BC265" i="7"/>
  <c r="BO263" i="8" l="1"/>
  <c r="BT263" i="8"/>
  <c r="BL264" i="8" s="1"/>
  <c r="BR263" i="8"/>
  <c r="AH265" i="7"/>
  <c r="CD263" i="9"/>
  <c r="CA263" i="9"/>
  <c r="CF263" i="9"/>
  <c r="BD263" i="9"/>
  <c r="BA263" i="9"/>
  <c r="BF263" i="9"/>
  <c r="AQ263" i="9"/>
  <c r="AN263" i="9"/>
  <c r="AS263" i="9"/>
  <c r="AH263" i="8"/>
  <c r="AC264" i="8"/>
  <c r="BQ263" i="9"/>
  <c r="BN263" i="9"/>
  <c r="BS263" i="9"/>
  <c r="P264" i="8"/>
  <c r="AC266" i="7"/>
  <c r="BD265" i="7"/>
  <c r="BA265" i="7"/>
  <c r="BF265" i="7"/>
  <c r="U263" i="8"/>
  <c r="AQ263" i="8"/>
  <c r="AN263" i="8"/>
  <c r="AS263" i="8"/>
  <c r="AQ265" i="7"/>
  <c r="AN265" i="7"/>
  <c r="AS265" i="7"/>
  <c r="Q265" i="7"/>
  <c r="N265" i="7"/>
  <c r="S265" i="7"/>
  <c r="BB263" i="8"/>
  <c r="BG263" i="8"/>
  <c r="AY264" i="8" s="1"/>
  <c r="BE263" i="8"/>
  <c r="CB263" i="8"/>
  <c r="CE263" i="8"/>
  <c r="CG263" i="8"/>
  <c r="BY264" i="8" s="1"/>
  <c r="AD263" i="9"/>
  <c r="AA263" i="9"/>
  <c r="AF263" i="9"/>
  <c r="CD265" i="7"/>
  <c r="CA265" i="7"/>
  <c r="CF265" i="7"/>
  <c r="BQ265" i="7"/>
  <c r="BN265" i="7"/>
  <c r="BS265" i="7"/>
  <c r="Q264" i="9"/>
  <c r="N264" i="9"/>
  <c r="S264" i="9"/>
  <c r="CB263" i="9" l="1"/>
  <c r="CE263" i="9"/>
  <c r="CG263" i="9"/>
  <c r="BY264" i="9" s="1"/>
  <c r="AD266" i="7"/>
  <c r="AA266" i="7"/>
  <c r="AF266" i="7"/>
  <c r="O265" i="7"/>
  <c r="T265" i="7"/>
  <c r="L266" i="7" s="1"/>
  <c r="R265" i="7"/>
  <c r="BU263" i="8"/>
  <c r="AO263" i="9"/>
  <c r="AR263" i="9"/>
  <c r="AT263" i="9"/>
  <c r="AL264" i="9" s="1"/>
  <c r="BP264" i="8"/>
  <c r="AB263" i="9"/>
  <c r="AG263" i="9"/>
  <c r="Y264" i="9" s="1"/>
  <c r="AE263" i="9"/>
  <c r="CC264" i="8"/>
  <c r="O264" i="9"/>
  <c r="T264" i="9"/>
  <c r="L265" i="9" s="1"/>
  <c r="R264" i="9"/>
  <c r="AO263" i="8"/>
  <c r="AR263" i="8"/>
  <c r="AT263" i="8"/>
  <c r="AL264" i="8" s="1"/>
  <c r="BO263" i="9"/>
  <c r="BT263" i="9"/>
  <c r="BL264" i="9" s="1"/>
  <c r="BR263" i="9"/>
  <c r="CB265" i="7"/>
  <c r="CE265" i="7"/>
  <c r="CG265" i="7"/>
  <c r="BY266" i="7" s="1"/>
  <c r="AO265" i="7"/>
  <c r="AR265" i="7"/>
  <c r="AT265" i="7"/>
  <c r="AL266" i="7" s="1"/>
  <c r="BO265" i="7"/>
  <c r="BR265" i="7"/>
  <c r="BT265" i="7"/>
  <c r="BL266" i="7" s="1"/>
  <c r="BH263" i="8"/>
  <c r="BB263" i="9"/>
  <c r="BG263" i="9"/>
  <c r="AY264" i="9" s="1"/>
  <c r="BE263" i="9"/>
  <c r="Q264" i="8"/>
  <c r="N264" i="8"/>
  <c r="S264" i="8"/>
  <c r="BC264" i="8"/>
  <c r="AD264" i="8"/>
  <c r="AA264" i="8"/>
  <c r="AF264" i="8"/>
  <c r="BB265" i="7"/>
  <c r="BE265" i="7"/>
  <c r="BG265" i="7"/>
  <c r="AY266" i="7" s="1"/>
  <c r="CH263" i="8"/>
  <c r="AU263" i="9" l="1"/>
  <c r="AP266" i="7"/>
  <c r="U264" i="9"/>
  <c r="BC266" i="7"/>
  <c r="BC264" i="9"/>
  <c r="CC266" i="7"/>
  <c r="CD264" i="8"/>
  <c r="CA264" i="8"/>
  <c r="CF264" i="8"/>
  <c r="AU265" i="7"/>
  <c r="P265" i="9"/>
  <c r="AB264" i="8"/>
  <c r="AG264" i="8"/>
  <c r="Y265" i="8" s="1"/>
  <c r="AE264" i="8"/>
  <c r="CH265" i="7"/>
  <c r="AB266" i="7"/>
  <c r="AG266" i="7"/>
  <c r="Y267" i="7" s="1"/>
  <c r="AE266" i="7"/>
  <c r="BH263" i="9"/>
  <c r="BD264" i="8"/>
  <c r="BA264" i="8"/>
  <c r="BF264" i="8"/>
  <c r="AH263" i="9"/>
  <c r="BP266" i="7"/>
  <c r="BU263" i="9"/>
  <c r="AC264" i="9"/>
  <c r="BU265" i="7"/>
  <c r="BP264" i="9"/>
  <c r="U265" i="7"/>
  <c r="CC264" i="9"/>
  <c r="BH265" i="7"/>
  <c r="O264" i="8"/>
  <c r="R264" i="8"/>
  <c r="T264" i="8"/>
  <c r="L265" i="8" s="1"/>
  <c r="BQ264" i="8"/>
  <c r="BN264" i="8"/>
  <c r="BS264" i="8"/>
  <c r="P266" i="7"/>
  <c r="CH263" i="9"/>
  <c r="AP264" i="8"/>
  <c r="AU263" i="8"/>
  <c r="AP264" i="9"/>
  <c r="AD264" i="9" l="1"/>
  <c r="AA264" i="9"/>
  <c r="AF264" i="9"/>
  <c r="AH266" i="7"/>
  <c r="BD266" i="7"/>
  <c r="BA266" i="7"/>
  <c r="BF266" i="7"/>
  <c r="AC267" i="7"/>
  <c r="CD264" i="9"/>
  <c r="CA264" i="9"/>
  <c r="CF264" i="9"/>
  <c r="BQ266" i="7"/>
  <c r="BN266" i="7"/>
  <c r="BS266" i="7"/>
  <c r="CB264" i="8"/>
  <c r="CE264" i="8"/>
  <c r="CG264" i="8"/>
  <c r="BY265" i="8" s="1"/>
  <c r="Q266" i="7"/>
  <c r="N266" i="7"/>
  <c r="S266" i="7"/>
  <c r="U264" i="8"/>
  <c r="AH264" i="8"/>
  <c r="CD266" i="7"/>
  <c r="CA266" i="7"/>
  <c r="CF266" i="7"/>
  <c r="AQ264" i="9"/>
  <c r="AN264" i="9"/>
  <c r="AS264" i="9"/>
  <c r="AC265" i="8"/>
  <c r="BO264" i="8"/>
  <c r="BT264" i="8"/>
  <c r="BL265" i="8" s="1"/>
  <c r="BR264" i="8"/>
  <c r="BQ264" i="9"/>
  <c r="BN264" i="9"/>
  <c r="BS264" i="9"/>
  <c r="BD264" i="9"/>
  <c r="BA264" i="9"/>
  <c r="BF264" i="9"/>
  <c r="AQ266" i="7"/>
  <c r="AN266" i="7"/>
  <c r="AS266" i="7"/>
  <c r="BB264" i="8"/>
  <c r="BG264" i="8"/>
  <c r="AY265" i="8" s="1"/>
  <c r="BE264" i="8"/>
  <c r="AQ264" i="8"/>
  <c r="AN264" i="8"/>
  <c r="AS264" i="8"/>
  <c r="P265" i="8"/>
  <c r="Q265" i="9"/>
  <c r="N265" i="9"/>
  <c r="S265" i="9"/>
  <c r="BO266" i="7" l="1"/>
  <c r="BR266" i="7"/>
  <c r="BT266" i="7"/>
  <c r="BL267" i="7" s="1"/>
  <c r="AO264" i="8"/>
  <c r="AR264" i="8"/>
  <c r="AT264" i="8"/>
  <c r="AL265" i="8" s="1"/>
  <c r="BO264" i="9"/>
  <c r="BT264" i="9"/>
  <c r="BL265" i="9" s="1"/>
  <c r="BR264" i="9"/>
  <c r="CB266" i="7"/>
  <c r="CG266" i="7"/>
  <c r="BY267" i="7" s="1"/>
  <c r="CE266" i="7"/>
  <c r="BC265" i="8"/>
  <c r="BB266" i="7"/>
  <c r="BE266" i="7"/>
  <c r="BG266" i="7"/>
  <c r="AY267" i="7" s="1"/>
  <c r="AD267" i="7"/>
  <c r="AA267" i="7"/>
  <c r="AF267" i="7"/>
  <c r="BU264" i="8"/>
  <c r="BP265" i="8"/>
  <c r="Q265" i="8"/>
  <c r="N265" i="8"/>
  <c r="S265" i="8"/>
  <c r="BH264" i="8"/>
  <c r="BB264" i="9"/>
  <c r="BG264" i="9"/>
  <c r="AY265" i="9" s="1"/>
  <c r="BE264" i="9"/>
  <c r="AO266" i="7"/>
  <c r="AT266" i="7"/>
  <c r="AL267" i="7" s="1"/>
  <c r="AR266" i="7"/>
  <c r="CB264" i="9"/>
  <c r="CE264" i="9"/>
  <c r="CG264" i="9"/>
  <c r="BY265" i="9" s="1"/>
  <c r="O265" i="9"/>
  <c r="T265" i="9"/>
  <c r="L266" i="9" s="1"/>
  <c r="R265" i="9"/>
  <c r="AD265" i="8"/>
  <c r="AA265" i="8"/>
  <c r="AF265" i="8"/>
  <c r="O266" i="7"/>
  <c r="R266" i="7"/>
  <c r="T266" i="7"/>
  <c r="L267" i="7" s="1"/>
  <c r="AO264" i="9"/>
  <c r="AR264" i="9"/>
  <c r="AT264" i="9"/>
  <c r="AL265" i="9" s="1"/>
  <c r="CC265" i="8"/>
  <c r="CH264" i="8"/>
  <c r="AB264" i="9"/>
  <c r="AE264" i="9"/>
  <c r="AG264" i="9"/>
  <c r="Y265" i="9" s="1"/>
  <c r="CC265" i="9" l="1"/>
  <c r="CD265" i="8"/>
  <c r="CA265" i="8"/>
  <c r="CF265" i="8"/>
  <c r="BU264" i="9"/>
  <c r="AB267" i="7"/>
  <c r="AG267" i="7"/>
  <c r="Y268" i="7" s="1"/>
  <c r="AE267" i="7"/>
  <c r="BP265" i="9"/>
  <c r="AP265" i="9"/>
  <c r="AU266" i="7"/>
  <c r="BH266" i="7"/>
  <c r="AP265" i="8"/>
  <c r="AU264" i="8"/>
  <c r="U266" i="7"/>
  <c r="AP267" i="7"/>
  <c r="O265" i="8"/>
  <c r="T265" i="8"/>
  <c r="L266" i="8" s="1"/>
  <c r="R265" i="8"/>
  <c r="BD265" i="8"/>
  <c r="BA265" i="8"/>
  <c r="BF265" i="8"/>
  <c r="BC267" i="7"/>
  <c r="AU264" i="9"/>
  <c r="AC265" i="9"/>
  <c r="BH264" i="9"/>
  <c r="BQ265" i="8"/>
  <c r="BN265" i="8"/>
  <c r="BS265" i="8"/>
  <c r="CH264" i="9"/>
  <c r="BC265" i="9"/>
  <c r="CH266" i="7"/>
  <c r="BP267" i="7"/>
  <c r="P267" i="7"/>
  <c r="U265" i="9"/>
  <c r="CC267" i="7"/>
  <c r="BU266" i="7"/>
  <c r="AB265" i="8"/>
  <c r="AG265" i="8"/>
  <c r="Y266" i="8" s="1"/>
  <c r="AE265" i="8"/>
  <c r="AH264" i="9"/>
  <c r="P266" i="9"/>
  <c r="BQ267" i="7" l="1"/>
  <c r="BN267" i="7"/>
  <c r="BS267" i="7"/>
  <c r="BB265" i="8"/>
  <c r="BG265" i="8"/>
  <c r="AY266" i="8" s="1"/>
  <c r="BE265" i="8"/>
  <c r="U265" i="8"/>
  <c r="Q267" i="7"/>
  <c r="N267" i="7"/>
  <c r="S267" i="7"/>
  <c r="AH265" i="8"/>
  <c r="AC266" i="8"/>
  <c r="AD265" i="9"/>
  <c r="AA265" i="9"/>
  <c r="AF265" i="9"/>
  <c r="CD267" i="7"/>
  <c r="CA267" i="7"/>
  <c r="CF267" i="7"/>
  <c r="Q266" i="9"/>
  <c r="N266" i="9"/>
  <c r="S266" i="9"/>
  <c r="CB265" i="8"/>
  <c r="CE265" i="8"/>
  <c r="CG265" i="8"/>
  <c r="BY266" i="8" s="1"/>
  <c r="BO265" i="8"/>
  <c r="BR265" i="8"/>
  <c r="BT265" i="8"/>
  <c r="BL266" i="8" s="1"/>
  <c r="AQ265" i="8"/>
  <c r="AN265" i="8"/>
  <c r="AS265" i="8"/>
  <c r="P266" i="8"/>
  <c r="BQ265" i="9"/>
  <c r="BN265" i="9"/>
  <c r="BS265" i="9"/>
  <c r="AQ267" i="7"/>
  <c r="AN267" i="7"/>
  <c r="AS267" i="7"/>
  <c r="AQ265" i="9"/>
  <c r="AN265" i="9"/>
  <c r="AS265" i="9"/>
  <c r="BD265" i="9"/>
  <c r="BA265" i="9"/>
  <c r="BF265" i="9"/>
  <c r="BD267" i="7"/>
  <c r="BA267" i="7"/>
  <c r="BF267" i="7"/>
  <c r="AH267" i="7"/>
  <c r="CD265" i="9"/>
  <c r="CA265" i="9"/>
  <c r="CF265" i="9"/>
  <c r="AC268" i="7"/>
  <c r="BP266" i="8" l="1"/>
  <c r="AB265" i="9"/>
  <c r="AE265" i="9"/>
  <c r="AG265" i="9"/>
  <c r="Y266" i="9" s="1"/>
  <c r="BB267" i="7"/>
  <c r="BG267" i="7"/>
  <c r="AY268" i="7" s="1"/>
  <c r="BE267" i="7"/>
  <c r="BU265" i="8"/>
  <c r="AO267" i="7"/>
  <c r="AR267" i="7"/>
  <c r="AT267" i="7"/>
  <c r="AL268" i="7" s="1"/>
  <c r="CC266" i="8"/>
  <c r="AD268" i="7"/>
  <c r="AA268" i="7"/>
  <c r="AF268" i="7"/>
  <c r="CH265" i="8"/>
  <c r="AD266" i="8"/>
  <c r="AA266" i="8"/>
  <c r="AF266" i="8"/>
  <c r="BH265" i="8"/>
  <c r="BB265" i="9"/>
  <c r="BG265" i="9"/>
  <c r="AY266" i="9" s="1"/>
  <c r="BE265" i="9"/>
  <c r="BC266" i="8"/>
  <c r="AO265" i="9"/>
  <c r="AT265" i="9"/>
  <c r="AL266" i="9" s="1"/>
  <c r="AR265" i="9"/>
  <c r="BO265" i="9"/>
  <c r="BT265" i="9"/>
  <c r="BL266" i="9" s="1"/>
  <c r="BR265" i="9"/>
  <c r="O266" i="9"/>
  <c r="R266" i="9"/>
  <c r="T266" i="9"/>
  <c r="L267" i="9" s="1"/>
  <c r="Q266" i="8"/>
  <c r="N266" i="8"/>
  <c r="S266" i="8"/>
  <c r="CB265" i="9"/>
  <c r="CG265" i="9"/>
  <c r="BY266" i="9" s="1"/>
  <c r="CE265" i="9"/>
  <c r="O267" i="7"/>
  <c r="R267" i="7"/>
  <c r="T267" i="7"/>
  <c r="L268" i="7" s="1"/>
  <c r="BO267" i="7"/>
  <c r="BT267" i="7"/>
  <c r="BL268" i="7" s="1"/>
  <c r="BR267" i="7"/>
  <c r="AO265" i="8"/>
  <c r="AT265" i="8"/>
  <c r="AL266" i="8" s="1"/>
  <c r="AR265" i="8"/>
  <c r="CB267" i="7"/>
  <c r="CG267" i="7"/>
  <c r="BY268" i="7" s="1"/>
  <c r="CE267" i="7"/>
  <c r="P267" i="9" l="1"/>
  <c r="BD266" i="8"/>
  <c r="BA266" i="8"/>
  <c r="BF266" i="8"/>
  <c r="BC268" i="7"/>
  <c r="U266" i="9"/>
  <c r="AB268" i="7"/>
  <c r="AG268" i="7"/>
  <c r="Y269" i="7" s="1"/>
  <c r="AE268" i="7"/>
  <c r="AC266" i="9"/>
  <c r="BC266" i="9"/>
  <c r="AH265" i="9"/>
  <c r="CD266" i="8"/>
  <c r="CA266" i="8"/>
  <c r="CF266" i="8"/>
  <c r="BU265" i="9"/>
  <c r="BP266" i="9"/>
  <c r="CH265" i="9"/>
  <c r="BH265" i="9"/>
  <c r="CC266" i="9"/>
  <c r="AP268" i="7"/>
  <c r="BH267" i="7"/>
  <c r="CC268" i="7"/>
  <c r="AU267" i="7"/>
  <c r="O266" i="8"/>
  <c r="T266" i="8"/>
  <c r="L267" i="8" s="1"/>
  <c r="R266" i="8"/>
  <c r="AP266" i="9"/>
  <c r="AB266" i="8"/>
  <c r="AE266" i="8"/>
  <c r="AG266" i="8"/>
  <c r="Y267" i="8" s="1"/>
  <c r="CH267" i="7"/>
  <c r="BU267" i="7"/>
  <c r="BP268" i="7"/>
  <c r="AU265" i="9"/>
  <c r="P268" i="7"/>
  <c r="BQ266" i="8"/>
  <c r="BN266" i="8"/>
  <c r="BS266" i="8"/>
  <c r="AU265" i="8"/>
  <c r="AP266" i="8"/>
  <c r="U267" i="7"/>
  <c r="AQ268" i="7" l="1"/>
  <c r="AN268" i="7"/>
  <c r="AS268" i="7"/>
  <c r="CB266" i="8"/>
  <c r="CE266" i="8"/>
  <c r="CG266" i="8"/>
  <c r="BY267" i="8" s="1"/>
  <c r="U266" i="8"/>
  <c r="BD268" i="7"/>
  <c r="BA268" i="7"/>
  <c r="BF268" i="7"/>
  <c r="CD266" i="9"/>
  <c r="CA266" i="9"/>
  <c r="CF266" i="9"/>
  <c r="BO266" i="8"/>
  <c r="BT266" i="8"/>
  <c r="BL267" i="8" s="1"/>
  <c r="BR266" i="8"/>
  <c r="BD266" i="9"/>
  <c r="BA266" i="9"/>
  <c r="BF266" i="9"/>
  <c r="AQ266" i="9"/>
  <c r="AN266" i="9"/>
  <c r="AS266" i="9"/>
  <c r="AC269" i="7"/>
  <c r="AQ266" i="8"/>
  <c r="AN266" i="8"/>
  <c r="AS266" i="8"/>
  <c r="P267" i="8"/>
  <c r="Q268" i="7"/>
  <c r="N268" i="7"/>
  <c r="S268" i="7"/>
  <c r="CD268" i="7"/>
  <c r="CA268" i="7"/>
  <c r="CF268" i="7"/>
  <c r="BB266" i="8"/>
  <c r="BE266" i="8"/>
  <c r="BG266" i="8"/>
  <c r="AY267" i="8" s="1"/>
  <c r="AC267" i="8"/>
  <c r="AH266" i="8"/>
  <c r="AD266" i="9"/>
  <c r="AA266" i="9"/>
  <c r="AF266" i="9"/>
  <c r="Q267" i="9"/>
  <c r="N267" i="9"/>
  <c r="S267" i="9"/>
  <c r="BQ268" i="7"/>
  <c r="BN268" i="7"/>
  <c r="BS268" i="7"/>
  <c r="BQ266" i="9"/>
  <c r="BN266" i="9"/>
  <c r="BS266" i="9"/>
  <c r="AH268" i="7"/>
  <c r="O268" i="7" l="1"/>
  <c r="R268" i="7"/>
  <c r="T268" i="7"/>
  <c r="L269" i="7" s="1"/>
  <c r="AD267" i="8"/>
  <c r="AA267" i="8"/>
  <c r="AF267" i="8"/>
  <c r="O267" i="9"/>
  <c r="T267" i="9"/>
  <c r="L268" i="9" s="1"/>
  <c r="R267" i="9"/>
  <c r="BU266" i="8"/>
  <c r="CC267" i="8"/>
  <c r="BC267" i="8"/>
  <c r="AO266" i="8"/>
  <c r="AR266" i="8"/>
  <c r="AT266" i="8"/>
  <c r="AL267" i="8" s="1"/>
  <c r="BP267" i="8"/>
  <c r="CH266" i="8"/>
  <c r="BO268" i="7"/>
  <c r="BT268" i="7"/>
  <c r="BL269" i="7" s="1"/>
  <c r="BR268" i="7"/>
  <c r="Q267" i="8"/>
  <c r="N267" i="8"/>
  <c r="S267" i="8"/>
  <c r="BB266" i="9"/>
  <c r="BG266" i="9"/>
  <c r="AY267" i="9" s="1"/>
  <c r="BE266" i="9"/>
  <c r="AB266" i="9"/>
  <c r="AG266" i="9"/>
  <c r="Y267" i="9" s="1"/>
  <c r="AE266" i="9"/>
  <c r="AD269" i="7"/>
  <c r="AA269" i="7"/>
  <c r="AF269" i="7"/>
  <c r="BB268" i="7"/>
  <c r="BE268" i="7"/>
  <c r="BG268" i="7"/>
  <c r="AY269" i="7" s="1"/>
  <c r="BH266" i="8"/>
  <c r="BO266" i="9"/>
  <c r="BT266" i="9"/>
  <c r="BL267" i="9" s="1"/>
  <c r="BR266" i="9"/>
  <c r="CB266" i="9"/>
  <c r="CE266" i="9"/>
  <c r="CG266" i="9"/>
  <c r="BY267" i="9" s="1"/>
  <c r="CB268" i="7"/>
  <c r="CG268" i="7"/>
  <c r="BY269" i="7" s="1"/>
  <c r="CE268" i="7"/>
  <c r="AO268" i="7"/>
  <c r="AT268" i="7"/>
  <c r="AL269" i="7" s="1"/>
  <c r="AR268" i="7"/>
  <c r="AO266" i="9"/>
  <c r="AR266" i="9"/>
  <c r="AT266" i="9"/>
  <c r="AL267" i="9" s="1"/>
  <c r="AB269" i="7" l="1"/>
  <c r="AG269" i="7"/>
  <c r="Y270" i="7" s="1"/>
  <c r="AE269" i="7"/>
  <c r="BQ267" i="8"/>
  <c r="BN267" i="8"/>
  <c r="BS267" i="8"/>
  <c r="U267" i="9"/>
  <c r="AH266" i="9"/>
  <c r="O267" i="8"/>
  <c r="T267" i="8"/>
  <c r="L268" i="8" s="1"/>
  <c r="R267" i="8"/>
  <c r="AP267" i="8"/>
  <c r="P268" i="9"/>
  <c r="CH266" i="9"/>
  <c r="AP269" i="7"/>
  <c r="AU266" i="8"/>
  <c r="BU266" i="9"/>
  <c r="BP267" i="9"/>
  <c r="AC267" i="9"/>
  <c r="CH268" i="7"/>
  <c r="BH266" i="9"/>
  <c r="BU268" i="7"/>
  <c r="AU268" i="7"/>
  <c r="CC269" i="7"/>
  <c r="BC267" i="9"/>
  <c r="BP269" i="7"/>
  <c r="BD267" i="8"/>
  <c r="BA267" i="8"/>
  <c r="BF267" i="8"/>
  <c r="AB267" i="8"/>
  <c r="AE267" i="8"/>
  <c r="AG267" i="8"/>
  <c r="Y268" i="8" s="1"/>
  <c r="AP267" i="9"/>
  <c r="BC269" i="7"/>
  <c r="AU266" i="9"/>
  <c r="BH268" i="7"/>
  <c r="CD267" i="8"/>
  <c r="CA267" i="8"/>
  <c r="CF267" i="8"/>
  <c r="P269" i="7"/>
  <c r="U268" i="7"/>
  <c r="CC267" i="9"/>
  <c r="AQ267" i="9" l="1"/>
  <c r="AN267" i="9"/>
  <c r="AS267" i="9"/>
  <c r="AC268" i="8"/>
  <c r="BQ269" i="7"/>
  <c r="BN269" i="7"/>
  <c r="BS269" i="7"/>
  <c r="AQ269" i="7"/>
  <c r="AN269" i="7"/>
  <c r="AS269" i="7"/>
  <c r="Q269" i="7"/>
  <c r="N269" i="7"/>
  <c r="S269" i="7"/>
  <c r="BD267" i="9"/>
  <c r="BA267" i="9"/>
  <c r="BF267" i="9"/>
  <c r="CB267" i="8"/>
  <c r="CE267" i="8"/>
  <c r="CG267" i="8"/>
  <c r="BY268" i="8" s="1"/>
  <c r="BD269" i="7"/>
  <c r="BA269" i="7"/>
  <c r="BF269" i="7"/>
  <c r="AD267" i="9"/>
  <c r="AA267" i="9"/>
  <c r="AF267" i="9"/>
  <c r="BB267" i="8"/>
  <c r="BG267" i="8"/>
  <c r="AY268" i="8" s="1"/>
  <c r="BE267" i="8"/>
  <c r="CD269" i="7"/>
  <c r="CA269" i="7"/>
  <c r="CF269" i="7"/>
  <c r="Q268" i="9"/>
  <c r="N268" i="9"/>
  <c r="S268" i="9"/>
  <c r="BQ267" i="9"/>
  <c r="BN267" i="9"/>
  <c r="BS267" i="9"/>
  <c r="BO267" i="8"/>
  <c r="BR267" i="8"/>
  <c r="BT267" i="8"/>
  <c r="BL268" i="8" s="1"/>
  <c r="AQ267" i="8"/>
  <c r="AN267" i="8"/>
  <c r="AS267" i="8"/>
  <c r="CD267" i="9"/>
  <c r="CA267" i="9"/>
  <c r="CF267" i="9"/>
  <c r="U267" i="8"/>
  <c r="AH269" i="7"/>
  <c r="P268" i="8"/>
  <c r="AC270" i="7"/>
  <c r="AH267" i="8"/>
  <c r="Q268" i="8" l="1"/>
  <c r="N268" i="8"/>
  <c r="S268" i="8"/>
  <c r="BU267" i="8"/>
  <c r="CC268" i="8"/>
  <c r="BH267" i="8"/>
  <c r="BC268" i="8"/>
  <c r="CH267" i="8"/>
  <c r="AO269" i="7"/>
  <c r="AR269" i="7"/>
  <c r="AT269" i="7"/>
  <c r="AL270" i="7" s="1"/>
  <c r="BO267" i="9"/>
  <c r="BR267" i="9"/>
  <c r="BT267" i="9"/>
  <c r="BL268" i="9" s="1"/>
  <c r="BB267" i="9"/>
  <c r="BG267" i="9"/>
  <c r="AY268" i="9" s="1"/>
  <c r="BE267" i="9"/>
  <c r="BO269" i="7"/>
  <c r="BT269" i="7"/>
  <c r="BL270" i="7" s="1"/>
  <c r="BR269" i="7"/>
  <c r="CB267" i="9"/>
  <c r="CG267" i="9"/>
  <c r="BY268" i="9" s="1"/>
  <c r="CE267" i="9"/>
  <c r="O268" i="9"/>
  <c r="T268" i="9"/>
  <c r="L269" i="9" s="1"/>
  <c r="R268" i="9"/>
  <c r="AB267" i="9"/>
  <c r="AG267" i="9"/>
  <c r="Y268" i="9" s="1"/>
  <c r="AE267" i="9"/>
  <c r="O269" i="7"/>
  <c r="R269" i="7"/>
  <c r="T269" i="7"/>
  <c r="L270" i="7" s="1"/>
  <c r="AD268" i="8"/>
  <c r="AA268" i="8"/>
  <c r="AF268" i="8"/>
  <c r="AD270" i="7"/>
  <c r="AA270" i="7"/>
  <c r="AF270" i="7"/>
  <c r="AO267" i="9"/>
  <c r="AT267" i="9"/>
  <c r="AL268" i="9" s="1"/>
  <c r="AR267" i="9"/>
  <c r="AO267" i="8"/>
  <c r="AT267" i="8"/>
  <c r="AL268" i="8" s="1"/>
  <c r="AR267" i="8"/>
  <c r="CB269" i="7"/>
  <c r="CG269" i="7"/>
  <c r="BY270" i="7" s="1"/>
  <c r="CE269" i="7"/>
  <c r="BP268" i="8"/>
  <c r="BB269" i="7"/>
  <c r="BE269" i="7"/>
  <c r="BG269" i="7"/>
  <c r="AY270" i="7" s="1"/>
  <c r="BQ268" i="8" l="1"/>
  <c r="BN268" i="8"/>
  <c r="BS268" i="8"/>
  <c r="AH267" i="9"/>
  <c r="CH267" i="9"/>
  <c r="BP268" i="9"/>
  <c r="AC268" i="9"/>
  <c r="BU267" i="9"/>
  <c r="BU269" i="7"/>
  <c r="BC270" i="7"/>
  <c r="AP270" i="7"/>
  <c r="CD268" i="8"/>
  <c r="CA268" i="8"/>
  <c r="CF268" i="8"/>
  <c r="AU269" i="7"/>
  <c r="BP270" i="7"/>
  <c r="AU267" i="8"/>
  <c r="BH267" i="9"/>
  <c r="CC268" i="9"/>
  <c r="CH269" i="7"/>
  <c r="BC268" i="9"/>
  <c r="CC270" i="7"/>
  <c r="AB270" i="7"/>
  <c r="AG270" i="7"/>
  <c r="Y271" i="7" s="1"/>
  <c r="AE270" i="7"/>
  <c r="AP268" i="8"/>
  <c r="AB268" i="8"/>
  <c r="AE268" i="8"/>
  <c r="AG268" i="8"/>
  <c r="Y269" i="8" s="1"/>
  <c r="U268" i="9"/>
  <c r="BD268" i="8"/>
  <c r="BA268" i="8"/>
  <c r="BF268" i="8"/>
  <c r="O268" i="8"/>
  <c r="T268" i="8"/>
  <c r="L269" i="8" s="1"/>
  <c r="R268" i="8"/>
  <c r="AU267" i="9"/>
  <c r="P270" i="7"/>
  <c r="BH269" i="7"/>
  <c r="AP268" i="9"/>
  <c r="U269" i="7"/>
  <c r="P269" i="9"/>
  <c r="AD268" i="9" l="1"/>
  <c r="AA268" i="9"/>
  <c r="AF268" i="9"/>
  <c r="CD270" i="7"/>
  <c r="CA270" i="7"/>
  <c r="CF270" i="7"/>
  <c r="BQ268" i="9"/>
  <c r="BN268" i="9"/>
  <c r="BS268" i="9"/>
  <c r="BB268" i="8"/>
  <c r="BG268" i="8"/>
  <c r="AY269" i="8" s="1"/>
  <c r="BE268" i="8"/>
  <c r="CB268" i="8"/>
  <c r="CE268" i="8"/>
  <c r="CG268" i="8"/>
  <c r="BY269" i="8" s="1"/>
  <c r="Q270" i="7"/>
  <c r="N270" i="7"/>
  <c r="S270" i="7"/>
  <c r="AQ270" i="7"/>
  <c r="AN270" i="7"/>
  <c r="AS270" i="7"/>
  <c r="AQ268" i="9"/>
  <c r="AN268" i="9"/>
  <c r="AS268" i="9"/>
  <c r="AC269" i="8"/>
  <c r="BD268" i="9"/>
  <c r="BA268" i="9"/>
  <c r="BF268" i="9"/>
  <c r="AC271" i="7"/>
  <c r="BD270" i="7"/>
  <c r="BA270" i="7"/>
  <c r="BF270" i="7"/>
  <c r="AH268" i="8"/>
  <c r="AQ268" i="8"/>
  <c r="AN268" i="8"/>
  <c r="AS268" i="8"/>
  <c r="CD268" i="9"/>
  <c r="CA268" i="9"/>
  <c r="CF268" i="9"/>
  <c r="BQ270" i="7"/>
  <c r="BN270" i="7"/>
  <c r="BS270" i="7"/>
  <c r="U268" i="8"/>
  <c r="BO268" i="8"/>
  <c r="BT268" i="8"/>
  <c r="BL269" i="8" s="1"/>
  <c r="BR268" i="8"/>
  <c r="AH270" i="7"/>
  <c r="Q269" i="9"/>
  <c r="N269" i="9"/>
  <c r="S269" i="9"/>
  <c r="P269" i="8"/>
  <c r="AO268" i="9" l="1"/>
  <c r="AR268" i="9"/>
  <c r="AT268" i="9"/>
  <c r="AL269" i="9" s="1"/>
  <c r="BC269" i="8"/>
  <c r="B30" i="9"/>
  <c r="BO270" i="7"/>
  <c r="BT270" i="7"/>
  <c r="BL271" i="7" s="1"/>
  <c r="BR270" i="7"/>
  <c r="BU268" i="8"/>
  <c r="BP269" i="8"/>
  <c r="AO268" i="8"/>
  <c r="AT268" i="8"/>
  <c r="AL269" i="8" s="1"/>
  <c r="AR268" i="8"/>
  <c r="AO270" i="7"/>
  <c r="AR270" i="7"/>
  <c r="AT270" i="7"/>
  <c r="AL271" i="7" s="1"/>
  <c r="BO268" i="9"/>
  <c r="BR268" i="9"/>
  <c r="BT268" i="9"/>
  <c r="BL269" i="9" s="1"/>
  <c r="Q269" i="8"/>
  <c r="N269" i="8"/>
  <c r="S269" i="8"/>
  <c r="AD271" i="7"/>
  <c r="AA271" i="7"/>
  <c r="AF271" i="7"/>
  <c r="BB268" i="9"/>
  <c r="BG268" i="9"/>
  <c r="AY269" i="9" s="1"/>
  <c r="BE268" i="9"/>
  <c r="O270" i="7"/>
  <c r="R270" i="7"/>
  <c r="T270" i="7"/>
  <c r="L271" i="7" s="1"/>
  <c r="CB270" i="7"/>
  <c r="CE270" i="7"/>
  <c r="CG270" i="7"/>
  <c r="BY271" i="7" s="1"/>
  <c r="BB270" i="7"/>
  <c r="BG270" i="7"/>
  <c r="AY271" i="7" s="1"/>
  <c r="BE270" i="7"/>
  <c r="CC269" i="8"/>
  <c r="O269" i="9"/>
  <c r="T269" i="9"/>
  <c r="L270" i="9" s="1"/>
  <c r="R269" i="9"/>
  <c r="AD269" i="8"/>
  <c r="AA269" i="8"/>
  <c r="AF269" i="8"/>
  <c r="CH268" i="8"/>
  <c r="AB268" i="9"/>
  <c r="AE268" i="9"/>
  <c r="AG268" i="9"/>
  <c r="Y269" i="9" s="1"/>
  <c r="CB268" i="9"/>
  <c r="CG268" i="9"/>
  <c r="BY269" i="9" s="1"/>
  <c r="CE268" i="9"/>
  <c r="BH268" i="8"/>
  <c r="AP269" i="8" l="1"/>
  <c r="CH270" i="7"/>
  <c r="U269" i="9"/>
  <c r="P271" i="7"/>
  <c r="B30" i="8"/>
  <c r="BQ269" i="8"/>
  <c r="BN269" i="8"/>
  <c r="BS269" i="8"/>
  <c r="P270" i="9"/>
  <c r="AB271" i="7"/>
  <c r="AE271" i="7"/>
  <c r="AG271" i="7"/>
  <c r="Y272" i="7" s="1"/>
  <c r="U270" i="7"/>
  <c r="O269" i="8"/>
  <c r="R269" i="8"/>
  <c r="T269" i="8"/>
  <c r="L270" i="8" s="1"/>
  <c r="AC269" i="9"/>
  <c r="BH268" i="9"/>
  <c r="BP269" i="9"/>
  <c r="BD269" i="8"/>
  <c r="BA269" i="8"/>
  <c r="BF269" i="8"/>
  <c r="BH270" i="7"/>
  <c r="AP271" i="7"/>
  <c r="AH268" i="9"/>
  <c r="BU268" i="9"/>
  <c r="BC271" i="7"/>
  <c r="AU270" i="7"/>
  <c r="BU270" i="7"/>
  <c r="AP269" i="9"/>
  <c r="CD269" i="8"/>
  <c r="CA269" i="8"/>
  <c r="CF269" i="8"/>
  <c r="CH268" i="9"/>
  <c r="CC269" i="9"/>
  <c r="C30" i="8"/>
  <c r="BP271" i="7"/>
  <c r="AU268" i="9"/>
  <c r="BC269" i="9"/>
  <c r="AB269" i="8"/>
  <c r="AG269" i="8"/>
  <c r="Y270" i="8" s="1"/>
  <c r="AE269" i="8"/>
  <c r="CC271" i="7"/>
  <c r="C32" i="7"/>
  <c r="AU268" i="8"/>
  <c r="BD271" i="7" l="1"/>
  <c r="BA271" i="7"/>
  <c r="BF271" i="7"/>
  <c r="E30" i="8"/>
  <c r="BB269" i="8"/>
  <c r="BE269" i="8"/>
  <c r="BG269" i="8"/>
  <c r="AY270" i="8" s="1"/>
  <c r="Q271" i="7"/>
  <c r="N271" i="7"/>
  <c r="S271" i="7"/>
  <c r="CB269" i="8"/>
  <c r="CG269" i="8"/>
  <c r="BY270" i="8" s="1"/>
  <c r="CE269" i="8"/>
  <c r="BQ269" i="9"/>
  <c r="BN269" i="9"/>
  <c r="BS269" i="9"/>
  <c r="Q270" i="9"/>
  <c r="N270" i="9"/>
  <c r="S270" i="9"/>
  <c r="AC270" i="8"/>
  <c r="BD269" i="9"/>
  <c r="BA269" i="9"/>
  <c r="BF269" i="9"/>
  <c r="G30" i="8"/>
  <c r="AC272" i="7"/>
  <c r="AQ269" i="9"/>
  <c r="AN269" i="9"/>
  <c r="AS269" i="9"/>
  <c r="AH271" i="7"/>
  <c r="BQ271" i="7"/>
  <c r="BN271" i="7"/>
  <c r="BS271" i="7"/>
  <c r="F30" i="8"/>
  <c r="AD269" i="9"/>
  <c r="AA269" i="9"/>
  <c r="AF269" i="9"/>
  <c r="P270" i="8"/>
  <c r="CD269" i="9"/>
  <c r="CA269" i="9"/>
  <c r="CF269" i="9"/>
  <c r="U269" i="8"/>
  <c r="BO269" i="8"/>
  <c r="BT269" i="8"/>
  <c r="BL270" i="8" s="1"/>
  <c r="BR269" i="8"/>
  <c r="CD271" i="7"/>
  <c r="CA271" i="7"/>
  <c r="CF271" i="7"/>
  <c r="AQ271" i="7"/>
  <c r="AN271" i="7"/>
  <c r="AS271" i="7"/>
  <c r="AH269" i="8"/>
  <c r="AQ269" i="8"/>
  <c r="AN269" i="8"/>
  <c r="AS269" i="8"/>
  <c r="BU269" i="8" l="1"/>
  <c r="D30" i="9"/>
  <c r="BC270" i="8"/>
  <c r="D30" i="8"/>
  <c r="BO269" i="9"/>
  <c r="BT269" i="9"/>
  <c r="BL270" i="9" s="1"/>
  <c r="BR269" i="9"/>
  <c r="BH269" i="8"/>
  <c r="O270" i="9"/>
  <c r="R270" i="9"/>
  <c r="T270" i="9"/>
  <c r="L271" i="9" s="1"/>
  <c r="AO269" i="8"/>
  <c r="AT269" i="8"/>
  <c r="AL270" i="8" s="1"/>
  <c r="AR269" i="8"/>
  <c r="BP270" i="8"/>
  <c r="AO269" i="9"/>
  <c r="AT269" i="9"/>
  <c r="AL270" i="9" s="1"/>
  <c r="AR269" i="9"/>
  <c r="F32" i="7"/>
  <c r="BO271" i="7"/>
  <c r="BT271" i="7"/>
  <c r="BL272" i="7" s="1"/>
  <c r="BR271" i="7"/>
  <c r="CH269" i="8"/>
  <c r="G30" i="9"/>
  <c r="AO271" i="7"/>
  <c r="AR271" i="7"/>
  <c r="AT271" i="7"/>
  <c r="AL272" i="7" s="1"/>
  <c r="E30" i="9"/>
  <c r="CC270" i="8"/>
  <c r="BB269" i="9"/>
  <c r="BE269" i="9"/>
  <c r="BG269" i="9"/>
  <c r="AY270" i="9" s="1"/>
  <c r="E32" i="7"/>
  <c r="AB269" i="9"/>
  <c r="AG269" i="9"/>
  <c r="Y270" i="9" s="1"/>
  <c r="AE269" i="9"/>
  <c r="AD270" i="8"/>
  <c r="AA270" i="8"/>
  <c r="AF270" i="8"/>
  <c r="D32" i="7"/>
  <c r="CB269" i="9"/>
  <c r="CG269" i="9"/>
  <c r="BY270" i="9" s="1"/>
  <c r="CE269" i="9"/>
  <c r="G32" i="7"/>
  <c r="B32" i="7"/>
  <c r="BB271" i="7"/>
  <c r="BE271" i="7"/>
  <c r="BG271" i="7"/>
  <c r="AY272" i="7" s="1"/>
  <c r="AD272" i="7"/>
  <c r="AA272" i="7"/>
  <c r="AF272" i="7"/>
  <c r="F30" i="9"/>
  <c r="Q270" i="8"/>
  <c r="N270" i="8"/>
  <c r="S270" i="8"/>
  <c r="CB271" i="7"/>
  <c r="CG271" i="7"/>
  <c r="BY272" i="7" s="1"/>
  <c r="CE271" i="7"/>
  <c r="C30" i="9"/>
  <c r="O271" i="7"/>
  <c r="T271" i="7"/>
  <c r="L272" i="7" s="1"/>
  <c r="R271" i="7"/>
  <c r="BC272" i="7" l="1"/>
  <c r="AU269" i="8"/>
  <c r="CH271" i="7"/>
  <c r="BH271" i="7"/>
  <c r="AB270" i="8"/>
  <c r="AG270" i="8"/>
  <c r="Y271" i="8" s="1"/>
  <c r="AE270" i="8"/>
  <c r="AP270" i="8"/>
  <c r="BD270" i="8"/>
  <c r="BA270" i="8"/>
  <c r="BF270" i="8"/>
  <c r="CC272" i="7"/>
  <c r="BU271" i="7"/>
  <c r="P271" i="9"/>
  <c r="U270" i="9"/>
  <c r="AH269" i="9"/>
  <c r="AU269" i="9"/>
  <c r="O270" i="8"/>
  <c r="T270" i="8"/>
  <c r="L271" i="8" s="1"/>
  <c r="R270" i="8"/>
  <c r="U271" i="7"/>
  <c r="CC270" i="9"/>
  <c r="BC270" i="9"/>
  <c r="AP270" i="9"/>
  <c r="BU269" i="9"/>
  <c r="AU271" i="7"/>
  <c r="P272" i="7"/>
  <c r="BH269" i="9"/>
  <c r="BP270" i="9"/>
  <c r="BQ270" i="8"/>
  <c r="BN270" i="8"/>
  <c r="BS270" i="8"/>
  <c r="BP272" i="7"/>
  <c r="AC270" i="9"/>
  <c r="AP272" i="7"/>
  <c r="CH269" i="9"/>
  <c r="AB272" i="7"/>
  <c r="AE272" i="7"/>
  <c r="AG272" i="7"/>
  <c r="Y273" i="7" s="1"/>
  <c r="CD270" i="8"/>
  <c r="CA270" i="8"/>
  <c r="CF270" i="8"/>
  <c r="AH270" i="8" l="1"/>
  <c r="AC271" i="8"/>
  <c r="AQ270" i="9"/>
  <c r="AN270" i="9"/>
  <c r="AS270" i="9"/>
  <c r="BD270" i="9"/>
  <c r="BA270" i="9"/>
  <c r="BF270" i="9"/>
  <c r="AQ272" i="7"/>
  <c r="AN272" i="7"/>
  <c r="AS272" i="7"/>
  <c r="CD270" i="9"/>
  <c r="CA270" i="9"/>
  <c r="CF270" i="9"/>
  <c r="CD272" i="7"/>
  <c r="CA272" i="7"/>
  <c r="CF272" i="7"/>
  <c r="AH272" i="7"/>
  <c r="AD270" i="9"/>
  <c r="AA270" i="9"/>
  <c r="AF270" i="9"/>
  <c r="Q272" i="7"/>
  <c r="N272" i="7"/>
  <c r="S272" i="7"/>
  <c r="BB270" i="8"/>
  <c r="BE270" i="8"/>
  <c r="BG270" i="8"/>
  <c r="AY271" i="8" s="1"/>
  <c r="BQ270" i="9"/>
  <c r="BN270" i="9"/>
  <c r="BS270" i="9"/>
  <c r="CB270" i="8"/>
  <c r="CE270" i="8"/>
  <c r="CG270" i="8"/>
  <c r="BY271" i="8" s="1"/>
  <c r="BQ272" i="7"/>
  <c r="BN272" i="7"/>
  <c r="BS272" i="7"/>
  <c r="U270" i="8"/>
  <c r="BO270" i="8"/>
  <c r="BT270" i="8"/>
  <c r="BL271" i="8" s="1"/>
  <c r="BR270" i="8"/>
  <c r="P271" i="8"/>
  <c r="AC273" i="7"/>
  <c r="Q271" i="9"/>
  <c r="N271" i="9"/>
  <c r="S271" i="9"/>
  <c r="AQ270" i="8"/>
  <c r="AN270" i="8"/>
  <c r="AS270" i="8"/>
  <c r="BD272" i="7"/>
  <c r="BA272" i="7"/>
  <c r="BF272" i="7"/>
  <c r="CB272" i="7" l="1"/>
  <c r="CE272" i="7"/>
  <c r="CG272" i="7"/>
  <c r="BY273" i="7" s="1"/>
  <c r="AO270" i="9"/>
  <c r="AT270" i="9"/>
  <c r="AL271" i="9" s="1"/>
  <c r="AR270" i="9"/>
  <c r="CB270" i="9"/>
  <c r="CG270" i="9"/>
  <c r="BY271" i="9" s="1"/>
  <c r="CE270" i="9"/>
  <c r="BO272" i="7"/>
  <c r="BT272" i="7"/>
  <c r="BL273" i="7" s="1"/>
  <c r="BR272" i="7"/>
  <c r="CH270" i="8"/>
  <c r="AB270" i="9"/>
  <c r="AG270" i="9"/>
  <c r="Y271" i="9" s="1"/>
  <c r="AE270" i="9"/>
  <c r="BH270" i="8"/>
  <c r="O272" i="7"/>
  <c r="T272" i="7"/>
  <c r="L273" i="7" s="1"/>
  <c r="R272" i="7"/>
  <c r="AO272" i="7"/>
  <c r="AR272" i="7"/>
  <c r="AT272" i="7"/>
  <c r="AL273" i="7" s="1"/>
  <c r="AD271" i="8"/>
  <c r="AA271" i="8"/>
  <c r="AF271" i="8"/>
  <c r="AD273" i="7"/>
  <c r="AA273" i="7"/>
  <c r="AF273" i="7"/>
  <c r="O271" i="9"/>
  <c r="R271" i="9"/>
  <c r="T271" i="9"/>
  <c r="L272" i="9" s="1"/>
  <c r="Q271" i="8"/>
  <c r="N271" i="8"/>
  <c r="S271" i="8"/>
  <c r="BU270" i="8"/>
  <c r="CC271" i="8"/>
  <c r="BB272" i="7"/>
  <c r="BG272" i="7"/>
  <c r="AY273" i="7" s="1"/>
  <c r="BE272" i="7"/>
  <c r="BO270" i="9"/>
  <c r="BR270" i="9"/>
  <c r="BT270" i="9"/>
  <c r="BL271" i="9" s="1"/>
  <c r="BP271" i="8"/>
  <c r="AO270" i="8"/>
  <c r="AT270" i="8"/>
  <c r="AL271" i="8" s="1"/>
  <c r="AR270" i="8"/>
  <c r="BC271" i="8"/>
  <c r="BB270" i="9"/>
  <c r="BE270" i="9"/>
  <c r="BG270" i="9"/>
  <c r="AY271" i="9" s="1"/>
  <c r="AB271" i="8" l="1"/>
  <c r="AE271" i="8"/>
  <c r="AG271" i="8"/>
  <c r="Y272" i="8" s="1"/>
  <c r="CC271" i="9"/>
  <c r="BD271" i="8"/>
  <c r="BA271" i="8"/>
  <c r="BF271" i="8"/>
  <c r="BC273" i="7"/>
  <c r="O271" i="8"/>
  <c r="T271" i="8"/>
  <c r="L272" i="8" s="1"/>
  <c r="R271" i="8"/>
  <c r="CD271" i="8"/>
  <c r="CA271" i="8"/>
  <c r="CF271" i="8"/>
  <c r="U271" i="9"/>
  <c r="AU270" i="9"/>
  <c r="AP273" i="7"/>
  <c r="P273" i="7"/>
  <c r="BP273" i="7"/>
  <c r="AP271" i="9"/>
  <c r="BH272" i="7"/>
  <c r="AC271" i="9"/>
  <c r="BQ271" i="8"/>
  <c r="BN271" i="8"/>
  <c r="BS271" i="8"/>
  <c r="CC273" i="7"/>
  <c r="AU270" i="8"/>
  <c r="BP271" i="9"/>
  <c r="CH272" i="7"/>
  <c r="P272" i="9"/>
  <c r="AP271" i="8"/>
  <c r="U272" i="7"/>
  <c r="AB273" i="7"/>
  <c r="AE273" i="7"/>
  <c r="AG273" i="7"/>
  <c r="Y274" i="7" s="1"/>
  <c r="AU272" i="7"/>
  <c r="BU272" i="7"/>
  <c r="BC271" i="9"/>
  <c r="BU270" i="9"/>
  <c r="BH270" i="9"/>
  <c r="AH270" i="9"/>
  <c r="CH270" i="9"/>
  <c r="BO271" i="8" l="1"/>
  <c r="BR271" i="8"/>
  <c r="BT271" i="8"/>
  <c r="BL272" i="8" s="1"/>
  <c r="Q273" i="7"/>
  <c r="N273" i="7"/>
  <c r="S273" i="7"/>
  <c r="P272" i="8"/>
  <c r="AH273" i="7"/>
  <c r="AQ273" i="7"/>
  <c r="AN273" i="7"/>
  <c r="AS273" i="7"/>
  <c r="BD273" i="7"/>
  <c r="BA273" i="7"/>
  <c r="BF273" i="7"/>
  <c r="BQ271" i="9"/>
  <c r="BN271" i="9"/>
  <c r="BS271" i="9"/>
  <c r="AD271" i="9"/>
  <c r="AA271" i="9"/>
  <c r="AF271" i="9"/>
  <c r="BB271" i="8"/>
  <c r="BG271" i="8"/>
  <c r="AY272" i="8" s="1"/>
  <c r="BE271" i="8"/>
  <c r="CD271" i="9"/>
  <c r="CA271" i="9"/>
  <c r="CF271" i="9"/>
  <c r="AQ271" i="9"/>
  <c r="AN271" i="9"/>
  <c r="AS271" i="9"/>
  <c r="AC274" i="7"/>
  <c r="AQ271" i="8"/>
  <c r="AN271" i="8"/>
  <c r="AS271" i="8"/>
  <c r="CD273" i="7"/>
  <c r="CA273" i="7"/>
  <c r="CF273" i="7"/>
  <c r="CB271" i="8"/>
  <c r="CG271" i="8"/>
  <c r="BY272" i="8" s="1"/>
  <c r="CE271" i="8"/>
  <c r="AC272" i="8"/>
  <c r="BD271" i="9"/>
  <c r="BA271" i="9"/>
  <c r="BF271" i="9"/>
  <c r="BQ273" i="7"/>
  <c r="BN273" i="7"/>
  <c r="BS273" i="7"/>
  <c r="AH271" i="8"/>
  <c r="Q272" i="9"/>
  <c r="N272" i="9"/>
  <c r="S272" i="9"/>
  <c r="U271" i="8"/>
  <c r="CC272" i="8" l="1"/>
  <c r="AO271" i="9"/>
  <c r="AT271" i="9"/>
  <c r="AL272" i="9" s="1"/>
  <c r="AR271" i="9"/>
  <c r="BO271" i="9"/>
  <c r="BR271" i="9"/>
  <c r="BT271" i="9"/>
  <c r="BL272" i="9" s="1"/>
  <c r="Q272" i="8"/>
  <c r="N272" i="8"/>
  <c r="S272" i="8"/>
  <c r="AD274" i="7"/>
  <c r="AA274" i="7"/>
  <c r="AF274" i="7"/>
  <c r="CB271" i="9"/>
  <c r="CE271" i="9"/>
  <c r="CG271" i="9"/>
  <c r="BY272" i="9" s="1"/>
  <c r="O273" i="7"/>
  <c r="R273" i="7"/>
  <c r="T273" i="7"/>
  <c r="L274" i="7" s="1"/>
  <c r="BB273" i="7"/>
  <c r="BG273" i="7"/>
  <c r="AY274" i="7" s="1"/>
  <c r="BE273" i="7"/>
  <c r="AO271" i="8"/>
  <c r="AR271" i="8"/>
  <c r="AT271" i="8"/>
  <c r="AL272" i="8" s="1"/>
  <c r="O272" i="9"/>
  <c r="T272" i="9"/>
  <c r="L273" i="9" s="1"/>
  <c r="R272" i="9"/>
  <c r="BH271" i="8"/>
  <c r="BP272" i="8"/>
  <c r="BC272" i="8"/>
  <c r="BU271" i="8"/>
  <c r="CH271" i="8"/>
  <c r="AB271" i="9"/>
  <c r="AE271" i="9"/>
  <c r="AG271" i="9"/>
  <c r="Y272" i="9" s="1"/>
  <c r="CB273" i="7"/>
  <c r="CG273" i="7"/>
  <c r="BY274" i="7" s="1"/>
  <c r="CE273" i="7"/>
  <c r="BO273" i="7"/>
  <c r="BT273" i="7"/>
  <c r="BL274" i="7" s="1"/>
  <c r="BR273" i="7"/>
  <c r="BB271" i="9"/>
  <c r="BG271" i="9"/>
  <c r="AY272" i="9" s="1"/>
  <c r="BE271" i="9"/>
  <c r="AD272" i="8"/>
  <c r="AA272" i="8"/>
  <c r="AF272" i="8"/>
  <c r="AO273" i="7"/>
  <c r="AR273" i="7"/>
  <c r="AT273" i="7"/>
  <c r="AL274" i="7" s="1"/>
  <c r="CH273" i="7" l="1"/>
  <c r="AU271" i="8"/>
  <c r="AP272" i="8"/>
  <c r="CC272" i="9"/>
  <c r="AU271" i="9"/>
  <c r="AP272" i="9"/>
  <c r="BQ272" i="8"/>
  <c r="BN272" i="8"/>
  <c r="BS272" i="8"/>
  <c r="BH273" i="7"/>
  <c r="BH271" i="9"/>
  <c r="BC272" i="9"/>
  <c r="AC272" i="9"/>
  <c r="BC274" i="7"/>
  <c r="AB274" i="7"/>
  <c r="AE274" i="7"/>
  <c r="AG274" i="7"/>
  <c r="Y275" i="7" s="1"/>
  <c r="AH271" i="9"/>
  <c r="AP274" i="7"/>
  <c r="P274" i="7"/>
  <c r="O272" i="8"/>
  <c r="R272" i="8"/>
  <c r="T272" i="8"/>
  <c r="L273" i="8" s="1"/>
  <c r="U272" i="9"/>
  <c r="U273" i="7"/>
  <c r="CD272" i="8"/>
  <c r="CA272" i="8"/>
  <c r="CF272" i="8"/>
  <c r="CH271" i="9"/>
  <c r="BP272" i="9"/>
  <c r="BD272" i="8"/>
  <c r="BA272" i="8"/>
  <c r="BF272" i="8"/>
  <c r="CC274" i="7"/>
  <c r="AU273" i="7"/>
  <c r="BU273" i="7"/>
  <c r="P273" i="9"/>
  <c r="AB272" i="8"/>
  <c r="AG272" i="8"/>
  <c r="Y273" i="8" s="1"/>
  <c r="AE272" i="8"/>
  <c r="BP274" i="7"/>
  <c r="BU271" i="9"/>
  <c r="AD272" i="9" l="1"/>
  <c r="AA272" i="9"/>
  <c r="AF272" i="9"/>
  <c r="AQ272" i="9"/>
  <c r="AN272" i="9"/>
  <c r="AS272" i="9"/>
  <c r="BB272" i="8"/>
  <c r="BE272" i="8"/>
  <c r="BG272" i="8"/>
  <c r="AY273" i="8" s="1"/>
  <c r="AC273" i="8"/>
  <c r="P273" i="8"/>
  <c r="AQ274" i="7"/>
  <c r="AN274" i="7"/>
  <c r="AS274" i="7"/>
  <c r="BD272" i="9"/>
  <c r="BA272" i="9"/>
  <c r="BF272" i="9"/>
  <c r="U272" i="8"/>
  <c r="AH272" i="8"/>
  <c r="CD272" i="9"/>
  <c r="CA272" i="9"/>
  <c r="CF272" i="9"/>
  <c r="AC275" i="7"/>
  <c r="AQ272" i="8"/>
  <c r="AN272" i="8"/>
  <c r="AS272" i="8"/>
  <c r="CB272" i="8"/>
  <c r="CG272" i="8"/>
  <c r="BY273" i="8" s="1"/>
  <c r="CE272" i="8"/>
  <c r="AH274" i="7"/>
  <c r="BQ272" i="9"/>
  <c r="BN272" i="9"/>
  <c r="BS272" i="9"/>
  <c r="CD274" i="7"/>
  <c r="CA274" i="7"/>
  <c r="CF274" i="7"/>
  <c r="BO272" i="8"/>
  <c r="BR272" i="8"/>
  <c r="BT272" i="8"/>
  <c r="BL273" i="8" s="1"/>
  <c r="Q273" i="9"/>
  <c r="N273" i="9"/>
  <c r="S273" i="9"/>
  <c r="BD274" i="7"/>
  <c r="BA274" i="7"/>
  <c r="BF274" i="7"/>
  <c r="Q274" i="7"/>
  <c r="N274" i="7"/>
  <c r="S274" i="7"/>
  <c r="BQ274" i="7"/>
  <c r="BN274" i="7"/>
  <c r="BS274" i="7"/>
  <c r="Q273" i="8" l="1"/>
  <c r="N273" i="8"/>
  <c r="S273" i="8"/>
  <c r="O274" i="7"/>
  <c r="R274" i="7"/>
  <c r="T274" i="7"/>
  <c r="L275" i="7" s="1"/>
  <c r="CH272" i="8"/>
  <c r="BO274" i="7"/>
  <c r="BT274" i="7"/>
  <c r="BL275" i="7" s="1"/>
  <c r="BR274" i="7"/>
  <c r="CB274" i="7"/>
  <c r="CE274" i="7"/>
  <c r="CG274" i="7"/>
  <c r="BY275" i="7" s="1"/>
  <c r="CC273" i="8"/>
  <c r="AD273" i="8"/>
  <c r="AA273" i="8"/>
  <c r="AF273" i="8"/>
  <c r="BC273" i="8"/>
  <c r="BB274" i="7"/>
  <c r="BG274" i="7"/>
  <c r="AY275" i="7" s="1"/>
  <c r="BE274" i="7"/>
  <c r="BH272" i="8"/>
  <c r="BO272" i="9"/>
  <c r="BR272" i="9"/>
  <c r="BT272" i="9"/>
  <c r="BL273" i="9" s="1"/>
  <c r="AO272" i="8"/>
  <c r="AR272" i="8"/>
  <c r="AT272" i="8"/>
  <c r="AL273" i="8" s="1"/>
  <c r="BB272" i="9"/>
  <c r="BE272" i="9"/>
  <c r="BG272" i="9"/>
  <c r="AY273" i="9" s="1"/>
  <c r="AO272" i="9"/>
  <c r="AT272" i="9"/>
  <c r="AL273" i="9" s="1"/>
  <c r="AR272" i="9"/>
  <c r="O273" i="9"/>
  <c r="T273" i="9"/>
  <c r="L274" i="9" s="1"/>
  <c r="R273" i="9"/>
  <c r="AD275" i="7"/>
  <c r="AA275" i="7"/>
  <c r="AF275" i="7"/>
  <c r="AO274" i="7"/>
  <c r="AR274" i="7"/>
  <c r="AT274" i="7"/>
  <c r="AL275" i="7" s="1"/>
  <c r="AB272" i="9"/>
  <c r="AG272" i="9"/>
  <c r="Y273" i="9" s="1"/>
  <c r="AE272" i="9"/>
  <c r="BP273" i="8"/>
  <c r="BU272" i="8"/>
  <c r="CB272" i="9"/>
  <c r="CE272" i="9"/>
  <c r="CG272" i="9"/>
  <c r="BY273" i="9" s="1"/>
  <c r="BP275" i="7" l="1"/>
  <c r="BP273" i="9"/>
  <c r="CD273" i="8"/>
  <c r="CA273" i="8"/>
  <c r="CF273" i="8"/>
  <c r="AB273" i="8"/>
  <c r="AE273" i="8"/>
  <c r="AG273" i="8"/>
  <c r="Y274" i="8" s="1"/>
  <c r="BC273" i="9"/>
  <c r="P275" i="7"/>
  <c r="AU274" i="7"/>
  <c r="CC273" i="9"/>
  <c r="AH272" i="9"/>
  <c r="BH272" i="9"/>
  <c r="CC275" i="7"/>
  <c r="U274" i="7"/>
  <c r="AC273" i="9"/>
  <c r="AB275" i="7"/>
  <c r="AE275" i="7"/>
  <c r="AG275" i="7"/>
  <c r="Y276" i="7" s="1"/>
  <c r="BH274" i="7"/>
  <c r="CH274" i="7"/>
  <c r="BC275" i="7"/>
  <c r="AP275" i="7"/>
  <c r="AP273" i="9"/>
  <c r="U273" i="9"/>
  <c r="AP273" i="8"/>
  <c r="O273" i="8"/>
  <c r="T273" i="8"/>
  <c r="L274" i="8" s="1"/>
  <c r="R273" i="8"/>
  <c r="BQ273" i="8"/>
  <c r="BN273" i="8"/>
  <c r="BS273" i="8"/>
  <c r="AU272" i="9"/>
  <c r="BU272" i="9"/>
  <c r="CH272" i="9"/>
  <c r="P274" i="9"/>
  <c r="AU272" i="8"/>
  <c r="BD273" i="8"/>
  <c r="BA273" i="8"/>
  <c r="BF273" i="8"/>
  <c r="BU274" i="7"/>
  <c r="AH275" i="7" l="1"/>
  <c r="AC274" i="8"/>
  <c r="AQ273" i="9"/>
  <c r="AN273" i="9"/>
  <c r="AS273" i="9"/>
  <c r="CD273" i="9"/>
  <c r="CA273" i="9"/>
  <c r="CF273" i="9"/>
  <c r="AH273" i="8"/>
  <c r="Q274" i="9"/>
  <c r="N274" i="9"/>
  <c r="S274" i="9"/>
  <c r="AD273" i="9"/>
  <c r="AA273" i="9"/>
  <c r="AF273" i="9"/>
  <c r="CB273" i="8"/>
  <c r="CG273" i="8"/>
  <c r="BY274" i="8" s="1"/>
  <c r="CE273" i="8"/>
  <c r="BO273" i="8"/>
  <c r="BT273" i="8"/>
  <c r="BL274" i="8" s="1"/>
  <c r="BR273" i="8"/>
  <c r="U273" i="8"/>
  <c r="AC276" i="7"/>
  <c r="Q275" i="7"/>
  <c r="N275" i="7"/>
  <c r="S275" i="7"/>
  <c r="BQ273" i="9"/>
  <c r="BN273" i="9"/>
  <c r="BS273" i="9"/>
  <c r="P274" i="8"/>
  <c r="BD275" i="7"/>
  <c r="BA275" i="7"/>
  <c r="BF275" i="7"/>
  <c r="CD275" i="7"/>
  <c r="CA275" i="7"/>
  <c r="CF275" i="7"/>
  <c r="AQ275" i="7"/>
  <c r="AN275" i="7"/>
  <c r="AS275" i="7"/>
  <c r="BQ275" i="7"/>
  <c r="BN275" i="7"/>
  <c r="BS275" i="7"/>
  <c r="BB273" i="8"/>
  <c r="BE273" i="8"/>
  <c r="BG273" i="8"/>
  <c r="AY274" i="8" s="1"/>
  <c r="AQ273" i="8"/>
  <c r="AN273" i="8"/>
  <c r="AS273" i="8"/>
  <c r="BD273" i="9"/>
  <c r="BA273" i="9"/>
  <c r="BF273" i="9"/>
  <c r="CC274" i="8" l="1"/>
  <c r="AB273" i="9"/>
  <c r="AG273" i="9"/>
  <c r="Y274" i="9" s="1"/>
  <c r="AE273" i="9"/>
  <c r="AO273" i="9"/>
  <c r="AT273" i="9"/>
  <c r="AL274" i="9" s="1"/>
  <c r="AR273" i="9"/>
  <c r="BB273" i="9"/>
  <c r="BE273" i="9"/>
  <c r="BG273" i="9"/>
  <c r="AY274" i="9" s="1"/>
  <c r="Q274" i="8"/>
  <c r="N274" i="8"/>
  <c r="S274" i="8"/>
  <c r="BO275" i="7"/>
  <c r="BT275" i="7"/>
  <c r="BL276" i="7" s="1"/>
  <c r="BR275" i="7"/>
  <c r="AD276" i="7"/>
  <c r="AA276" i="7"/>
  <c r="AF276" i="7"/>
  <c r="BB275" i="7"/>
  <c r="BG275" i="7"/>
  <c r="AY276" i="7" s="1"/>
  <c r="BE275" i="7"/>
  <c r="AO273" i="8"/>
  <c r="AT273" i="8"/>
  <c r="AL274" i="8" s="1"/>
  <c r="AR273" i="8"/>
  <c r="AD274" i="8"/>
  <c r="AA274" i="8"/>
  <c r="AF274" i="8"/>
  <c r="BH273" i="8"/>
  <c r="CH273" i="8"/>
  <c r="CB273" i="9"/>
  <c r="CE273" i="9"/>
  <c r="CG273" i="9"/>
  <c r="BY274" i="9" s="1"/>
  <c r="AO275" i="7"/>
  <c r="AR275" i="7"/>
  <c r="AT275" i="7"/>
  <c r="AL276" i="7" s="1"/>
  <c r="BU273" i="8"/>
  <c r="CB275" i="7"/>
  <c r="CE275" i="7"/>
  <c r="CG275" i="7"/>
  <c r="BY276" i="7" s="1"/>
  <c r="O275" i="7"/>
  <c r="T275" i="7"/>
  <c r="L276" i="7" s="1"/>
  <c r="R275" i="7"/>
  <c r="BO273" i="9"/>
  <c r="BT273" i="9"/>
  <c r="BL274" i="9" s="1"/>
  <c r="BR273" i="9"/>
  <c r="O274" i="9"/>
  <c r="R274" i="9"/>
  <c r="T274" i="9"/>
  <c r="L275" i="9" s="1"/>
  <c r="BC274" i="8"/>
  <c r="BP274" i="8"/>
  <c r="CH275" i="7" l="1"/>
  <c r="CC276" i="7"/>
  <c r="BU273" i="9"/>
  <c r="AU273" i="9"/>
  <c r="U274" i="9"/>
  <c r="BH273" i="9"/>
  <c r="BP274" i="9"/>
  <c r="AP274" i="9"/>
  <c r="AB274" i="8"/>
  <c r="AG274" i="8"/>
  <c r="Y275" i="8" s="1"/>
  <c r="AE274" i="8"/>
  <c r="BH275" i="7"/>
  <c r="AP276" i="7"/>
  <c r="BC276" i="7"/>
  <c r="AH273" i="9"/>
  <c r="BP276" i="7"/>
  <c r="AU275" i="7"/>
  <c r="AC274" i="9"/>
  <c r="AU273" i="8"/>
  <c r="U275" i="7"/>
  <c r="CC274" i="9"/>
  <c r="AP274" i="8"/>
  <c r="AB276" i="7"/>
  <c r="AE276" i="7"/>
  <c r="AG276" i="7"/>
  <c r="Y277" i="7" s="1"/>
  <c r="BD274" i="8"/>
  <c r="BA274" i="8"/>
  <c r="BF274" i="8"/>
  <c r="P276" i="7"/>
  <c r="CH273" i="9"/>
  <c r="O274" i="8"/>
  <c r="T274" i="8"/>
  <c r="L275" i="8" s="1"/>
  <c r="R274" i="8"/>
  <c r="CD274" i="8"/>
  <c r="CA274" i="8"/>
  <c r="CF274" i="8"/>
  <c r="BQ274" i="8"/>
  <c r="BN274" i="8"/>
  <c r="BS274" i="8"/>
  <c r="P275" i="9"/>
  <c r="BU275" i="7"/>
  <c r="BC274" i="9"/>
  <c r="P275" i="8" l="1"/>
  <c r="AD274" i="9"/>
  <c r="AA274" i="9"/>
  <c r="AF274" i="9"/>
  <c r="AQ276" i="7"/>
  <c r="AN276" i="7"/>
  <c r="AS276" i="7"/>
  <c r="AQ274" i="8"/>
  <c r="AN274" i="8"/>
  <c r="AS274" i="8"/>
  <c r="CD274" i="9"/>
  <c r="CA274" i="9"/>
  <c r="CF274" i="9"/>
  <c r="BQ276" i="7"/>
  <c r="BN276" i="7"/>
  <c r="BS276" i="7"/>
  <c r="AH274" i="8"/>
  <c r="AC275" i="8"/>
  <c r="Q275" i="9"/>
  <c r="N275" i="9"/>
  <c r="S275" i="9"/>
  <c r="Q276" i="7"/>
  <c r="N276" i="7"/>
  <c r="S276" i="7"/>
  <c r="BO274" i="8"/>
  <c r="BT274" i="8"/>
  <c r="BL275" i="8" s="1"/>
  <c r="BR274" i="8"/>
  <c r="BB274" i="8"/>
  <c r="BG274" i="8"/>
  <c r="AY275" i="8" s="1"/>
  <c r="BE274" i="8"/>
  <c r="BD274" i="9"/>
  <c r="BA274" i="9"/>
  <c r="BF274" i="9"/>
  <c r="CD276" i="7"/>
  <c r="CA276" i="7"/>
  <c r="CF276" i="7"/>
  <c r="CB274" i="8"/>
  <c r="CG274" i="8"/>
  <c r="BY275" i="8" s="1"/>
  <c r="CE274" i="8"/>
  <c r="AQ274" i="9"/>
  <c r="AN274" i="9"/>
  <c r="AS274" i="9"/>
  <c r="AC277" i="7"/>
  <c r="BQ274" i="9"/>
  <c r="BN274" i="9"/>
  <c r="BS274" i="9"/>
  <c r="U274" i="8"/>
  <c r="AH276" i="7"/>
  <c r="BD276" i="7"/>
  <c r="BA276" i="7"/>
  <c r="BF276" i="7"/>
  <c r="BO274" i="9" l="1"/>
  <c r="BT274" i="9"/>
  <c r="BL275" i="9" s="1"/>
  <c r="BR274" i="9"/>
  <c r="AO274" i="8"/>
  <c r="AR274" i="8"/>
  <c r="AT274" i="8"/>
  <c r="AL275" i="8" s="1"/>
  <c r="CH274" i="8"/>
  <c r="O275" i="9"/>
  <c r="R275" i="9"/>
  <c r="T275" i="9"/>
  <c r="L276" i="9" s="1"/>
  <c r="CC275" i="8"/>
  <c r="BC275" i="8"/>
  <c r="AO276" i="7"/>
  <c r="AT276" i="7"/>
  <c r="AL277" i="7" s="1"/>
  <c r="AR276" i="7"/>
  <c r="BH274" i="8"/>
  <c r="BP275" i="8"/>
  <c r="AB274" i="9"/>
  <c r="AE274" i="9"/>
  <c r="AG274" i="9"/>
  <c r="Y275" i="9" s="1"/>
  <c r="CB276" i="7"/>
  <c r="CE276" i="7"/>
  <c r="CG276" i="7"/>
  <c r="BY277" i="7" s="1"/>
  <c r="BB276" i="7"/>
  <c r="BG276" i="7"/>
  <c r="AY277" i="7" s="1"/>
  <c r="BE276" i="7"/>
  <c r="AD277" i="7"/>
  <c r="AA277" i="7"/>
  <c r="AF277" i="7"/>
  <c r="BO276" i="7"/>
  <c r="BR276" i="7"/>
  <c r="BT276" i="7"/>
  <c r="BL277" i="7" s="1"/>
  <c r="AO274" i="9"/>
  <c r="AT274" i="9"/>
  <c r="AL275" i="9" s="1"/>
  <c r="AR274" i="9"/>
  <c r="AD275" i="8"/>
  <c r="AA275" i="8"/>
  <c r="AF275" i="8"/>
  <c r="BU274" i="8"/>
  <c r="BB274" i="9"/>
  <c r="BG274" i="9"/>
  <c r="AY275" i="9" s="1"/>
  <c r="BE274" i="9"/>
  <c r="O276" i="7"/>
  <c r="T276" i="7"/>
  <c r="L277" i="7" s="1"/>
  <c r="R276" i="7"/>
  <c r="CB274" i="9"/>
  <c r="CG274" i="9"/>
  <c r="BY275" i="9" s="1"/>
  <c r="CE274" i="9"/>
  <c r="Q275" i="8"/>
  <c r="N275" i="8"/>
  <c r="S275" i="8"/>
  <c r="AP275" i="8" l="1"/>
  <c r="BQ275" i="8"/>
  <c r="BN275" i="8"/>
  <c r="BS275" i="8"/>
  <c r="BD275" i="8"/>
  <c r="BA275" i="8"/>
  <c r="BF275" i="8"/>
  <c r="AU274" i="8"/>
  <c r="AP277" i="7"/>
  <c r="U276" i="7"/>
  <c r="BH276" i="7"/>
  <c r="CD275" i="8"/>
  <c r="CA275" i="8"/>
  <c r="CF275" i="8"/>
  <c r="BU274" i="9"/>
  <c r="BP275" i="9"/>
  <c r="AB275" i="8"/>
  <c r="AG275" i="8"/>
  <c r="Y276" i="8" s="1"/>
  <c r="AE275" i="8"/>
  <c r="CC277" i="7"/>
  <c r="P277" i="7"/>
  <c r="AP275" i="9"/>
  <c r="CH276" i="7"/>
  <c r="P276" i="9"/>
  <c r="BC275" i="9"/>
  <c r="O275" i="8"/>
  <c r="R275" i="8"/>
  <c r="T275" i="8"/>
  <c r="L276" i="8" s="1"/>
  <c r="U275" i="9"/>
  <c r="AC275" i="9"/>
  <c r="AB277" i="7"/>
  <c r="AE277" i="7"/>
  <c r="AG277" i="7"/>
  <c r="Y278" i="7" s="1"/>
  <c r="AU274" i="9"/>
  <c r="BU276" i="7"/>
  <c r="AH274" i="9"/>
  <c r="BC277" i="7"/>
  <c r="BH274" i="9"/>
  <c r="BP277" i="7"/>
  <c r="CH274" i="9"/>
  <c r="CC275" i="9"/>
  <c r="AU276" i="7"/>
  <c r="AQ275" i="9" l="1"/>
  <c r="AN275" i="9"/>
  <c r="AS275" i="9"/>
  <c r="AQ277" i="7"/>
  <c r="AN277" i="7"/>
  <c r="AS277" i="7"/>
  <c r="Q277" i="7"/>
  <c r="N277" i="7"/>
  <c r="S277" i="7"/>
  <c r="BQ277" i="7"/>
  <c r="BN277" i="7"/>
  <c r="BS277" i="7"/>
  <c r="U275" i="8"/>
  <c r="CD277" i="7"/>
  <c r="CA277" i="7"/>
  <c r="CF277" i="7"/>
  <c r="AC278" i="7"/>
  <c r="CD275" i="9"/>
  <c r="CA275" i="9"/>
  <c r="CF275" i="9"/>
  <c r="P276" i="8"/>
  <c r="AH277" i="7"/>
  <c r="BD275" i="9"/>
  <c r="BA275" i="9"/>
  <c r="BF275" i="9"/>
  <c r="AH275" i="8"/>
  <c r="CB275" i="8"/>
  <c r="CE275" i="8"/>
  <c r="CG275" i="8"/>
  <c r="BY276" i="8" s="1"/>
  <c r="BB275" i="8"/>
  <c r="BE275" i="8"/>
  <c r="BG275" i="8"/>
  <c r="AY276" i="8" s="1"/>
  <c r="AC276" i="8"/>
  <c r="Q276" i="9"/>
  <c r="N276" i="9"/>
  <c r="S276" i="9"/>
  <c r="BD277" i="7"/>
  <c r="BA277" i="7"/>
  <c r="BF277" i="7"/>
  <c r="AD275" i="9"/>
  <c r="AA275" i="9"/>
  <c r="AF275" i="9"/>
  <c r="BQ275" i="9"/>
  <c r="BN275" i="9"/>
  <c r="BS275" i="9"/>
  <c r="BO275" i="8"/>
  <c r="BR275" i="8"/>
  <c r="BT275" i="8"/>
  <c r="BL276" i="8" s="1"/>
  <c r="AQ275" i="8"/>
  <c r="AN275" i="8"/>
  <c r="AS275" i="8"/>
  <c r="BO277" i="7" l="1"/>
  <c r="BT277" i="7"/>
  <c r="BL278" i="7" s="1"/>
  <c r="BR277" i="7"/>
  <c r="BP276" i="8"/>
  <c r="CC276" i="8"/>
  <c r="O277" i="7"/>
  <c r="R277" i="7"/>
  <c r="T277" i="7"/>
  <c r="L278" i="7" s="1"/>
  <c r="BU275" i="8"/>
  <c r="O276" i="9"/>
  <c r="T276" i="9"/>
  <c r="L277" i="9" s="1"/>
  <c r="R276" i="9"/>
  <c r="CH275" i="8"/>
  <c r="CB275" i="9"/>
  <c r="CE275" i="9"/>
  <c r="CG275" i="9"/>
  <c r="BY276" i="9" s="1"/>
  <c r="BB275" i="9"/>
  <c r="BG275" i="9"/>
  <c r="AY276" i="9" s="1"/>
  <c r="BE275" i="9"/>
  <c r="AD278" i="7"/>
  <c r="AA278" i="7"/>
  <c r="AF278" i="7"/>
  <c r="AO275" i="8"/>
  <c r="AT275" i="8"/>
  <c r="AL276" i="8" s="1"/>
  <c r="AR275" i="8"/>
  <c r="AB275" i="9"/>
  <c r="AG275" i="9"/>
  <c r="Y276" i="9" s="1"/>
  <c r="AE275" i="9"/>
  <c r="AO277" i="7"/>
  <c r="AT277" i="7"/>
  <c r="AL278" i="7" s="1"/>
  <c r="AR277" i="7"/>
  <c r="AD276" i="8"/>
  <c r="AA276" i="8"/>
  <c r="AF276" i="8"/>
  <c r="CB277" i="7"/>
  <c r="CE277" i="7"/>
  <c r="CG277" i="7"/>
  <c r="BY278" i="7" s="1"/>
  <c r="BC276" i="8"/>
  <c r="BO275" i="9"/>
  <c r="BT275" i="9"/>
  <c r="BL276" i="9" s="1"/>
  <c r="BR275" i="9"/>
  <c r="BB277" i="7"/>
  <c r="BE277" i="7"/>
  <c r="BG277" i="7"/>
  <c r="AY278" i="7" s="1"/>
  <c r="BH275" i="8"/>
  <c r="AO275" i="9"/>
  <c r="AT275" i="9"/>
  <c r="AL276" i="9" s="1"/>
  <c r="AR275" i="9"/>
  <c r="Q276" i="8"/>
  <c r="N276" i="8"/>
  <c r="S276" i="8"/>
  <c r="AB278" i="7" l="1"/>
  <c r="AE278" i="7"/>
  <c r="AG278" i="7"/>
  <c r="Y279" i="7" s="1"/>
  <c r="P277" i="9"/>
  <c r="CD276" i="8"/>
  <c r="CA276" i="8"/>
  <c r="CF276" i="8"/>
  <c r="AU275" i="9"/>
  <c r="AP278" i="7"/>
  <c r="BH275" i="9"/>
  <c r="BQ276" i="8"/>
  <c r="BN276" i="8"/>
  <c r="BS276" i="8"/>
  <c r="U276" i="9"/>
  <c r="BC276" i="9"/>
  <c r="AP276" i="9"/>
  <c r="P278" i="7"/>
  <c r="BU277" i="7"/>
  <c r="AC276" i="9"/>
  <c r="CC276" i="9"/>
  <c r="U277" i="7"/>
  <c r="BP278" i="7"/>
  <c r="BU275" i="9"/>
  <c r="BD276" i="8"/>
  <c r="BA276" i="8"/>
  <c r="BF276" i="8"/>
  <c r="CC278" i="7"/>
  <c r="BC278" i="7"/>
  <c r="CH277" i="7"/>
  <c r="BH277" i="7"/>
  <c r="CH275" i="9"/>
  <c r="BP276" i="9"/>
  <c r="AU277" i="7"/>
  <c r="AH275" i="9"/>
  <c r="O276" i="8"/>
  <c r="R276" i="8"/>
  <c r="T276" i="8"/>
  <c r="L277" i="8" s="1"/>
  <c r="AB276" i="8"/>
  <c r="AG276" i="8"/>
  <c r="Y277" i="8" s="1"/>
  <c r="AE276" i="8"/>
  <c r="AU275" i="8"/>
  <c r="AP276" i="8"/>
  <c r="AQ276" i="8" l="1"/>
  <c r="AN276" i="8"/>
  <c r="AS276" i="8"/>
  <c r="BD278" i="7"/>
  <c r="BA278" i="7"/>
  <c r="BF278" i="7"/>
  <c r="BD276" i="9"/>
  <c r="BA276" i="9"/>
  <c r="BF276" i="9"/>
  <c r="CD278" i="7"/>
  <c r="CA278" i="7"/>
  <c r="CF278" i="7"/>
  <c r="CD276" i="9"/>
  <c r="CA276" i="9"/>
  <c r="CF276" i="9"/>
  <c r="BQ276" i="9"/>
  <c r="BN276" i="9"/>
  <c r="BS276" i="9"/>
  <c r="AD276" i="9"/>
  <c r="AA276" i="9"/>
  <c r="AF276" i="9"/>
  <c r="AH276" i="8"/>
  <c r="BB276" i="8"/>
  <c r="BG276" i="8"/>
  <c r="AY277" i="8" s="1"/>
  <c r="BE276" i="8"/>
  <c r="CB276" i="8"/>
  <c r="CE276" i="8"/>
  <c r="CG276" i="8"/>
  <c r="BY277" i="8" s="1"/>
  <c r="Q278" i="7"/>
  <c r="N278" i="7"/>
  <c r="S278" i="7"/>
  <c r="U276" i="8"/>
  <c r="Q277" i="9"/>
  <c r="N277" i="9"/>
  <c r="S277" i="9"/>
  <c r="BO276" i="8"/>
  <c r="BT276" i="8"/>
  <c r="BL277" i="8" s="1"/>
  <c r="BR276" i="8"/>
  <c r="P277" i="8"/>
  <c r="BQ278" i="7"/>
  <c r="BN278" i="7"/>
  <c r="BS278" i="7"/>
  <c r="AC279" i="7"/>
  <c r="AQ278" i="7"/>
  <c r="AN278" i="7"/>
  <c r="AS278" i="7"/>
  <c r="AH278" i="7"/>
  <c r="AC277" i="8"/>
  <c r="AQ276" i="9"/>
  <c r="AN276" i="9"/>
  <c r="AS276" i="9"/>
  <c r="CB278" i="7" l="1"/>
  <c r="CE278" i="7"/>
  <c r="CG278" i="7"/>
  <c r="BY279" i="7" s="1"/>
  <c r="AO276" i="9"/>
  <c r="AR276" i="9"/>
  <c r="AT276" i="9"/>
  <c r="AL277" i="9" s="1"/>
  <c r="CH276" i="8"/>
  <c r="O277" i="9"/>
  <c r="T277" i="9"/>
  <c r="L278" i="9" s="1"/>
  <c r="R277" i="9"/>
  <c r="AD279" i="7"/>
  <c r="AA279" i="7"/>
  <c r="AF279" i="7"/>
  <c r="BB276" i="9"/>
  <c r="BE276" i="9"/>
  <c r="BG276" i="9"/>
  <c r="AY277" i="9" s="1"/>
  <c r="CC277" i="8"/>
  <c r="AO278" i="7"/>
  <c r="AT278" i="7"/>
  <c r="AL279" i="7" s="1"/>
  <c r="AR278" i="7"/>
  <c r="BH276" i="8"/>
  <c r="BO278" i="7"/>
  <c r="BT278" i="7"/>
  <c r="BL279" i="7" s="1"/>
  <c r="BR278" i="7"/>
  <c r="BC277" i="8"/>
  <c r="BO276" i="9"/>
  <c r="BR276" i="9"/>
  <c r="BT276" i="9"/>
  <c r="BL277" i="9" s="1"/>
  <c r="BB278" i="7"/>
  <c r="BE278" i="7"/>
  <c r="BG278" i="7"/>
  <c r="AY279" i="7" s="1"/>
  <c r="Q277" i="8"/>
  <c r="N277" i="8"/>
  <c r="S277" i="8"/>
  <c r="CB276" i="9"/>
  <c r="CE276" i="9"/>
  <c r="CG276" i="9"/>
  <c r="BY277" i="9" s="1"/>
  <c r="BU276" i="8"/>
  <c r="O278" i="7"/>
  <c r="R278" i="7"/>
  <c r="T278" i="7"/>
  <c r="L279" i="7" s="1"/>
  <c r="AO276" i="8"/>
  <c r="AR276" i="8"/>
  <c r="AT276" i="8"/>
  <c r="AL277" i="8" s="1"/>
  <c r="AD277" i="8"/>
  <c r="AA277" i="8"/>
  <c r="AF277" i="8"/>
  <c r="BP277" i="8"/>
  <c r="AB276" i="9"/>
  <c r="AE276" i="9"/>
  <c r="AG276" i="9"/>
  <c r="Y277" i="9" s="1"/>
  <c r="BH278" i="7" l="1"/>
  <c r="BH276" i="9"/>
  <c r="AB277" i="8"/>
  <c r="AE277" i="8"/>
  <c r="AG277" i="8"/>
  <c r="Y278" i="8" s="1"/>
  <c r="AB279" i="7"/>
  <c r="AE279" i="7"/>
  <c r="AG279" i="7"/>
  <c r="Y280" i="7" s="1"/>
  <c r="AP277" i="9"/>
  <c r="AP279" i="7"/>
  <c r="BC279" i="7"/>
  <c r="AU276" i="8"/>
  <c r="CC277" i="9"/>
  <c r="BP277" i="9"/>
  <c r="AU276" i="9"/>
  <c r="AP277" i="8"/>
  <c r="CH276" i="9"/>
  <c r="BU276" i="9"/>
  <c r="U277" i="9"/>
  <c r="AU278" i="7"/>
  <c r="P278" i="9"/>
  <c r="AH276" i="9"/>
  <c r="CC279" i="7"/>
  <c r="BD277" i="8"/>
  <c r="BA277" i="8"/>
  <c r="BF277" i="8"/>
  <c r="U278" i="7"/>
  <c r="CD277" i="8"/>
  <c r="CA277" i="8"/>
  <c r="CF277" i="8"/>
  <c r="CH278" i="7"/>
  <c r="AC277" i="9"/>
  <c r="P279" i="7"/>
  <c r="BU278" i="7"/>
  <c r="O277" i="8"/>
  <c r="T277" i="8"/>
  <c r="L278" i="8" s="1"/>
  <c r="R277" i="8"/>
  <c r="BQ277" i="8"/>
  <c r="BN277" i="8"/>
  <c r="BS277" i="8"/>
  <c r="BP279" i="7"/>
  <c r="BC277" i="9"/>
  <c r="BO277" i="8" l="1"/>
  <c r="BT277" i="8"/>
  <c r="BL278" i="8" s="1"/>
  <c r="BR277" i="8"/>
  <c r="AC278" i="8"/>
  <c r="AH277" i="8"/>
  <c r="BD279" i="7"/>
  <c r="BA279" i="7"/>
  <c r="BF279" i="7"/>
  <c r="AQ277" i="8"/>
  <c r="AN277" i="8"/>
  <c r="AS277" i="8"/>
  <c r="U277" i="8"/>
  <c r="Q278" i="9"/>
  <c r="N278" i="9"/>
  <c r="S278" i="9"/>
  <c r="AQ279" i="7"/>
  <c r="AN279" i="7"/>
  <c r="AS279" i="7"/>
  <c r="P278" i="8"/>
  <c r="BB277" i="8"/>
  <c r="BG277" i="8"/>
  <c r="AY278" i="8" s="1"/>
  <c r="BE277" i="8"/>
  <c r="AQ277" i="9"/>
  <c r="AN277" i="9"/>
  <c r="AS277" i="9"/>
  <c r="BD277" i="9"/>
  <c r="BA277" i="9"/>
  <c r="BF277" i="9"/>
  <c r="Q279" i="7"/>
  <c r="N279" i="7"/>
  <c r="S279" i="7"/>
  <c r="BQ277" i="9"/>
  <c r="BN277" i="9"/>
  <c r="BS277" i="9"/>
  <c r="BQ279" i="7"/>
  <c r="BN279" i="7"/>
  <c r="BS279" i="7"/>
  <c r="AC280" i="7"/>
  <c r="CB277" i="8"/>
  <c r="CG277" i="8"/>
  <c r="BY278" i="8" s="1"/>
  <c r="CE277" i="8"/>
  <c r="AD277" i="9"/>
  <c r="AA277" i="9"/>
  <c r="AF277" i="9"/>
  <c r="CD279" i="7"/>
  <c r="CA279" i="7"/>
  <c r="CF279" i="7"/>
  <c r="CD277" i="9"/>
  <c r="CA277" i="9"/>
  <c r="CF277" i="9"/>
  <c r="AH279" i="7"/>
  <c r="BB279" i="7" l="1"/>
  <c r="BE279" i="7"/>
  <c r="BG279" i="7"/>
  <c r="AY280" i="7" s="1"/>
  <c r="O278" i="9"/>
  <c r="R278" i="9"/>
  <c r="T278" i="9"/>
  <c r="L279" i="9" s="1"/>
  <c r="AB277" i="9"/>
  <c r="AG277" i="9"/>
  <c r="Y278" i="9" s="1"/>
  <c r="AE277" i="9"/>
  <c r="BO277" i="9"/>
  <c r="BT277" i="9"/>
  <c r="BL278" i="9" s="1"/>
  <c r="BR277" i="9"/>
  <c r="AO277" i="9"/>
  <c r="AT277" i="9"/>
  <c r="AL278" i="9" s="1"/>
  <c r="AR277" i="9"/>
  <c r="BH277" i="8"/>
  <c r="CH277" i="8"/>
  <c r="CC278" i="8"/>
  <c r="O279" i="7"/>
  <c r="T279" i="7"/>
  <c r="L280" i="7" s="1"/>
  <c r="R279" i="7"/>
  <c r="BC278" i="8"/>
  <c r="AO277" i="8"/>
  <c r="AT277" i="8"/>
  <c r="AL278" i="8" s="1"/>
  <c r="AR277" i="8"/>
  <c r="AD278" i="8"/>
  <c r="AA278" i="8"/>
  <c r="AF278" i="8"/>
  <c r="BU277" i="8"/>
  <c r="CB277" i="9"/>
  <c r="CG277" i="9"/>
  <c r="BY278" i="9" s="1"/>
  <c r="CE277" i="9"/>
  <c r="AD280" i="7"/>
  <c r="AA280" i="7"/>
  <c r="AF280" i="7"/>
  <c r="BB277" i="9"/>
  <c r="BG277" i="9"/>
  <c r="AY278" i="9" s="1"/>
  <c r="BE277" i="9"/>
  <c r="Q278" i="8"/>
  <c r="N278" i="8"/>
  <c r="S278" i="8"/>
  <c r="BP278" i="8"/>
  <c r="CB279" i="7"/>
  <c r="CG279" i="7"/>
  <c r="BY280" i="7" s="1"/>
  <c r="CE279" i="7"/>
  <c r="BO279" i="7"/>
  <c r="BT279" i="7"/>
  <c r="BL280" i="7" s="1"/>
  <c r="BR279" i="7"/>
  <c r="AO279" i="7"/>
  <c r="AR279" i="7"/>
  <c r="AT279" i="7"/>
  <c r="AL280" i="7" s="1"/>
  <c r="AC278" i="9" l="1"/>
  <c r="BD278" i="8"/>
  <c r="BA278" i="8"/>
  <c r="BF278" i="8"/>
  <c r="P279" i="9"/>
  <c r="CH279" i="7"/>
  <c r="U278" i="9"/>
  <c r="AU277" i="9"/>
  <c r="CC280" i="7"/>
  <c r="U279" i="7"/>
  <c r="P280" i="7"/>
  <c r="AP278" i="9"/>
  <c r="BH277" i="9"/>
  <c r="BC278" i="9"/>
  <c r="O278" i="8"/>
  <c r="T278" i="8"/>
  <c r="L279" i="8" s="1"/>
  <c r="R278" i="8"/>
  <c r="AP280" i="7"/>
  <c r="AB278" i="8"/>
  <c r="AG278" i="8"/>
  <c r="Y279" i="8" s="1"/>
  <c r="AE278" i="8"/>
  <c r="BU277" i="9"/>
  <c r="BP280" i="7"/>
  <c r="CH277" i="9"/>
  <c r="CC278" i="9"/>
  <c r="AU277" i="8"/>
  <c r="BP278" i="9"/>
  <c r="BC280" i="7"/>
  <c r="AP278" i="8"/>
  <c r="BH279" i="7"/>
  <c r="CD278" i="8"/>
  <c r="CA278" i="8"/>
  <c r="CF278" i="8"/>
  <c r="AU279" i="7"/>
  <c r="AB280" i="7"/>
  <c r="AE280" i="7"/>
  <c r="AG280" i="7"/>
  <c r="Y281" i="7" s="1"/>
  <c r="BU279" i="7"/>
  <c r="BQ278" i="8"/>
  <c r="BN278" i="8"/>
  <c r="BS278" i="8"/>
  <c r="AH277" i="9"/>
  <c r="P279" i="8" l="1"/>
  <c r="BO278" i="8"/>
  <c r="BR278" i="8"/>
  <c r="BT278" i="8"/>
  <c r="BL279" i="8" s="1"/>
  <c r="U278" i="8"/>
  <c r="AH280" i="7"/>
  <c r="CD280" i="7"/>
  <c r="CA280" i="7"/>
  <c r="CF280" i="7"/>
  <c r="BD280" i="7"/>
  <c r="BA280" i="7"/>
  <c r="BF280" i="7"/>
  <c r="BQ278" i="9"/>
  <c r="BN278" i="9"/>
  <c r="BS278" i="9"/>
  <c r="Q279" i="9"/>
  <c r="N279" i="9"/>
  <c r="S279" i="9"/>
  <c r="AC281" i="7"/>
  <c r="BQ280" i="7"/>
  <c r="BN280" i="7"/>
  <c r="BS280" i="7"/>
  <c r="BD278" i="9"/>
  <c r="BA278" i="9"/>
  <c r="BF278" i="9"/>
  <c r="AH278" i="8"/>
  <c r="BB278" i="8"/>
  <c r="BG278" i="8"/>
  <c r="AY279" i="8" s="1"/>
  <c r="BE278" i="8"/>
  <c r="AC279" i="8"/>
  <c r="AQ278" i="8"/>
  <c r="AN278" i="8"/>
  <c r="AS278" i="8"/>
  <c r="CB278" i="8"/>
  <c r="CE278" i="8"/>
  <c r="CG278" i="8"/>
  <c r="BY279" i="8" s="1"/>
  <c r="AQ278" i="9"/>
  <c r="AN278" i="9"/>
  <c r="AS278" i="9"/>
  <c r="AD278" i="9"/>
  <c r="AA278" i="9"/>
  <c r="AF278" i="9"/>
  <c r="CD278" i="9"/>
  <c r="CA278" i="9"/>
  <c r="CF278" i="9"/>
  <c r="AQ280" i="7"/>
  <c r="AN280" i="7"/>
  <c r="AS280" i="7"/>
  <c r="Q280" i="7"/>
  <c r="N280" i="7"/>
  <c r="S280" i="7"/>
  <c r="CB280" i="7" l="1"/>
  <c r="CG280" i="7"/>
  <c r="BY281" i="7" s="1"/>
  <c r="CE280" i="7"/>
  <c r="AO280" i="7"/>
  <c r="AT280" i="7"/>
  <c r="AL281" i="7" s="1"/>
  <c r="AR280" i="7"/>
  <c r="CC279" i="8"/>
  <c r="CB278" i="9"/>
  <c r="CG278" i="9"/>
  <c r="BY279" i="9" s="1"/>
  <c r="CE278" i="9"/>
  <c r="AO278" i="8"/>
  <c r="AR278" i="8"/>
  <c r="AT278" i="8"/>
  <c r="AL279" i="8" s="1"/>
  <c r="BP279" i="8"/>
  <c r="O279" i="9"/>
  <c r="T279" i="9"/>
  <c r="L280" i="9" s="1"/>
  <c r="R279" i="9"/>
  <c r="BO278" i="9"/>
  <c r="BR278" i="9"/>
  <c r="BT278" i="9"/>
  <c r="BL279" i="9" s="1"/>
  <c r="BU278" i="8"/>
  <c r="BB278" i="9"/>
  <c r="BE278" i="9"/>
  <c r="BG278" i="9"/>
  <c r="AY279" i="9" s="1"/>
  <c r="AB278" i="9"/>
  <c r="AG278" i="9"/>
  <c r="Y279" i="9" s="1"/>
  <c r="AE278" i="9"/>
  <c r="BO280" i="7"/>
  <c r="BT280" i="7"/>
  <c r="BL281" i="7" s="1"/>
  <c r="BR280" i="7"/>
  <c r="CH278" i="8"/>
  <c r="BB280" i="7"/>
  <c r="BG280" i="7"/>
  <c r="AY281" i="7" s="1"/>
  <c r="BE280" i="7"/>
  <c r="AD279" i="8"/>
  <c r="AA279" i="8"/>
  <c r="AF279" i="8"/>
  <c r="O280" i="7"/>
  <c r="R280" i="7"/>
  <c r="T280" i="7"/>
  <c r="L281" i="7" s="1"/>
  <c r="BH278" i="8"/>
  <c r="AO278" i="9"/>
  <c r="AT278" i="9"/>
  <c r="AL279" i="9" s="1"/>
  <c r="AR278" i="9"/>
  <c r="BC279" i="8"/>
  <c r="AD281" i="7"/>
  <c r="AA281" i="7"/>
  <c r="AF281" i="7"/>
  <c r="Q279" i="8"/>
  <c r="N279" i="8"/>
  <c r="S279" i="8"/>
  <c r="CD279" i="8" l="1"/>
  <c r="CA279" i="8"/>
  <c r="CF279" i="8"/>
  <c r="U280" i="7"/>
  <c r="BH278" i="9"/>
  <c r="BQ279" i="8"/>
  <c r="BN279" i="8"/>
  <c r="BS279" i="8"/>
  <c r="BU280" i="7"/>
  <c r="AU280" i="7"/>
  <c r="AB279" i="8"/>
  <c r="AG279" i="8"/>
  <c r="Y280" i="8" s="1"/>
  <c r="AE279" i="8"/>
  <c r="AU278" i="8"/>
  <c r="AP281" i="7"/>
  <c r="P280" i="9"/>
  <c r="BP281" i="7"/>
  <c r="AP279" i="8"/>
  <c r="BD279" i="8"/>
  <c r="BA279" i="8"/>
  <c r="BF279" i="8"/>
  <c r="AH278" i="9"/>
  <c r="P281" i="7"/>
  <c r="AC279" i="9"/>
  <c r="CH280" i="7"/>
  <c r="AU278" i="9"/>
  <c r="O279" i="8"/>
  <c r="T279" i="8"/>
  <c r="L280" i="8" s="1"/>
  <c r="R279" i="8"/>
  <c r="BH280" i="7"/>
  <c r="BP279" i="9"/>
  <c r="CC281" i="7"/>
  <c r="BC281" i="7"/>
  <c r="BC279" i="9"/>
  <c r="AB281" i="7"/>
  <c r="AG281" i="7"/>
  <c r="Y282" i="7" s="1"/>
  <c r="AE281" i="7"/>
  <c r="BU278" i="9"/>
  <c r="CH278" i="9"/>
  <c r="AP279" i="9"/>
  <c r="U279" i="9"/>
  <c r="CC279" i="9"/>
  <c r="Q280" i="9" l="1"/>
  <c r="N280" i="9"/>
  <c r="S280" i="9"/>
  <c r="CD281" i="7"/>
  <c r="CA281" i="7"/>
  <c r="CF281" i="7"/>
  <c r="AQ279" i="9"/>
  <c r="AN279" i="9"/>
  <c r="AS279" i="9"/>
  <c r="BQ279" i="9"/>
  <c r="BN279" i="9"/>
  <c r="BS279" i="9"/>
  <c r="AC280" i="8"/>
  <c r="BB279" i="8"/>
  <c r="BE279" i="8"/>
  <c r="BG279" i="8"/>
  <c r="AY280" i="8" s="1"/>
  <c r="AH279" i="8"/>
  <c r="BD281" i="7"/>
  <c r="BA281" i="7"/>
  <c r="BF281" i="7"/>
  <c r="AQ281" i="7"/>
  <c r="AN281" i="7"/>
  <c r="AS281" i="7"/>
  <c r="AD279" i="9"/>
  <c r="AA279" i="9"/>
  <c r="AF279" i="9"/>
  <c r="AC282" i="7"/>
  <c r="U279" i="8"/>
  <c r="Q281" i="7"/>
  <c r="N281" i="7"/>
  <c r="S281" i="7"/>
  <c r="BQ281" i="7"/>
  <c r="BN281" i="7"/>
  <c r="BS281" i="7"/>
  <c r="AQ279" i="8"/>
  <c r="AN279" i="8"/>
  <c r="AS279" i="8"/>
  <c r="P280" i="8"/>
  <c r="CB279" i="8"/>
  <c r="CE279" i="8"/>
  <c r="CG279" i="8"/>
  <c r="BY280" i="8" s="1"/>
  <c r="BO279" i="8"/>
  <c r="BR279" i="8"/>
  <c r="BT279" i="8"/>
  <c r="BL280" i="8" s="1"/>
  <c r="AH281" i="7"/>
  <c r="CD279" i="9"/>
  <c r="CA279" i="9"/>
  <c r="CF279" i="9"/>
  <c r="BD279" i="9"/>
  <c r="BA279" i="9"/>
  <c r="BF279" i="9"/>
  <c r="CB281" i="7" l="1"/>
  <c r="CG281" i="7"/>
  <c r="BY282" i="7" s="1"/>
  <c r="CE281" i="7"/>
  <c r="AB279" i="9"/>
  <c r="AG279" i="9"/>
  <c r="Y280" i="9" s="1"/>
  <c r="AE279" i="9"/>
  <c r="BP280" i="8"/>
  <c r="BU279" i="8"/>
  <c r="CC280" i="8"/>
  <c r="BO279" i="9"/>
  <c r="BR279" i="9"/>
  <c r="BT279" i="9"/>
  <c r="BL280" i="9" s="1"/>
  <c r="BB279" i="9"/>
  <c r="BE279" i="9"/>
  <c r="BG279" i="9"/>
  <c r="AY280" i="9" s="1"/>
  <c r="BB281" i="7"/>
  <c r="BE281" i="7"/>
  <c r="BG281" i="7"/>
  <c r="AY282" i="7" s="1"/>
  <c r="O280" i="9"/>
  <c r="R280" i="9"/>
  <c r="T280" i="9"/>
  <c r="L281" i="9" s="1"/>
  <c r="BH279" i="8"/>
  <c r="AO281" i="7"/>
  <c r="AR281" i="7"/>
  <c r="AT281" i="7"/>
  <c r="AL282" i="7" s="1"/>
  <c r="Q280" i="8"/>
  <c r="N280" i="8"/>
  <c r="S280" i="8"/>
  <c r="BO281" i="7"/>
  <c r="BT281" i="7"/>
  <c r="BL282" i="7" s="1"/>
  <c r="BR281" i="7"/>
  <c r="AD280" i="8"/>
  <c r="AA280" i="8"/>
  <c r="AF280" i="8"/>
  <c r="O281" i="7"/>
  <c r="T281" i="7"/>
  <c r="L282" i="7" s="1"/>
  <c r="R281" i="7"/>
  <c r="AO279" i="9"/>
  <c r="AR279" i="9"/>
  <c r="AT279" i="9"/>
  <c r="AL280" i="9" s="1"/>
  <c r="CB279" i="9"/>
  <c r="CE279" i="9"/>
  <c r="CG279" i="9"/>
  <c r="BY280" i="9" s="1"/>
  <c r="AD282" i="7"/>
  <c r="AA282" i="7"/>
  <c r="AF282" i="7"/>
  <c r="CH279" i="8"/>
  <c r="AO279" i="8"/>
  <c r="AT279" i="8"/>
  <c r="AL280" i="8" s="1"/>
  <c r="AR279" i="8"/>
  <c r="BC280" i="8"/>
  <c r="CC280" i="9" l="1"/>
  <c r="BH281" i="7"/>
  <c r="BC280" i="9"/>
  <c r="BC282" i="7"/>
  <c r="BH279" i="9"/>
  <c r="BQ280" i="8"/>
  <c r="BN280" i="8"/>
  <c r="BS280" i="8"/>
  <c r="AP280" i="9"/>
  <c r="AU279" i="9"/>
  <c r="AH279" i="9"/>
  <c r="U281" i="7"/>
  <c r="BU279" i="9"/>
  <c r="AC280" i="9"/>
  <c r="AP280" i="8"/>
  <c r="BU281" i="7"/>
  <c r="BP282" i="7"/>
  <c r="BP280" i="9"/>
  <c r="O280" i="8"/>
  <c r="T280" i="8"/>
  <c r="L281" i="8" s="1"/>
  <c r="R280" i="8"/>
  <c r="P281" i="9"/>
  <c r="U280" i="9"/>
  <c r="CD280" i="8"/>
  <c r="CA280" i="8"/>
  <c r="CF280" i="8"/>
  <c r="CH281" i="7"/>
  <c r="AB280" i="8"/>
  <c r="AE280" i="8"/>
  <c r="AG280" i="8"/>
  <c r="Y281" i="8" s="1"/>
  <c r="CH279" i="9"/>
  <c r="BD280" i="8"/>
  <c r="BA280" i="8"/>
  <c r="BF280" i="8"/>
  <c r="P282" i="7"/>
  <c r="AU279" i="8"/>
  <c r="AB282" i="7"/>
  <c r="AG282" i="7"/>
  <c r="Y283" i="7" s="1"/>
  <c r="AE282" i="7"/>
  <c r="AP282" i="7"/>
  <c r="CC282" i="7"/>
  <c r="AU281" i="7"/>
  <c r="CB280" i="8" l="1"/>
  <c r="CG280" i="8"/>
  <c r="BY281" i="8" s="1"/>
  <c r="CE280" i="8"/>
  <c r="BD282" i="7"/>
  <c r="BA282" i="7"/>
  <c r="BF282" i="7"/>
  <c r="AC283" i="7"/>
  <c r="BQ282" i="7"/>
  <c r="BN282" i="7"/>
  <c r="BS282" i="7"/>
  <c r="AQ282" i="7"/>
  <c r="AN282" i="7"/>
  <c r="AS282" i="7"/>
  <c r="AH282" i="7"/>
  <c r="AQ280" i="8"/>
  <c r="AN280" i="8"/>
  <c r="AS280" i="8"/>
  <c r="BD280" i="9"/>
  <c r="BA280" i="9"/>
  <c r="BF280" i="9"/>
  <c r="Q281" i="9"/>
  <c r="N281" i="9"/>
  <c r="S281" i="9"/>
  <c r="AD280" i="9"/>
  <c r="AA280" i="9"/>
  <c r="AF280" i="9"/>
  <c r="AQ280" i="9"/>
  <c r="AN280" i="9"/>
  <c r="AS280" i="9"/>
  <c r="U280" i="8"/>
  <c r="AC281" i="8"/>
  <c r="BO280" i="8"/>
  <c r="BT280" i="8"/>
  <c r="BL281" i="8" s="1"/>
  <c r="BR280" i="8"/>
  <c r="BB280" i="8"/>
  <c r="BG280" i="8"/>
  <c r="AY281" i="8" s="1"/>
  <c r="BE280" i="8"/>
  <c r="AH280" i="8"/>
  <c r="Q282" i="7"/>
  <c r="N282" i="7"/>
  <c r="S282" i="7"/>
  <c r="P281" i="8"/>
  <c r="BQ280" i="9"/>
  <c r="BN280" i="9"/>
  <c r="BS280" i="9"/>
  <c r="CD280" i="9"/>
  <c r="CA280" i="9"/>
  <c r="CF280" i="9"/>
  <c r="CD282" i="7"/>
  <c r="CA282" i="7"/>
  <c r="CF282" i="7"/>
  <c r="BO280" i="9" l="1"/>
  <c r="BT280" i="9"/>
  <c r="BL281" i="9" s="1"/>
  <c r="BR280" i="9"/>
  <c r="BH280" i="8"/>
  <c r="AO280" i="9"/>
  <c r="AT280" i="9"/>
  <c r="AL281" i="9" s="1"/>
  <c r="AR280" i="9"/>
  <c r="BB280" i="9"/>
  <c r="BE280" i="9"/>
  <c r="BG280" i="9"/>
  <c r="AY281" i="9" s="1"/>
  <c r="Q281" i="8"/>
  <c r="N281" i="8"/>
  <c r="S281" i="8"/>
  <c r="AO280" i="8"/>
  <c r="AR280" i="8"/>
  <c r="AT280" i="8"/>
  <c r="AL281" i="8" s="1"/>
  <c r="BC281" i="8"/>
  <c r="AB280" i="9"/>
  <c r="AG280" i="9"/>
  <c r="Y281" i="9" s="1"/>
  <c r="AE280" i="9"/>
  <c r="B31" i="9"/>
  <c r="O281" i="9"/>
  <c r="T281" i="9"/>
  <c r="L282" i="9" s="1"/>
  <c r="R281" i="9"/>
  <c r="BB282" i="7"/>
  <c r="BG282" i="7"/>
  <c r="AY283" i="7" s="1"/>
  <c r="BE282" i="7"/>
  <c r="AD283" i="7"/>
  <c r="AA283" i="7"/>
  <c r="AF283" i="7"/>
  <c r="AD281" i="8"/>
  <c r="AA281" i="8"/>
  <c r="AF281" i="8"/>
  <c r="O282" i="7"/>
  <c r="R282" i="7"/>
  <c r="T282" i="7"/>
  <c r="L283" i="7" s="1"/>
  <c r="AO282" i="7"/>
  <c r="AR282" i="7"/>
  <c r="AT282" i="7"/>
  <c r="AL283" i="7" s="1"/>
  <c r="CH280" i="8"/>
  <c r="BU280" i="8"/>
  <c r="CB280" i="9"/>
  <c r="CG280" i="9"/>
  <c r="BY281" i="9" s="1"/>
  <c r="CE280" i="9"/>
  <c r="CC281" i="8"/>
  <c r="BO282" i="7"/>
  <c r="BR282" i="7"/>
  <c r="BT282" i="7"/>
  <c r="BL283" i="7" s="1"/>
  <c r="BP281" i="8"/>
  <c r="CB282" i="7"/>
  <c r="CE282" i="7"/>
  <c r="CG282" i="7"/>
  <c r="BY283" i="7" s="1"/>
  <c r="BC281" i="9" l="1"/>
  <c r="BH280" i="9"/>
  <c r="AP281" i="9"/>
  <c r="C31" i="8"/>
  <c r="AP281" i="8"/>
  <c r="BP283" i="7"/>
  <c r="AB281" i="8"/>
  <c r="AE281" i="8"/>
  <c r="AG281" i="8"/>
  <c r="Y282" i="8" s="1"/>
  <c r="AU280" i="9"/>
  <c r="AU282" i="7"/>
  <c r="AU280" i="8"/>
  <c r="BC283" i="7"/>
  <c r="CC283" i="7"/>
  <c r="BU280" i="9"/>
  <c r="U281" i="9"/>
  <c r="CH280" i="9"/>
  <c r="B31" i="8"/>
  <c r="CH282" i="7"/>
  <c r="P283" i="7"/>
  <c r="AC281" i="9"/>
  <c r="O281" i="8"/>
  <c r="R281" i="8"/>
  <c r="T281" i="8"/>
  <c r="L282" i="8" s="1"/>
  <c r="BP281" i="9"/>
  <c r="C33" i="7"/>
  <c r="U282" i="7"/>
  <c r="BU282" i="7"/>
  <c r="BD281" i="8"/>
  <c r="BA281" i="8"/>
  <c r="BF281" i="8"/>
  <c r="P282" i="9"/>
  <c r="CD281" i="8"/>
  <c r="CA281" i="8"/>
  <c r="CF281" i="8"/>
  <c r="AP283" i="7"/>
  <c r="AB283" i="7"/>
  <c r="AE283" i="7"/>
  <c r="AG283" i="7"/>
  <c r="Y284" i="7" s="1"/>
  <c r="AH280" i="9"/>
  <c r="CC281" i="9"/>
  <c r="BQ281" i="8"/>
  <c r="BN281" i="8"/>
  <c r="BS281" i="8"/>
  <c r="BH282" i="7"/>
  <c r="BD283" i="7" l="1"/>
  <c r="BA283" i="7"/>
  <c r="BF283" i="7"/>
  <c r="BQ281" i="9"/>
  <c r="BN281" i="9"/>
  <c r="BS281" i="9"/>
  <c r="AQ281" i="8"/>
  <c r="AN281" i="8"/>
  <c r="AS281" i="8"/>
  <c r="Q282" i="9"/>
  <c r="N282" i="9"/>
  <c r="S282" i="9"/>
  <c r="AC284" i="7"/>
  <c r="BB281" i="8"/>
  <c r="BE281" i="8"/>
  <c r="BG281" i="8"/>
  <c r="AY282" i="8" s="1"/>
  <c r="AD281" i="9"/>
  <c r="AA281" i="9"/>
  <c r="AF281" i="9"/>
  <c r="AQ281" i="9"/>
  <c r="AN281" i="9"/>
  <c r="AS281" i="9"/>
  <c r="AH283" i="7"/>
  <c r="E31" i="8"/>
  <c r="U281" i="8"/>
  <c r="CD283" i="7"/>
  <c r="CA283" i="7"/>
  <c r="CF283" i="7"/>
  <c r="AC282" i="8"/>
  <c r="F31" i="8"/>
  <c r="AH281" i="8"/>
  <c r="AQ283" i="7"/>
  <c r="AN283" i="7"/>
  <c r="AS283" i="7"/>
  <c r="CD281" i="9"/>
  <c r="CA281" i="9"/>
  <c r="CF281" i="9"/>
  <c r="G31" i="8"/>
  <c r="BQ283" i="7"/>
  <c r="BN283" i="7"/>
  <c r="BS283" i="7"/>
  <c r="BD281" i="9"/>
  <c r="BA281" i="9"/>
  <c r="BF281" i="9"/>
  <c r="P282" i="8"/>
  <c r="Q283" i="7"/>
  <c r="N283" i="7"/>
  <c r="S283" i="7"/>
  <c r="BO281" i="8"/>
  <c r="BR281" i="8"/>
  <c r="BT281" i="8"/>
  <c r="BL282" i="8" s="1"/>
  <c r="CB281" i="8"/>
  <c r="CG281" i="8"/>
  <c r="BY282" i="8" s="1"/>
  <c r="CE281" i="8"/>
  <c r="O282" i="9" l="1"/>
  <c r="R282" i="9"/>
  <c r="T282" i="9"/>
  <c r="L283" i="9" s="1"/>
  <c r="CH281" i="8"/>
  <c r="G33" i="7"/>
  <c r="AO281" i="8"/>
  <c r="AR281" i="8"/>
  <c r="AT281" i="8"/>
  <c r="AL282" i="8" s="1"/>
  <c r="D31" i="9"/>
  <c r="CC282" i="8"/>
  <c r="D33" i="7"/>
  <c r="BP282" i="8"/>
  <c r="AO283" i="7"/>
  <c r="AT283" i="7"/>
  <c r="AL284" i="7" s="1"/>
  <c r="AR283" i="7"/>
  <c r="CB283" i="7"/>
  <c r="CE283" i="7"/>
  <c r="CG283" i="7"/>
  <c r="BY284" i="7" s="1"/>
  <c r="AB281" i="9"/>
  <c r="AG281" i="9"/>
  <c r="Y282" i="9" s="1"/>
  <c r="AE281" i="9"/>
  <c r="C31" i="9"/>
  <c r="F33" i="7"/>
  <c r="BU281" i="8"/>
  <c r="BO283" i="7"/>
  <c r="BT283" i="7"/>
  <c r="BL284" i="7" s="1"/>
  <c r="BR283" i="7"/>
  <c r="F31" i="9"/>
  <c r="BB281" i="9"/>
  <c r="BG281" i="9"/>
  <c r="AY282" i="9" s="1"/>
  <c r="BE281" i="9"/>
  <c r="BC282" i="8"/>
  <c r="BO281" i="9"/>
  <c r="BR281" i="9"/>
  <c r="BT281" i="9"/>
  <c r="BL282" i="9" s="1"/>
  <c r="Q282" i="8"/>
  <c r="N282" i="8"/>
  <c r="S282" i="8"/>
  <c r="AO281" i="9"/>
  <c r="AR281" i="9"/>
  <c r="AT281" i="9"/>
  <c r="AL282" i="9" s="1"/>
  <c r="AD282" i="8"/>
  <c r="AA282" i="8"/>
  <c r="AF282" i="8"/>
  <c r="O283" i="7"/>
  <c r="T283" i="7"/>
  <c r="L284" i="7" s="1"/>
  <c r="R283" i="7"/>
  <c r="E33" i="7"/>
  <c r="B33" i="7"/>
  <c r="G31" i="9"/>
  <c r="AD284" i="7"/>
  <c r="AA284" i="7"/>
  <c r="AF284" i="7"/>
  <c r="BB283" i="7"/>
  <c r="BG283" i="7"/>
  <c r="AY284" i="7" s="1"/>
  <c r="BE283" i="7"/>
  <c r="E31" i="9"/>
  <c r="D31" i="8"/>
  <c r="BH281" i="8"/>
  <c r="CB281" i="9"/>
  <c r="CG281" i="9"/>
  <c r="BY282" i="9" s="1"/>
  <c r="CE281" i="9"/>
  <c r="BP284" i="7" l="1"/>
  <c r="CH283" i="7"/>
  <c r="BH281" i="9"/>
  <c r="AP282" i="9"/>
  <c r="BQ282" i="8"/>
  <c r="BN282" i="8"/>
  <c r="BS282" i="8"/>
  <c r="AU283" i="7"/>
  <c r="O282" i="8"/>
  <c r="R282" i="8"/>
  <c r="T282" i="8"/>
  <c r="L283" i="8" s="1"/>
  <c r="BP282" i="9"/>
  <c r="AH281" i="9"/>
  <c r="P283" i="9"/>
  <c r="AB282" i="8"/>
  <c r="AE282" i="8"/>
  <c r="AG282" i="8"/>
  <c r="Y283" i="8" s="1"/>
  <c r="AP282" i="8"/>
  <c r="AP284" i="7"/>
  <c r="AC282" i="9"/>
  <c r="CD282" i="8"/>
  <c r="CA282" i="8"/>
  <c r="CF282" i="8"/>
  <c r="U282" i="9"/>
  <c r="BC282" i="9"/>
  <c r="AU281" i="9"/>
  <c r="BH283" i="7"/>
  <c r="AU281" i="8"/>
  <c r="BC284" i="7"/>
  <c r="U283" i="7"/>
  <c r="P284" i="7"/>
  <c r="BU281" i="9"/>
  <c r="CH281" i="9"/>
  <c r="CC282" i="9"/>
  <c r="AB284" i="7"/>
  <c r="AG284" i="7"/>
  <c r="Y285" i="7" s="1"/>
  <c r="AE284" i="7"/>
  <c r="BD282" i="8"/>
  <c r="BA282" i="8"/>
  <c r="BF282" i="8"/>
  <c r="BU283" i="7"/>
  <c r="CC284" i="7"/>
  <c r="AQ284" i="7" l="1"/>
  <c r="AN284" i="7"/>
  <c r="AS284" i="7"/>
  <c r="P283" i="8"/>
  <c r="U282" i="8"/>
  <c r="AQ282" i="9"/>
  <c r="AN282" i="9"/>
  <c r="AS282" i="9"/>
  <c r="BB282" i="8"/>
  <c r="BE282" i="8"/>
  <c r="BG282" i="8"/>
  <c r="AY283" i="8" s="1"/>
  <c r="BQ282" i="9"/>
  <c r="BN282" i="9"/>
  <c r="BS282" i="9"/>
  <c r="AQ282" i="8"/>
  <c r="AN282" i="8"/>
  <c r="AS282" i="8"/>
  <c r="AC285" i="7"/>
  <c r="BD284" i="7"/>
  <c r="BA284" i="7"/>
  <c r="BF284" i="7"/>
  <c r="AC283" i="8"/>
  <c r="AH284" i="7"/>
  <c r="CD284" i="7"/>
  <c r="CA284" i="7"/>
  <c r="CF284" i="7"/>
  <c r="CB282" i="8"/>
  <c r="CG282" i="8"/>
  <c r="BY283" i="8" s="1"/>
  <c r="CE282" i="8"/>
  <c r="AH282" i="8"/>
  <c r="Q284" i="7"/>
  <c r="N284" i="7"/>
  <c r="S284" i="7"/>
  <c r="BD282" i="9"/>
  <c r="BA282" i="9"/>
  <c r="BF282" i="9"/>
  <c r="CD282" i="9"/>
  <c r="CA282" i="9"/>
  <c r="CF282" i="9"/>
  <c r="AD282" i="9"/>
  <c r="AA282" i="9"/>
  <c r="AF282" i="9"/>
  <c r="Q283" i="9"/>
  <c r="N283" i="9"/>
  <c r="S283" i="9"/>
  <c r="BO282" i="8"/>
  <c r="BT282" i="8"/>
  <c r="BL283" i="8" s="1"/>
  <c r="BR282" i="8"/>
  <c r="BQ284" i="7"/>
  <c r="BN284" i="7"/>
  <c r="BS284" i="7"/>
  <c r="AO282" i="8" l="1"/>
  <c r="AR282" i="8"/>
  <c r="AT282" i="8"/>
  <c r="AL283" i="8" s="1"/>
  <c r="Q283" i="8"/>
  <c r="N283" i="8"/>
  <c r="S283" i="8"/>
  <c r="O283" i="9"/>
  <c r="T283" i="9"/>
  <c r="L284" i="9" s="1"/>
  <c r="R283" i="9"/>
  <c r="O284" i="7"/>
  <c r="R284" i="7"/>
  <c r="T284" i="7"/>
  <c r="L285" i="7" s="1"/>
  <c r="BO282" i="9"/>
  <c r="BT282" i="9"/>
  <c r="BL283" i="9" s="1"/>
  <c r="BR282" i="9"/>
  <c r="AO284" i="7"/>
  <c r="AR284" i="7"/>
  <c r="AT284" i="7"/>
  <c r="AL285" i="7" s="1"/>
  <c r="BO284" i="7"/>
  <c r="BT284" i="7"/>
  <c r="BL285" i="7" s="1"/>
  <c r="BR284" i="7"/>
  <c r="AD283" i="8"/>
  <c r="AA283" i="8"/>
  <c r="AF283" i="8"/>
  <c r="AB282" i="9"/>
  <c r="AG282" i="9"/>
  <c r="Y283" i="9" s="1"/>
  <c r="AE282" i="9"/>
  <c r="BC283" i="8"/>
  <c r="BH282" i="8"/>
  <c r="CH282" i="8"/>
  <c r="CC283" i="8"/>
  <c r="BU282" i="8"/>
  <c r="CB282" i="9"/>
  <c r="CE282" i="9"/>
  <c r="CG282" i="9"/>
  <c r="BY283" i="9" s="1"/>
  <c r="AD285" i="7"/>
  <c r="AA285" i="7"/>
  <c r="AF285" i="7"/>
  <c r="AO282" i="9"/>
  <c r="AR282" i="9"/>
  <c r="AT282" i="9"/>
  <c r="AL283" i="9" s="1"/>
  <c r="BB284" i="7"/>
  <c r="BE284" i="7"/>
  <c r="BG284" i="7"/>
  <c r="AY285" i="7" s="1"/>
  <c r="BP283" i="8"/>
  <c r="CB284" i="7"/>
  <c r="CG284" i="7"/>
  <c r="BY285" i="7" s="1"/>
  <c r="CE284" i="7"/>
  <c r="BB282" i="9"/>
  <c r="BE282" i="9"/>
  <c r="BG282" i="9"/>
  <c r="AY283" i="9" s="1"/>
  <c r="P284" i="9" l="1"/>
  <c r="BD283" i="8"/>
  <c r="BA283" i="8"/>
  <c r="BF283" i="8"/>
  <c r="BC285" i="7"/>
  <c r="CC283" i="9"/>
  <c r="CD283" i="8"/>
  <c r="CA283" i="8"/>
  <c r="CF283" i="8"/>
  <c r="AP285" i="7"/>
  <c r="AH282" i="9"/>
  <c r="AU284" i="7"/>
  <c r="AC283" i="9"/>
  <c r="O283" i="8"/>
  <c r="R283" i="8"/>
  <c r="T283" i="8"/>
  <c r="L284" i="8" s="1"/>
  <c r="U284" i="7"/>
  <c r="CC285" i="7"/>
  <c r="AP283" i="9"/>
  <c r="BH282" i="9"/>
  <c r="BU282" i="9"/>
  <c r="BP285" i="7"/>
  <c r="BQ283" i="8"/>
  <c r="BN283" i="8"/>
  <c r="BS283" i="8"/>
  <c r="U283" i="9"/>
  <c r="CH282" i="9"/>
  <c r="BC283" i="9"/>
  <c r="AU282" i="9"/>
  <c r="AB283" i="8"/>
  <c r="AE283" i="8"/>
  <c r="AG283" i="8"/>
  <c r="Y284" i="8" s="1"/>
  <c r="BP283" i="9"/>
  <c r="AP283" i="8"/>
  <c r="BH284" i="7"/>
  <c r="AU282" i="8"/>
  <c r="CH284" i="7"/>
  <c r="AB285" i="7"/>
  <c r="AG285" i="7"/>
  <c r="Y286" i="7" s="1"/>
  <c r="AE285" i="7"/>
  <c r="BU284" i="7"/>
  <c r="P285" i="7"/>
  <c r="BD283" i="9" l="1"/>
  <c r="BA283" i="9"/>
  <c r="BF283" i="9"/>
  <c r="AD283" i="9"/>
  <c r="AA283" i="9"/>
  <c r="AF283" i="9"/>
  <c r="CD283" i="9"/>
  <c r="CA283" i="9"/>
  <c r="CF283" i="9"/>
  <c r="AC286" i="7"/>
  <c r="AQ283" i="8"/>
  <c r="AN283" i="8"/>
  <c r="AS283" i="8"/>
  <c r="BD285" i="7"/>
  <c r="BA285" i="7"/>
  <c r="BF285" i="7"/>
  <c r="BQ283" i="9"/>
  <c r="BN283" i="9"/>
  <c r="BS283" i="9"/>
  <c r="CD285" i="7"/>
  <c r="CA285" i="7"/>
  <c r="CF285" i="7"/>
  <c r="BB283" i="8"/>
  <c r="BG283" i="8"/>
  <c r="AY284" i="8" s="1"/>
  <c r="BE283" i="8"/>
  <c r="AH285" i="7"/>
  <c r="AQ283" i="9"/>
  <c r="AN283" i="9"/>
  <c r="AS283" i="9"/>
  <c r="AC284" i="8"/>
  <c r="BQ285" i="7"/>
  <c r="BN285" i="7"/>
  <c r="BS285" i="7"/>
  <c r="AQ285" i="7"/>
  <c r="AN285" i="7"/>
  <c r="AS285" i="7"/>
  <c r="Q284" i="9"/>
  <c r="N284" i="9"/>
  <c r="S284" i="9"/>
  <c r="BO283" i="8"/>
  <c r="BR283" i="8"/>
  <c r="BT283" i="8"/>
  <c r="BL284" i="8" s="1"/>
  <c r="Q285" i="7"/>
  <c r="N285" i="7"/>
  <c r="S285" i="7"/>
  <c r="AH283" i="8"/>
  <c r="P284" i="8"/>
  <c r="U283" i="8"/>
  <c r="CB283" i="8"/>
  <c r="CE283" i="8"/>
  <c r="CG283" i="8"/>
  <c r="BY284" i="8" s="1"/>
  <c r="AO283" i="9" l="1"/>
  <c r="AR283" i="9"/>
  <c r="AT283" i="9"/>
  <c r="AL284" i="9" s="1"/>
  <c r="AD286" i="7"/>
  <c r="AA286" i="7"/>
  <c r="AF286" i="7"/>
  <c r="CB283" i="9"/>
  <c r="CG283" i="9"/>
  <c r="BY284" i="9" s="1"/>
  <c r="CE283" i="9"/>
  <c r="BO283" i="9"/>
  <c r="BT283" i="9"/>
  <c r="BL284" i="9" s="1"/>
  <c r="BR283" i="9"/>
  <c r="AO285" i="7"/>
  <c r="AT285" i="7"/>
  <c r="AL286" i="7" s="1"/>
  <c r="AR285" i="7"/>
  <c r="CC284" i="8"/>
  <c r="AB283" i="9"/>
  <c r="AG283" i="9"/>
  <c r="Y284" i="9" s="1"/>
  <c r="AE283" i="9"/>
  <c r="Q284" i="8"/>
  <c r="N284" i="8"/>
  <c r="S284" i="8"/>
  <c r="BB285" i="7"/>
  <c r="BE285" i="7"/>
  <c r="BG285" i="7"/>
  <c r="AY286" i="7" s="1"/>
  <c r="CB285" i="7"/>
  <c r="CG285" i="7"/>
  <c r="BY286" i="7" s="1"/>
  <c r="CE285" i="7"/>
  <c r="O284" i="9"/>
  <c r="T284" i="9"/>
  <c r="L285" i="9" s="1"/>
  <c r="R284" i="9"/>
  <c r="CH283" i="8"/>
  <c r="O285" i="7"/>
  <c r="T285" i="7"/>
  <c r="L286" i="7" s="1"/>
  <c r="R285" i="7"/>
  <c r="BH283" i="8"/>
  <c r="BC284" i="8"/>
  <c r="BO285" i="7"/>
  <c r="BR285" i="7"/>
  <c r="BT285" i="7"/>
  <c r="BL286" i="7" s="1"/>
  <c r="BP284" i="8"/>
  <c r="BB283" i="9"/>
  <c r="BE283" i="9"/>
  <c r="BG283" i="9"/>
  <c r="AY284" i="9" s="1"/>
  <c r="BU283" i="8"/>
  <c r="AD284" i="8"/>
  <c r="AA284" i="8"/>
  <c r="AF284" i="8"/>
  <c r="AO283" i="8"/>
  <c r="AR283" i="8"/>
  <c r="AT283" i="8"/>
  <c r="AL284" i="8" s="1"/>
  <c r="CH285" i="7" l="1"/>
  <c r="CC286" i="7"/>
  <c r="CH283" i="9"/>
  <c r="P286" i="7"/>
  <c r="BH285" i="7"/>
  <c r="AB286" i="7"/>
  <c r="AE286" i="7"/>
  <c r="AG286" i="7"/>
  <c r="Y287" i="7" s="1"/>
  <c r="U285" i="7"/>
  <c r="AP286" i="7"/>
  <c r="CD284" i="8"/>
  <c r="CA284" i="8"/>
  <c r="CF284" i="8"/>
  <c r="BC286" i="7"/>
  <c r="BU285" i="7"/>
  <c r="AU283" i="8"/>
  <c r="AP284" i="9"/>
  <c r="BP286" i="7"/>
  <c r="AU285" i="7"/>
  <c r="U284" i="9"/>
  <c r="O284" i="8"/>
  <c r="R284" i="8"/>
  <c r="T284" i="8"/>
  <c r="L285" i="8" s="1"/>
  <c r="BU283" i="9"/>
  <c r="AU283" i="9"/>
  <c r="BQ284" i="8"/>
  <c r="BN284" i="8"/>
  <c r="BS284" i="8"/>
  <c r="P285" i="9"/>
  <c r="BP284" i="9"/>
  <c r="AB284" i="8"/>
  <c r="AG284" i="8"/>
  <c r="Y285" i="8" s="1"/>
  <c r="AE284" i="8"/>
  <c r="AC284" i="9"/>
  <c r="CC284" i="9"/>
  <c r="AP284" i="8"/>
  <c r="BC284" i="9"/>
  <c r="BH283" i="9"/>
  <c r="BD284" i="8"/>
  <c r="BA284" i="8"/>
  <c r="BF284" i="8"/>
  <c r="AH283" i="9"/>
  <c r="CB284" i="8" l="1"/>
  <c r="CE284" i="8"/>
  <c r="CG284" i="8"/>
  <c r="BY285" i="8" s="1"/>
  <c r="Q286" i="7"/>
  <c r="N286" i="7"/>
  <c r="S286" i="7"/>
  <c r="AQ284" i="9"/>
  <c r="AN284" i="9"/>
  <c r="AS284" i="9"/>
  <c r="AQ286" i="7"/>
  <c r="AN286" i="7"/>
  <c r="AS286" i="7"/>
  <c r="BD284" i="9"/>
  <c r="BA284" i="9"/>
  <c r="BF284" i="9"/>
  <c r="P285" i="8"/>
  <c r="BQ284" i="9"/>
  <c r="BN284" i="9"/>
  <c r="BS284" i="9"/>
  <c r="U284" i="8"/>
  <c r="AH284" i="8"/>
  <c r="AC285" i="8"/>
  <c r="Q285" i="9"/>
  <c r="N285" i="9"/>
  <c r="S285" i="9"/>
  <c r="AH286" i="7"/>
  <c r="CD286" i="7"/>
  <c r="CA286" i="7"/>
  <c r="CF286" i="7"/>
  <c r="AD284" i="9"/>
  <c r="AA284" i="9"/>
  <c r="AF284" i="9"/>
  <c r="AQ284" i="8"/>
  <c r="AN284" i="8"/>
  <c r="AS284" i="8"/>
  <c r="BO284" i="8"/>
  <c r="BT284" i="8"/>
  <c r="BL285" i="8" s="1"/>
  <c r="BR284" i="8"/>
  <c r="AC287" i="7"/>
  <c r="BB284" i="8"/>
  <c r="BE284" i="8"/>
  <c r="BG284" i="8"/>
  <c r="AY285" i="8" s="1"/>
  <c r="CD284" i="9"/>
  <c r="CA284" i="9"/>
  <c r="CF284" i="9"/>
  <c r="BQ286" i="7"/>
  <c r="BN286" i="7"/>
  <c r="BS286" i="7"/>
  <c r="BD286" i="7"/>
  <c r="BA286" i="7"/>
  <c r="BF286" i="7"/>
  <c r="CB284" i="9" l="1"/>
  <c r="CG284" i="9"/>
  <c r="BY285" i="9" s="1"/>
  <c r="CE284" i="9"/>
  <c r="BO284" i="9"/>
  <c r="BR284" i="9"/>
  <c r="BT284" i="9"/>
  <c r="BL285" i="9" s="1"/>
  <c r="BB284" i="9"/>
  <c r="BG284" i="9"/>
  <c r="AY285" i="9" s="1"/>
  <c r="BE284" i="9"/>
  <c r="AD285" i="8"/>
  <c r="AA285" i="8"/>
  <c r="AF285" i="8"/>
  <c r="O286" i="7"/>
  <c r="R286" i="7"/>
  <c r="T286" i="7"/>
  <c r="L287" i="7" s="1"/>
  <c r="O285" i="9"/>
  <c r="T285" i="9"/>
  <c r="L286" i="9" s="1"/>
  <c r="R285" i="9"/>
  <c r="AO284" i="8"/>
  <c r="AT284" i="8"/>
  <c r="AL285" i="8" s="1"/>
  <c r="AR284" i="8"/>
  <c r="BP285" i="8"/>
  <c r="BC285" i="8"/>
  <c r="AO284" i="9"/>
  <c r="AT284" i="9"/>
  <c r="AL285" i="9" s="1"/>
  <c r="AR284" i="9"/>
  <c r="Q285" i="8"/>
  <c r="N285" i="8"/>
  <c r="S285" i="8"/>
  <c r="CC285" i="8"/>
  <c r="BH284" i="8"/>
  <c r="AD287" i="7"/>
  <c r="AA287" i="7"/>
  <c r="AF287" i="7"/>
  <c r="AB284" i="9"/>
  <c r="AE284" i="9"/>
  <c r="AG284" i="9"/>
  <c r="Y285" i="9" s="1"/>
  <c r="CH284" i="8"/>
  <c r="BB286" i="7"/>
  <c r="BG286" i="7"/>
  <c r="AY287" i="7" s="1"/>
  <c r="BE286" i="7"/>
  <c r="BO286" i="7"/>
  <c r="BR286" i="7"/>
  <c r="BT286" i="7"/>
  <c r="BL287" i="7" s="1"/>
  <c r="CB286" i="7"/>
  <c r="CE286" i="7"/>
  <c r="CG286" i="7"/>
  <c r="BY287" i="7" s="1"/>
  <c r="BU284" i="8"/>
  <c r="AO286" i="7"/>
  <c r="AR286" i="7"/>
  <c r="AT286" i="7"/>
  <c r="AL287" i="7" s="1"/>
  <c r="AU284" i="8" l="1"/>
  <c r="BU286" i="7"/>
  <c r="AB287" i="7"/>
  <c r="AG287" i="7"/>
  <c r="Y288" i="7" s="1"/>
  <c r="AE287" i="7"/>
  <c r="AP285" i="8"/>
  <c r="BH284" i="9"/>
  <c r="P286" i="9"/>
  <c r="BD285" i="8"/>
  <c r="BA285" i="8"/>
  <c r="BF285" i="8"/>
  <c r="BP285" i="9"/>
  <c r="CD285" i="8"/>
  <c r="CA285" i="8"/>
  <c r="CF285" i="8"/>
  <c r="BU284" i="9"/>
  <c r="BH286" i="7"/>
  <c r="BC287" i="7"/>
  <c r="P287" i="7"/>
  <c r="AP287" i="7"/>
  <c r="BQ285" i="8"/>
  <c r="BN285" i="8"/>
  <c r="BS285" i="8"/>
  <c r="U286" i="7"/>
  <c r="BP287" i="7"/>
  <c r="AP285" i="9"/>
  <c r="U285" i="9"/>
  <c r="CH286" i="7"/>
  <c r="AC285" i="9"/>
  <c r="CH284" i="9"/>
  <c r="AU284" i="9"/>
  <c r="BC285" i="9"/>
  <c r="AU286" i="7"/>
  <c r="AH284" i="9"/>
  <c r="AB285" i="8"/>
  <c r="AE285" i="8"/>
  <c r="AG285" i="8"/>
  <c r="Y286" i="8" s="1"/>
  <c r="CC285" i="9"/>
  <c r="CC287" i="7"/>
  <c r="O285" i="8"/>
  <c r="R285" i="8"/>
  <c r="T285" i="8"/>
  <c r="L286" i="8" s="1"/>
  <c r="CD285" i="9" l="1"/>
  <c r="CA285" i="9"/>
  <c r="CF285" i="9"/>
  <c r="AQ287" i="7"/>
  <c r="AN287" i="7"/>
  <c r="AS287" i="7"/>
  <c r="AH285" i="8"/>
  <c r="CB285" i="8"/>
  <c r="CE285" i="8"/>
  <c r="CG285" i="8"/>
  <c r="BY286" i="8" s="1"/>
  <c r="AQ285" i="8"/>
  <c r="AN285" i="8"/>
  <c r="AS285" i="8"/>
  <c r="BD285" i="9"/>
  <c r="BA285" i="9"/>
  <c r="BF285" i="9"/>
  <c r="Q287" i="7"/>
  <c r="N287" i="7"/>
  <c r="S287" i="7"/>
  <c r="AQ285" i="9"/>
  <c r="AN285" i="9"/>
  <c r="AS285" i="9"/>
  <c r="AH287" i="7"/>
  <c r="BQ285" i="9"/>
  <c r="BN285" i="9"/>
  <c r="BS285" i="9"/>
  <c r="AC288" i="7"/>
  <c r="AC286" i="8"/>
  <c r="P286" i="8"/>
  <c r="BQ287" i="7"/>
  <c r="BN287" i="7"/>
  <c r="BS287" i="7"/>
  <c r="BD287" i="7"/>
  <c r="BA287" i="7"/>
  <c r="BF287" i="7"/>
  <c r="U285" i="8"/>
  <c r="BB285" i="8"/>
  <c r="BE285" i="8"/>
  <c r="BG285" i="8"/>
  <c r="AY286" i="8" s="1"/>
  <c r="AD285" i="9"/>
  <c r="AA285" i="9"/>
  <c r="AF285" i="9"/>
  <c r="CD287" i="7"/>
  <c r="CA287" i="7"/>
  <c r="CF287" i="7"/>
  <c r="BO285" i="8"/>
  <c r="BR285" i="8"/>
  <c r="BT285" i="8"/>
  <c r="BL286" i="8" s="1"/>
  <c r="Q286" i="9"/>
  <c r="N286" i="9"/>
  <c r="S286" i="9"/>
  <c r="BC286" i="8" l="1"/>
  <c r="Q286" i="8"/>
  <c r="N286" i="8"/>
  <c r="S286" i="8"/>
  <c r="CC286" i="8"/>
  <c r="CH285" i="8"/>
  <c r="BH285" i="8"/>
  <c r="AD286" i="8"/>
  <c r="AA286" i="8"/>
  <c r="AF286" i="8"/>
  <c r="CB287" i="7"/>
  <c r="CE287" i="7"/>
  <c r="CG287" i="7"/>
  <c r="BY288" i="7" s="1"/>
  <c r="AO287" i="7"/>
  <c r="AT287" i="7"/>
  <c r="AL288" i="7" s="1"/>
  <c r="AR287" i="7"/>
  <c r="BU285" i="8"/>
  <c r="O286" i="9"/>
  <c r="R286" i="9"/>
  <c r="T286" i="9"/>
  <c r="L287" i="9" s="1"/>
  <c r="BB287" i="7"/>
  <c r="BE287" i="7"/>
  <c r="BG287" i="7"/>
  <c r="AY288" i="7" s="1"/>
  <c r="BB285" i="9"/>
  <c r="BE285" i="9"/>
  <c r="BG285" i="9"/>
  <c r="AY286" i="9" s="1"/>
  <c r="O287" i="7"/>
  <c r="R287" i="7"/>
  <c r="T287" i="7"/>
  <c r="L288" i="7" s="1"/>
  <c r="AO285" i="9"/>
  <c r="AT285" i="9"/>
  <c r="AL286" i="9" s="1"/>
  <c r="AR285" i="9"/>
  <c r="AB285" i="9"/>
  <c r="AG285" i="9"/>
  <c r="Y286" i="9" s="1"/>
  <c r="AE285" i="9"/>
  <c r="CB285" i="9"/>
  <c r="CE285" i="9"/>
  <c r="CG285" i="9"/>
  <c r="BY286" i="9" s="1"/>
  <c r="AD288" i="7"/>
  <c r="AA288" i="7"/>
  <c r="AF288" i="7"/>
  <c r="BO285" i="9"/>
  <c r="BR285" i="9"/>
  <c r="BT285" i="9"/>
  <c r="BL286" i="9" s="1"/>
  <c r="BO287" i="7"/>
  <c r="BR287" i="7"/>
  <c r="BT287" i="7"/>
  <c r="BL288" i="7" s="1"/>
  <c r="BP286" i="8"/>
  <c r="AO285" i="8"/>
  <c r="AR285" i="8"/>
  <c r="AT285" i="8"/>
  <c r="AL286" i="8" s="1"/>
  <c r="CC286" i="9" l="1"/>
  <c r="AP288" i="7"/>
  <c r="BU287" i="7"/>
  <c r="AP286" i="9"/>
  <c r="BC288" i="7"/>
  <c r="BH287" i="7"/>
  <c r="CD286" i="8"/>
  <c r="CA286" i="8"/>
  <c r="CF286" i="8"/>
  <c r="BP288" i="7"/>
  <c r="CC288" i="7"/>
  <c r="BP286" i="9"/>
  <c r="P287" i="9"/>
  <c r="CH287" i="7"/>
  <c r="P288" i="7"/>
  <c r="U286" i="9"/>
  <c r="O286" i="8"/>
  <c r="R286" i="8"/>
  <c r="T286" i="8"/>
  <c r="L287" i="8" s="1"/>
  <c r="BH285" i="9"/>
  <c r="AP286" i="8"/>
  <c r="U287" i="7"/>
  <c r="CH285" i="9"/>
  <c r="AC286" i="9"/>
  <c r="BU285" i="9"/>
  <c r="BD286" i="8"/>
  <c r="BA286" i="8"/>
  <c r="BF286" i="8"/>
  <c r="AH285" i="9"/>
  <c r="BQ286" i="8"/>
  <c r="BN286" i="8"/>
  <c r="BS286" i="8"/>
  <c r="AB288" i="7"/>
  <c r="AE288" i="7"/>
  <c r="AG288" i="7"/>
  <c r="Y289" i="7" s="1"/>
  <c r="AB286" i="8"/>
  <c r="AE286" i="8"/>
  <c r="AG286" i="8"/>
  <c r="Y287" i="8" s="1"/>
  <c r="BC286" i="9"/>
  <c r="AU285" i="8"/>
  <c r="AU285" i="9"/>
  <c r="AU287" i="7"/>
  <c r="BD288" i="7" l="1"/>
  <c r="BA288" i="7"/>
  <c r="BF288" i="7"/>
  <c r="CB286" i="8"/>
  <c r="CG286" i="8"/>
  <c r="BY287" i="8" s="1"/>
  <c r="CE286" i="8"/>
  <c r="CD288" i="7"/>
  <c r="CA288" i="7"/>
  <c r="CF288" i="7"/>
  <c r="AH286" i="8"/>
  <c r="AQ286" i="8"/>
  <c r="AN286" i="8"/>
  <c r="AS286" i="8"/>
  <c r="BD286" i="9"/>
  <c r="BA286" i="9"/>
  <c r="BF286" i="9"/>
  <c r="Q288" i="7"/>
  <c r="N288" i="7"/>
  <c r="S288" i="7"/>
  <c r="AH288" i="7"/>
  <c r="AQ286" i="9"/>
  <c r="AN286" i="9"/>
  <c r="AS286" i="9"/>
  <c r="AC289" i="7"/>
  <c r="Q287" i="9"/>
  <c r="N287" i="9"/>
  <c r="S287" i="9"/>
  <c r="AQ288" i="7"/>
  <c r="AN288" i="7"/>
  <c r="AS288" i="7"/>
  <c r="AC287" i="8"/>
  <c r="BB286" i="8"/>
  <c r="BG286" i="8"/>
  <c r="AY287" i="8" s="1"/>
  <c r="BE286" i="8"/>
  <c r="P287" i="8"/>
  <c r="BQ286" i="9"/>
  <c r="BN286" i="9"/>
  <c r="BS286" i="9"/>
  <c r="CD286" i="9"/>
  <c r="CA286" i="9"/>
  <c r="CF286" i="9"/>
  <c r="BQ288" i="7"/>
  <c r="BN288" i="7"/>
  <c r="BS288" i="7"/>
  <c r="BO286" i="8"/>
  <c r="BT286" i="8"/>
  <c r="BL287" i="8" s="1"/>
  <c r="BR286" i="8"/>
  <c r="AD286" i="9"/>
  <c r="AA286" i="9"/>
  <c r="AF286" i="9"/>
  <c r="U286" i="8"/>
  <c r="BO288" i="7" l="1"/>
  <c r="BT288" i="7"/>
  <c r="BL289" i="7" s="1"/>
  <c r="BR288" i="7"/>
  <c r="CH286" i="8"/>
  <c r="BH286" i="8"/>
  <c r="AD289" i="7"/>
  <c r="AA289" i="7"/>
  <c r="AF289" i="7"/>
  <c r="CC287" i="8"/>
  <c r="BC287" i="8"/>
  <c r="AO286" i="9"/>
  <c r="AR286" i="9"/>
  <c r="AT286" i="9"/>
  <c r="AL287" i="9" s="1"/>
  <c r="AO286" i="8"/>
  <c r="AR286" i="8"/>
  <c r="AT286" i="8"/>
  <c r="AL287" i="8" s="1"/>
  <c r="AD287" i="8"/>
  <c r="AA287" i="8"/>
  <c r="AF287" i="8"/>
  <c r="BB286" i="9"/>
  <c r="BE286" i="9"/>
  <c r="BG286" i="9"/>
  <c r="AY287" i="9" s="1"/>
  <c r="CB286" i="9"/>
  <c r="CG286" i="9"/>
  <c r="BY287" i="9" s="1"/>
  <c r="CE286" i="9"/>
  <c r="BO286" i="9"/>
  <c r="BT286" i="9"/>
  <c r="BL287" i="9" s="1"/>
  <c r="BR286" i="9"/>
  <c r="O288" i="7"/>
  <c r="R288" i="7"/>
  <c r="T288" i="7"/>
  <c r="L289" i="7" s="1"/>
  <c r="CB288" i="7"/>
  <c r="CE288" i="7"/>
  <c r="CG288" i="7"/>
  <c r="BY289" i="7" s="1"/>
  <c r="AB286" i="9"/>
  <c r="AG286" i="9"/>
  <c r="Y287" i="9" s="1"/>
  <c r="AE286" i="9"/>
  <c r="AO288" i="7"/>
  <c r="AR288" i="7"/>
  <c r="AT288" i="7"/>
  <c r="AL289" i="7" s="1"/>
  <c r="BB288" i="7"/>
  <c r="BG288" i="7"/>
  <c r="AY289" i="7" s="1"/>
  <c r="BE288" i="7"/>
  <c r="BU286" i="8"/>
  <c r="BP287" i="8"/>
  <c r="Q287" i="8"/>
  <c r="N287" i="8"/>
  <c r="S287" i="8"/>
  <c r="O287" i="9"/>
  <c r="T287" i="9"/>
  <c r="L288" i="9" s="1"/>
  <c r="R287" i="9"/>
  <c r="AU286" i="9" l="1"/>
  <c r="BQ287" i="8"/>
  <c r="BN287" i="8"/>
  <c r="BS287" i="8"/>
  <c r="AB287" i="8"/>
  <c r="AE287" i="8"/>
  <c r="AG287" i="8"/>
  <c r="Y288" i="8" s="1"/>
  <c r="BU286" i="9"/>
  <c r="BP287" i="9"/>
  <c r="BD287" i="8"/>
  <c r="BA287" i="8"/>
  <c r="BF287" i="8"/>
  <c r="BU288" i="7"/>
  <c r="O287" i="8"/>
  <c r="T287" i="8"/>
  <c r="L288" i="8" s="1"/>
  <c r="R287" i="8"/>
  <c r="CD287" i="8"/>
  <c r="CA287" i="8"/>
  <c r="CF287" i="8"/>
  <c r="BP289" i="7"/>
  <c r="CH286" i="9"/>
  <c r="CH288" i="7"/>
  <c r="CC287" i="9"/>
  <c r="AH286" i="9"/>
  <c r="BH288" i="7"/>
  <c r="U287" i="9"/>
  <c r="CC289" i="7"/>
  <c r="BC289" i="7"/>
  <c r="P289" i="7"/>
  <c r="BC287" i="9"/>
  <c r="BH286" i="9"/>
  <c r="AP287" i="8"/>
  <c r="AU288" i="7"/>
  <c r="AP287" i="9"/>
  <c r="AC287" i="9"/>
  <c r="P288" i="9"/>
  <c r="U288" i="7"/>
  <c r="AP289" i="7"/>
  <c r="AU286" i="8"/>
  <c r="AB289" i="7"/>
  <c r="AG289" i="7"/>
  <c r="Y290" i="7" s="1"/>
  <c r="AE289" i="7"/>
  <c r="Q289" i="7" l="1"/>
  <c r="N289" i="7"/>
  <c r="S289" i="7"/>
  <c r="CB287" i="8"/>
  <c r="CG287" i="8"/>
  <c r="BY288" i="8" s="1"/>
  <c r="CE287" i="8"/>
  <c r="CD287" i="9"/>
  <c r="CA287" i="9"/>
  <c r="CF287" i="9"/>
  <c r="P288" i="8"/>
  <c r="AH287" i="8"/>
  <c r="AQ289" i="7"/>
  <c r="AN289" i="7"/>
  <c r="AS289" i="7"/>
  <c r="AQ287" i="9"/>
  <c r="AN287" i="9"/>
  <c r="AS287" i="9"/>
  <c r="Q288" i="9"/>
  <c r="N288" i="9"/>
  <c r="S288" i="9"/>
  <c r="AQ287" i="8"/>
  <c r="AN287" i="8"/>
  <c r="AS287" i="8"/>
  <c r="BO287" i="8"/>
  <c r="BR287" i="8"/>
  <c r="BT287" i="8"/>
  <c r="BL288" i="8" s="1"/>
  <c r="BD289" i="7"/>
  <c r="BA289" i="7"/>
  <c r="BF289" i="7"/>
  <c r="U287" i="8"/>
  <c r="AH289" i="7"/>
  <c r="BB287" i="8"/>
  <c r="BG287" i="8"/>
  <c r="AY288" i="8" s="1"/>
  <c r="BE287" i="8"/>
  <c r="BQ289" i="7"/>
  <c r="BN289" i="7"/>
  <c r="BS289" i="7"/>
  <c r="AC288" i="8"/>
  <c r="CD289" i="7"/>
  <c r="CA289" i="7"/>
  <c r="CF289" i="7"/>
  <c r="AC290" i="7"/>
  <c r="BD287" i="9"/>
  <c r="BA287" i="9"/>
  <c r="BF287" i="9"/>
  <c r="AD287" i="9"/>
  <c r="AA287" i="9"/>
  <c r="AF287" i="9"/>
  <c r="BQ287" i="9"/>
  <c r="BN287" i="9"/>
  <c r="BS287" i="9"/>
  <c r="O288" i="9" l="1"/>
  <c r="R288" i="9"/>
  <c r="T288" i="9"/>
  <c r="L289" i="9" s="1"/>
  <c r="Q288" i="8"/>
  <c r="N288" i="8"/>
  <c r="S288" i="8"/>
  <c r="AD290" i="7"/>
  <c r="AA290" i="7"/>
  <c r="AF290" i="7"/>
  <c r="BC288" i="8"/>
  <c r="BB289" i="7"/>
  <c r="BE289" i="7"/>
  <c r="BG289" i="7"/>
  <c r="AY290" i="7" s="1"/>
  <c r="AO287" i="9"/>
  <c r="AT287" i="9"/>
  <c r="AL288" i="9" s="1"/>
  <c r="AR287" i="9"/>
  <c r="CH287" i="8"/>
  <c r="CC288" i="8"/>
  <c r="BO289" i="7"/>
  <c r="BT289" i="7"/>
  <c r="BL290" i="7" s="1"/>
  <c r="BR289" i="7"/>
  <c r="CB289" i="7"/>
  <c r="CG289" i="7"/>
  <c r="BY290" i="7" s="1"/>
  <c r="CE289" i="7"/>
  <c r="BP288" i="8"/>
  <c r="BB287" i="9"/>
  <c r="BG287" i="9"/>
  <c r="AY288" i="9" s="1"/>
  <c r="BE287" i="9"/>
  <c r="AO289" i="7"/>
  <c r="AR289" i="7"/>
  <c r="AT289" i="7"/>
  <c r="AL290" i="7" s="1"/>
  <c r="BH287" i="8"/>
  <c r="BO287" i="9"/>
  <c r="BR287" i="9"/>
  <c r="BT287" i="9"/>
  <c r="BL288" i="9" s="1"/>
  <c r="O289" i="7"/>
  <c r="R289" i="7"/>
  <c r="T289" i="7"/>
  <c r="L290" i="7" s="1"/>
  <c r="CB287" i="9"/>
  <c r="CE287" i="9"/>
  <c r="CG287" i="9"/>
  <c r="BY288" i="9" s="1"/>
  <c r="BU287" i="8"/>
  <c r="AD288" i="8"/>
  <c r="AA288" i="8"/>
  <c r="AF288" i="8"/>
  <c r="AB287" i="9"/>
  <c r="AG287" i="9"/>
  <c r="Y288" i="9" s="1"/>
  <c r="AE287" i="9"/>
  <c r="AO287" i="8"/>
  <c r="AT287" i="8"/>
  <c r="AL288" i="8" s="1"/>
  <c r="AR287" i="8"/>
  <c r="CC290" i="7" l="1"/>
  <c r="BU287" i="9"/>
  <c r="CH287" i="9"/>
  <c r="BQ288" i="8"/>
  <c r="BN288" i="8"/>
  <c r="BS288" i="8"/>
  <c r="CC288" i="9"/>
  <c r="AU287" i="9"/>
  <c r="AB288" i="8"/>
  <c r="AE288" i="8"/>
  <c r="AG288" i="8"/>
  <c r="Y289" i="8" s="1"/>
  <c r="U289" i="7"/>
  <c r="AU289" i="7"/>
  <c r="BU289" i="7"/>
  <c r="BC290" i="7"/>
  <c r="O288" i="8"/>
  <c r="R288" i="8"/>
  <c r="T288" i="8"/>
  <c r="L289" i="8" s="1"/>
  <c r="AC288" i="9"/>
  <c r="P290" i="7"/>
  <c r="BP290" i="7"/>
  <c r="AB290" i="7"/>
  <c r="AE290" i="7"/>
  <c r="AG290" i="7"/>
  <c r="Y291" i="7" s="1"/>
  <c r="AP288" i="9"/>
  <c r="AP290" i="7"/>
  <c r="P289" i="9"/>
  <c r="AH287" i="9"/>
  <c r="BH287" i="9"/>
  <c r="BD288" i="8"/>
  <c r="BA288" i="8"/>
  <c r="BF288" i="8"/>
  <c r="U288" i="9"/>
  <c r="BC288" i="9"/>
  <c r="CD288" i="8"/>
  <c r="CA288" i="8"/>
  <c r="CF288" i="8"/>
  <c r="CH289" i="7"/>
  <c r="BH289" i="7"/>
  <c r="AU287" i="8"/>
  <c r="AP288" i="8"/>
  <c r="BP288" i="9"/>
  <c r="Q289" i="9" l="1"/>
  <c r="N289" i="9"/>
  <c r="S289" i="9"/>
  <c r="AC289" i="8"/>
  <c r="AQ288" i="8"/>
  <c r="AN288" i="8"/>
  <c r="AS288" i="8"/>
  <c r="AQ290" i="7"/>
  <c r="AN290" i="7"/>
  <c r="AS290" i="7"/>
  <c r="P289" i="8"/>
  <c r="AH288" i="8"/>
  <c r="U288" i="8"/>
  <c r="Q290" i="7"/>
  <c r="N290" i="7"/>
  <c r="S290" i="7"/>
  <c r="AD288" i="9"/>
  <c r="AA288" i="9"/>
  <c r="AF288" i="9"/>
  <c r="AH290" i="7"/>
  <c r="CD288" i="9"/>
  <c r="CA288" i="9"/>
  <c r="CF288" i="9"/>
  <c r="AC291" i="7"/>
  <c r="BQ288" i="9"/>
  <c r="BN288" i="9"/>
  <c r="BS288" i="9"/>
  <c r="BD290" i="7"/>
  <c r="BA290" i="7"/>
  <c r="BF290" i="7"/>
  <c r="CD290" i="7"/>
  <c r="CA290" i="7"/>
  <c r="CF290" i="7"/>
  <c r="CB288" i="8"/>
  <c r="CG288" i="8"/>
  <c r="BY289" i="8" s="1"/>
  <c r="CE288" i="8"/>
  <c r="BD288" i="9"/>
  <c r="BA288" i="9"/>
  <c r="BF288" i="9"/>
  <c r="AQ288" i="9"/>
  <c r="AN288" i="9"/>
  <c r="AS288" i="9"/>
  <c r="BQ290" i="7"/>
  <c r="BN290" i="7"/>
  <c r="BS290" i="7"/>
  <c r="BB288" i="8"/>
  <c r="BE288" i="8"/>
  <c r="BG288" i="8"/>
  <c r="AY289" i="8" s="1"/>
  <c r="BO288" i="8"/>
  <c r="BR288" i="8"/>
  <c r="BT288" i="8"/>
  <c r="BL289" i="8" s="1"/>
  <c r="O290" i="7" l="1"/>
  <c r="R290" i="7"/>
  <c r="T290" i="7"/>
  <c r="L291" i="7" s="1"/>
  <c r="BC289" i="8"/>
  <c r="BB288" i="9"/>
  <c r="BE288" i="9"/>
  <c r="BG288" i="9"/>
  <c r="AY289" i="9" s="1"/>
  <c r="BO288" i="9"/>
  <c r="BT288" i="9"/>
  <c r="BL289" i="9" s="1"/>
  <c r="BR288" i="9"/>
  <c r="Q289" i="8"/>
  <c r="N289" i="8"/>
  <c r="S289" i="8"/>
  <c r="BH288" i="8"/>
  <c r="BP289" i="8"/>
  <c r="BO290" i="7"/>
  <c r="BT290" i="7"/>
  <c r="BL291" i="7" s="1"/>
  <c r="BR290" i="7"/>
  <c r="CB288" i="9"/>
  <c r="CG288" i="9"/>
  <c r="BY289" i="9" s="1"/>
  <c r="CE288" i="9"/>
  <c r="AO288" i="8"/>
  <c r="AR288" i="8"/>
  <c r="AT288" i="8"/>
  <c r="AL289" i="8" s="1"/>
  <c r="CC289" i="8"/>
  <c r="AD291" i="7"/>
  <c r="AA291" i="7"/>
  <c r="AF291" i="7"/>
  <c r="AO290" i="7"/>
  <c r="AR290" i="7"/>
  <c r="AT290" i="7"/>
  <c r="AL291" i="7" s="1"/>
  <c r="BU288" i="8"/>
  <c r="CB290" i="7"/>
  <c r="CE290" i="7"/>
  <c r="CG290" i="7"/>
  <c r="BY291" i="7" s="1"/>
  <c r="AD289" i="8"/>
  <c r="AA289" i="8"/>
  <c r="AF289" i="8"/>
  <c r="CH288" i="8"/>
  <c r="AO288" i="9"/>
  <c r="AR288" i="9"/>
  <c r="AT288" i="9"/>
  <c r="AL289" i="9" s="1"/>
  <c r="O289" i="9"/>
  <c r="R289" i="9"/>
  <c r="T289" i="9"/>
  <c r="L290" i="9" s="1"/>
  <c r="BB290" i="7"/>
  <c r="BG290" i="7"/>
  <c r="AY291" i="7" s="1"/>
  <c r="BE290" i="7"/>
  <c r="AB288" i="9"/>
  <c r="AE288" i="9"/>
  <c r="AG288" i="9"/>
  <c r="Y289" i="9" s="1"/>
  <c r="BC291" i="7" l="1"/>
  <c r="BU288" i="9"/>
  <c r="BH290" i="7"/>
  <c r="AP289" i="9"/>
  <c r="CH290" i="7"/>
  <c r="AP291" i="7"/>
  <c r="AU288" i="8"/>
  <c r="BC289" i="9"/>
  <c r="CD289" i="8"/>
  <c r="CA289" i="8"/>
  <c r="CF289" i="8"/>
  <c r="AU290" i="7"/>
  <c r="BH288" i="9"/>
  <c r="BP289" i="9"/>
  <c r="P290" i="9"/>
  <c r="BD289" i="8"/>
  <c r="BA289" i="8"/>
  <c r="BF289" i="8"/>
  <c r="AU288" i="9"/>
  <c r="BQ289" i="8"/>
  <c r="BN289" i="8"/>
  <c r="BS289" i="8"/>
  <c r="AP289" i="8"/>
  <c r="U289" i="9"/>
  <c r="AH288" i="9"/>
  <c r="CH288" i="9"/>
  <c r="AC289" i="9"/>
  <c r="CC289" i="9"/>
  <c r="P291" i="7"/>
  <c r="AB289" i="8"/>
  <c r="AE289" i="8"/>
  <c r="AG289" i="8"/>
  <c r="Y290" i="8" s="1"/>
  <c r="BU290" i="7"/>
  <c r="U290" i="7"/>
  <c r="CC291" i="7"/>
  <c r="AB291" i="7"/>
  <c r="AG291" i="7"/>
  <c r="Y292" i="7" s="1"/>
  <c r="AE291" i="7"/>
  <c r="BP291" i="7"/>
  <c r="O289" i="8"/>
  <c r="T289" i="8"/>
  <c r="L290" i="8" s="1"/>
  <c r="R289" i="8"/>
  <c r="AQ291" i="7" l="1"/>
  <c r="AN291" i="7"/>
  <c r="AS291" i="7"/>
  <c r="AQ289" i="9"/>
  <c r="AN289" i="9"/>
  <c r="AS289" i="9"/>
  <c r="AC290" i="8"/>
  <c r="BO289" i="8"/>
  <c r="BR289" i="8"/>
  <c r="BT289" i="8"/>
  <c r="BL290" i="8" s="1"/>
  <c r="AH289" i="8"/>
  <c r="BD289" i="9"/>
  <c r="BA289" i="9"/>
  <c r="BF289" i="9"/>
  <c r="AC292" i="7"/>
  <c r="CB289" i="8"/>
  <c r="CG289" i="8"/>
  <c r="BY290" i="8" s="1"/>
  <c r="CE289" i="8"/>
  <c r="CD289" i="9"/>
  <c r="CA289" i="9"/>
  <c r="CF289" i="9"/>
  <c r="CD291" i="7"/>
  <c r="CA291" i="7"/>
  <c r="CF291" i="7"/>
  <c r="P290" i="8"/>
  <c r="Q290" i="9"/>
  <c r="N290" i="9"/>
  <c r="S290" i="9"/>
  <c r="AH291" i="7"/>
  <c r="Q291" i="7"/>
  <c r="N291" i="7"/>
  <c r="S291" i="7"/>
  <c r="BB289" i="8"/>
  <c r="BG289" i="8"/>
  <c r="AY290" i="8" s="1"/>
  <c r="BE289" i="8"/>
  <c r="U289" i="8"/>
  <c r="BQ291" i="7"/>
  <c r="BN291" i="7"/>
  <c r="BS291" i="7"/>
  <c r="AD289" i="9"/>
  <c r="AA289" i="9"/>
  <c r="AF289" i="9"/>
  <c r="AQ289" i="8"/>
  <c r="AN289" i="8"/>
  <c r="AS289" i="8"/>
  <c r="BQ289" i="9"/>
  <c r="BN289" i="9"/>
  <c r="BS289" i="9"/>
  <c r="BD291" i="7"/>
  <c r="BA291" i="7"/>
  <c r="BF291" i="7"/>
  <c r="AO289" i="8" l="1"/>
  <c r="AR289" i="8"/>
  <c r="AT289" i="8"/>
  <c r="AL290" i="8" s="1"/>
  <c r="AD292" i="7"/>
  <c r="AA292" i="7"/>
  <c r="AF292" i="7"/>
  <c r="AD290" i="8"/>
  <c r="AA290" i="8"/>
  <c r="AF290" i="8"/>
  <c r="AB289" i="9"/>
  <c r="AE289" i="9"/>
  <c r="AG289" i="9"/>
  <c r="Y290" i="9" s="1"/>
  <c r="BB289" i="9"/>
  <c r="BG289" i="9"/>
  <c r="AY290" i="9" s="1"/>
  <c r="BE289" i="9"/>
  <c r="AO289" i="9"/>
  <c r="AR289" i="9"/>
  <c r="AT289" i="9"/>
  <c r="AL290" i="9" s="1"/>
  <c r="BO291" i="7"/>
  <c r="BR291" i="7"/>
  <c r="BT291" i="7"/>
  <c r="BL292" i="7" s="1"/>
  <c r="CB289" i="9"/>
  <c r="CE289" i="9"/>
  <c r="CG289" i="9"/>
  <c r="BY290" i="9" s="1"/>
  <c r="O290" i="9"/>
  <c r="T290" i="9"/>
  <c r="L291" i="9" s="1"/>
  <c r="R290" i="9"/>
  <c r="BP290" i="8"/>
  <c r="BB291" i="7"/>
  <c r="BG291" i="7"/>
  <c r="AY292" i="7" s="1"/>
  <c r="BE291" i="7"/>
  <c r="BO289" i="9"/>
  <c r="BR289" i="9"/>
  <c r="BT289" i="9"/>
  <c r="BL290" i="9" s="1"/>
  <c r="BH289" i="8"/>
  <c r="Q290" i="8"/>
  <c r="N290" i="8"/>
  <c r="S290" i="8"/>
  <c r="CC290" i="8"/>
  <c r="BU289" i="8"/>
  <c r="AO291" i="7"/>
  <c r="AR291" i="7"/>
  <c r="AT291" i="7"/>
  <c r="AL292" i="7" s="1"/>
  <c r="O291" i="7"/>
  <c r="T291" i="7"/>
  <c r="L292" i="7" s="1"/>
  <c r="R291" i="7"/>
  <c r="CB291" i="7"/>
  <c r="CE291" i="7"/>
  <c r="CG291" i="7"/>
  <c r="BY292" i="7" s="1"/>
  <c r="CH289" i="8"/>
  <c r="BC290" i="8"/>
  <c r="CH291" i="7" l="1"/>
  <c r="BH289" i="9"/>
  <c r="AB292" i="7"/>
  <c r="AE292" i="7"/>
  <c r="AG292" i="7"/>
  <c r="Y293" i="7" s="1"/>
  <c r="BC292" i="7"/>
  <c r="CH289" i="9"/>
  <c r="BC290" i="9"/>
  <c r="BH291" i="7"/>
  <c r="CD290" i="8"/>
  <c r="CA290" i="8"/>
  <c r="CF290" i="8"/>
  <c r="BP292" i="7"/>
  <c r="AC290" i="9"/>
  <c r="O290" i="8"/>
  <c r="T290" i="8"/>
  <c r="L291" i="8" s="1"/>
  <c r="R290" i="8"/>
  <c r="BU291" i="7"/>
  <c r="AP290" i="8"/>
  <c r="P292" i="7"/>
  <c r="BQ290" i="8"/>
  <c r="BN290" i="8"/>
  <c r="BS290" i="8"/>
  <c r="AU289" i="8"/>
  <c r="CC292" i="7"/>
  <c r="CC290" i="9"/>
  <c r="U291" i="7"/>
  <c r="AH289" i="9"/>
  <c r="BD290" i="8"/>
  <c r="BA290" i="8"/>
  <c r="BF290" i="8"/>
  <c r="AP290" i="9"/>
  <c r="U290" i="9"/>
  <c r="AU289" i="9"/>
  <c r="AB290" i="8"/>
  <c r="AE290" i="8"/>
  <c r="AG290" i="8"/>
  <c r="Y291" i="8" s="1"/>
  <c r="AU291" i="7"/>
  <c r="BU289" i="9"/>
  <c r="AP292" i="7"/>
  <c r="BP290" i="9"/>
  <c r="P291" i="9"/>
  <c r="CD290" i="9" l="1"/>
  <c r="CA290" i="9"/>
  <c r="CF290" i="9"/>
  <c r="BD292" i="7"/>
  <c r="BA292" i="7"/>
  <c r="BF292" i="7"/>
  <c r="AH292" i="7"/>
  <c r="AQ292" i="7"/>
  <c r="AN292" i="7"/>
  <c r="AS292" i="7"/>
  <c r="CB290" i="8"/>
  <c r="CE290" i="8"/>
  <c r="CG290" i="8"/>
  <c r="BY291" i="8" s="1"/>
  <c r="AC293" i="7"/>
  <c r="AQ290" i="9"/>
  <c r="AN290" i="9"/>
  <c r="AS290" i="9"/>
  <c r="AH290" i="8"/>
  <c r="BB290" i="8"/>
  <c r="BG290" i="8"/>
  <c r="AY291" i="8" s="1"/>
  <c r="BE290" i="8"/>
  <c r="AC291" i="8"/>
  <c r="U290" i="8"/>
  <c r="AD290" i="9"/>
  <c r="AA290" i="9"/>
  <c r="AF290" i="9"/>
  <c r="Q292" i="7"/>
  <c r="N292" i="7"/>
  <c r="S292" i="7"/>
  <c r="CD292" i="7"/>
  <c r="CA292" i="7"/>
  <c r="CF292" i="7"/>
  <c r="AQ290" i="8"/>
  <c r="AN290" i="8"/>
  <c r="AS290" i="8"/>
  <c r="P291" i="8"/>
  <c r="Q291" i="9"/>
  <c r="N291" i="9"/>
  <c r="S291" i="9"/>
  <c r="BO290" i="8"/>
  <c r="BT290" i="8"/>
  <c r="BL291" i="8" s="1"/>
  <c r="BR290" i="8"/>
  <c r="BQ290" i="9"/>
  <c r="BN290" i="9"/>
  <c r="BS290" i="9"/>
  <c r="BQ292" i="7"/>
  <c r="BN292" i="7"/>
  <c r="BS292" i="7"/>
  <c r="BD290" i="9"/>
  <c r="BA290" i="9"/>
  <c r="BF290" i="9"/>
  <c r="O292" i="7" l="1"/>
  <c r="R292" i="7"/>
  <c r="T292" i="7"/>
  <c r="L293" i="7" s="1"/>
  <c r="BO290" i="9"/>
  <c r="BT290" i="9"/>
  <c r="BL291" i="9" s="1"/>
  <c r="BR290" i="9"/>
  <c r="Q291" i="8"/>
  <c r="N291" i="8"/>
  <c r="S291" i="8"/>
  <c r="AD293" i="7"/>
  <c r="AA293" i="7"/>
  <c r="AF293" i="7"/>
  <c r="BB292" i="7"/>
  <c r="BE292" i="7"/>
  <c r="BG292" i="7"/>
  <c r="AY293" i="7" s="1"/>
  <c r="AB290" i="9"/>
  <c r="AG290" i="9"/>
  <c r="Y291" i="9" s="1"/>
  <c r="AE290" i="9"/>
  <c r="AO290" i="8"/>
  <c r="AT290" i="8"/>
  <c r="AL291" i="8" s="1"/>
  <c r="AR290" i="8"/>
  <c r="CC291" i="8"/>
  <c r="AO292" i="7"/>
  <c r="AR292" i="7"/>
  <c r="AT292" i="7"/>
  <c r="AL293" i="7" s="1"/>
  <c r="AO290" i="9"/>
  <c r="AR290" i="9"/>
  <c r="AT290" i="9"/>
  <c r="AL291" i="9" s="1"/>
  <c r="BU290" i="8"/>
  <c r="BP291" i="8"/>
  <c r="BO292" i="7"/>
  <c r="BR292" i="7"/>
  <c r="BT292" i="7"/>
  <c r="BL293" i="7" s="1"/>
  <c r="AD291" i="8"/>
  <c r="AA291" i="8"/>
  <c r="AF291" i="8"/>
  <c r="CH290" i="8"/>
  <c r="O291" i="9"/>
  <c r="R291" i="9"/>
  <c r="T291" i="9"/>
  <c r="L292" i="9" s="1"/>
  <c r="CB292" i="7"/>
  <c r="CE292" i="7"/>
  <c r="CG292" i="7"/>
  <c r="BY293" i="7" s="1"/>
  <c r="BH290" i="8"/>
  <c r="CB290" i="9"/>
  <c r="CG290" i="9"/>
  <c r="BY291" i="9" s="1"/>
  <c r="CE290" i="9"/>
  <c r="BB290" i="9"/>
  <c r="BG290" i="9"/>
  <c r="AY291" i="9" s="1"/>
  <c r="BE290" i="9"/>
  <c r="BC291" i="8"/>
  <c r="U291" i="9" l="1"/>
  <c r="BP293" i="7"/>
  <c r="BC293" i="7"/>
  <c r="O291" i="8"/>
  <c r="R291" i="8"/>
  <c r="T291" i="8"/>
  <c r="L292" i="8" s="1"/>
  <c r="BU290" i="9"/>
  <c r="CD291" i="8"/>
  <c r="CA291" i="8"/>
  <c r="CF291" i="8"/>
  <c r="AU290" i="8"/>
  <c r="BP291" i="9"/>
  <c r="BH292" i="7"/>
  <c r="AP291" i="8"/>
  <c r="P293" i="7"/>
  <c r="P292" i="9"/>
  <c r="BU292" i="7"/>
  <c r="BQ291" i="8"/>
  <c r="BN291" i="8"/>
  <c r="BS291" i="8"/>
  <c r="U292" i="7"/>
  <c r="AU292" i="7"/>
  <c r="CH290" i="9"/>
  <c r="AP291" i="9"/>
  <c r="AH290" i="9"/>
  <c r="CC291" i="9"/>
  <c r="AU290" i="9"/>
  <c r="AC291" i="9"/>
  <c r="AB293" i="7"/>
  <c r="AG293" i="7"/>
  <c r="Y294" i="7" s="1"/>
  <c r="AE293" i="7"/>
  <c r="CH292" i="7"/>
  <c r="AB291" i="8"/>
  <c r="AG291" i="8"/>
  <c r="Y292" i="8" s="1"/>
  <c r="AE291" i="8"/>
  <c r="BD291" i="8"/>
  <c r="BA291" i="8"/>
  <c r="BF291" i="8"/>
  <c r="CC293" i="7"/>
  <c r="BH290" i="9"/>
  <c r="BC291" i="9"/>
  <c r="AP293" i="7"/>
  <c r="AQ291" i="8" l="1"/>
  <c r="AN291" i="8"/>
  <c r="AS291" i="8"/>
  <c r="AH293" i="7"/>
  <c r="P292" i="8"/>
  <c r="CD293" i="7"/>
  <c r="CA293" i="7"/>
  <c r="CF293" i="7"/>
  <c r="AQ291" i="9"/>
  <c r="AN291" i="9"/>
  <c r="AS291" i="9"/>
  <c r="BQ291" i="9"/>
  <c r="BN291" i="9"/>
  <c r="BS291" i="9"/>
  <c r="U291" i="8"/>
  <c r="BD293" i="7"/>
  <c r="BA293" i="7"/>
  <c r="BF293" i="7"/>
  <c r="BB291" i="8"/>
  <c r="BE291" i="8"/>
  <c r="BG291" i="8"/>
  <c r="AY292" i="8" s="1"/>
  <c r="Q292" i="9"/>
  <c r="N292" i="9"/>
  <c r="S292" i="9"/>
  <c r="BQ293" i="7"/>
  <c r="BN293" i="7"/>
  <c r="BS293" i="7"/>
  <c r="Q293" i="7"/>
  <c r="N293" i="7"/>
  <c r="S293" i="7"/>
  <c r="CB291" i="8"/>
  <c r="CG291" i="8"/>
  <c r="BY292" i="8" s="1"/>
  <c r="CE291" i="8"/>
  <c r="BO291" i="8"/>
  <c r="BT291" i="8"/>
  <c r="BL292" i="8" s="1"/>
  <c r="BR291" i="8"/>
  <c r="AC294" i="7"/>
  <c r="AH291" i="8"/>
  <c r="AD291" i="9"/>
  <c r="AA291" i="9"/>
  <c r="AF291" i="9"/>
  <c r="AQ293" i="7"/>
  <c r="AN293" i="7"/>
  <c r="AS293" i="7"/>
  <c r="BD291" i="9"/>
  <c r="BA291" i="9"/>
  <c r="BF291" i="9"/>
  <c r="AC292" i="8"/>
  <c r="CD291" i="9"/>
  <c r="CA291" i="9"/>
  <c r="CF291" i="9"/>
  <c r="BB293" i="7" l="1"/>
  <c r="BG293" i="7"/>
  <c r="AY294" i="7" s="1"/>
  <c r="BE293" i="7"/>
  <c r="CH291" i="8"/>
  <c r="CC292" i="8"/>
  <c r="AO293" i="7"/>
  <c r="AR293" i="7"/>
  <c r="AT293" i="7"/>
  <c r="AL294" i="7" s="1"/>
  <c r="O293" i="7"/>
  <c r="T293" i="7"/>
  <c r="L294" i="7" s="1"/>
  <c r="R293" i="7"/>
  <c r="Q292" i="8"/>
  <c r="N292" i="8"/>
  <c r="S292" i="8"/>
  <c r="CB293" i="7"/>
  <c r="CE293" i="7"/>
  <c r="CG293" i="7"/>
  <c r="BY294" i="7" s="1"/>
  <c r="CB291" i="9"/>
  <c r="CE291" i="9"/>
  <c r="CG291" i="9"/>
  <c r="BY292" i="9" s="1"/>
  <c r="BC292" i="8"/>
  <c r="BO291" i="9"/>
  <c r="BT291" i="9"/>
  <c r="BL292" i="9" s="1"/>
  <c r="BR291" i="9"/>
  <c r="BP292" i="8"/>
  <c r="O292" i="9"/>
  <c r="R292" i="9"/>
  <c r="T292" i="9"/>
  <c r="L293" i="9" s="1"/>
  <c r="AB291" i="9"/>
  <c r="AG291" i="9"/>
  <c r="Y292" i="9" s="1"/>
  <c r="AE291" i="9"/>
  <c r="AD294" i="7"/>
  <c r="AA294" i="7"/>
  <c r="AF294" i="7"/>
  <c r="BH291" i="8"/>
  <c r="AO291" i="8"/>
  <c r="AR291" i="8"/>
  <c r="AT291" i="8"/>
  <c r="AL292" i="8" s="1"/>
  <c r="AD292" i="8"/>
  <c r="AA292" i="8"/>
  <c r="AF292" i="8"/>
  <c r="BO293" i="7"/>
  <c r="BT293" i="7"/>
  <c r="BL294" i="7" s="1"/>
  <c r="BR293" i="7"/>
  <c r="BB291" i="9"/>
  <c r="BG291" i="9"/>
  <c r="AY292" i="9" s="1"/>
  <c r="BE291" i="9"/>
  <c r="BU291" i="8"/>
  <c r="AO291" i="9"/>
  <c r="AR291" i="9"/>
  <c r="AT291" i="9"/>
  <c r="AL292" i="9" s="1"/>
  <c r="AP292" i="8" l="1"/>
  <c r="O292" i="8"/>
  <c r="T292" i="8"/>
  <c r="L293" i="8" s="1"/>
  <c r="R292" i="8"/>
  <c r="BC292" i="9"/>
  <c r="U293" i="7"/>
  <c r="BH291" i="9"/>
  <c r="CC292" i="9"/>
  <c r="P294" i="7"/>
  <c r="CH291" i="9"/>
  <c r="CD292" i="8"/>
  <c r="CA292" i="8"/>
  <c r="CF292" i="8"/>
  <c r="AU291" i="8"/>
  <c r="U292" i="9"/>
  <c r="BU293" i="7"/>
  <c r="BP294" i="7"/>
  <c r="AB294" i="7"/>
  <c r="AG294" i="7"/>
  <c r="Y295" i="7" s="1"/>
  <c r="AE294" i="7"/>
  <c r="BQ292" i="8"/>
  <c r="BN292" i="8"/>
  <c r="BS292" i="8"/>
  <c r="CC294" i="7"/>
  <c r="AU293" i="7"/>
  <c r="CH293" i="7"/>
  <c r="BD292" i="8"/>
  <c r="BA292" i="8"/>
  <c r="BF292" i="8"/>
  <c r="P293" i="9"/>
  <c r="AH291" i="9"/>
  <c r="BH293" i="7"/>
  <c r="AP294" i="7"/>
  <c r="AP292" i="9"/>
  <c r="AU291" i="9"/>
  <c r="AC292" i="9"/>
  <c r="BU291" i="9"/>
  <c r="BC294" i="7"/>
  <c r="AB292" i="8"/>
  <c r="AE292" i="8"/>
  <c r="AG292" i="8"/>
  <c r="Y293" i="8" s="1"/>
  <c r="BP292" i="9"/>
  <c r="AH294" i="7" l="1"/>
  <c r="CB292" i="8"/>
  <c r="CE292" i="8"/>
  <c r="CG292" i="8"/>
  <c r="BY293" i="8" s="1"/>
  <c r="AQ292" i="9"/>
  <c r="AN292" i="9"/>
  <c r="AS292" i="9"/>
  <c r="AC295" i="7"/>
  <c r="AH292" i="8"/>
  <c r="AQ294" i="7"/>
  <c r="AN294" i="7"/>
  <c r="AS294" i="7"/>
  <c r="BQ294" i="7"/>
  <c r="BN294" i="7"/>
  <c r="BS294" i="7"/>
  <c r="BD292" i="9"/>
  <c r="BA292" i="9"/>
  <c r="BF292" i="9"/>
  <c r="Q294" i="7"/>
  <c r="N294" i="7"/>
  <c r="S294" i="7"/>
  <c r="U292" i="8"/>
  <c r="BD294" i="7"/>
  <c r="BA294" i="7"/>
  <c r="BF294" i="7"/>
  <c r="CD292" i="9"/>
  <c r="CA292" i="9"/>
  <c r="CF292" i="9"/>
  <c r="P293" i="8"/>
  <c r="AD292" i="9"/>
  <c r="AA292" i="9"/>
  <c r="AF292" i="9"/>
  <c r="BQ292" i="9"/>
  <c r="BN292" i="9"/>
  <c r="BS292" i="9"/>
  <c r="BO292" i="8"/>
  <c r="BR292" i="8"/>
  <c r="BT292" i="8"/>
  <c r="BL293" i="8" s="1"/>
  <c r="CD294" i="7"/>
  <c r="CA294" i="7"/>
  <c r="CF294" i="7"/>
  <c r="Q293" i="9"/>
  <c r="N293" i="9"/>
  <c r="S293" i="9"/>
  <c r="AC293" i="8"/>
  <c r="BB292" i="8"/>
  <c r="BG292" i="8"/>
  <c r="AY293" i="8" s="1"/>
  <c r="BE292" i="8"/>
  <c r="AQ292" i="8"/>
  <c r="AN292" i="8"/>
  <c r="AS292" i="8"/>
  <c r="BC293" i="8" l="1"/>
  <c r="O294" i="7"/>
  <c r="T294" i="7"/>
  <c r="L295" i="7" s="1"/>
  <c r="R294" i="7"/>
  <c r="BH292" i="8"/>
  <c r="BU292" i="8"/>
  <c r="AO292" i="9"/>
  <c r="AT292" i="9"/>
  <c r="AL293" i="9" s="1"/>
  <c r="AR292" i="9"/>
  <c r="O293" i="9"/>
  <c r="R293" i="9"/>
  <c r="T293" i="9"/>
  <c r="L294" i="9" s="1"/>
  <c r="CC293" i="8"/>
  <c r="BB294" i="7"/>
  <c r="BE294" i="7"/>
  <c r="BG294" i="7"/>
  <c r="AY295" i="7" s="1"/>
  <c r="CH292" i="8"/>
  <c r="CB292" i="9"/>
  <c r="CG292" i="9"/>
  <c r="BY293" i="9" s="1"/>
  <c r="CE292" i="9"/>
  <c r="AO292" i="8"/>
  <c r="AT292" i="8"/>
  <c r="AL293" i="8" s="1"/>
  <c r="AR292" i="8"/>
  <c r="AD295" i="7"/>
  <c r="AA295" i="7"/>
  <c r="AF295" i="7"/>
  <c r="Q293" i="8"/>
  <c r="N293" i="8"/>
  <c r="S293" i="8"/>
  <c r="AD293" i="8"/>
  <c r="AA293" i="8"/>
  <c r="AF293" i="8"/>
  <c r="BB292" i="9"/>
  <c r="BE292" i="9"/>
  <c r="BG292" i="9"/>
  <c r="AY293" i="9" s="1"/>
  <c r="BO292" i="9"/>
  <c r="BT292" i="9"/>
  <c r="BL293" i="9" s="1"/>
  <c r="BR292" i="9"/>
  <c r="BO294" i="7"/>
  <c r="BR294" i="7"/>
  <c r="BT294" i="7"/>
  <c r="BL295" i="7" s="1"/>
  <c r="AO294" i="7"/>
  <c r="AT294" i="7"/>
  <c r="AL295" i="7" s="1"/>
  <c r="AR294" i="7"/>
  <c r="BP293" i="8"/>
  <c r="AB292" i="9"/>
  <c r="AG292" i="9"/>
  <c r="Y293" i="9" s="1"/>
  <c r="AE292" i="9"/>
  <c r="B32" i="9"/>
  <c r="CB294" i="7"/>
  <c r="CG294" i="7"/>
  <c r="BY295" i="7" s="1"/>
  <c r="CE294" i="7"/>
  <c r="BP295" i="7" l="1"/>
  <c r="AP293" i="8"/>
  <c r="AP293" i="9"/>
  <c r="C34" i="7"/>
  <c r="CD293" i="8"/>
  <c r="CA293" i="8"/>
  <c r="CF293" i="8"/>
  <c r="BU294" i="7"/>
  <c r="BC293" i="9"/>
  <c r="O293" i="8"/>
  <c r="R293" i="8"/>
  <c r="T293" i="8"/>
  <c r="L294" i="8" s="1"/>
  <c r="AH292" i="9"/>
  <c r="BU292" i="9"/>
  <c r="CC293" i="9"/>
  <c r="AC293" i="9"/>
  <c r="BP293" i="9"/>
  <c r="CH294" i="7"/>
  <c r="P294" i="9"/>
  <c r="U294" i="7"/>
  <c r="U293" i="9"/>
  <c r="P295" i="7"/>
  <c r="BQ293" i="8"/>
  <c r="BN293" i="8"/>
  <c r="BS293" i="8"/>
  <c r="BH292" i="9"/>
  <c r="CC295" i="7"/>
  <c r="AU294" i="7"/>
  <c r="BH294" i="7"/>
  <c r="B32" i="8"/>
  <c r="CH292" i="9"/>
  <c r="AP295" i="7"/>
  <c r="BD293" i="8"/>
  <c r="BA293" i="8"/>
  <c r="BF293" i="8"/>
  <c r="AB295" i="7"/>
  <c r="AE295" i="7"/>
  <c r="AG295" i="7"/>
  <c r="Y296" i="7" s="1"/>
  <c r="BC295" i="7"/>
  <c r="C32" i="8"/>
  <c r="AB293" i="8"/>
  <c r="AG293" i="8"/>
  <c r="Y294" i="8" s="1"/>
  <c r="AE293" i="8"/>
  <c r="AU292" i="8"/>
  <c r="AU292" i="9"/>
  <c r="CD295" i="7" l="1"/>
  <c r="CA295" i="7"/>
  <c r="CF295" i="7"/>
  <c r="Q294" i="9"/>
  <c r="N294" i="9"/>
  <c r="S294" i="9"/>
  <c r="U293" i="8"/>
  <c r="AQ293" i="9"/>
  <c r="AN293" i="9"/>
  <c r="AS293" i="9"/>
  <c r="AH295" i="7"/>
  <c r="BO293" i="8"/>
  <c r="BR293" i="8"/>
  <c r="BT293" i="8"/>
  <c r="BL294" i="8" s="1"/>
  <c r="BQ293" i="9"/>
  <c r="BN293" i="9"/>
  <c r="BS293" i="9"/>
  <c r="AC296" i="7"/>
  <c r="BD293" i="9"/>
  <c r="BA293" i="9"/>
  <c r="BF293" i="9"/>
  <c r="AQ293" i="8"/>
  <c r="AN293" i="8"/>
  <c r="AS293" i="8"/>
  <c r="E32" i="8"/>
  <c r="Q295" i="7"/>
  <c r="N295" i="7"/>
  <c r="S295" i="7"/>
  <c r="AD293" i="9"/>
  <c r="AA293" i="9"/>
  <c r="AF293" i="9"/>
  <c r="BQ295" i="7"/>
  <c r="BN295" i="7"/>
  <c r="BS295" i="7"/>
  <c r="BD295" i="7"/>
  <c r="BA295" i="7"/>
  <c r="BF295" i="7"/>
  <c r="P294" i="8"/>
  <c r="F32" i="8"/>
  <c r="CD293" i="9"/>
  <c r="CA293" i="9"/>
  <c r="CF293" i="9"/>
  <c r="G32" i="8"/>
  <c r="BB293" i="8"/>
  <c r="BG293" i="8"/>
  <c r="AY294" i="8" s="1"/>
  <c r="BE293" i="8"/>
  <c r="AH293" i="8"/>
  <c r="AC294" i="8"/>
  <c r="AQ295" i="7"/>
  <c r="AN295" i="7"/>
  <c r="AS295" i="7"/>
  <c r="CB293" i="8"/>
  <c r="CE293" i="8"/>
  <c r="CG293" i="8"/>
  <c r="BY294" i="8" s="1"/>
  <c r="C32" i="9" l="1"/>
  <c r="BB293" i="9"/>
  <c r="BG293" i="9"/>
  <c r="AY294" i="9" s="1"/>
  <c r="BE293" i="9"/>
  <c r="D32" i="9"/>
  <c r="AD296" i="7"/>
  <c r="AA296" i="7"/>
  <c r="AF296" i="7"/>
  <c r="BC294" i="8"/>
  <c r="D34" i="7"/>
  <c r="AO295" i="7"/>
  <c r="AR295" i="7"/>
  <c r="AT295" i="7"/>
  <c r="AL296" i="7" s="1"/>
  <c r="CC294" i="8"/>
  <c r="O295" i="7"/>
  <c r="R295" i="7"/>
  <c r="T295" i="7"/>
  <c r="L296" i="7" s="1"/>
  <c r="O294" i="9"/>
  <c r="R294" i="9"/>
  <c r="T294" i="9"/>
  <c r="L295" i="9" s="1"/>
  <c r="CB293" i="9"/>
  <c r="CG293" i="9"/>
  <c r="BY294" i="9" s="1"/>
  <c r="CE293" i="9"/>
  <c r="E32" i="9"/>
  <c r="AB293" i="9"/>
  <c r="AG293" i="9"/>
  <c r="Y294" i="9" s="1"/>
  <c r="AE293" i="9"/>
  <c r="Q294" i="8"/>
  <c r="N294" i="8"/>
  <c r="S294" i="8"/>
  <c r="F32" i="9"/>
  <c r="BO293" i="9"/>
  <c r="BR293" i="9"/>
  <c r="BT293" i="9"/>
  <c r="BL294" i="9" s="1"/>
  <c r="BP294" i="8"/>
  <c r="AO293" i="9"/>
  <c r="AR293" i="9"/>
  <c r="AT293" i="9"/>
  <c r="AL294" i="9" s="1"/>
  <c r="CH293" i="8"/>
  <c r="BH293" i="8"/>
  <c r="E34" i="7"/>
  <c r="D32" i="8"/>
  <c r="BU293" i="8"/>
  <c r="G34" i="7"/>
  <c r="B34" i="7"/>
  <c r="CB295" i="7"/>
  <c r="CE295" i="7"/>
  <c r="CG295" i="7"/>
  <c r="BY296" i="7" s="1"/>
  <c r="BB295" i="7"/>
  <c r="BE295" i="7"/>
  <c r="BG295" i="7"/>
  <c r="AY296" i="7" s="1"/>
  <c r="AD294" i="8"/>
  <c r="AA294" i="8"/>
  <c r="AF294" i="8"/>
  <c r="F34" i="7"/>
  <c r="AO293" i="8"/>
  <c r="AR293" i="8"/>
  <c r="AT293" i="8"/>
  <c r="AL294" i="8" s="1"/>
  <c r="G32" i="9"/>
  <c r="BO295" i="7"/>
  <c r="BR295" i="7"/>
  <c r="BT295" i="7"/>
  <c r="BL296" i="7" s="1"/>
  <c r="CD294" i="8" l="1"/>
  <c r="CA294" i="8"/>
  <c r="CF294" i="8"/>
  <c r="BP294" i="9"/>
  <c r="BU293" i="9"/>
  <c r="CH293" i="9"/>
  <c r="AU293" i="8"/>
  <c r="CC294" i="9"/>
  <c r="AP296" i="7"/>
  <c r="BH293" i="9"/>
  <c r="AP294" i="8"/>
  <c r="CH295" i="7"/>
  <c r="AU295" i="7"/>
  <c r="BC294" i="9"/>
  <c r="CC296" i="7"/>
  <c r="AB296" i="7"/>
  <c r="AG296" i="7"/>
  <c r="Y297" i="7" s="1"/>
  <c r="AE296" i="7"/>
  <c r="BQ294" i="8"/>
  <c r="BN294" i="8"/>
  <c r="BS294" i="8"/>
  <c r="O294" i="8"/>
  <c r="R294" i="8"/>
  <c r="T294" i="8"/>
  <c r="L295" i="8" s="1"/>
  <c r="U294" i="9"/>
  <c r="AB294" i="8"/>
  <c r="AE294" i="8"/>
  <c r="AG294" i="8"/>
  <c r="Y295" i="8" s="1"/>
  <c r="BD294" i="8"/>
  <c r="BA294" i="8"/>
  <c r="BF294" i="8"/>
  <c r="BC296" i="7"/>
  <c r="AU293" i="9"/>
  <c r="AH293" i="9"/>
  <c r="P296" i="7"/>
  <c r="P295" i="9"/>
  <c r="BP296" i="7"/>
  <c r="BU295" i="7"/>
  <c r="AP294" i="9"/>
  <c r="BH295" i="7"/>
  <c r="AC294" i="9"/>
  <c r="U295" i="7"/>
  <c r="U294" i="8" l="1"/>
  <c r="BO294" i="8"/>
  <c r="BR294" i="8"/>
  <c r="BT294" i="8"/>
  <c r="BL295" i="8" s="1"/>
  <c r="BB294" i="8"/>
  <c r="BG294" i="8"/>
  <c r="AY295" i="8" s="1"/>
  <c r="BE294" i="8"/>
  <c r="AH296" i="7"/>
  <c r="BQ294" i="9"/>
  <c r="BN294" i="9"/>
  <c r="BS294" i="9"/>
  <c r="BQ296" i="7"/>
  <c r="BN296" i="7"/>
  <c r="BS296" i="7"/>
  <c r="Q295" i="9"/>
  <c r="N295" i="9"/>
  <c r="S295" i="9"/>
  <c r="CD296" i="7"/>
  <c r="CA296" i="7"/>
  <c r="CF296" i="7"/>
  <c r="AQ294" i="9"/>
  <c r="AN294" i="9"/>
  <c r="AS294" i="9"/>
  <c r="AC295" i="8"/>
  <c r="AC297" i="7"/>
  <c r="AQ296" i="7"/>
  <c r="AN296" i="7"/>
  <c r="AS296" i="7"/>
  <c r="CB294" i="8"/>
  <c r="CG294" i="8"/>
  <c r="BY295" i="8" s="1"/>
  <c r="CE294" i="8"/>
  <c r="Q296" i="7"/>
  <c r="N296" i="7"/>
  <c r="S296" i="7"/>
  <c r="AQ294" i="8"/>
  <c r="AN294" i="8"/>
  <c r="AS294" i="8"/>
  <c r="AH294" i="8"/>
  <c r="AD294" i="9"/>
  <c r="AA294" i="9"/>
  <c r="AF294" i="9"/>
  <c r="BD296" i="7"/>
  <c r="BA296" i="7"/>
  <c r="BF296" i="7"/>
  <c r="P295" i="8"/>
  <c r="BD294" i="9"/>
  <c r="BA294" i="9"/>
  <c r="BF294" i="9"/>
  <c r="CD294" i="9"/>
  <c r="CA294" i="9"/>
  <c r="CF294" i="9"/>
  <c r="AD295" i="8" l="1"/>
  <c r="AA295" i="8"/>
  <c r="AF295" i="8"/>
  <c r="O295" i="9"/>
  <c r="T295" i="9"/>
  <c r="L296" i="9" s="1"/>
  <c r="R295" i="9"/>
  <c r="BC295" i="8"/>
  <c r="Q295" i="8"/>
  <c r="N295" i="8"/>
  <c r="S295" i="8"/>
  <c r="BH294" i="8"/>
  <c r="AO294" i="9"/>
  <c r="AR294" i="9"/>
  <c r="AT294" i="9"/>
  <c r="AL295" i="9" s="1"/>
  <c r="BB296" i="7"/>
  <c r="BG296" i="7"/>
  <c r="AY297" i="7" s="1"/>
  <c r="BE296" i="7"/>
  <c r="CH294" i="8"/>
  <c r="AB294" i="9"/>
  <c r="AE294" i="9"/>
  <c r="AG294" i="9"/>
  <c r="Y295" i="9" s="1"/>
  <c r="BO294" i="9"/>
  <c r="BT294" i="9"/>
  <c r="BL295" i="9" s="1"/>
  <c r="BR294" i="9"/>
  <c r="BP295" i="8"/>
  <c r="O296" i="7"/>
  <c r="R296" i="7"/>
  <c r="T296" i="7"/>
  <c r="L297" i="7" s="1"/>
  <c r="CC295" i="8"/>
  <c r="AO296" i="7"/>
  <c r="AT296" i="7"/>
  <c r="AL297" i="7" s="1"/>
  <c r="AR296" i="7"/>
  <c r="BU294" i="8"/>
  <c r="BB294" i="9"/>
  <c r="BE294" i="9"/>
  <c r="BG294" i="9"/>
  <c r="AY295" i="9" s="1"/>
  <c r="BO296" i="7"/>
  <c r="BT296" i="7"/>
  <c r="BL297" i="7" s="1"/>
  <c r="BR296" i="7"/>
  <c r="CB294" i="9"/>
  <c r="CE294" i="9"/>
  <c r="CG294" i="9"/>
  <c r="BY295" i="9" s="1"/>
  <c r="CB296" i="7"/>
  <c r="CG296" i="7"/>
  <c r="BY297" i="7" s="1"/>
  <c r="CE296" i="7"/>
  <c r="AO294" i="8"/>
  <c r="AR294" i="8"/>
  <c r="AT294" i="8"/>
  <c r="AL295" i="8" s="1"/>
  <c r="AD297" i="7"/>
  <c r="AA297" i="7"/>
  <c r="AF297" i="7"/>
  <c r="CD295" i="8" l="1"/>
  <c r="CA295" i="8"/>
  <c r="CF295" i="8"/>
  <c r="BH296" i="7"/>
  <c r="O295" i="8"/>
  <c r="T295" i="8"/>
  <c r="L296" i="8" s="1"/>
  <c r="R295" i="8"/>
  <c r="CH296" i="7"/>
  <c r="BC295" i="9"/>
  <c r="U296" i="7"/>
  <c r="BH294" i="9"/>
  <c r="P297" i="7"/>
  <c r="BQ295" i="8"/>
  <c r="BN295" i="8"/>
  <c r="BS295" i="8"/>
  <c r="AP295" i="9"/>
  <c r="U295" i="9"/>
  <c r="AU294" i="9"/>
  <c r="P296" i="9"/>
  <c r="BU294" i="9"/>
  <c r="BD295" i="8"/>
  <c r="BA295" i="8"/>
  <c r="BF295" i="8"/>
  <c r="CC295" i="9"/>
  <c r="CH294" i="9"/>
  <c r="AB297" i="7"/>
  <c r="AE297" i="7"/>
  <c r="AG297" i="7"/>
  <c r="Y298" i="7" s="1"/>
  <c r="BP295" i="9"/>
  <c r="BU296" i="7"/>
  <c r="AU296" i="7"/>
  <c r="AB295" i="8"/>
  <c r="AE295" i="8"/>
  <c r="AG295" i="8"/>
  <c r="Y296" i="8" s="1"/>
  <c r="CC297" i="7"/>
  <c r="BC297" i="7"/>
  <c r="BP297" i="7"/>
  <c r="AC295" i="9"/>
  <c r="AP295" i="8"/>
  <c r="AP297" i="7"/>
  <c r="AU294" i="8"/>
  <c r="AH294" i="9"/>
  <c r="AQ295" i="8" l="1"/>
  <c r="AN295" i="8"/>
  <c r="AS295" i="8"/>
  <c r="CD295" i="9"/>
  <c r="CA295" i="9"/>
  <c r="CF295" i="9"/>
  <c r="Q296" i="9"/>
  <c r="N296" i="9"/>
  <c r="S296" i="9"/>
  <c r="AC296" i="8"/>
  <c r="U295" i="8"/>
  <c r="Q297" i="7"/>
  <c r="N297" i="7"/>
  <c r="S297" i="7"/>
  <c r="P296" i="8"/>
  <c r="BB295" i="8"/>
  <c r="BE295" i="8"/>
  <c r="BG295" i="8"/>
  <c r="AY296" i="8" s="1"/>
  <c r="AH295" i="8"/>
  <c r="BQ295" i="9"/>
  <c r="BN295" i="9"/>
  <c r="BS295" i="9"/>
  <c r="AQ297" i="7"/>
  <c r="AN297" i="7"/>
  <c r="AS297" i="7"/>
  <c r="BD295" i="9"/>
  <c r="BA295" i="9"/>
  <c r="BF295" i="9"/>
  <c r="AQ295" i="9"/>
  <c r="AN295" i="9"/>
  <c r="AS295" i="9"/>
  <c r="BD297" i="7"/>
  <c r="BA297" i="7"/>
  <c r="BF297" i="7"/>
  <c r="AC298" i="7"/>
  <c r="CB295" i="8"/>
  <c r="CE295" i="8"/>
  <c r="CG295" i="8"/>
  <c r="BY296" i="8" s="1"/>
  <c r="AD295" i="9"/>
  <c r="AA295" i="9"/>
  <c r="AF295" i="9"/>
  <c r="BQ297" i="7"/>
  <c r="BN297" i="7"/>
  <c r="BS297" i="7"/>
  <c r="CD297" i="7"/>
  <c r="CA297" i="7"/>
  <c r="CF297" i="7"/>
  <c r="AH297" i="7"/>
  <c r="BO295" i="8"/>
  <c r="BR295" i="8"/>
  <c r="BT295" i="8"/>
  <c r="BL296" i="8" s="1"/>
  <c r="CH295" i="8" l="1"/>
  <c r="AD296" i="8"/>
  <c r="AA296" i="8"/>
  <c r="AF296" i="8"/>
  <c r="AO295" i="9"/>
  <c r="AT295" i="9"/>
  <c r="AL296" i="9" s="1"/>
  <c r="AR295" i="9"/>
  <c r="CC296" i="8"/>
  <c r="BC296" i="8"/>
  <c r="O296" i="9"/>
  <c r="R296" i="9"/>
  <c r="T296" i="9"/>
  <c r="L297" i="9" s="1"/>
  <c r="BH295" i="8"/>
  <c r="BB295" i="9"/>
  <c r="BG295" i="9"/>
  <c r="AY296" i="9" s="1"/>
  <c r="BE295" i="9"/>
  <c r="Q296" i="8"/>
  <c r="N296" i="8"/>
  <c r="S296" i="8"/>
  <c r="CB295" i="9"/>
  <c r="CG295" i="9"/>
  <c r="BY296" i="9" s="1"/>
  <c r="CE295" i="9"/>
  <c r="O297" i="7"/>
  <c r="R297" i="7"/>
  <c r="T297" i="7"/>
  <c r="L298" i="7" s="1"/>
  <c r="BP296" i="8"/>
  <c r="BO297" i="7"/>
  <c r="BR297" i="7"/>
  <c r="BT297" i="7"/>
  <c r="BL298" i="7" s="1"/>
  <c r="AD298" i="7"/>
  <c r="AA298" i="7"/>
  <c r="AF298" i="7"/>
  <c r="AO295" i="8"/>
  <c r="AR295" i="8"/>
  <c r="AT295" i="8"/>
  <c r="AL296" i="8" s="1"/>
  <c r="BU295" i="8"/>
  <c r="AB295" i="9"/>
  <c r="AE295" i="9"/>
  <c r="AG295" i="9"/>
  <c r="Y296" i="9" s="1"/>
  <c r="BB297" i="7"/>
  <c r="BG297" i="7"/>
  <c r="AY298" i="7" s="1"/>
  <c r="BE297" i="7"/>
  <c r="AO297" i="7"/>
  <c r="AR297" i="7"/>
  <c r="AT297" i="7"/>
  <c r="AL298" i="7" s="1"/>
  <c r="CB297" i="7"/>
  <c r="CG297" i="7"/>
  <c r="BY298" i="7" s="1"/>
  <c r="CE297" i="7"/>
  <c r="BO295" i="9"/>
  <c r="BT295" i="9"/>
  <c r="BL296" i="9" s="1"/>
  <c r="BR295" i="9"/>
  <c r="AC296" i="9" l="1"/>
  <c r="CH295" i="9"/>
  <c r="O296" i="8"/>
  <c r="T296" i="8"/>
  <c r="L297" i="8" s="1"/>
  <c r="R296" i="8"/>
  <c r="U296" i="9"/>
  <c r="AH295" i="9"/>
  <c r="AB296" i="8"/>
  <c r="AE296" i="8"/>
  <c r="AG296" i="8"/>
  <c r="Y297" i="8" s="1"/>
  <c r="CH297" i="7"/>
  <c r="CC296" i="9"/>
  <c r="AP296" i="9"/>
  <c r="AU295" i="8"/>
  <c r="BU295" i="9"/>
  <c r="AU297" i="7"/>
  <c r="BQ296" i="8"/>
  <c r="BN296" i="8"/>
  <c r="BS296" i="8"/>
  <c r="AP298" i="7"/>
  <c r="BP296" i="9"/>
  <c r="BD296" i="8"/>
  <c r="BA296" i="8"/>
  <c r="BF296" i="8"/>
  <c r="BU297" i="7"/>
  <c r="AU295" i="9"/>
  <c r="AP296" i="8"/>
  <c r="P298" i="7"/>
  <c r="BP298" i="7"/>
  <c r="CC298" i="7"/>
  <c r="P297" i="9"/>
  <c r="BH297" i="7"/>
  <c r="BC298" i="7"/>
  <c r="U297" i="7"/>
  <c r="BH295" i="9"/>
  <c r="CD296" i="8"/>
  <c r="CA296" i="8"/>
  <c r="CF296" i="8"/>
  <c r="AB298" i="7"/>
  <c r="AE298" i="7"/>
  <c r="AG298" i="7"/>
  <c r="Y299" i="7" s="1"/>
  <c r="BC296" i="9"/>
  <c r="Q298" i="7" l="1"/>
  <c r="N298" i="7"/>
  <c r="S298" i="7"/>
  <c r="AQ298" i="7"/>
  <c r="AN298" i="7"/>
  <c r="AS298" i="7"/>
  <c r="CD296" i="9"/>
  <c r="CA296" i="9"/>
  <c r="CF296" i="9"/>
  <c r="BD298" i="7"/>
  <c r="BA298" i="7"/>
  <c r="BF298" i="7"/>
  <c r="AQ296" i="8"/>
  <c r="AN296" i="8"/>
  <c r="AS296" i="8"/>
  <c r="U296" i="8"/>
  <c r="P297" i="8"/>
  <c r="AQ296" i="9"/>
  <c r="AN296" i="9"/>
  <c r="AS296" i="9"/>
  <c r="AC297" i="8"/>
  <c r="Q297" i="9"/>
  <c r="N297" i="9"/>
  <c r="S297" i="9"/>
  <c r="AH296" i="8"/>
  <c r="CD298" i="7"/>
  <c r="CA298" i="7"/>
  <c r="CF298" i="7"/>
  <c r="AD296" i="9"/>
  <c r="AA296" i="9"/>
  <c r="AF296" i="9"/>
  <c r="BO296" i="8"/>
  <c r="BT296" i="8"/>
  <c r="BL297" i="8" s="1"/>
  <c r="BR296" i="8"/>
  <c r="BB296" i="8"/>
  <c r="BG296" i="8"/>
  <c r="AY297" i="8" s="1"/>
  <c r="BE296" i="8"/>
  <c r="CB296" i="8"/>
  <c r="CG296" i="8"/>
  <c r="BY297" i="8" s="1"/>
  <c r="CE296" i="8"/>
  <c r="BD296" i="9"/>
  <c r="BA296" i="9"/>
  <c r="BF296" i="9"/>
  <c r="BQ298" i="7"/>
  <c r="BN298" i="7"/>
  <c r="BS298" i="7"/>
  <c r="AC299" i="7"/>
  <c r="AH298" i="7"/>
  <c r="BQ296" i="9"/>
  <c r="BN296" i="9"/>
  <c r="BS296" i="9"/>
  <c r="BH296" i="8" l="1"/>
  <c r="CB296" i="9"/>
  <c r="CE296" i="9"/>
  <c r="CG296" i="9"/>
  <c r="BY297" i="9" s="1"/>
  <c r="BO298" i="7"/>
  <c r="BT298" i="7"/>
  <c r="BL299" i="7" s="1"/>
  <c r="BR298" i="7"/>
  <c r="BC297" i="8"/>
  <c r="Q297" i="8"/>
  <c r="N297" i="8"/>
  <c r="S297" i="8"/>
  <c r="BP297" i="8"/>
  <c r="O297" i="9"/>
  <c r="T297" i="9"/>
  <c r="L298" i="9" s="1"/>
  <c r="R297" i="9"/>
  <c r="CB298" i="7"/>
  <c r="CG298" i="7"/>
  <c r="BY299" i="7" s="1"/>
  <c r="CE298" i="7"/>
  <c r="BU296" i="8"/>
  <c r="BO296" i="9"/>
  <c r="BR296" i="9"/>
  <c r="BT296" i="9"/>
  <c r="BL297" i="9" s="1"/>
  <c r="CH296" i="8"/>
  <c r="AO296" i="8"/>
  <c r="AR296" i="8"/>
  <c r="AT296" i="8"/>
  <c r="AL297" i="8" s="1"/>
  <c r="AO298" i="7"/>
  <c r="AR298" i="7"/>
  <c r="AT298" i="7"/>
  <c r="AL299" i="7" s="1"/>
  <c r="AB296" i="9"/>
  <c r="AE296" i="9"/>
  <c r="AG296" i="9"/>
  <c r="Y297" i="9" s="1"/>
  <c r="AD297" i="8"/>
  <c r="AA297" i="8"/>
  <c r="AF297" i="8"/>
  <c r="CC297" i="8"/>
  <c r="BB296" i="9"/>
  <c r="BE296" i="9"/>
  <c r="BG296" i="9"/>
  <c r="AY297" i="9" s="1"/>
  <c r="BB298" i="7"/>
  <c r="BE298" i="7"/>
  <c r="BG298" i="7"/>
  <c r="AY299" i="7" s="1"/>
  <c r="O298" i="7"/>
  <c r="R298" i="7"/>
  <c r="T298" i="7"/>
  <c r="L299" i="7" s="1"/>
  <c r="AD299" i="7"/>
  <c r="AA299" i="7"/>
  <c r="AF299" i="7"/>
  <c r="AO296" i="9"/>
  <c r="AT296" i="9"/>
  <c r="AL297" i="9" s="1"/>
  <c r="AR296" i="9"/>
  <c r="U297" i="9" l="1"/>
  <c r="P298" i="9"/>
  <c r="CC297" i="9"/>
  <c r="AB299" i="7"/>
  <c r="AG299" i="7"/>
  <c r="Y300" i="7" s="1"/>
  <c r="AE299" i="7"/>
  <c r="BC297" i="9"/>
  <c r="BQ297" i="8"/>
  <c r="BN297" i="8"/>
  <c r="BS297" i="8"/>
  <c r="AP299" i="7"/>
  <c r="O297" i="8"/>
  <c r="R297" i="8"/>
  <c r="T297" i="8"/>
  <c r="L298" i="8" s="1"/>
  <c r="P299" i="7"/>
  <c r="AH296" i="9"/>
  <c r="BC299" i="7"/>
  <c r="AU298" i="7"/>
  <c r="BP297" i="9"/>
  <c r="AU296" i="9"/>
  <c r="CD297" i="8"/>
  <c r="CA297" i="8"/>
  <c r="CF297" i="8"/>
  <c r="AP297" i="8"/>
  <c r="BD297" i="8"/>
  <c r="BA297" i="8"/>
  <c r="BF297" i="8"/>
  <c r="BH298" i="7"/>
  <c r="CH298" i="7"/>
  <c r="AB297" i="8"/>
  <c r="AG297" i="8"/>
  <c r="Y298" i="8" s="1"/>
  <c r="AE297" i="8"/>
  <c r="BH296" i="9"/>
  <c r="AC297" i="9"/>
  <c r="CH296" i="9"/>
  <c r="CC299" i="7"/>
  <c r="BU298" i="7"/>
  <c r="U298" i="7"/>
  <c r="BU296" i="9"/>
  <c r="AP297" i="9"/>
  <c r="AU296" i="8"/>
  <c r="BP299" i="7"/>
  <c r="AQ297" i="8" l="1"/>
  <c r="AN297" i="8"/>
  <c r="AS297" i="8"/>
  <c r="BD299" i="7"/>
  <c r="BA299" i="7"/>
  <c r="BF299" i="7"/>
  <c r="P298" i="8"/>
  <c r="U297" i="8"/>
  <c r="CD297" i="9"/>
  <c r="CA297" i="9"/>
  <c r="CF297" i="9"/>
  <c r="CD299" i="7"/>
  <c r="CA299" i="7"/>
  <c r="CF299" i="7"/>
  <c r="BD297" i="9"/>
  <c r="BA297" i="9"/>
  <c r="BF297" i="9"/>
  <c r="BQ297" i="9"/>
  <c r="BN297" i="9"/>
  <c r="BS297" i="9"/>
  <c r="AH299" i="7"/>
  <c r="AC300" i="7"/>
  <c r="BB297" i="8"/>
  <c r="BG297" i="8"/>
  <c r="AY298" i="8" s="1"/>
  <c r="BE297" i="8"/>
  <c r="AQ299" i="7"/>
  <c r="AN299" i="7"/>
  <c r="AS299" i="7"/>
  <c r="Q298" i="9"/>
  <c r="N298" i="9"/>
  <c r="S298" i="9"/>
  <c r="AQ297" i="9"/>
  <c r="AN297" i="9"/>
  <c r="AS297" i="9"/>
  <c r="AC298" i="8"/>
  <c r="CB297" i="8"/>
  <c r="CG297" i="8"/>
  <c r="BY298" i="8" s="1"/>
  <c r="CE297" i="8"/>
  <c r="Q299" i="7"/>
  <c r="N299" i="7"/>
  <c r="S299" i="7"/>
  <c r="AD297" i="9"/>
  <c r="AA297" i="9"/>
  <c r="AF297" i="9"/>
  <c r="BQ299" i="7"/>
  <c r="BN299" i="7"/>
  <c r="BS299" i="7"/>
  <c r="AH297" i="8"/>
  <c r="BO297" i="8"/>
  <c r="BR297" i="8"/>
  <c r="BT297" i="8"/>
  <c r="BL298" i="8" s="1"/>
  <c r="AB297" i="9" l="1"/>
  <c r="AG297" i="9"/>
  <c r="Y298" i="9" s="1"/>
  <c r="AE297" i="9"/>
  <c r="BB297" i="9"/>
  <c r="BE297" i="9"/>
  <c r="BG297" i="9"/>
  <c r="AY298" i="9" s="1"/>
  <c r="Q298" i="8"/>
  <c r="N298" i="8"/>
  <c r="S298" i="8"/>
  <c r="AO297" i="9"/>
  <c r="AR297" i="9"/>
  <c r="AT297" i="9"/>
  <c r="AL298" i="9" s="1"/>
  <c r="BP298" i="8"/>
  <c r="O299" i="7"/>
  <c r="T299" i="7"/>
  <c r="L300" i="7" s="1"/>
  <c r="R299" i="7"/>
  <c r="BB299" i="7"/>
  <c r="BG299" i="7"/>
  <c r="AY300" i="7" s="1"/>
  <c r="BE299" i="7"/>
  <c r="O298" i="9"/>
  <c r="R298" i="9"/>
  <c r="T298" i="9"/>
  <c r="L299" i="9" s="1"/>
  <c r="AO299" i="7"/>
  <c r="AR299" i="7"/>
  <c r="AT299" i="7"/>
  <c r="AL300" i="7" s="1"/>
  <c r="CB299" i="7"/>
  <c r="CE299" i="7"/>
  <c r="CG299" i="7"/>
  <c r="BY300" i="7" s="1"/>
  <c r="AD300" i="7"/>
  <c r="AA300" i="7"/>
  <c r="AF300" i="7"/>
  <c r="CH297" i="8"/>
  <c r="CC298" i="8"/>
  <c r="BU297" i="8"/>
  <c r="AO297" i="8"/>
  <c r="AT297" i="8"/>
  <c r="AL298" i="8" s="1"/>
  <c r="AR297" i="8"/>
  <c r="BH297" i="8"/>
  <c r="BO297" i="9"/>
  <c r="BR297" i="9"/>
  <c r="BT297" i="9"/>
  <c r="BL298" i="9" s="1"/>
  <c r="BO299" i="7"/>
  <c r="BR299" i="7"/>
  <c r="BT299" i="7"/>
  <c r="BL300" i="7" s="1"/>
  <c r="AD298" i="8"/>
  <c r="AA298" i="8"/>
  <c r="AF298" i="8"/>
  <c r="BC298" i="8"/>
  <c r="CB297" i="9"/>
  <c r="CG297" i="9"/>
  <c r="BY298" i="9" s="1"/>
  <c r="CE297" i="9"/>
  <c r="AU299" i="7" l="1"/>
  <c r="AB298" i="8"/>
  <c r="AG298" i="8"/>
  <c r="Y299" i="8" s="1"/>
  <c r="AE298" i="8"/>
  <c r="AP298" i="8"/>
  <c r="P300" i="7"/>
  <c r="BH297" i="9"/>
  <c r="U298" i="9"/>
  <c r="BQ298" i="8"/>
  <c r="BN298" i="8"/>
  <c r="BS298" i="8"/>
  <c r="AU297" i="8"/>
  <c r="U299" i="7"/>
  <c r="AH297" i="9"/>
  <c r="BC298" i="9"/>
  <c r="BH299" i="7"/>
  <c r="AC298" i="9"/>
  <c r="BC300" i="7"/>
  <c r="AP298" i="9"/>
  <c r="AU297" i="9"/>
  <c r="BP298" i="9"/>
  <c r="CC300" i="7"/>
  <c r="P299" i="9"/>
  <c r="BP300" i="7"/>
  <c r="BU299" i="7"/>
  <c r="AB300" i="7"/>
  <c r="AG300" i="7"/>
  <c r="Y301" i="7" s="1"/>
  <c r="AE300" i="7"/>
  <c r="CH297" i="9"/>
  <c r="BU297" i="9"/>
  <c r="CC298" i="9"/>
  <c r="CH299" i="7"/>
  <c r="CD298" i="8"/>
  <c r="CA298" i="8"/>
  <c r="CF298" i="8"/>
  <c r="O298" i="8"/>
  <c r="T298" i="8"/>
  <c r="L299" i="8" s="1"/>
  <c r="R298" i="8"/>
  <c r="BD298" i="8"/>
  <c r="BA298" i="8"/>
  <c r="BF298" i="8"/>
  <c r="AP300" i="7"/>
  <c r="BD298" i="9" l="1"/>
  <c r="BA298" i="9"/>
  <c r="BF298" i="9"/>
  <c r="AQ298" i="9"/>
  <c r="AN298" i="9"/>
  <c r="AS298" i="9"/>
  <c r="Q300" i="7"/>
  <c r="N300" i="7"/>
  <c r="S300" i="7"/>
  <c r="P299" i="8"/>
  <c r="CD298" i="9"/>
  <c r="CA298" i="9"/>
  <c r="CF298" i="9"/>
  <c r="Q299" i="9"/>
  <c r="N299" i="9"/>
  <c r="S299" i="9"/>
  <c r="U298" i="8"/>
  <c r="AQ298" i="8"/>
  <c r="AN298" i="8"/>
  <c r="AS298" i="8"/>
  <c r="BQ300" i="7"/>
  <c r="BN300" i="7"/>
  <c r="BS300" i="7"/>
  <c r="BD300" i="7"/>
  <c r="BA300" i="7"/>
  <c r="BF300" i="7"/>
  <c r="AD298" i="9"/>
  <c r="AA298" i="9"/>
  <c r="AF298" i="9"/>
  <c r="AH298" i="8"/>
  <c r="CB298" i="8"/>
  <c r="CG298" i="8"/>
  <c r="BY299" i="8" s="1"/>
  <c r="CE298" i="8"/>
  <c r="AC299" i="8"/>
  <c r="CD300" i="7"/>
  <c r="CA300" i="7"/>
  <c r="CF300" i="7"/>
  <c r="BO298" i="8"/>
  <c r="BR298" i="8"/>
  <c r="BT298" i="8"/>
  <c r="BL299" i="8" s="1"/>
  <c r="AQ300" i="7"/>
  <c r="AN300" i="7"/>
  <c r="AS300" i="7"/>
  <c r="AC301" i="7"/>
  <c r="BQ298" i="9"/>
  <c r="BN298" i="9"/>
  <c r="BS298" i="9"/>
  <c r="AH300" i="7"/>
  <c r="BB298" i="8"/>
  <c r="BG298" i="8"/>
  <c r="AY299" i="8" s="1"/>
  <c r="BE298" i="8"/>
  <c r="O300" i="7" l="1"/>
  <c r="T300" i="7"/>
  <c r="L301" i="7" s="1"/>
  <c r="R300" i="7"/>
  <c r="AO300" i="7"/>
  <c r="AR300" i="7"/>
  <c r="AT300" i="7"/>
  <c r="AL301" i="7" s="1"/>
  <c r="CC299" i="8"/>
  <c r="AD299" i="8"/>
  <c r="AA299" i="8"/>
  <c r="AF299" i="8"/>
  <c r="AO298" i="9"/>
  <c r="AT298" i="9"/>
  <c r="AL299" i="9" s="1"/>
  <c r="AR298" i="9"/>
  <c r="BC299" i="8"/>
  <c r="BP299" i="8"/>
  <c r="BO300" i="7"/>
  <c r="BT300" i="7"/>
  <c r="BL301" i="7" s="1"/>
  <c r="BR300" i="7"/>
  <c r="O299" i="9"/>
  <c r="T299" i="9"/>
  <c r="L300" i="9" s="1"/>
  <c r="R299" i="9"/>
  <c r="AD301" i="7"/>
  <c r="AA301" i="7"/>
  <c r="AF301" i="7"/>
  <c r="BB300" i="7"/>
  <c r="BE300" i="7"/>
  <c r="BG300" i="7"/>
  <c r="AY301" i="7" s="1"/>
  <c r="Q299" i="8"/>
  <c r="N299" i="8"/>
  <c r="S299" i="8"/>
  <c r="BH298" i="8"/>
  <c r="BU298" i="8"/>
  <c r="AB298" i="9"/>
  <c r="AG298" i="9"/>
  <c r="Y299" i="9" s="1"/>
  <c r="AE298" i="9"/>
  <c r="BB298" i="9"/>
  <c r="BG298" i="9"/>
  <c r="AY299" i="9" s="1"/>
  <c r="BE298" i="9"/>
  <c r="AO298" i="8"/>
  <c r="AR298" i="8"/>
  <c r="AT298" i="8"/>
  <c r="AL299" i="8" s="1"/>
  <c r="CH298" i="8"/>
  <c r="BO298" i="9"/>
  <c r="BT298" i="9"/>
  <c r="BL299" i="9" s="1"/>
  <c r="BR298" i="9"/>
  <c r="CB300" i="7"/>
  <c r="CG300" i="7"/>
  <c r="BY301" i="7" s="1"/>
  <c r="CE300" i="7"/>
  <c r="CB298" i="9"/>
  <c r="CE298" i="9"/>
  <c r="CG298" i="9"/>
  <c r="BY299" i="9" s="1"/>
  <c r="U299" i="9" l="1"/>
  <c r="BU298" i="9"/>
  <c r="AU298" i="8"/>
  <c r="CD299" i="8"/>
  <c r="CA299" i="8"/>
  <c r="CF299" i="8"/>
  <c r="P300" i="9"/>
  <c r="CH300" i="7"/>
  <c r="O299" i="8"/>
  <c r="R299" i="8"/>
  <c r="T299" i="8"/>
  <c r="L300" i="8" s="1"/>
  <c r="U300" i="7"/>
  <c r="CC301" i="7"/>
  <c r="AP301" i="7"/>
  <c r="BC299" i="9"/>
  <c r="P301" i="7"/>
  <c r="BP299" i="9"/>
  <c r="BC301" i="7"/>
  <c r="AP299" i="9"/>
  <c r="AU300" i="7"/>
  <c r="BP301" i="7"/>
  <c r="CH298" i="9"/>
  <c r="AC299" i="9"/>
  <c r="BH300" i="7"/>
  <c r="AB299" i="8"/>
  <c r="AE299" i="8"/>
  <c r="AG299" i="8"/>
  <c r="Y300" i="8" s="1"/>
  <c r="AH298" i="9"/>
  <c r="BQ299" i="8"/>
  <c r="BN299" i="8"/>
  <c r="BS299" i="8"/>
  <c r="CC299" i="9"/>
  <c r="BH298" i="9"/>
  <c r="AU298" i="9"/>
  <c r="BU300" i="7"/>
  <c r="AP299" i="8"/>
  <c r="AB301" i="7"/>
  <c r="AE301" i="7"/>
  <c r="AG301" i="7"/>
  <c r="Y302" i="7" s="1"/>
  <c r="BD299" i="8"/>
  <c r="BA299" i="8"/>
  <c r="BF299" i="8"/>
  <c r="Q300" i="9" l="1"/>
  <c r="N300" i="9"/>
  <c r="S300" i="9"/>
  <c r="AC300" i="8"/>
  <c r="AQ299" i="9"/>
  <c r="AN299" i="9"/>
  <c r="AS299" i="9"/>
  <c r="CB299" i="8"/>
  <c r="CE299" i="8"/>
  <c r="CG299" i="8"/>
  <c r="BY300" i="8" s="1"/>
  <c r="BB299" i="8"/>
  <c r="BG299" i="8"/>
  <c r="AY300" i="8" s="1"/>
  <c r="BE299" i="8"/>
  <c r="BD299" i="9"/>
  <c r="BA299" i="9"/>
  <c r="BF299" i="9"/>
  <c r="AD299" i="9"/>
  <c r="AA299" i="9"/>
  <c r="AF299" i="9"/>
  <c r="CD301" i="7"/>
  <c r="CA301" i="7"/>
  <c r="CF301" i="7"/>
  <c r="CD299" i="9"/>
  <c r="CA299" i="9"/>
  <c r="CF299" i="9"/>
  <c r="BD301" i="7"/>
  <c r="BA301" i="7"/>
  <c r="BF301" i="7"/>
  <c r="BQ299" i="9"/>
  <c r="BN299" i="9"/>
  <c r="BS299" i="9"/>
  <c r="P300" i="8"/>
  <c r="U299" i="8"/>
  <c r="AC302" i="7"/>
  <c r="AH301" i="7"/>
  <c r="AQ299" i="8"/>
  <c r="AN299" i="8"/>
  <c r="AS299" i="8"/>
  <c r="BO299" i="8"/>
  <c r="BT299" i="8"/>
  <c r="BL300" i="8" s="1"/>
  <c r="BR299" i="8"/>
  <c r="Q301" i="7"/>
  <c r="N301" i="7"/>
  <c r="S301" i="7"/>
  <c r="BQ301" i="7"/>
  <c r="BN301" i="7"/>
  <c r="BS301" i="7"/>
  <c r="AH299" i="8"/>
  <c r="AQ301" i="7"/>
  <c r="AN301" i="7"/>
  <c r="AS301" i="7"/>
  <c r="CC300" i="8" l="1"/>
  <c r="CB301" i="7"/>
  <c r="CE301" i="7"/>
  <c r="CG301" i="7"/>
  <c r="BY302" i="7" s="1"/>
  <c r="AO299" i="8"/>
  <c r="AR299" i="8"/>
  <c r="AT299" i="8"/>
  <c r="AL300" i="8" s="1"/>
  <c r="BO299" i="9"/>
  <c r="BR299" i="9"/>
  <c r="BT299" i="9"/>
  <c r="BL300" i="9" s="1"/>
  <c r="Q300" i="8"/>
  <c r="N300" i="8"/>
  <c r="S300" i="8"/>
  <c r="AO299" i="9"/>
  <c r="AT299" i="9"/>
  <c r="AL300" i="9" s="1"/>
  <c r="AR299" i="9"/>
  <c r="BO301" i="7"/>
  <c r="BT301" i="7"/>
  <c r="BL302" i="7" s="1"/>
  <c r="BR301" i="7"/>
  <c r="AD302" i="7"/>
  <c r="AA302" i="7"/>
  <c r="AF302" i="7"/>
  <c r="BB299" i="9"/>
  <c r="BG299" i="9"/>
  <c r="AY300" i="9" s="1"/>
  <c r="BE299" i="9"/>
  <c r="AD300" i="8"/>
  <c r="AA300" i="8"/>
  <c r="AF300" i="8"/>
  <c r="AO301" i="7"/>
  <c r="AT301" i="7"/>
  <c r="AL302" i="7" s="1"/>
  <c r="AR301" i="7"/>
  <c r="BP300" i="8"/>
  <c r="CH299" i="8"/>
  <c r="BB301" i="7"/>
  <c r="BG301" i="7"/>
  <c r="AY302" i="7" s="1"/>
  <c r="BE301" i="7"/>
  <c r="O301" i="7"/>
  <c r="T301" i="7"/>
  <c r="L302" i="7" s="1"/>
  <c r="R301" i="7"/>
  <c r="CB299" i="9"/>
  <c r="CE299" i="9"/>
  <c r="CG299" i="9"/>
  <c r="BY300" i="9" s="1"/>
  <c r="BH299" i="8"/>
  <c r="O300" i="9"/>
  <c r="R300" i="9"/>
  <c r="T300" i="9"/>
  <c r="L301" i="9" s="1"/>
  <c r="AB299" i="9"/>
  <c r="AE299" i="9"/>
  <c r="AG299" i="9"/>
  <c r="Y300" i="9" s="1"/>
  <c r="BU299" i="8"/>
  <c r="BC300" i="8"/>
  <c r="AP300" i="8" l="1"/>
  <c r="CH299" i="9"/>
  <c r="AU299" i="9"/>
  <c r="AP300" i="9"/>
  <c r="AU299" i="8"/>
  <c r="AB302" i="7"/>
  <c r="AG302" i="7"/>
  <c r="Y303" i="7" s="1"/>
  <c r="AE302" i="7"/>
  <c r="AC300" i="9"/>
  <c r="O300" i="8"/>
  <c r="R300" i="8"/>
  <c r="T300" i="8"/>
  <c r="L301" i="8" s="1"/>
  <c r="CC302" i="7"/>
  <c r="BH299" i="9"/>
  <c r="U301" i="7"/>
  <c r="BD300" i="8"/>
  <c r="BA300" i="8"/>
  <c r="BF300" i="8"/>
  <c r="CH301" i="7"/>
  <c r="BH301" i="7"/>
  <c r="BC300" i="9"/>
  <c r="P302" i="7"/>
  <c r="P301" i="9"/>
  <c r="U300" i="9"/>
  <c r="BU301" i="7"/>
  <c r="CD300" i="8"/>
  <c r="CA300" i="8"/>
  <c r="CF300" i="8"/>
  <c r="BC302" i="7"/>
  <c r="BP302" i="7"/>
  <c r="BP300" i="9"/>
  <c r="CC300" i="9"/>
  <c r="BQ300" i="8"/>
  <c r="BN300" i="8"/>
  <c r="BS300" i="8"/>
  <c r="AH299" i="9"/>
  <c r="AU301" i="7"/>
  <c r="AP302" i="7"/>
  <c r="AB300" i="8"/>
  <c r="AG300" i="8"/>
  <c r="Y301" i="8" s="1"/>
  <c r="AE300" i="8"/>
  <c r="BU299" i="9"/>
  <c r="P301" i="8" l="1"/>
  <c r="U300" i="8"/>
  <c r="AD300" i="9"/>
  <c r="AA300" i="9"/>
  <c r="AF300" i="9"/>
  <c r="BB300" i="8"/>
  <c r="BE300" i="8"/>
  <c r="BG300" i="8"/>
  <c r="AY301" i="8" s="1"/>
  <c r="AQ300" i="9"/>
  <c r="AN300" i="9"/>
  <c r="AS300" i="9"/>
  <c r="Q301" i="9"/>
  <c r="N301" i="9"/>
  <c r="S301" i="9"/>
  <c r="AH302" i="7"/>
  <c r="CD300" i="9"/>
  <c r="CA300" i="9"/>
  <c r="CF300" i="9"/>
  <c r="BQ302" i="7"/>
  <c r="BN302" i="7"/>
  <c r="BS302" i="7"/>
  <c r="Q302" i="7"/>
  <c r="N302" i="7"/>
  <c r="S302" i="7"/>
  <c r="AC303" i="7"/>
  <c r="BQ300" i="9"/>
  <c r="BN300" i="9"/>
  <c r="BS300" i="9"/>
  <c r="AQ302" i="7"/>
  <c r="AN302" i="7"/>
  <c r="AS302" i="7"/>
  <c r="BD302" i="7"/>
  <c r="BA302" i="7"/>
  <c r="BF302" i="7"/>
  <c r="CB300" i="8"/>
  <c r="CE300" i="8"/>
  <c r="CG300" i="8"/>
  <c r="BY301" i="8" s="1"/>
  <c r="AH300" i="8"/>
  <c r="AC301" i="8"/>
  <c r="BO300" i="8"/>
  <c r="BR300" i="8"/>
  <c r="BT300" i="8"/>
  <c r="BL301" i="8" s="1"/>
  <c r="BD300" i="9"/>
  <c r="BA300" i="9"/>
  <c r="BF300" i="9"/>
  <c r="CD302" i="7"/>
  <c r="CA302" i="7"/>
  <c r="CF302" i="7"/>
  <c r="AQ300" i="8"/>
  <c r="AN300" i="8"/>
  <c r="AS300" i="8"/>
  <c r="AB300" i="9" l="1"/>
  <c r="AE300" i="9"/>
  <c r="AG300" i="9"/>
  <c r="Y301" i="9" s="1"/>
  <c r="BP301" i="8"/>
  <c r="O301" i="9"/>
  <c r="R301" i="9"/>
  <c r="T301" i="9"/>
  <c r="L302" i="9" s="1"/>
  <c r="BC301" i="8"/>
  <c r="BH300" i="8"/>
  <c r="CB300" i="9"/>
  <c r="CE300" i="9"/>
  <c r="CG300" i="9"/>
  <c r="BY301" i="9" s="1"/>
  <c r="AO300" i="9"/>
  <c r="AR300" i="9"/>
  <c r="AT300" i="9"/>
  <c r="AL301" i="9" s="1"/>
  <c r="AD301" i="8"/>
  <c r="AA301" i="8"/>
  <c r="AF301" i="8"/>
  <c r="BO300" i="9"/>
  <c r="BR300" i="9"/>
  <c r="BT300" i="9"/>
  <c r="BL301" i="9" s="1"/>
  <c r="O302" i="7"/>
  <c r="T302" i="7"/>
  <c r="L303" i="7" s="1"/>
  <c r="R302" i="7"/>
  <c r="BU300" i="8"/>
  <c r="AO300" i="8"/>
  <c r="AT300" i="8"/>
  <c r="AL301" i="8" s="1"/>
  <c r="AR300" i="8"/>
  <c r="AO302" i="7"/>
  <c r="AR302" i="7"/>
  <c r="AT302" i="7"/>
  <c r="AL303" i="7" s="1"/>
  <c r="CB302" i="7"/>
  <c r="CE302" i="7"/>
  <c r="CG302" i="7"/>
  <c r="BY303" i="7" s="1"/>
  <c r="CC301" i="8"/>
  <c r="BB300" i="9"/>
  <c r="BE300" i="9"/>
  <c r="BG300" i="9"/>
  <c r="AY301" i="9" s="1"/>
  <c r="BB302" i="7"/>
  <c r="BG302" i="7"/>
  <c r="AY303" i="7" s="1"/>
  <c r="BE302" i="7"/>
  <c r="BO302" i="7"/>
  <c r="BT302" i="7"/>
  <c r="BL303" i="7" s="1"/>
  <c r="BR302" i="7"/>
  <c r="CH300" i="8"/>
  <c r="AD303" i="7"/>
  <c r="AA303" i="7"/>
  <c r="AF303" i="7"/>
  <c r="Q301" i="8"/>
  <c r="N301" i="8"/>
  <c r="S301" i="8"/>
  <c r="BP301" i="9" l="1"/>
  <c r="CC301" i="9"/>
  <c r="P302" i="9"/>
  <c r="U301" i="9"/>
  <c r="BQ301" i="8"/>
  <c r="BN301" i="8"/>
  <c r="BS301" i="8"/>
  <c r="BU302" i="7"/>
  <c r="O301" i="8"/>
  <c r="T301" i="8"/>
  <c r="L302" i="8" s="1"/>
  <c r="R301" i="8"/>
  <c r="BU300" i="9"/>
  <c r="BP303" i="7"/>
  <c r="CH302" i="7"/>
  <c r="P303" i="7"/>
  <c r="AU302" i="7"/>
  <c r="AC301" i="9"/>
  <c r="AP301" i="8"/>
  <c r="CH300" i="9"/>
  <c r="CD301" i="8"/>
  <c r="CA301" i="8"/>
  <c r="CF301" i="8"/>
  <c r="CC303" i="7"/>
  <c r="U302" i="7"/>
  <c r="AB301" i="8"/>
  <c r="AG301" i="8"/>
  <c r="Y302" i="8" s="1"/>
  <c r="AE301" i="8"/>
  <c r="BC303" i="7"/>
  <c r="AP301" i="9"/>
  <c r="AH300" i="9"/>
  <c r="BH302" i="7"/>
  <c r="AP303" i="7"/>
  <c r="BC301" i="9"/>
  <c r="AB303" i="7"/>
  <c r="AE303" i="7"/>
  <c r="AG303" i="7"/>
  <c r="Y304" i="7" s="1"/>
  <c r="BH300" i="9"/>
  <c r="AU300" i="8"/>
  <c r="AU300" i="9"/>
  <c r="BD301" i="8"/>
  <c r="BA301" i="8"/>
  <c r="BF301" i="8"/>
  <c r="AD301" i="9" l="1"/>
  <c r="AA301" i="9"/>
  <c r="AF301" i="9"/>
  <c r="P302" i="8"/>
  <c r="Q303" i="7"/>
  <c r="N303" i="7"/>
  <c r="S303" i="7"/>
  <c r="AC304" i="7"/>
  <c r="CD303" i="7"/>
  <c r="CA303" i="7"/>
  <c r="CF303" i="7"/>
  <c r="AH303" i="7"/>
  <c r="AQ301" i="9"/>
  <c r="AN301" i="9"/>
  <c r="AS301" i="9"/>
  <c r="CB301" i="8"/>
  <c r="CG301" i="8"/>
  <c r="BY302" i="8" s="1"/>
  <c r="CE301" i="8"/>
  <c r="Q302" i="9"/>
  <c r="N302" i="9"/>
  <c r="S302" i="9"/>
  <c r="U301" i="8"/>
  <c r="BQ303" i="7"/>
  <c r="BN303" i="7"/>
  <c r="BS303" i="7"/>
  <c r="CD301" i="9"/>
  <c r="CA301" i="9"/>
  <c r="CF301" i="9"/>
  <c r="BD301" i="9"/>
  <c r="BA301" i="9"/>
  <c r="BF301" i="9"/>
  <c r="AH301" i="8"/>
  <c r="BQ301" i="9"/>
  <c r="BN301" i="9"/>
  <c r="BS301" i="9"/>
  <c r="BB301" i="8"/>
  <c r="BE301" i="8"/>
  <c r="BG301" i="8"/>
  <c r="AY302" i="8" s="1"/>
  <c r="BD303" i="7"/>
  <c r="BA303" i="7"/>
  <c r="BF303" i="7"/>
  <c r="AQ303" i="7"/>
  <c r="AN303" i="7"/>
  <c r="AS303" i="7"/>
  <c r="AC302" i="8"/>
  <c r="AQ301" i="8"/>
  <c r="AN301" i="8"/>
  <c r="AS301" i="8"/>
  <c r="BO301" i="8"/>
  <c r="BR301" i="8"/>
  <c r="BT301" i="8"/>
  <c r="BL302" i="8" s="1"/>
  <c r="O303" i="7" l="1"/>
  <c r="T303" i="7"/>
  <c r="L304" i="7" s="1"/>
  <c r="R303" i="7"/>
  <c r="AD302" i="8"/>
  <c r="AA302" i="8"/>
  <c r="AF302" i="8"/>
  <c r="CB303" i="7"/>
  <c r="CE303" i="7"/>
  <c r="CG303" i="7"/>
  <c r="BY304" i="7" s="1"/>
  <c r="BC302" i="8"/>
  <c r="AO303" i="7"/>
  <c r="AT303" i="7"/>
  <c r="AL304" i="7" s="1"/>
  <c r="AR303" i="7"/>
  <c r="BO303" i="7"/>
  <c r="BT303" i="7"/>
  <c r="BL304" i="7" s="1"/>
  <c r="BR303" i="7"/>
  <c r="BP302" i="8"/>
  <c r="BU301" i="8"/>
  <c r="Q302" i="8"/>
  <c r="N302" i="8"/>
  <c r="S302" i="8"/>
  <c r="AO301" i="9"/>
  <c r="AR301" i="9"/>
  <c r="AT301" i="9"/>
  <c r="AL302" i="9" s="1"/>
  <c r="BB301" i="9"/>
  <c r="BG301" i="9"/>
  <c r="AY302" i="9" s="1"/>
  <c r="BE301" i="9"/>
  <c r="O302" i="9"/>
  <c r="T302" i="9"/>
  <c r="L303" i="9" s="1"/>
  <c r="R302" i="9"/>
  <c r="AO301" i="8"/>
  <c r="AT301" i="8"/>
  <c r="AL302" i="8" s="1"/>
  <c r="AR301" i="8"/>
  <c r="CH301" i="8"/>
  <c r="BH301" i="8"/>
  <c r="CC302" i="8"/>
  <c r="AB301" i="9"/>
  <c r="AE301" i="9"/>
  <c r="AG301" i="9"/>
  <c r="Y302" i="9" s="1"/>
  <c r="BB303" i="7"/>
  <c r="BG303" i="7"/>
  <c r="AY304" i="7" s="1"/>
  <c r="BE303" i="7"/>
  <c r="BO301" i="9"/>
  <c r="BT301" i="9"/>
  <c r="BL302" i="9" s="1"/>
  <c r="BR301" i="9"/>
  <c r="CB301" i="9"/>
  <c r="CG301" i="9"/>
  <c r="BY302" i="9" s="1"/>
  <c r="CE301" i="9"/>
  <c r="AD304" i="7"/>
  <c r="AA304" i="7"/>
  <c r="AF304" i="7"/>
  <c r="BP304" i="7" l="1"/>
  <c r="CH303" i="7"/>
  <c r="BU301" i="9"/>
  <c r="AH301" i="9"/>
  <c r="AU301" i="8"/>
  <c r="CD302" i="8"/>
  <c r="CA302" i="8"/>
  <c r="CF302" i="8"/>
  <c r="O302" i="8"/>
  <c r="R302" i="8"/>
  <c r="T302" i="8"/>
  <c r="L303" i="8" s="1"/>
  <c r="AP304" i="7"/>
  <c r="CC302" i="9"/>
  <c r="U302" i="9"/>
  <c r="BP302" i="9"/>
  <c r="AP302" i="8"/>
  <c r="AU303" i="7"/>
  <c r="P303" i="9"/>
  <c r="AB302" i="8"/>
  <c r="AG302" i="8"/>
  <c r="Y303" i="8" s="1"/>
  <c r="AE302" i="8"/>
  <c r="AC302" i="9"/>
  <c r="BH301" i="9"/>
  <c r="U303" i="7"/>
  <c r="BC302" i="9"/>
  <c r="BQ302" i="8"/>
  <c r="BN302" i="8"/>
  <c r="BS302" i="8"/>
  <c r="BD302" i="8"/>
  <c r="BA302" i="8"/>
  <c r="BF302" i="8"/>
  <c r="P304" i="7"/>
  <c r="AB304" i="7"/>
  <c r="AG304" i="7"/>
  <c r="Y305" i="7" s="1"/>
  <c r="AE304" i="7"/>
  <c r="BH303" i="7"/>
  <c r="CH301" i="9"/>
  <c r="BC304" i="7"/>
  <c r="AP302" i="9"/>
  <c r="AU301" i="9"/>
  <c r="BU303" i="7"/>
  <c r="CC304" i="7"/>
  <c r="AH304" i="7" l="1"/>
  <c r="BD302" i="9"/>
  <c r="BA302" i="9"/>
  <c r="BF302" i="9"/>
  <c r="Q303" i="9"/>
  <c r="N303" i="9"/>
  <c r="S303" i="9"/>
  <c r="CD302" i="9"/>
  <c r="CA302" i="9"/>
  <c r="CF302" i="9"/>
  <c r="Q304" i="7"/>
  <c r="N304" i="7"/>
  <c r="S304" i="7"/>
  <c r="AQ304" i="7"/>
  <c r="AN304" i="7"/>
  <c r="AS304" i="7"/>
  <c r="AQ302" i="9"/>
  <c r="AN302" i="9"/>
  <c r="AS302" i="9"/>
  <c r="P303" i="8"/>
  <c r="AD302" i="9"/>
  <c r="AA302" i="9"/>
  <c r="AF302" i="9"/>
  <c r="AQ302" i="8"/>
  <c r="AN302" i="8"/>
  <c r="AS302" i="8"/>
  <c r="U302" i="8"/>
  <c r="BB302" i="8"/>
  <c r="BG302" i="8"/>
  <c r="AY303" i="8" s="1"/>
  <c r="BE302" i="8"/>
  <c r="BQ302" i="9"/>
  <c r="BN302" i="9"/>
  <c r="BS302" i="9"/>
  <c r="BD304" i="7"/>
  <c r="BA304" i="7"/>
  <c r="BF304" i="7"/>
  <c r="BO302" i="8"/>
  <c r="BT302" i="8"/>
  <c r="BL303" i="8" s="1"/>
  <c r="BR302" i="8"/>
  <c r="BQ304" i="7"/>
  <c r="BN304" i="7"/>
  <c r="BS304" i="7"/>
  <c r="AC305" i="7"/>
  <c r="CD304" i="7"/>
  <c r="CA304" i="7"/>
  <c r="CF304" i="7"/>
  <c r="AH302" i="8"/>
  <c r="AC303" i="8"/>
  <c r="CB302" i="8"/>
  <c r="CE302" i="8"/>
  <c r="CG302" i="8"/>
  <c r="BY303" i="8" s="1"/>
  <c r="CB302" i="9" l="1"/>
  <c r="CE302" i="9"/>
  <c r="CG302" i="9"/>
  <c r="BY303" i="9" s="1"/>
  <c r="AO302" i="9"/>
  <c r="AT302" i="9"/>
  <c r="AL303" i="9" s="1"/>
  <c r="AR302" i="9"/>
  <c r="BC303" i="8"/>
  <c r="AO302" i="8"/>
  <c r="AT302" i="8"/>
  <c r="AL303" i="8" s="1"/>
  <c r="AR302" i="8"/>
  <c r="O303" i="9"/>
  <c r="T303" i="9"/>
  <c r="L304" i="9" s="1"/>
  <c r="R303" i="9"/>
  <c r="CC303" i="8"/>
  <c r="CB304" i="7"/>
  <c r="CG304" i="7"/>
  <c r="BY305" i="7" s="1"/>
  <c r="CE304" i="7"/>
  <c r="Q303" i="8"/>
  <c r="N303" i="8"/>
  <c r="S303" i="8"/>
  <c r="BP303" i="8"/>
  <c r="CH302" i="8"/>
  <c r="AO304" i="7"/>
  <c r="AR304" i="7"/>
  <c r="AT304" i="7"/>
  <c r="AL305" i="7" s="1"/>
  <c r="BB302" i="9"/>
  <c r="BE302" i="9"/>
  <c r="BG302" i="9"/>
  <c r="AY303" i="9" s="1"/>
  <c r="BB304" i="7"/>
  <c r="BG304" i="7"/>
  <c r="AY305" i="7" s="1"/>
  <c r="BE304" i="7"/>
  <c r="AD303" i="8"/>
  <c r="AA303" i="8"/>
  <c r="AF303" i="8"/>
  <c r="AD305" i="7"/>
  <c r="AA305" i="7"/>
  <c r="AF305" i="7"/>
  <c r="O304" i="7"/>
  <c r="R304" i="7"/>
  <c r="T304" i="7"/>
  <c r="L305" i="7" s="1"/>
  <c r="BU302" i="8"/>
  <c r="AB302" i="9"/>
  <c r="AG302" i="9"/>
  <c r="Y303" i="9" s="1"/>
  <c r="AE302" i="9"/>
  <c r="BO302" i="9"/>
  <c r="BT302" i="9"/>
  <c r="BL303" i="9" s="1"/>
  <c r="BR302" i="9"/>
  <c r="BO304" i="7"/>
  <c r="BT304" i="7"/>
  <c r="BL305" i="7" s="1"/>
  <c r="BR304" i="7"/>
  <c r="BH302" i="8"/>
  <c r="AB303" i="8" l="1"/>
  <c r="AE303" i="8"/>
  <c r="AG303" i="8"/>
  <c r="Y304" i="8" s="1"/>
  <c r="AU302" i="9"/>
  <c r="BU304" i="7"/>
  <c r="P305" i="7"/>
  <c r="AP305" i="7"/>
  <c r="BP305" i="7"/>
  <c r="U304" i="7"/>
  <c r="AU304" i="7"/>
  <c r="BH304" i="7"/>
  <c r="BC305" i="7"/>
  <c r="BQ303" i="8"/>
  <c r="BN303" i="8"/>
  <c r="BS303" i="8"/>
  <c r="U303" i="9"/>
  <c r="AP303" i="9"/>
  <c r="P304" i="9"/>
  <c r="AB305" i="7"/>
  <c r="AE305" i="7"/>
  <c r="AG305" i="7"/>
  <c r="Y306" i="7" s="1"/>
  <c r="AC303" i="9"/>
  <c r="BC303" i="9"/>
  <c r="CC303" i="9"/>
  <c r="CD303" i="8"/>
  <c r="CA303" i="8"/>
  <c r="CF303" i="8"/>
  <c r="BH302" i="9"/>
  <c r="O303" i="8"/>
  <c r="R303" i="8"/>
  <c r="T303" i="8"/>
  <c r="L304" i="8" s="1"/>
  <c r="AU302" i="8"/>
  <c r="CH302" i="9"/>
  <c r="BP303" i="9"/>
  <c r="AH302" i="9"/>
  <c r="AP303" i="8"/>
  <c r="BU302" i="9"/>
  <c r="CH304" i="7"/>
  <c r="CC305" i="7"/>
  <c r="BD303" i="8"/>
  <c r="BA303" i="8"/>
  <c r="BF303" i="8"/>
  <c r="AC306" i="7" l="1"/>
  <c r="Q305" i="7"/>
  <c r="N305" i="7"/>
  <c r="S305" i="7"/>
  <c r="BQ303" i="9"/>
  <c r="BN303" i="9"/>
  <c r="BS303" i="9"/>
  <c r="AQ305" i="7"/>
  <c r="AN305" i="7"/>
  <c r="AS305" i="7"/>
  <c r="Q304" i="9"/>
  <c r="N304" i="9"/>
  <c r="S304" i="9"/>
  <c r="CB303" i="8"/>
  <c r="CG303" i="8"/>
  <c r="BY304" i="8" s="1"/>
  <c r="CE303" i="8"/>
  <c r="BD305" i="7"/>
  <c r="BA305" i="7"/>
  <c r="BF305" i="7"/>
  <c r="CD303" i="9"/>
  <c r="CA303" i="9"/>
  <c r="CF303" i="9"/>
  <c r="AH305" i="7"/>
  <c r="AQ303" i="9"/>
  <c r="AN303" i="9"/>
  <c r="AS303" i="9"/>
  <c r="P304" i="8"/>
  <c r="BB303" i="8"/>
  <c r="BE303" i="8"/>
  <c r="BG303" i="8"/>
  <c r="AY304" i="8" s="1"/>
  <c r="U303" i="8"/>
  <c r="AD303" i="9"/>
  <c r="AA303" i="9"/>
  <c r="AF303" i="9"/>
  <c r="AC304" i="8"/>
  <c r="BD303" i="9"/>
  <c r="BA303" i="9"/>
  <c r="BF303" i="9"/>
  <c r="AH303" i="8"/>
  <c r="AQ303" i="8"/>
  <c r="AN303" i="8"/>
  <c r="AS303" i="8"/>
  <c r="CD305" i="7"/>
  <c r="CA305" i="7"/>
  <c r="CF305" i="7"/>
  <c r="BO303" i="8"/>
  <c r="BR303" i="8"/>
  <c r="BT303" i="8"/>
  <c r="BL304" i="8" s="1"/>
  <c r="BQ305" i="7"/>
  <c r="BN305" i="7"/>
  <c r="BS305" i="7"/>
  <c r="BB305" i="7" l="1"/>
  <c r="BE305" i="7"/>
  <c r="BG305" i="7"/>
  <c r="AY306" i="7" s="1"/>
  <c r="Q304" i="8"/>
  <c r="N304" i="8"/>
  <c r="S304" i="8"/>
  <c r="AD304" i="8"/>
  <c r="AA304" i="8"/>
  <c r="AF304" i="8"/>
  <c r="CH303" i="8"/>
  <c r="CC304" i="8"/>
  <c r="O305" i="7"/>
  <c r="R305" i="7"/>
  <c r="T305" i="7"/>
  <c r="L306" i="7" s="1"/>
  <c r="CB305" i="7"/>
  <c r="CE305" i="7"/>
  <c r="CG305" i="7"/>
  <c r="BY306" i="7" s="1"/>
  <c r="AO303" i="9"/>
  <c r="AR303" i="9"/>
  <c r="AT303" i="9"/>
  <c r="AL304" i="9" s="1"/>
  <c r="BB303" i="9"/>
  <c r="BG303" i="9"/>
  <c r="AY304" i="9" s="1"/>
  <c r="BE303" i="9"/>
  <c r="BO305" i="7"/>
  <c r="BR305" i="7"/>
  <c r="BT305" i="7"/>
  <c r="BL306" i="7" s="1"/>
  <c r="O304" i="9"/>
  <c r="T304" i="9"/>
  <c r="L305" i="9" s="1"/>
  <c r="R304" i="9"/>
  <c r="AB303" i="9"/>
  <c r="AG303" i="9"/>
  <c r="Y304" i="9" s="1"/>
  <c r="AE303" i="9"/>
  <c r="BP304" i="8"/>
  <c r="BC304" i="8"/>
  <c r="AO303" i="8"/>
  <c r="AR303" i="8"/>
  <c r="AT303" i="8"/>
  <c r="AL304" i="8" s="1"/>
  <c r="BU303" i="8"/>
  <c r="BH303" i="8"/>
  <c r="CB303" i="9"/>
  <c r="CG303" i="9"/>
  <c r="BY304" i="9" s="1"/>
  <c r="CE303" i="9"/>
  <c r="AO305" i="7"/>
  <c r="AR305" i="7"/>
  <c r="AT305" i="7"/>
  <c r="AL306" i="7" s="1"/>
  <c r="AD306" i="7"/>
  <c r="AA306" i="7"/>
  <c r="AF306" i="7"/>
  <c r="BO303" i="9"/>
  <c r="BR303" i="9"/>
  <c r="BT303" i="9"/>
  <c r="BL304" i="9" s="1"/>
  <c r="BU303" i="9" l="1"/>
  <c r="P305" i="9"/>
  <c r="AU303" i="9"/>
  <c r="AB306" i="7"/>
  <c r="AG306" i="7"/>
  <c r="Y307" i="7" s="1"/>
  <c r="AE306" i="7"/>
  <c r="AP304" i="8"/>
  <c r="AC304" i="9"/>
  <c r="BU305" i="7"/>
  <c r="CC306" i="7"/>
  <c r="BP306" i="7"/>
  <c r="AH303" i="9"/>
  <c r="BH303" i="9"/>
  <c r="O304" i="8"/>
  <c r="T304" i="8"/>
  <c r="L305" i="8" s="1"/>
  <c r="R304" i="8"/>
  <c r="BC304" i="9"/>
  <c r="P306" i="7"/>
  <c r="AU303" i="8"/>
  <c r="U305" i="7"/>
  <c r="AB304" i="8"/>
  <c r="AE304" i="8"/>
  <c r="AG304" i="8"/>
  <c r="Y305" i="8" s="1"/>
  <c r="BC306" i="7"/>
  <c r="AU305" i="7"/>
  <c r="CC304" i="9"/>
  <c r="BD304" i="8"/>
  <c r="BA304" i="8"/>
  <c r="BF304" i="8"/>
  <c r="CD304" i="8"/>
  <c r="CA304" i="8"/>
  <c r="CF304" i="8"/>
  <c r="BH305" i="7"/>
  <c r="CH303" i="9"/>
  <c r="CH305" i="7"/>
  <c r="AP306" i="7"/>
  <c r="BP304" i="9"/>
  <c r="BQ304" i="8"/>
  <c r="BN304" i="8"/>
  <c r="BS304" i="8"/>
  <c r="U304" i="9"/>
  <c r="AP304" i="9"/>
  <c r="CD304" i="9" l="1"/>
  <c r="CA304" i="9"/>
  <c r="CF304" i="9"/>
  <c r="AQ304" i="8"/>
  <c r="AN304" i="8"/>
  <c r="AS304" i="8"/>
  <c r="BQ304" i="9"/>
  <c r="BN304" i="9"/>
  <c r="BS304" i="9"/>
  <c r="CB304" i="8"/>
  <c r="CE304" i="8"/>
  <c r="CG304" i="8"/>
  <c r="BY305" i="8" s="1"/>
  <c r="Q306" i="7"/>
  <c r="N306" i="7"/>
  <c r="S306" i="7"/>
  <c r="BQ306" i="7"/>
  <c r="BN306" i="7"/>
  <c r="BS306" i="7"/>
  <c r="BD306" i="7"/>
  <c r="BA306" i="7"/>
  <c r="BF306" i="7"/>
  <c r="CD306" i="7"/>
  <c r="CA306" i="7"/>
  <c r="CF306" i="7"/>
  <c r="BO304" i="8"/>
  <c r="BR304" i="8"/>
  <c r="BT304" i="8"/>
  <c r="BL305" i="8" s="1"/>
  <c r="AC307" i="7"/>
  <c r="AQ306" i="7"/>
  <c r="AN306" i="7"/>
  <c r="AS306" i="7"/>
  <c r="AC305" i="8"/>
  <c r="BD304" i="9"/>
  <c r="BA304" i="9"/>
  <c r="BF304" i="9"/>
  <c r="AH304" i="8"/>
  <c r="U304" i="8"/>
  <c r="P305" i="8"/>
  <c r="Q305" i="9"/>
  <c r="N305" i="9"/>
  <c r="S305" i="9"/>
  <c r="AH306" i="7"/>
  <c r="BB304" i="8"/>
  <c r="BE304" i="8"/>
  <c r="BG304" i="8"/>
  <c r="AY305" i="8" s="1"/>
  <c r="AD304" i="9"/>
  <c r="AA304" i="9"/>
  <c r="AF304" i="9"/>
  <c r="AQ304" i="9"/>
  <c r="AN304" i="9"/>
  <c r="AS304" i="9"/>
  <c r="AD307" i="7" l="1"/>
  <c r="AA307" i="7"/>
  <c r="AF307" i="7"/>
  <c r="BC305" i="8"/>
  <c r="BO304" i="9"/>
  <c r="BR304" i="9"/>
  <c r="BT304" i="9"/>
  <c r="BL305" i="9" s="1"/>
  <c r="BO306" i="7"/>
  <c r="BR306" i="7"/>
  <c r="BT306" i="7"/>
  <c r="BL307" i="7" s="1"/>
  <c r="AO304" i="8"/>
  <c r="AR304" i="8"/>
  <c r="AT304" i="8"/>
  <c r="AL305" i="8" s="1"/>
  <c r="BP305" i="8"/>
  <c r="B33" i="9"/>
  <c r="AO304" i="9"/>
  <c r="AT304" i="9"/>
  <c r="AL305" i="9" s="1"/>
  <c r="AR304" i="9"/>
  <c r="BB304" i="9"/>
  <c r="BG304" i="9"/>
  <c r="AY305" i="9" s="1"/>
  <c r="BE304" i="9"/>
  <c r="BB306" i="7"/>
  <c r="BG306" i="7"/>
  <c r="AY307" i="7" s="1"/>
  <c r="BE306" i="7"/>
  <c r="O305" i="9"/>
  <c r="R305" i="9"/>
  <c r="T305" i="9"/>
  <c r="L306" i="9" s="1"/>
  <c r="AO306" i="7"/>
  <c r="AR306" i="7"/>
  <c r="AT306" i="7"/>
  <c r="AL307" i="7" s="1"/>
  <c r="BU304" i="8"/>
  <c r="AB304" i="9"/>
  <c r="AG304" i="9"/>
  <c r="Y305" i="9" s="1"/>
  <c r="AE304" i="9"/>
  <c r="CH304" i="8"/>
  <c r="CB304" i="9"/>
  <c r="CG304" i="9"/>
  <c r="BY305" i="9" s="1"/>
  <c r="CE304" i="9"/>
  <c r="BH304" i="8"/>
  <c r="O306" i="7"/>
  <c r="R306" i="7"/>
  <c r="T306" i="7"/>
  <c r="L307" i="7" s="1"/>
  <c r="Q305" i="8"/>
  <c r="N305" i="8"/>
  <c r="S305" i="8"/>
  <c r="CC305" i="8"/>
  <c r="CB306" i="7"/>
  <c r="CG306" i="7"/>
  <c r="BY307" i="7" s="1"/>
  <c r="CE306" i="7"/>
  <c r="AD305" i="8"/>
  <c r="AA305" i="8"/>
  <c r="AF305" i="8"/>
  <c r="CD305" i="8" l="1"/>
  <c r="CA305" i="8"/>
  <c r="CF305" i="8"/>
  <c r="CC305" i="9"/>
  <c r="AU304" i="9"/>
  <c r="BQ305" i="8"/>
  <c r="BN305" i="8"/>
  <c r="BS305" i="8"/>
  <c r="BP305" i="9"/>
  <c r="BU304" i="9"/>
  <c r="AP305" i="9"/>
  <c r="B33" i="8"/>
  <c r="U305" i="9"/>
  <c r="CH304" i="9"/>
  <c r="P306" i="9"/>
  <c r="O305" i="8"/>
  <c r="R305" i="8"/>
  <c r="T305" i="8"/>
  <c r="L306" i="8" s="1"/>
  <c r="AH304" i="9"/>
  <c r="AP305" i="8"/>
  <c r="AU304" i="8"/>
  <c r="AC305" i="9"/>
  <c r="C33" i="8"/>
  <c r="P307" i="7"/>
  <c r="BH306" i="7"/>
  <c r="AB305" i="8"/>
  <c r="AG305" i="8"/>
  <c r="Y306" i="8" s="1"/>
  <c r="AE305" i="8"/>
  <c r="U306" i="7"/>
  <c r="BC307" i="7"/>
  <c r="BD305" i="8"/>
  <c r="BA305" i="8"/>
  <c r="BF305" i="8"/>
  <c r="BP307" i="7"/>
  <c r="BH304" i="9"/>
  <c r="BU306" i="7"/>
  <c r="C35" i="7"/>
  <c r="CH306" i="7"/>
  <c r="CC307" i="7"/>
  <c r="AP307" i="7"/>
  <c r="BC305" i="9"/>
  <c r="AB307" i="7"/>
  <c r="AE307" i="7"/>
  <c r="AG307" i="7"/>
  <c r="Y308" i="7" s="1"/>
  <c r="AU306" i="7"/>
  <c r="AQ307" i="7" l="1"/>
  <c r="AN307" i="7"/>
  <c r="AS307" i="7"/>
  <c r="AH305" i="8"/>
  <c r="CD307" i="7"/>
  <c r="CA307" i="7"/>
  <c r="CF307" i="7"/>
  <c r="BQ307" i="7"/>
  <c r="BN307" i="7"/>
  <c r="BS307" i="7"/>
  <c r="AC306" i="8"/>
  <c r="AQ305" i="8"/>
  <c r="AN305" i="8"/>
  <c r="AS305" i="8"/>
  <c r="CD305" i="9"/>
  <c r="CA305" i="9"/>
  <c r="CF305" i="9"/>
  <c r="G33" i="8"/>
  <c r="AQ305" i="9"/>
  <c r="AN305" i="9"/>
  <c r="AS305" i="9"/>
  <c r="AC308" i="7"/>
  <c r="BB305" i="8"/>
  <c r="BE305" i="8"/>
  <c r="BG305" i="8"/>
  <c r="AY306" i="8" s="1"/>
  <c r="U305" i="8"/>
  <c r="CB305" i="8"/>
  <c r="CE305" i="8"/>
  <c r="CG305" i="8"/>
  <c r="BY306" i="8" s="1"/>
  <c r="P306" i="8"/>
  <c r="AH307" i="7"/>
  <c r="Q306" i="9"/>
  <c r="N306" i="9"/>
  <c r="S306" i="9"/>
  <c r="BQ305" i="9"/>
  <c r="BN305" i="9"/>
  <c r="BS305" i="9"/>
  <c r="E33" i="8"/>
  <c r="BD307" i="7"/>
  <c r="BA307" i="7"/>
  <c r="BF307" i="7"/>
  <c r="AD305" i="9"/>
  <c r="AA305" i="9"/>
  <c r="AF305" i="9"/>
  <c r="BO305" i="8"/>
  <c r="BR305" i="8"/>
  <c r="BT305" i="8"/>
  <c r="BL306" i="8" s="1"/>
  <c r="Q307" i="7"/>
  <c r="N307" i="7"/>
  <c r="S307" i="7"/>
  <c r="BD305" i="9"/>
  <c r="BA305" i="9"/>
  <c r="BF305" i="9"/>
  <c r="F33" i="8"/>
  <c r="D33" i="9" l="1"/>
  <c r="AD306" i="8"/>
  <c r="AA306" i="8"/>
  <c r="AF306" i="8"/>
  <c r="AO305" i="9"/>
  <c r="AT305" i="9"/>
  <c r="AL306" i="9" s="1"/>
  <c r="AR305" i="9"/>
  <c r="F35" i="7"/>
  <c r="CC306" i="8"/>
  <c r="F33" i="9"/>
  <c r="G35" i="7"/>
  <c r="CB307" i="7"/>
  <c r="CE307" i="7"/>
  <c r="CG307" i="7"/>
  <c r="BY308" i="7" s="1"/>
  <c r="C33" i="9"/>
  <c r="CB305" i="9"/>
  <c r="CE305" i="9"/>
  <c r="CG305" i="9"/>
  <c r="BY306" i="9" s="1"/>
  <c r="E33" i="9"/>
  <c r="B35" i="7"/>
  <c r="BC306" i="8"/>
  <c r="O307" i="7"/>
  <c r="R307" i="7"/>
  <c r="T307" i="7"/>
  <c r="L308" i="7" s="1"/>
  <c r="BH305" i="8"/>
  <c r="D33" i="8"/>
  <c r="BB307" i="7"/>
  <c r="BG307" i="7"/>
  <c r="AY308" i="7" s="1"/>
  <c r="BE307" i="7"/>
  <c r="AO305" i="8"/>
  <c r="AT305" i="8"/>
  <c r="AL306" i="8" s="1"/>
  <c r="AR305" i="8"/>
  <c r="D35" i="7"/>
  <c r="Q306" i="8"/>
  <c r="N306" i="8"/>
  <c r="S306" i="8"/>
  <c r="BO307" i="7"/>
  <c r="BR307" i="7"/>
  <c r="BT307" i="7"/>
  <c r="BL308" i="7" s="1"/>
  <c r="BB305" i="9"/>
  <c r="BG305" i="9"/>
  <c r="AY306" i="9" s="1"/>
  <c r="BE305" i="9"/>
  <c r="BO305" i="9"/>
  <c r="BT305" i="9"/>
  <c r="BL306" i="9" s="1"/>
  <c r="BR305" i="9"/>
  <c r="G33" i="9"/>
  <c r="AD308" i="7"/>
  <c r="AA308" i="7"/>
  <c r="AF308" i="7"/>
  <c r="AO307" i="7"/>
  <c r="AR307" i="7"/>
  <c r="AT307" i="7"/>
  <c r="AL308" i="7" s="1"/>
  <c r="CH305" i="8"/>
  <c r="AB305" i="9"/>
  <c r="AG305" i="9"/>
  <c r="Y306" i="9" s="1"/>
  <c r="AE305" i="9"/>
  <c r="E35" i="7"/>
  <c r="O306" i="9"/>
  <c r="T306" i="9"/>
  <c r="L307" i="9" s="1"/>
  <c r="R306" i="9"/>
  <c r="BP306" i="8"/>
  <c r="BU305" i="8"/>
  <c r="CC306" i="9" l="1"/>
  <c r="CD306" i="8"/>
  <c r="CA306" i="8"/>
  <c r="CF306" i="8"/>
  <c r="BQ306" i="8"/>
  <c r="BN306" i="8"/>
  <c r="BS306" i="8"/>
  <c r="AP308" i="7"/>
  <c r="P308" i="7"/>
  <c r="CH305" i="9"/>
  <c r="BH305" i="9"/>
  <c r="U306" i="9"/>
  <c r="BC306" i="9"/>
  <c r="AU305" i="8"/>
  <c r="U307" i="7"/>
  <c r="P307" i="9"/>
  <c r="AP306" i="8"/>
  <c r="BD306" i="8"/>
  <c r="BA306" i="8"/>
  <c r="BF306" i="8"/>
  <c r="AU305" i="9"/>
  <c r="CC308" i="7"/>
  <c r="AP306" i="9"/>
  <c r="AB308" i="7"/>
  <c r="AG308" i="7"/>
  <c r="Y309" i="7" s="1"/>
  <c r="AE308" i="7"/>
  <c r="BP308" i="7"/>
  <c r="BU307" i="7"/>
  <c r="BH307" i="7"/>
  <c r="CH307" i="7"/>
  <c r="AB306" i="8"/>
  <c r="AG306" i="8"/>
  <c r="Y307" i="8" s="1"/>
  <c r="AE306" i="8"/>
  <c r="BP306" i="9"/>
  <c r="AU307" i="7"/>
  <c r="BC308" i="7"/>
  <c r="AH305" i="9"/>
  <c r="AC306" i="9"/>
  <c r="BU305" i="9"/>
  <c r="O306" i="8"/>
  <c r="T306" i="8"/>
  <c r="L307" i="8" s="1"/>
  <c r="R306" i="8"/>
  <c r="CD308" i="7" l="1"/>
  <c r="CA308" i="7"/>
  <c r="CF308" i="7"/>
  <c r="Q308" i="7"/>
  <c r="N308" i="7"/>
  <c r="S308" i="7"/>
  <c r="BD308" i="7"/>
  <c r="BA308" i="7"/>
  <c r="BF308" i="7"/>
  <c r="AQ308" i="7"/>
  <c r="AN308" i="7"/>
  <c r="AS308" i="7"/>
  <c r="BQ306" i="9"/>
  <c r="BN306" i="9"/>
  <c r="BS306" i="9"/>
  <c r="BQ308" i="7"/>
  <c r="BN308" i="7"/>
  <c r="BS308" i="7"/>
  <c r="BD306" i="9"/>
  <c r="BA306" i="9"/>
  <c r="BF306" i="9"/>
  <c r="BO306" i="8"/>
  <c r="BR306" i="8"/>
  <c r="BT306" i="8"/>
  <c r="BL307" i="8" s="1"/>
  <c r="AD306" i="9"/>
  <c r="AA306" i="9"/>
  <c r="AF306" i="9"/>
  <c r="BB306" i="8"/>
  <c r="BE306" i="8"/>
  <c r="BG306" i="8"/>
  <c r="AY307" i="8" s="1"/>
  <c r="AH306" i="8"/>
  <c r="CB306" i="8"/>
  <c r="CE306" i="8"/>
  <c r="CG306" i="8"/>
  <c r="BY307" i="8" s="1"/>
  <c r="AC309" i="7"/>
  <c r="P307" i="8"/>
  <c r="AQ306" i="8"/>
  <c r="AN306" i="8"/>
  <c r="AS306" i="8"/>
  <c r="CD306" i="9"/>
  <c r="CA306" i="9"/>
  <c r="CF306" i="9"/>
  <c r="AH308" i="7"/>
  <c r="U306" i="8"/>
  <c r="AC307" i="8"/>
  <c r="AQ306" i="9"/>
  <c r="AN306" i="9"/>
  <c r="AS306" i="9"/>
  <c r="Q307" i="9"/>
  <c r="N307" i="9"/>
  <c r="S307" i="9"/>
  <c r="Q307" i="8" l="1"/>
  <c r="N307" i="8"/>
  <c r="S307" i="8"/>
  <c r="BB308" i="7"/>
  <c r="BE308" i="7"/>
  <c r="BG308" i="7"/>
  <c r="AY309" i="7" s="1"/>
  <c r="AD307" i="8"/>
  <c r="AA307" i="8"/>
  <c r="AF307" i="8"/>
  <c r="BU306" i="8"/>
  <c r="BO306" i="9"/>
  <c r="BT306" i="9"/>
  <c r="BL307" i="9" s="1"/>
  <c r="BR306" i="9"/>
  <c r="BP307" i="8"/>
  <c r="AB306" i="9"/>
  <c r="AG306" i="9"/>
  <c r="Y307" i="9" s="1"/>
  <c r="AE306" i="9"/>
  <c r="O308" i="7"/>
  <c r="R308" i="7"/>
  <c r="T308" i="7"/>
  <c r="L309" i="7" s="1"/>
  <c r="AD309" i="7"/>
  <c r="AA309" i="7"/>
  <c r="AF309" i="7"/>
  <c r="CC307" i="8"/>
  <c r="BB306" i="9"/>
  <c r="BE306" i="9"/>
  <c r="BG306" i="9"/>
  <c r="AY307" i="9" s="1"/>
  <c r="AO308" i="7"/>
  <c r="AR308" i="7"/>
  <c r="AT308" i="7"/>
  <c r="AL309" i="7" s="1"/>
  <c r="CH306" i="8"/>
  <c r="CB306" i="9"/>
  <c r="CG306" i="9"/>
  <c r="BY307" i="9" s="1"/>
  <c r="CE306" i="9"/>
  <c r="BC307" i="8"/>
  <c r="CB308" i="7"/>
  <c r="CE308" i="7"/>
  <c r="CG308" i="7"/>
  <c r="BY309" i="7" s="1"/>
  <c r="O307" i="9"/>
  <c r="T307" i="9"/>
  <c r="L308" i="9" s="1"/>
  <c r="R307" i="9"/>
  <c r="AO306" i="9"/>
  <c r="AT306" i="9"/>
  <c r="AL307" i="9" s="1"/>
  <c r="AR306" i="9"/>
  <c r="AO306" i="8"/>
  <c r="AT306" i="8"/>
  <c r="AL307" i="8" s="1"/>
  <c r="AR306" i="8"/>
  <c r="BH306" i="8"/>
  <c r="BO308" i="7"/>
  <c r="BT308" i="7"/>
  <c r="BL309" i="7" s="1"/>
  <c r="BR308" i="7"/>
  <c r="CH308" i="7" l="1"/>
  <c r="AU306" i="8"/>
  <c r="AH306" i="9"/>
  <c r="AB307" i="8"/>
  <c r="AG307" i="8"/>
  <c r="Y308" i="8" s="1"/>
  <c r="AE307" i="8"/>
  <c r="AC307" i="9"/>
  <c r="AP307" i="8"/>
  <c r="AB309" i="7"/>
  <c r="AE309" i="7"/>
  <c r="AG309" i="7"/>
  <c r="Y310" i="7" s="1"/>
  <c r="BD307" i="8"/>
  <c r="BA307" i="8"/>
  <c r="BF307" i="8"/>
  <c r="AP309" i="7"/>
  <c r="BC309" i="7"/>
  <c r="BH308" i="7"/>
  <c r="CC307" i="9"/>
  <c r="CD307" i="8"/>
  <c r="CA307" i="8"/>
  <c r="CF307" i="8"/>
  <c r="AU306" i="9"/>
  <c r="AU308" i="7"/>
  <c r="AP307" i="9"/>
  <c r="CH306" i="9"/>
  <c r="BQ307" i="8"/>
  <c r="BN307" i="8"/>
  <c r="BS307" i="8"/>
  <c r="BC307" i="9"/>
  <c r="BU306" i="9"/>
  <c r="BH306" i="9"/>
  <c r="BP307" i="9"/>
  <c r="CC309" i="7"/>
  <c r="U308" i="7"/>
  <c r="BU308" i="7"/>
  <c r="U307" i="9"/>
  <c r="BP309" i="7"/>
  <c r="P308" i="9"/>
  <c r="O307" i="8"/>
  <c r="T307" i="8"/>
  <c r="L308" i="8" s="1"/>
  <c r="R307" i="8"/>
  <c r="P309" i="7"/>
  <c r="BD309" i="7" l="1"/>
  <c r="BA309" i="7"/>
  <c r="BF309" i="7"/>
  <c r="CD309" i="7"/>
  <c r="CA309" i="7"/>
  <c r="CF309" i="7"/>
  <c r="BD307" i="9"/>
  <c r="BA307" i="9"/>
  <c r="BF307" i="9"/>
  <c r="AH307" i="8"/>
  <c r="AQ309" i="7"/>
  <c r="AN309" i="7"/>
  <c r="AS309" i="7"/>
  <c r="AC308" i="8"/>
  <c r="Q308" i="9"/>
  <c r="N308" i="9"/>
  <c r="S308" i="9"/>
  <c r="BQ307" i="9"/>
  <c r="BN307" i="9"/>
  <c r="BS307" i="9"/>
  <c r="BB307" i="8"/>
  <c r="BG307" i="8"/>
  <c r="AY308" i="8" s="1"/>
  <c r="BE307" i="8"/>
  <c r="BQ309" i="7"/>
  <c r="BN309" i="7"/>
  <c r="BS309" i="7"/>
  <c r="CB307" i="8"/>
  <c r="CG307" i="8"/>
  <c r="BY308" i="8" s="1"/>
  <c r="CE307" i="8"/>
  <c r="BO307" i="8"/>
  <c r="BR307" i="8"/>
  <c r="BT307" i="8"/>
  <c r="BL308" i="8" s="1"/>
  <c r="AC310" i="7"/>
  <c r="AH309" i="7"/>
  <c r="CD307" i="9"/>
  <c r="CA307" i="9"/>
  <c r="CF307" i="9"/>
  <c r="Q309" i="7"/>
  <c r="N309" i="7"/>
  <c r="S309" i="7"/>
  <c r="U307" i="8"/>
  <c r="AQ307" i="8"/>
  <c r="AN307" i="8"/>
  <c r="AS307" i="8"/>
  <c r="P308" i="8"/>
  <c r="AQ307" i="9"/>
  <c r="AN307" i="9"/>
  <c r="AS307" i="9"/>
  <c r="AD307" i="9"/>
  <c r="AA307" i="9"/>
  <c r="AF307" i="9"/>
  <c r="BB307" i="9" l="1"/>
  <c r="BG307" i="9"/>
  <c r="AY308" i="9" s="1"/>
  <c r="BE307" i="9"/>
  <c r="AD310" i="7"/>
  <c r="AA310" i="7"/>
  <c r="AF310" i="7"/>
  <c r="BC308" i="8"/>
  <c r="BO309" i="7"/>
  <c r="BR309" i="7"/>
  <c r="BT309" i="7"/>
  <c r="BL310" i="7" s="1"/>
  <c r="AO307" i="8"/>
  <c r="AT307" i="8"/>
  <c r="AL308" i="8" s="1"/>
  <c r="AR307" i="8"/>
  <c r="BH307" i="8"/>
  <c r="BP308" i="8"/>
  <c r="CB309" i="7"/>
  <c r="CE309" i="7"/>
  <c r="CG309" i="7"/>
  <c r="BY310" i="7" s="1"/>
  <c r="Q308" i="8"/>
  <c r="N308" i="8"/>
  <c r="S308" i="8"/>
  <c r="AB307" i="9"/>
  <c r="AE307" i="9"/>
  <c r="AG307" i="9"/>
  <c r="Y308" i="9" s="1"/>
  <c r="AD308" i="8"/>
  <c r="AA308" i="8"/>
  <c r="AF308" i="8"/>
  <c r="BB309" i="7"/>
  <c r="BG309" i="7"/>
  <c r="AY310" i="7" s="1"/>
  <c r="BE309" i="7"/>
  <c r="BU307" i="8"/>
  <c r="O309" i="7"/>
  <c r="R309" i="7"/>
  <c r="T309" i="7"/>
  <c r="L310" i="7" s="1"/>
  <c r="BO307" i="9"/>
  <c r="BR307" i="9"/>
  <c r="BT307" i="9"/>
  <c r="BL308" i="9" s="1"/>
  <c r="AO309" i="7"/>
  <c r="AT309" i="7"/>
  <c r="AL310" i="7" s="1"/>
  <c r="AR309" i="7"/>
  <c r="CH307" i="8"/>
  <c r="CC308" i="8"/>
  <c r="AO307" i="9"/>
  <c r="AT307" i="9"/>
  <c r="AL308" i="9" s="1"/>
  <c r="AR307" i="9"/>
  <c r="CB307" i="9"/>
  <c r="CG307" i="9"/>
  <c r="BY308" i="9" s="1"/>
  <c r="CE307" i="9"/>
  <c r="O308" i="9"/>
  <c r="T308" i="9"/>
  <c r="L309" i="9" s="1"/>
  <c r="R308" i="9"/>
  <c r="BD308" i="8" l="1"/>
  <c r="BA308" i="8"/>
  <c r="BF308" i="8"/>
  <c r="AB310" i="7"/>
  <c r="AG310" i="7"/>
  <c r="Y311" i="7" s="1"/>
  <c r="AE310" i="7"/>
  <c r="AH307" i="9"/>
  <c r="BH309" i="7"/>
  <c r="AP308" i="8"/>
  <c r="AP308" i="9"/>
  <c r="BC310" i="7"/>
  <c r="AU307" i="9"/>
  <c r="AU309" i="7"/>
  <c r="CD308" i="8"/>
  <c r="CA308" i="8"/>
  <c r="CF308" i="8"/>
  <c r="O308" i="8"/>
  <c r="T308" i="8"/>
  <c r="L309" i="8" s="1"/>
  <c r="R308" i="8"/>
  <c r="BP308" i="9"/>
  <c r="CC308" i="9"/>
  <c r="AC308" i="9"/>
  <c r="CC310" i="7"/>
  <c r="BP310" i="7"/>
  <c r="CH309" i="7"/>
  <c r="BU309" i="7"/>
  <c r="BH307" i="9"/>
  <c r="AP310" i="7"/>
  <c r="U308" i="9"/>
  <c r="P309" i="9"/>
  <c r="BU307" i="9"/>
  <c r="P310" i="7"/>
  <c r="BC308" i="9"/>
  <c r="AU307" i="8"/>
  <c r="CH307" i="9"/>
  <c r="U309" i="7"/>
  <c r="AB308" i="8"/>
  <c r="AE308" i="8"/>
  <c r="AG308" i="8"/>
  <c r="Y309" i="8" s="1"/>
  <c r="BQ308" i="8"/>
  <c r="BN308" i="8"/>
  <c r="BS308" i="8"/>
  <c r="BQ308" i="9" l="1"/>
  <c r="BN308" i="9"/>
  <c r="BS308" i="9"/>
  <c r="U308" i="8"/>
  <c r="P309" i="8"/>
  <c r="BD310" i="7"/>
  <c r="BA310" i="7"/>
  <c r="BF310" i="7"/>
  <c r="AH310" i="7"/>
  <c r="Q310" i="7"/>
  <c r="N310" i="7"/>
  <c r="S310" i="7"/>
  <c r="Q309" i="9"/>
  <c r="N309" i="9"/>
  <c r="S309" i="9"/>
  <c r="AC311" i="7"/>
  <c r="AQ308" i="8"/>
  <c r="AN308" i="8"/>
  <c r="AS308" i="8"/>
  <c r="AQ308" i="9"/>
  <c r="AN308" i="9"/>
  <c r="AS308" i="9"/>
  <c r="AH308" i="8"/>
  <c r="BQ310" i="7"/>
  <c r="BN310" i="7"/>
  <c r="BS310" i="7"/>
  <c r="CB308" i="8"/>
  <c r="CG308" i="8"/>
  <c r="BY309" i="8" s="1"/>
  <c r="CE308" i="8"/>
  <c r="BO308" i="8"/>
  <c r="BR308" i="8"/>
  <c r="BT308" i="8"/>
  <c r="BL309" i="8" s="1"/>
  <c r="AQ310" i="7"/>
  <c r="AN310" i="7"/>
  <c r="AS310" i="7"/>
  <c r="BB308" i="8"/>
  <c r="BG308" i="8"/>
  <c r="AY309" i="8" s="1"/>
  <c r="BE308" i="8"/>
  <c r="CD310" i="7"/>
  <c r="CA310" i="7"/>
  <c r="CF310" i="7"/>
  <c r="AD308" i="9"/>
  <c r="AA308" i="9"/>
  <c r="AF308" i="9"/>
  <c r="AC309" i="8"/>
  <c r="BD308" i="9"/>
  <c r="BA308" i="9"/>
  <c r="BF308" i="9"/>
  <c r="CD308" i="9"/>
  <c r="CA308" i="9"/>
  <c r="CF308" i="9"/>
  <c r="AD309" i="8" l="1"/>
  <c r="AA309" i="8"/>
  <c r="AF309" i="8"/>
  <c r="AD311" i="7"/>
  <c r="AA311" i="7"/>
  <c r="AF311" i="7"/>
  <c r="Q309" i="8"/>
  <c r="N309" i="8"/>
  <c r="S309" i="8"/>
  <c r="BO310" i="7"/>
  <c r="BT310" i="7"/>
  <c r="BL311" i="7" s="1"/>
  <c r="BR310" i="7"/>
  <c r="AB308" i="9"/>
  <c r="AG308" i="9"/>
  <c r="Y309" i="9" s="1"/>
  <c r="AE308" i="9"/>
  <c r="CB310" i="7"/>
  <c r="CG310" i="7"/>
  <c r="BY311" i="7" s="1"/>
  <c r="CE310" i="7"/>
  <c r="BU308" i="8"/>
  <c r="AO308" i="9"/>
  <c r="AR308" i="9"/>
  <c r="AT308" i="9"/>
  <c r="AL309" i="9" s="1"/>
  <c r="O310" i="7"/>
  <c r="T310" i="7"/>
  <c r="L311" i="7" s="1"/>
  <c r="R310" i="7"/>
  <c r="O309" i="9"/>
  <c r="T309" i="9"/>
  <c r="L310" i="9" s="1"/>
  <c r="R309" i="9"/>
  <c r="BC309" i="8"/>
  <c r="AO308" i="8"/>
  <c r="AT308" i="8"/>
  <c r="AL309" i="8" s="1"/>
  <c r="AR308" i="8"/>
  <c r="AO310" i="7"/>
  <c r="AR310" i="7"/>
  <c r="AT310" i="7"/>
  <c r="AL311" i="7" s="1"/>
  <c r="BP309" i="8"/>
  <c r="BH308" i="8"/>
  <c r="CH308" i="8"/>
  <c r="BO308" i="9"/>
  <c r="BR308" i="9"/>
  <c r="BT308" i="9"/>
  <c r="BL309" i="9" s="1"/>
  <c r="CB308" i="9"/>
  <c r="CE308" i="9"/>
  <c r="CG308" i="9"/>
  <c r="BY309" i="9" s="1"/>
  <c r="BB308" i="9"/>
  <c r="BG308" i="9"/>
  <c r="AY309" i="9" s="1"/>
  <c r="BE308" i="9"/>
  <c r="CC309" i="8"/>
  <c r="BB310" i="7"/>
  <c r="BG310" i="7"/>
  <c r="AY311" i="7" s="1"/>
  <c r="BE310" i="7"/>
  <c r="CD309" i="8" l="1"/>
  <c r="CA309" i="8"/>
  <c r="CF309" i="8"/>
  <c r="AP309" i="8"/>
  <c r="U310" i="7"/>
  <c r="O309" i="8"/>
  <c r="R309" i="8"/>
  <c r="T309" i="8"/>
  <c r="L310" i="8" s="1"/>
  <c r="P311" i="7"/>
  <c r="AU308" i="8"/>
  <c r="AP309" i="9"/>
  <c r="CC311" i="7"/>
  <c r="AU308" i="9"/>
  <c r="AB311" i="7"/>
  <c r="AG311" i="7"/>
  <c r="Y312" i="7" s="1"/>
  <c r="AE311" i="7"/>
  <c r="BH308" i="9"/>
  <c r="BD309" i="8"/>
  <c r="BA309" i="8"/>
  <c r="BF309" i="8"/>
  <c r="CH308" i="9"/>
  <c r="BQ309" i="8"/>
  <c r="BN309" i="8"/>
  <c r="BS309" i="8"/>
  <c r="AH308" i="9"/>
  <c r="CC309" i="9"/>
  <c r="AC309" i="9"/>
  <c r="CH310" i="7"/>
  <c r="BH310" i="7"/>
  <c r="BC311" i="7"/>
  <c r="AP311" i="7"/>
  <c r="U309" i="9"/>
  <c r="BP309" i="9"/>
  <c r="AU310" i="7"/>
  <c r="BU310" i="7"/>
  <c r="AB309" i="8"/>
  <c r="AG309" i="8"/>
  <c r="Y310" i="8" s="1"/>
  <c r="AE309" i="8"/>
  <c r="BC309" i="9"/>
  <c r="P310" i="9"/>
  <c r="BU308" i="9"/>
  <c r="BP311" i="7"/>
  <c r="CD311" i="7" l="1"/>
  <c r="CA311" i="7"/>
  <c r="CF311" i="7"/>
  <c r="AQ309" i="8"/>
  <c r="AN309" i="8"/>
  <c r="AS309" i="8"/>
  <c r="AQ309" i="9"/>
  <c r="AN309" i="9"/>
  <c r="AS309" i="9"/>
  <c r="CD309" i="9"/>
  <c r="CA309" i="9"/>
  <c r="CF309" i="9"/>
  <c r="CB309" i="8"/>
  <c r="CE309" i="8"/>
  <c r="CG309" i="8"/>
  <c r="BY310" i="8" s="1"/>
  <c r="BQ309" i="9"/>
  <c r="BN309" i="9"/>
  <c r="BS309" i="9"/>
  <c r="BB309" i="8"/>
  <c r="BE309" i="8"/>
  <c r="BG309" i="8"/>
  <c r="AY310" i="8" s="1"/>
  <c r="BD309" i="9"/>
  <c r="BA309" i="9"/>
  <c r="BF309" i="9"/>
  <c r="BQ311" i="7"/>
  <c r="BN311" i="7"/>
  <c r="BS311" i="7"/>
  <c r="AH309" i="8"/>
  <c r="AH311" i="7"/>
  <c r="Q311" i="7"/>
  <c r="N311" i="7"/>
  <c r="S311" i="7"/>
  <c r="AD309" i="9"/>
  <c r="AA309" i="9"/>
  <c r="AF309" i="9"/>
  <c r="AC310" i="8"/>
  <c r="AQ311" i="7"/>
  <c r="AN311" i="7"/>
  <c r="AS311" i="7"/>
  <c r="AC312" i="7"/>
  <c r="Q310" i="9"/>
  <c r="N310" i="9"/>
  <c r="S310" i="9"/>
  <c r="P310" i="8"/>
  <c r="BD311" i="7"/>
  <c r="BA311" i="7"/>
  <c r="BF311" i="7"/>
  <c r="BO309" i="8"/>
  <c r="BT309" i="8"/>
  <c r="BL310" i="8" s="1"/>
  <c r="BR309" i="8"/>
  <c r="U309" i="8"/>
  <c r="AO309" i="8" l="1"/>
  <c r="AR309" i="8"/>
  <c r="AT309" i="8"/>
  <c r="AL310" i="8" s="1"/>
  <c r="CC310" i="8"/>
  <c r="AD312" i="7"/>
  <c r="AA312" i="7"/>
  <c r="AF312" i="7"/>
  <c r="AD310" i="8"/>
  <c r="AA310" i="8"/>
  <c r="AF310" i="8"/>
  <c r="BO311" i="7"/>
  <c r="BR311" i="7"/>
  <c r="BT311" i="7"/>
  <c r="BL312" i="7" s="1"/>
  <c r="CH309" i="8"/>
  <c r="AO311" i="7"/>
  <c r="AT311" i="7"/>
  <c r="AL312" i="7" s="1"/>
  <c r="AR311" i="7"/>
  <c r="BO309" i="9"/>
  <c r="BR309" i="9"/>
  <c r="BT309" i="9"/>
  <c r="BL310" i="9" s="1"/>
  <c r="CB311" i="7"/>
  <c r="CE311" i="7"/>
  <c r="CG311" i="7"/>
  <c r="BY312" i="7" s="1"/>
  <c r="BP310" i="8"/>
  <c r="O310" i="9"/>
  <c r="R310" i="9"/>
  <c r="T310" i="9"/>
  <c r="L311" i="9" s="1"/>
  <c r="BB309" i="9"/>
  <c r="BE309" i="9"/>
  <c r="BG309" i="9"/>
  <c r="AY310" i="9" s="1"/>
  <c r="CB309" i="9"/>
  <c r="CG309" i="9"/>
  <c r="BY310" i="9" s="1"/>
  <c r="CE309" i="9"/>
  <c r="BC310" i="8"/>
  <c r="Q310" i="8"/>
  <c r="N310" i="8"/>
  <c r="S310" i="8"/>
  <c r="BU309" i="8"/>
  <c r="AB309" i="9"/>
  <c r="AE309" i="9"/>
  <c r="AG309" i="9"/>
  <c r="Y310" i="9" s="1"/>
  <c r="O311" i="7"/>
  <c r="T311" i="7"/>
  <c r="L312" i="7" s="1"/>
  <c r="R311" i="7"/>
  <c r="BB311" i="7"/>
  <c r="BG311" i="7"/>
  <c r="AY312" i="7" s="1"/>
  <c r="BE311" i="7"/>
  <c r="BH309" i="8"/>
  <c r="AO309" i="9"/>
  <c r="AT309" i="9"/>
  <c r="AL310" i="9" s="1"/>
  <c r="AR309" i="9"/>
  <c r="CH311" i="7" l="1"/>
  <c r="CC310" i="9"/>
  <c r="BP312" i="7"/>
  <c r="U311" i="7"/>
  <c r="AP310" i="8"/>
  <c r="CC312" i="7"/>
  <c r="BU311" i="7"/>
  <c r="BC310" i="9"/>
  <c r="AU309" i="8"/>
  <c r="BH311" i="7"/>
  <c r="BC312" i="7"/>
  <c r="CH309" i="9"/>
  <c r="BP310" i="9"/>
  <c r="AB310" i="8"/>
  <c r="AE310" i="8"/>
  <c r="AG310" i="8"/>
  <c r="Y311" i="8" s="1"/>
  <c r="O310" i="8"/>
  <c r="R310" i="8"/>
  <c r="T310" i="8"/>
  <c r="L311" i="8" s="1"/>
  <c r="P312" i="7"/>
  <c r="BH309" i="9"/>
  <c r="AC310" i="9"/>
  <c r="BU309" i="9"/>
  <c r="AU311" i="7"/>
  <c r="AB312" i="7"/>
  <c r="AG312" i="7"/>
  <c r="Y313" i="7" s="1"/>
  <c r="AE312" i="7"/>
  <c r="AU309" i="9"/>
  <c r="P311" i="9"/>
  <c r="AP310" i="9"/>
  <c r="AH309" i="9"/>
  <c r="BQ310" i="8"/>
  <c r="BN310" i="8"/>
  <c r="BS310" i="8"/>
  <c r="AP312" i="7"/>
  <c r="BD310" i="8"/>
  <c r="BA310" i="8"/>
  <c r="BF310" i="8"/>
  <c r="U310" i="9"/>
  <c r="CD310" i="8"/>
  <c r="CA310" i="8"/>
  <c r="CF310" i="8"/>
  <c r="BB310" i="8" l="1"/>
  <c r="BE310" i="8"/>
  <c r="BG310" i="8"/>
  <c r="AY311" i="8" s="1"/>
  <c r="CB310" i="8"/>
  <c r="CG310" i="8"/>
  <c r="BY311" i="8" s="1"/>
  <c r="CE310" i="8"/>
  <c r="AQ312" i="7"/>
  <c r="AN312" i="7"/>
  <c r="AS312" i="7"/>
  <c r="AH312" i="7"/>
  <c r="Q312" i="7"/>
  <c r="N312" i="7"/>
  <c r="S312" i="7"/>
  <c r="CD312" i="7"/>
  <c r="CA312" i="7"/>
  <c r="CF312" i="7"/>
  <c r="BD312" i="7"/>
  <c r="BA312" i="7"/>
  <c r="BF312" i="7"/>
  <c r="AC313" i="7"/>
  <c r="BO310" i="8"/>
  <c r="BT310" i="8"/>
  <c r="BL311" i="8" s="1"/>
  <c r="BR310" i="8"/>
  <c r="P311" i="8"/>
  <c r="AQ310" i="8"/>
  <c r="AN310" i="8"/>
  <c r="AS310" i="8"/>
  <c r="AC311" i="8"/>
  <c r="BQ312" i="7"/>
  <c r="BN312" i="7"/>
  <c r="BS312" i="7"/>
  <c r="AQ310" i="9"/>
  <c r="AN310" i="9"/>
  <c r="AS310" i="9"/>
  <c r="Q311" i="9"/>
  <c r="N311" i="9"/>
  <c r="S311" i="9"/>
  <c r="AD310" i="9"/>
  <c r="AA310" i="9"/>
  <c r="AF310" i="9"/>
  <c r="BQ310" i="9"/>
  <c r="BN310" i="9"/>
  <c r="BS310" i="9"/>
  <c r="BD310" i="9"/>
  <c r="BA310" i="9"/>
  <c r="BF310" i="9"/>
  <c r="CD310" i="9"/>
  <c r="CA310" i="9"/>
  <c r="CF310" i="9"/>
  <c r="U310" i="8"/>
  <c r="AH310" i="8"/>
  <c r="AD313" i="7" l="1"/>
  <c r="AA313" i="7"/>
  <c r="AF313" i="7"/>
  <c r="AD311" i="8"/>
  <c r="AA311" i="8"/>
  <c r="AF311" i="8"/>
  <c r="AO312" i="7"/>
  <c r="AT312" i="7"/>
  <c r="AL313" i="7" s="1"/>
  <c r="AR312" i="7"/>
  <c r="BB312" i="7"/>
  <c r="BE312" i="7"/>
  <c r="BG312" i="7"/>
  <c r="AY313" i="7" s="1"/>
  <c r="AO310" i="8"/>
  <c r="AR310" i="8"/>
  <c r="AT310" i="8"/>
  <c r="AL311" i="8" s="1"/>
  <c r="CH310" i="8"/>
  <c r="BO312" i="7"/>
  <c r="BR312" i="7"/>
  <c r="BT312" i="7"/>
  <c r="BL313" i="7" s="1"/>
  <c r="CB310" i="9"/>
  <c r="CE310" i="9"/>
  <c r="CG310" i="9"/>
  <c r="BY311" i="9" s="1"/>
  <c r="CC311" i="8"/>
  <c r="CB312" i="7"/>
  <c r="CE312" i="7"/>
  <c r="CG312" i="7"/>
  <c r="BY313" i="7" s="1"/>
  <c r="BO310" i="9"/>
  <c r="BT310" i="9"/>
  <c r="BL311" i="9" s="1"/>
  <c r="BR310" i="9"/>
  <c r="Q311" i="8"/>
  <c r="N311" i="8"/>
  <c r="S311" i="8"/>
  <c r="BC311" i="8"/>
  <c r="BB310" i="9"/>
  <c r="BE310" i="9"/>
  <c r="BG310" i="9"/>
  <c r="AY311" i="9" s="1"/>
  <c r="AO310" i="9"/>
  <c r="AR310" i="9"/>
  <c r="AT310" i="9"/>
  <c r="AL311" i="9" s="1"/>
  <c r="BU310" i="8"/>
  <c r="BH310" i="8"/>
  <c r="BP311" i="8"/>
  <c r="O312" i="7"/>
  <c r="R312" i="7"/>
  <c r="T312" i="7"/>
  <c r="L313" i="7" s="1"/>
  <c r="AB310" i="9"/>
  <c r="AG310" i="9"/>
  <c r="Y311" i="9" s="1"/>
  <c r="AE310" i="9"/>
  <c r="O311" i="9"/>
  <c r="T311" i="9"/>
  <c r="L312" i="9" s="1"/>
  <c r="R311" i="9"/>
  <c r="U311" i="9" l="1"/>
  <c r="AB311" i="8"/>
  <c r="AE311" i="8"/>
  <c r="AG311" i="8"/>
  <c r="Y312" i="8" s="1"/>
  <c r="P312" i="9"/>
  <c r="CC311" i="9"/>
  <c r="BC313" i="7"/>
  <c r="BH312" i="7"/>
  <c r="AU310" i="8"/>
  <c r="BP313" i="7"/>
  <c r="BU312" i="7"/>
  <c r="P313" i="7"/>
  <c r="BP311" i="9"/>
  <c r="U312" i="7"/>
  <c r="CD311" i="8"/>
  <c r="CA311" i="8"/>
  <c r="CF311" i="8"/>
  <c r="CH310" i="9"/>
  <c r="AC311" i="9"/>
  <c r="AP311" i="9"/>
  <c r="BC311" i="9"/>
  <c r="AB313" i="7"/>
  <c r="AE313" i="7"/>
  <c r="AG313" i="7"/>
  <c r="Y314" i="7" s="1"/>
  <c r="AH310" i="9"/>
  <c r="AU310" i="9"/>
  <c r="BU310" i="9"/>
  <c r="AU312" i="7"/>
  <c r="O311" i="8"/>
  <c r="T311" i="8"/>
  <c r="L312" i="8" s="1"/>
  <c r="R311" i="8"/>
  <c r="BH310" i="9"/>
  <c r="CC313" i="7"/>
  <c r="AP313" i="7"/>
  <c r="BQ311" i="8"/>
  <c r="BN311" i="8"/>
  <c r="BS311" i="8"/>
  <c r="CH312" i="7"/>
  <c r="BD311" i="8"/>
  <c r="BA311" i="8"/>
  <c r="BF311" i="8"/>
  <c r="AP311" i="8"/>
  <c r="P312" i="8" l="1"/>
  <c r="Q312" i="9"/>
  <c r="N312" i="9"/>
  <c r="S312" i="9"/>
  <c r="BD311" i="9"/>
  <c r="BA311" i="9"/>
  <c r="BF311" i="9"/>
  <c r="BQ311" i="9"/>
  <c r="BN311" i="9"/>
  <c r="BS311" i="9"/>
  <c r="AQ311" i="9"/>
  <c r="AN311" i="9"/>
  <c r="AS311" i="9"/>
  <c r="AD311" i="9"/>
  <c r="AA311" i="9"/>
  <c r="AF311" i="9"/>
  <c r="Q313" i="7"/>
  <c r="N313" i="7"/>
  <c r="S313" i="7"/>
  <c r="AC312" i="8"/>
  <c r="AH311" i="8"/>
  <c r="BD313" i="7"/>
  <c r="BA313" i="7"/>
  <c r="BF313" i="7"/>
  <c r="U311" i="8"/>
  <c r="BO311" i="8"/>
  <c r="BT311" i="8"/>
  <c r="BL312" i="8" s="1"/>
  <c r="BR311" i="8"/>
  <c r="CD313" i="7"/>
  <c r="CA313" i="7"/>
  <c r="CF313" i="7"/>
  <c r="BQ313" i="7"/>
  <c r="BN313" i="7"/>
  <c r="BS313" i="7"/>
  <c r="CD311" i="9"/>
  <c r="CA311" i="9"/>
  <c r="CF311" i="9"/>
  <c r="AH313" i="7"/>
  <c r="AQ313" i="7"/>
  <c r="AN313" i="7"/>
  <c r="AS313" i="7"/>
  <c r="AQ311" i="8"/>
  <c r="AN311" i="8"/>
  <c r="AS311" i="8"/>
  <c r="BB311" i="8"/>
  <c r="BG311" i="8"/>
  <c r="AY312" i="8" s="1"/>
  <c r="BE311" i="8"/>
  <c r="AC314" i="7"/>
  <c r="CB311" i="8"/>
  <c r="CE311" i="8"/>
  <c r="CG311" i="8"/>
  <c r="BY312" i="8" s="1"/>
  <c r="AB311" i="9" l="1"/>
  <c r="AE311" i="9"/>
  <c r="AG311" i="9"/>
  <c r="Y312" i="9" s="1"/>
  <c r="BB313" i="7"/>
  <c r="BG313" i="7"/>
  <c r="AY314" i="7" s="1"/>
  <c r="BE313" i="7"/>
  <c r="AO311" i="9"/>
  <c r="AR311" i="9"/>
  <c r="AT311" i="9"/>
  <c r="AL312" i="9" s="1"/>
  <c r="BO313" i="7"/>
  <c r="BT313" i="7"/>
  <c r="BL314" i="7" s="1"/>
  <c r="BR313" i="7"/>
  <c r="AO313" i="7"/>
  <c r="AT313" i="7"/>
  <c r="AL314" i="7" s="1"/>
  <c r="AR313" i="7"/>
  <c r="BB311" i="9"/>
  <c r="BE311" i="9"/>
  <c r="BG311" i="9"/>
  <c r="AY312" i="9" s="1"/>
  <c r="CC312" i="8"/>
  <c r="CB313" i="7"/>
  <c r="CG313" i="7"/>
  <c r="BY314" i="7" s="1"/>
  <c r="CE313" i="7"/>
  <c r="BO311" i="9"/>
  <c r="BR311" i="9"/>
  <c r="BT311" i="9"/>
  <c r="BL312" i="9" s="1"/>
  <c r="AD312" i="8"/>
  <c r="AA312" i="8"/>
  <c r="AF312" i="8"/>
  <c r="O312" i="9"/>
  <c r="R312" i="9"/>
  <c r="T312" i="9"/>
  <c r="L313" i="9" s="1"/>
  <c r="AO311" i="8"/>
  <c r="AT311" i="8"/>
  <c r="AL312" i="8" s="1"/>
  <c r="AR311" i="8"/>
  <c r="CH311" i="8"/>
  <c r="AD314" i="7"/>
  <c r="AA314" i="7"/>
  <c r="AF314" i="7"/>
  <c r="BU311" i="8"/>
  <c r="BH311" i="8"/>
  <c r="BP312" i="8"/>
  <c r="O313" i="7"/>
  <c r="T313" i="7"/>
  <c r="L314" i="7" s="1"/>
  <c r="R313" i="7"/>
  <c r="BC312" i="8"/>
  <c r="CB311" i="9"/>
  <c r="CG311" i="9"/>
  <c r="BY312" i="9" s="1"/>
  <c r="CE311" i="9"/>
  <c r="Q312" i="8"/>
  <c r="N312" i="8"/>
  <c r="S312" i="8"/>
  <c r="BP312" i="9" l="1"/>
  <c r="BH311" i="9"/>
  <c r="AU311" i="9"/>
  <c r="AU311" i="8"/>
  <c r="BU311" i="9"/>
  <c r="AU313" i="7"/>
  <c r="CH313" i="7"/>
  <c r="AP314" i="7"/>
  <c r="BH313" i="7"/>
  <c r="BC314" i="7"/>
  <c r="CC314" i="7"/>
  <c r="AB314" i="7"/>
  <c r="AE314" i="7"/>
  <c r="AG314" i="7"/>
  <c r="Y315" i="7" s="1"/>
  <c r="P313" i="9"/>
  <c r="BU313" i="7"/>
  <c r="BD312" i="8"/>
  <c r="BA312" i="8"/>
  <c r="BF312" i="8"/>
  <c r="AP312" i="8"/>
  <c r="U312" i="9"/>
  <c r="CD312" i="8"/>
  <c r="CA312" i="8"/>
  <c r="CF312" i="8"/>
  <c r="BP314" i="7"/>
  <c r="U313" i="7"/>
  <c r="AC312" i="9"/>
  <c r="AB312" i="8"/>
  <c r="AG312" i="8"/>
  <c r="Y313" i="8" s="1"/>
  <c r="AE312" i="8"/>
  <c r="AH311" i="9"/>
  <c r="CH311" i="9"/>
  <c r="BQ312" i="8"/>
  <c r="BN312" i="8"/>
  <c r="BS312" i="8"/>
  <c r="O312" i="8"/>
  <c r="T312" i="8"/>
  <c r="L313" i="8" s="1"/>
  <c r="R312" i="8"/>
  <c r="P314" i="7"/>
  <c r="CC312" i="9"/>
  <c r="BC312" i="9"/>
  <c r="AP312" i="9"/>
  <c r="BB312" i="8" l="1"/>
  <c r="BG312" i="8"/>
  <c r="AY313" i="8" s="1"/>
  <c r="BE312" i="8"/>
  <c r="CD312" i="9"/>
  <c r="CA312" i="9"/>
  <c r="CF312" i="9"/>
  <c r="BD314" i="7"/>
  <c r="BA314" i="7"/>
  <c r="BF314" i="7"/>
  <c r="Q314" i="7"/>
  <c r="N314" i="7"/>
  <c r="S314" i="7"/>
  <c r="BQ314" i="7"/>
  <c r="BN314" i="7"/>
  <c r="BS314" i="7"/>
  <c r="AH312" i="8"/>
  <c r="Q313" i="9"/>
  <c r="N313" i="9"/>
  <c r="S313" i="9"/>
  <c r="CB312" i="8"/>
  <c r="CE312" i="8"/>
  <c r="CG312" i="8"/>
  <c r="BY313" i="8" s="1"/>
  <c r="U312" i="8"/>
  <c r="AC313" i="8"/>
  <c r="P313" i="8"/>
  <c r="AD312" i="9"/>
  <c r="AA312" i="9"/>
  <c r="AF312" i="9"/>
  <c r="AC315" i="7"/>
  <c r="AH314" i="7"/>
  <c r="BO312" i="8"/>
  <c r="BT312" i="8"/>
  <c r="BL313" i="8" s="1"/>
  <c r="BR312" i="8"/>
  <c r="AQ314" i="7"/>
  <c r="AN314" i="7"/>
  <c r="AS314" i="7"/>
  <c r="AQ312" i="9"/>
  <c r="AN312" i="9"/>
  <c r="AS312" i="9"/>
  <c r="AQ312" i="8"/>
  <c r="AN312" i="8"/>
  <c r="AS312" i="8"/>
  <c r="BQ312" i="9"/>
  <c r="BN312" i="9"/>
  <c r="BS312" i="9"/>
  <c r="BD312" i="9"/>
  <c r="BA312" i="9"/>
  <c r="BF312" i="9"/>
  <c r="CD314" i="7"/>
  <c r="CA314" i="7"/>
  <c r="CF314" i="7"/>
  <c r="O314" i="7" l="1"/>
  <c r="T314" i="7"/>
  <c r="L315" i="7" s="1"/>
  <c r="R314" i="7"/>
  <c r="BB314" i="7"/>
  <c r="BE314" i="7"/>
  <c r="BG314" i="7"/>
  <c r="AY315" i="7" s="1"/>
  <c r="AB312" i="9"/>
  <c r="AG312" i="9"/>
  <c r="Y313" i="9" s="1"/>
  <c r="AE312" i="9"/>
  <c r="AO312" i="8"/>
  <c r="AT312" i="8"/>
  <c r="AL313" i="8" s="1"/>
  <c r="AR312" i="8"/>
  <c r="BU312" i="8"/>
  <c r="O313" i="9"/>
  <c r="R313" i="9"/>
  <c r="T313" i="9"/>
  <c r="L314" i="9" s="1"/>
  <c r="Q313" i="8"/>
  <c r="N313" i="8"/>
  <c r="S313" i="8"/>
  <c r="CB314" i="7"/>
  <c r="CE314" i="7"/>
  <c r="CG314" i="7"/>
  <c r="BY315" i="7" s="1"/>
  <c r="BP313" i="8"/>
  <c r="AD313" i="8"/>
  <c r="AA313" i="8"/>
  <c r="AF313" i="8"/>
  <c r="CB312" i="9"/>
  <c r="CE312" i="9"/>
  <c r="CG312" i="9"/>
  <c r="BY313" i="9" s="1"/>
  <c r="BO312" i="9"/>
  <c r="BT312" i="9"/>
  <c r="BL313" i="9" s="1"/>
  <c r="BR312" i="9"/>
  <c r="AO314" i="7"/>
  <c r="AT314" i="7"/>
  <c r="AL315" i="7" s="1"/>
  <c r="AR314" i="7"/>
  <c r="BH312" i="8"/>
  <c r="CC313" i="8"/>
  <c r="BO314" i="7"/>
  <c r="BT314" i="7"/>
  <c r="BL315" i="7" s="1"/>
  <c r="BR314" i="7"/>
  <c r="BC313" i="8"/>
  <c r="BB312" i="9"/>
  <c r="BG312" i="9"/>
  <c r="AY313" i="9" s="1"/>
  <c r="BE312" i="9"/>
  <c r="AO312" i="9"/>
  <c r="AR312" i="9"/>
  <c r="AT312" i="9"/>
  <c r="AL313" i="9" s="1"/>
  <c r="AD315" i="7"/>
  <c r="AA315" i="7"/>
  <c r="AF315" i="7"/>
  <c r="CH312" i="8"/>
  <c r="BC313" i="9" l="1"/>
  <c r="AP313" i="9"/>
  <c r="BH314" i="7"/>
  <c r="AU312" i="9"/>
  <c r="CC315" i="7"/>
  <c r="BQ313" i="8"/>
  <c r="BN313" i="8"/>
  <c r="BS313" i="8"/>
  <c r="BH312" i="9"/>
  <c r="CC313" i="9"/>
  <c r="CH314" i="7"/>
  <c r="AU312" i="8"/>
  <c r="AU314" i="7"/>
  <c r="AP313" i="8"/>
  <c r="U314" i="7"/>
  <c r="CH312" i="9"/>
  <c r="BD313" i="8"/>
  <c r="BA313" i="8"/>
  <c r="BF313" i="8"/>
  <c r="P315" i="7"/>
  <c r="AH312" i="9"/>
  <c r="AC313" i="9"/>
  <c r="BU314" i="7"/>
  <c r="BP315" i="7"/>
  <c r="AB315" i="7"/>
  <c r="AG315" i="7"/>
  <c r="Y316" i="7" s="1"/>
  <c r="AE315" i="7"/>
  <c r="BP313" i="9"/>
  <c r="P314" i="9"/>
  <c r="AP315" i="7"/>
  <c r="AB313" i="8"/>
  <c r="AE313" i="8"/>
  <c r="AG313" i="8"/>
  <c r="Y314" i="8" s="1"/>
  <c r="O313" i="8"/>
  <c r="T313" i="8"/>
  <c r="L314" i="8" s="1"/>
  <c r="R313" i="8"/>
  <c r="BU312" i="9"/>
  <c r="CD313" i="8"/>
  <c r="CA313" i="8"/>
  <c r="CF313" i="8"/>
  <c r="U313" i="9"/>
  <c r="BC315" i="7"/>
  <c r="BO313" i="8" l="1"/>
  <c r="BR313" i="8"/>
  <c r="BT313" i="8"/>
  <c r="BL314" i="8" s="1"/>
  <c r="BB313" i="8"/>
  <c r="BG313" i="8"/>
  <c r="AY314" i="8" s="1"/>
  <c r="BE313" i="8"/>
  <c r="BQ315" i="7"/>
  <c r="BN315" i="7"/>
  <c r="BS315" i="7"/>
  <c r="CB313" i="8"/>
  <c r="CE313" i="8"/>
  <c r="CG313" i="8"/>
  <c r="BY314" i="8" s="1"/>
  <c r="CD315" i="7"/>
  <c r="CA315" i="7"/>
  <c r="CF315" i="7"/>
  <c r="AD313" i="9"/>
  <c r="AA313" i="9"/>
  <c r="AF313" i="9"/>
  <c r="AQ315" i="7"/>
  <c r="AN315" i="7"/>
  <c r="AS315" i="7"/>
  <c r="U313" i="8"/>
  <c r="AH315" i="7"/>
  <c r="Q314" i="9"/>
  <c r="N314" i="9"/>
  <c r="S314" i="9"/>
  <c r="AC316" i="7"/>
  <c r="CD313" i="9"/>
  <c r="CA313" i="9"/>
  <c r="CF313" i="9"/>
  <c r="AQ313" i="8"/>
  <c r="AN313" i="8"/>
  <c r="AS313" i="8"/>
  <c r="P314" i="8"/>
  <c r="AC314" i="8"/>
  <c r="Q315" i="7"/>
  <c r="N315" i="7"/>
  <c r="S315" i="7"/>
  <c r="AQ313" i="9"/>
  <c r="AN313" i="9"/>
  <c r="AS313" i="9"/>
  <c r="BD315" i="7"/>
  <c r="BA315" i="7"/>
  <c r="BF315" i="7"/>
  <c r="AH313" i="8"/>
  <c r="BQ313" i="9"/>
  <c r="BN313" i="9"/>
  <c r="BS313" i="9"/>
  <c r="BD313" i="9"/>
  <c r="BA313" i="9"/>
  <c r="BF313" i="9"/>
  <c r="BO315" i="7" l="1"/>
  <c r="BR315" i="7"/>
  <c r="BT315" i="7"/>
  <c r="BL316" i="7" s="1"/>
  <c r="AB313" i="9"/>
  <c r="AE313" i="9"/>
  <c r="AG313" i="9"/>
  <c r="Y314" i="9" s="1"/>
  <c r="O315" i="7"/>
  <c r="T315" i="7"/>
  <c r="L316" i="7" s="1"/>
  <c r="R315" i="7"/>
  <c r="CB315" i="7"/>
  <c r="CE315" i="7"/>
  <c r="CG315" i="7"/>
  <c r="BY316" i="7" s="1"/>
  <c r="BH313" i="8"/>
  <c r="BC314" i="8"/>
  <c r="Q314" i="8"/>
  <c r="N314" i="8"/>
  <c r="S314" i="8"/>
  <c r="AO313" i="8"/>
  <c r="AT313" i="8"/>
  <c r="AL314" i="8" s="1"/>
  <c r="AR313" i="8"/>
  <c r="CC314" i="8"/>
  <c r="AD314" i="8"/>
  <c r="AA314" i="8"/>
  <c r="AF314" i="8"/>
  <c r="O314" i="9"/>
  <c r="R314" i="9"/>
  <c r="T314" i="9"/>
  <c r="L315" i="9" s="1"/>
  <c r="AO313" i="9"/>
  <c r="AT313" i="9"/>
  <c r="AL314" i="9" s="1"/>
  <c r="AR313" i="9"/>
  <c r="CH313" i="8"/>
  <c r="BP314" i="8"/>
  <c r="BB313" i="9"/>
  <c r="BG313" i="9"/>
  <c r="AY314" i="9" s="1"/>
  <c r="BE313" i="9"/>
  <c r="BB315" i="7"/>
  <c r="BG315" i="7"/>
  <c r="AY316" i="7" s="1"/>
  <c r="BE315" i="7"/>
  <c r="BO313" i="9"/>
  <c r="BR313" i="9"/>
  <c r="BT313" i="9"/>
  <c r="BL314" i="9" s="1"/>
  <c r="BU313" i="8"/>
  <c r="AD316" i="7"/>
  <c r="AA316" i="7"/>
  <c r="AF316" i="7"/>
  <c r="CB313" i="9"/>
  <c r="CE313" i="9"/>
  <c r="CG313" i="9"/>
  <c r="BY314" i="9" s="1"/>
  <c r="AO315" i="7"/>
  <c r="AR315" i="7"/>
  <c r="AT315" i="7"/>
  <c r="AL316" i="7" s="1"/>
  <c r="BU313" i="9" l="1"/>
  <c r="BD314" i="8"/>
  <c r="BA314" i="8"/>
  <c r="BF314" i="8"/>
  <c r="U315" i="7"/>
  <c r="AU313" i="9"/>
  <c r="CD314" i="8"/>
  <c r="CA314" i="8"/>
  <c r="CF314" i="8"/>
  <c r="AP314" i="9"/>
  <c r="P316" i="7"/>
  <c r="AU313" i="8"/>
  <c r="BC316" i="7"/>
  <c r="AP314" i="8"/>
  <c r="AC314" i="9"/>
  <c r="BP314" i="9"/>
  <c r="AB316" i="7"/>
  <c r="AE316" i="7"/>
  <c r="AG316" i="7"/>
  <c r="Y317" i="7" s="1"/>
  <c r="BH315" i="7"/>
  <c r="P315" i="9"/>
  <c r="CC316" i="7"/>
  <c r="AH313" i="9"/>
  <c r="CH315" i="7"/>
  <c r="BP316" i="7"/>
  <c r="AP316" i="7"/>
  <c r="BH313" i="9"/>
  <c r="BC314" i="9"/>
  <c r="BU315" i="7"/>
  <c r="U314" i="9"/>
  <c r="AU315" i="7"/>
  <c r="BQ314" i="8"/>
  <c r="BN314" i="8"/>
  <c r="BS314" i="8"/>
  <c r="AB314" i="8"/>
  <c r="AE314" i="8"/>
  <c r="AG314" i="8"/>
  <c r="Y315" i="8" s="1"/>
  <c r="O314" i="8"/>
  <c r="R314" i="8"/>
  <c r="T314" i="8"/>
  <c r="L315" i="8" s="1"/>
  <c r="CC314" i="9"/>
  <c r="CH313" i="9"/>
  <c r="AC315" i="8" l="1"/>
  <c r="P315" i="8"/>
  <c r="AQ316" i="7"/>
  <c r="AN316" i="7"/>
  <c r="AS316" i="7"/>
  <c r="CB314" i="8"/>
  <c r="CE314" i="8"/>
  <c r="CG314" i="8"/>
  <c r="BY315" i="8" s="1"/>
  <c r="U314" i="8"/>
  <c r="BQ316" i="7"/>
  <c r="BN316" i="7"/>
  <c r="BS316" i="7"/>
  <c r="AQ314" i="8"/>
  <c r="AN314" i="8"/>
  <c r="AS314" i="8"/>
  <c r="BD316" i="7"/>
  <c r="BA316" i="7"/>
  <c r="BF316" i="7"/>
  <c r="AH314" i="8"/>
  <c r="AC317" i="7"/>
  <c r="AH316" i="7"/>
  <c r="Q316" i="7"/>
  <c r="N316" i="7"/>
  <c r="S316" i="7"/>
  <c r="BB314" i="8"/>
  <c r="BE314" i="8"/>
  <c r="BG314" i="8"/>
  <c r="AY315" i="8" s="1"/>
  <c r="BO314" i="8"/>
  <c r="BT314" i="8"/>
  <c r="BL315" i="8" s="1"/>
  <c r="BR314" i="8"/>
  <c r="BD314" i="9"/>
  <c r="BA314" i="9"/>
  <c r="BF314" i="9"/>
  <c r="CD316" i="7"/>
  <c r="CA316" i="7"/>
  <c r="CF316" i="7"/>
  <c r="BQ314" i="9"/>
  <c r="BN314" i="9"/>
  <c r="BS314" i="9"/>
  <c r="AQ314" i="9"/>
  <c r="AN314" i="9"/>
  <c r="AS314" i="9"/>
  <c r="CD314" i="9"/>
  <c r="CA314" i="9"/>
  <c r="CF314" i="9"/>
  <c r="Q315" i="9"/>
  <c r="N315" i="9"/>
  <c r="S315" i="9"/>
  <c r="AD314" i="9"/>
  <c r="AA314" i="9"/>
  <c r="AF314" i="9"/>
  <c r="BB314" i="9" l="1"/>
  <c r="BE314" i="9"/>
  <c r="BG314" i="9"/>
  <c r="AY315" i="9" s="1"/>
  <c r="CH314" i="8"/>
  <c r="AO314" i="8"/>
  <c r="AR314" i="8"/>
  <c r="AT314" i="8"/>
  <c r="AL315" i="8" s="1"/>
  <c r="BU314" i="8"/>
  <c r="AO314" i="9"/>
  <c r="AT314" i="9"/>
  <c r="AL315" i="9" s="1"/>
  <c r="AR314" i="9"/>
  <c r="BP315" i="8"/>
  <c r="AO316" i="7"/>
  <c r="AT316" i="7"/>
  <c r="AL317" i="7" s="1"/>
  <c r="AR316" i="7"/>
  <c r="CB314" i="9"/>
  <c r="CG314" i="9"/>
  <c r="BY315" i="9" s="1"/>
  <c r="CE314" i="9"/>
  <c r="AD317" i="7"/>
  <c r="AA317" i="7"/>
  <c r="AF317" i="7"/>
  <c r="BC315" i="8"/>
  <c r="BO314" i="9"/>
  <c r="BR314" i="9"/>
  <c r="BT314" i="9"/>
  <c r="BL315" i="9" s="1"/>
  <c r="BO316" i="7"/>
  <c r="BT316" i="7"/>
  <c r="BL317" i="7" s="1"/>
  <c r="BR316" i="7"/>
  <c r="AB314" i="9"/>
  <c r="AG314" i="9"/>
  <c r="Y315" i="9" s="1"/>
  <c r="AE314" i="9"/>
  <c r="Q315" i="8"/>
  <c r="N315" i="8"/>
  <c r="S315" i="8"/>
  <c r="CB316" i="7"/>
  <c r="CG316" i="7"/>
  <c r="BY317" i="7" s="1"/>
  <c r="CE316" i="7"/>
  <c r="BH314" i="8"/>
  <c r="O315" i="9"/>
  <c r="R315" i="9"/>
  <c r="T315" i="9"/>
  <c r="L316" i="9" s="1"/>
  <c r="O316" i="7"/>
  <c r="T316" i="7"/>
  <c r="L317" i="7" s="1"/>
  <c r="R316" i="7"/>
  <c r="BB316" i="7"/>
  <c r="BE316" i="7"/>
  <c r="BG316" i="7"/>
  <c r="AY317" i="7" s="1"/>
  <c r="CC315" i="8"/>
  <c r="AD315" i="8"/>
  <c r="AA315" i="8"/>
  <c r="AF315" i="8"/>
  <c r="BD315" i="8" l="1"/>
  <c r="BA315" i="8"/>
  <c r="BF315" i="8"/>
  <c r="AP317" i="7"/>
  <c r="AC315" i="9"/>
  <c r="BU316" i="7"/>
  <c r="AP315" i="8"/>
  <c r="AU314" i="8"/>
  <c r="BP317" i="7"/>
  <c r="BH316" i="7"/>
  <c r="CH316" i="7"/>
  <c r="AB317" i="7"/>
  <c r="AG317" i="7"/>
  <c r="Y318" i="7" s="1"/>
  <c r="AE317" i="7"/>
  <c r="BQ315" i="8"/>
  <c r="BN315" i="8"/>
  <c r="BS315" i="8"/>
  <c r="U316" i="7"/>
  <c r="BU314" i="9"/>
  <c r="AU314" i="9"/>
  <c r="P317" i="7"/>
  <c r="AB315" i="8"/>
  <c r="AG315" i="8"/>
  <c r="Y316" i="8" s="1"/>
  <c r="AE315" i="8"/>
  <c r="CH314" i="9"/>
  <c r="AP315" i="9"/>
  <c r="P316" i="9"/>
  <c r="O315" i="8"/>
  <c r="R315" i="8"/>
  <c r="T315" i="8"/>
  <c r="L316" i="8" s="1"/>
  <c r="CC315" i="9"/>
  <c r="BC315" i="9"/>
  <c r="CC317" i="7"/>
  <c r="U315" i="9"/>
  <c r="BH314" i="9"/>
  <c r="BC317" i="7"/>
  <c r="BP315" i="9"/>
  <c r="CD315" i="8"/>
  <c r="CA315" i="8"/>
  <c r="CF315" i="8"/>
  <c r="AH314" i="9"/>
  <c r="AU316" i="7"/>
  <c r="Q316" i="9" l="1"/>
  <c r="N316" i="9"/>
  <c r="S316" i="9"/>
  <c r="CB315" i="8"/>
  <c r="CG315" i="8"/>
  <c r="BY316" i="8" s="1"/>
  <c r="CE315" i="8"/>
  <c r="CD317" i="7"/>
  <c r="CA317" i="7"/>
  <c r="CF317" i="7"/>
  <c r="AD315" i="9"/>
  <c r="AA315" i="9"/>
  <c r="AF315" i="9"/>
  <c r="BQ317" i="7"/>
  <c r="BN317" i="7"/>
  <c r="BS317" i="7"/>
  <c r="AH315" i="8"/>
  <c r="BO315" i="8"/>
  <c r="BR315" i="8"/>
  <c r="BT315" i="8"/>
  <c r="BL316" i="8" s="1"/>
  <c r="AQ317" i="7"/>
  <c r="AN317" i="7"/>
  <c r="AS317" i="7"/>
  <c r="BQ315" i="9"/>
  <c r="BN315" i="9"/>
  <c r="BS315" i="9"/>
  <c r="AQ315" i="9"/>
  <c r="AN315" i="9"/>
  <c r="AS315" i="9"/>
  <c r="BD315" i="9"/>
  <c r="BA315" i="9"/>
  <c r="BF315" i="9"/>
  <c r="AC316" i="8"/>
  <c r="BD317" i="7"/>
  <c r="BA317" i="7"/>
  <c r="BF317" i="7"/>
  <c r="CD315" i="9"/>
  <c r="CA315" i="9"/>
  <c r="CF315" i="9"/>
  <c r="P316" i="8"/>
  <c r="AH317" i="7"/>
  <c r="BB315" i="8"/>
  <c r="BG315" i="8"/>
  <c r="AY316" i="8" s="1"/>
  <c r="BE315" i="8"/>
  <c r="U315" i="8"/>
  <c r="Q317" i="7"/>
  <c r="N317" i="7"/>
  <c r="S317" i="7"/>
  <c r="AC318" i="7"/>
  <c r="AQ315" i="8"/>
  <c r="AN315" i="8"/>
  <c r="AS315" i="8"/>
  <c r="CH315" i="8" l="1"/>
  <c r="CB315" i="9"/>
  <c r="CG315" i="9"/>
  <c r="BY316" i="9" s="1"/>
  <c r="CE315" i="9"/>
  <c r="AO315" i="9"/>
  <c r="AT315" i="9"/>
  <c r="AL316" i="9" s="1"/>
  <c r="AR315" i="9"/>
  <c r="CC316" i="8"/>
  <c r="BB317" i="7"/>
  <c r="BG317" i="7"/>
  <c r="AY318" i="7" s="1"/>
  <c r="BE317" i="7"/>
  <c r="BO315" i="9"/>
  <c r="BT315" i="9"/>
  <c r="BL316" i="9" s="1"/>
  <c r="BR315" i="9"/>
  <c r="BO317" i="7"/>
  <c r="BT317" i="7"/>
  <c r="BL318" i="7" s="1"/>
  <c r="BR317" i="7"/>
  <c r="O316" i="9"/>
  <c r="T316" i="9"/>
  <c r="L317" i="9" s="1"/>
  <c r="R316" i="9"/>
  <c r="BH315" i="8"/>
  <c r="Q316" i="8"/>
  <c r="N316" i="8"/>
  <c r="S316" i="8"/>
  <c r="AO317" i="7"/>
  <c r="AR317" i="7"/>
  <c r="AT317" i="7"/>
  <c r="AL318" i="7" s="1"/>
  <c r="AB315" i="9"/>
  <c r="AE315" i="9"/>
  <c r="AG315" i="9"/>
  <c r="Y316" i="9" s="1"/>
  <c r="AO315" i="8"/>
  <c r="AT315" i="8"/>
  <c r="AL316" i="8" s="1"/>
  <c r="AR315" i="8"/>
  <c r="BC316" i="8"/>
  <c r="AD318" i="7"/>
  <c r="AA318" i="7"/>
  <c r="AF318" i="7"/>
  <c r="AD316" i="8"/>
  <c r="AA316" i="8"/>
  <c r="AF316" i="8"/>
  <c r="BP316" i="8"/>
  <c r="O317" i="7"/>
  <c r="R317" i="7"/>
  <c r="T317" i="7"/>
  <c r="L318" i="7" s="1"/>
  <c r="BB315" i="9"/>
  <c r="BE315" i="9"/>
  <c r="BG315" i="9"/>
  <c r="AY316" i="9" s="1"/>
  <c r="BU315" i="8"/>
  <c r="CB317" i="7"/>
  <c r="CG317" i="7"/>
  <c r="BY318" i="7" s="1"/>
  <c r="CE317" i="7"/>
  <c r="BP318" i="7" l="1"/>
  <c r="AU315" i="9"/>
  <c r="AC316" i="9"/>
  <c r="P318" i="7"/>
  <c r="AB318" i="7"/>
  <c r="AE318" i="7"/>
  <c r="AG318" i="7"/>
  <c r="Y319" i="7" s="1"/>
  <c r="AH315" i="9"/>
  <c r="BU315" i="9"/>
  <c r="AP316" i="9"/>
  <c r="BC316" i="9"/>
  <c r="CD316" i="8"/>
  <c r="CA316" i="8"/>
  <c r="CF316" i="8"/>
  <c r="BH315" i="9"/>
  <c r="U317" i="7"/>
  <c r="BP316" i="9"/>
  <c r="O316" i="8"/>
  <c r="T316" i="8"/>
  <c r="L317" i="8" s="1"/>
  <c r="R316" i="8"/>
  <c r="CH315" i="9"/>
  <c r="AU317" i="7"/>
  <c r="BH317" i="7"/>
  <c r="CC316" i="9"/>
  <c r="BC318" i="7"/>
  <c r="AP318" i="7"/>
  <c r="CC318" i="7"/>
  <c r="AP316" i="8"/>
  <c r="U316" i="9"/>
  <c r="AB316" i="8"/>
  <c r="AG316" i="8"/>
  <c r="Y317" i="8" s="1"/>
  <c r="AE316" i="8"/>
  <c r="BD316" i="8"/>
  <c r="BA316" i="8"/>
  <c r="BF316" i="8"/>
  <c r="AU315" i="8"/>
  <c r="P317" i="9"/>
  <c r="BU317" i="7"/>
  <c r="CH317" i="7"/>
  <c r="BQ316" i="8"/>
  <c r="BN316" i="8"/>
  <c r="BS316" i="8"/>
  <c r="AQ318" i="7" l="1"/>
  <c r="AN318" i="7"/>
  <c r="AS318" i="7"/>
  <c r="P317" i="8"/>
  <c r="Q318" i="7"/>
  <c r="N318" i="7"/>
  <c r="S318" i="7"/>
  <c r="U316" i="8"/>
  <c r="AH316" i="8"/>
  <c r="AC317" i="8"/>
  <c r="BQ316" i="9"/>
  <c r="BN316" i="9"/>
  <c r="BS316" i="9"/>
  <c r="AD316" i="9"/>
  <c r="AA316" i="9"/>
  <c r="AF316" i="9"/>
  <c r="BD318" i="7"/>
  <c r="BA318" i="7"/>
  <c r="BF318" i="7"/>
  <c r="BD316" i="9"/>
  <c r="BA316" i="9"/>
  <c r="BF316" i="9"/>
  <c r="CD316" i="9"/>
  <c r="CA316" i="9"/>
  <c r="CF316" i="9"/>
  <c r="BO316" i="8"/>
  <c r="BR316" i="8"/>
  <c r="BT316" i="8"/>
  <c r="BL317" i="8" s="1"/>
  <c r="CB316" i="8"/>
  <c r="CE316" i="8"/>
  <c r="CG316" i="8"/>
  <c r="BY317" i="8" s="1"/>
  <c r="Q317" i="9"/>
  <c r="N317" i="9"/>
  <c r="S317" i="9"/>
  <c r="AQ316" i="9"/>
  <c r="AN316" i="9"/>
  <c r="AS316" i="9"/>
  <c r="AQ316" i="8"/>
  <c r="AN316" i="8"/>
  <c r="AS316" i="8"/>
  <c r="CD318" i="7"/>
  <c r="CA318" i="7"/>
  <c r="CF318" i="7"/>
  <c r="AC319" i="7"/>
  <c r="BQ318" i="7"/>
  <c r="BN318" i="7"/>
  <c r="BS318" i="7"/>
  <c r="BB316" i="8"/>
  <c r="BE316" i="8"/>
  <c r="BG316" i="8"/>
  <c r="AY317" i="8" s="1"/>
  <c r="AH318" i="7"/>
  <c r="BU316" i="8" l="1"/>
  <c r="BH316" i="8"/>
  <c r="CC317" i="8"/>
  <c r="BP317" i="8"/>
  <c r="BB318" i="7"/>
  <c r="BE318" i="7"/>
  <c r="BG318" i="7"/>
  <c r="AY319" i="7" s="1"/>
  <c r="AO316" i="8"/>
  <c r="AR316" i="8"/>
  <c r="AT316" i="8"/>
  <c r="AL317" i="8" s="1"/>
  <c r="AD319" i="7"/>
  <c r="AA319" i="7"/>
  <c r="AF319" i="7"/>
  <c r="AO316" i="9"/>
  <c r="AR316" i="9"/>
  <c r="AT316" i="9"/>
  <c r="AL317" i="9" s="1"/>
  <c r="AB316" i="9"/>
  <c r="AE316" i="9"/>
  <c r="AG316" i="9"/>
  <c r="Y317" i="9" s="1"/>
  <c r="O318" i="7"/>
  <c r="R318" i="7"/>
  <c r="T318" i="7"/>
  <c r="L319" i="7" s="1"/>
  <c r="CB318" i="7"/>
  <c r="CG318" i="7"/>
  <c r="BY319" i="7" s="1"/>
  <c r="CE318" i="7"/>
  <c r="B34" i="9"/>
  <c r="O317" i="9"/>
  <c r="T317" i="9"/>
  <c r="L318" i="9" s="1"/>
  <c r="R317" i="9"/>
  <c r="BC317" i="8"/>
  <c r="CB316" i="9"/>
  <c r="CE316" i="9"/>
  <c r="CG316" i="9"/>
  <c r="BY317" i="9" s="1"/>
  <c r="BO316" i="9"/>
  <c r="BR316" i="9"/>
  <c r="BT316" i="9"/>
  <c r="BL317" i="9" s="1"/>
  <c r="Q317" i="8"/>
  <c r="N317" i="8"/>
  <c r="S317" i="8"/>
  <c r="BO318" i="7"/>
  <c r="BT318" i="7"/>
  <c r="BL319" i="7" s="1"/>
  <c r="BR318" i="7"/>
  <c r="CH316" i="8"/>
  <c r="AO318" i="7"/>
  <c r="AR318" i="7"/>
  <c r="AT318" i="7"/>
  <c r="AL319" i="7" s="1"/>
  <c r="BB316" i="9"/>
  <c r="BE316" i="9"/>
  <c r="BG316" i="9"/>
  <c r="AY317" i="9" s="1"/>
  <c r="AD317" i="8"/>
  <c r="AA317" i="8"/>
  <c r="AF317" i="8"/>
  <c r="AP319" i="7" l="1"/>
  <c r="AP317" i="9"/>
  <c r="BQ317" i="8"/>
  <c r="BN317" i="8"/>
  <c r="BS317" i="8"/>
  <c r="AU316" i="9"/>
  <c r="AU318" i="7"/>
  <c r="P319" i="7"/>
  <c r="U317" i="9"/>
  <c r="U318" i="7"/>
  <c r="B34" i="8"/>
  <c r="O317" i="8"/>
  <c r="T317" i="8"/>
  <c r="L318" i="8" s="1"/>
  <c r="R317" i="8"/>
  <c r="P318" i="9"/>
  <c r="C36" i="7"/>
  <c r="BP317" i="9"/>
  <c r="AC317" i="9"/>
  <c r="CD317" i="8"/>
  <c r="CA317" i="8"/>
  <c r="CF317" i="8"/>
  <c r="AB319" i="7"/>
  <c r="AE319" i="7"/>
  <c r="AG319" i="7"/>
  <c r="Y320" i="7" s="1"/>
  <c r="C34" i="8"/>
  <c r="BU316" i="9"/>
  <c r="AH316" i="9"/>
  <c r="AP317" i="8"/>
  <c r="CC317" i="9"/>
  <c r="CH318" i="7"/>
  <c r="AU316" i="8"/>
  <c r="AB317" i="8"/>
  <c r="AG317" i="8"/>
  <c r="Y318" i="8" s="1"/>
  <c r="AE317" i="8"/>
  <c r="BC317" i="9"/>
  <c r="CH316" i="9"/>
  <c r="CC319" i="7"/>
  <c r="BU318" i="7"/>
  <c r="BC319" i="7"/>
  <c r="BH316" i="9"/>
  <c r="BP319" i="7"/>
  <c r="BD317" i="8"/>
  <c r="BA317" i="8"/>
  <c r="BF317" i="8"/>
  <c r="BH318" i="7"/>
  <c r="AH317" i="8" l="1"/>
  <c r="F34" i="8"/>
  <c r="AC318" i="8"/>
  <c r="AD317" i="9"/>
  <c r="AA317" i="9"/>
  <c r="AF317" i="9"/>
  <c r="BO317" i="8"/>
  <c r="BR317" i="8"/>
  <c r="BT317" i="8"/>
  <c r="BL318" i="8" s="1"/>
  <c r="BQ317" i="9"/>
  <c r="BN317" i="9"/>
  <c r="BS317" i="9"/>
  <c r="AQ317" i="9"/>
  <c r="AN317" i="9"/>
  <c r="AS317" i="9"/>
  <c r="BD319" i="7"/>
  <c r="BA319" i="7"/>
  <c r="BF319" i="7"/>
  <c r="CD319" i="7"/>
  <c r="CA319" i="7"/>
  <c r="CF319" i="7"/>
  <c r="Q319" i="7"/>
  <c r="N319" i="7"/>
  <c r="S319" i="7"/>
  <c r="E34" i="8"/>
  <c r="CD317" i="9"/>
  <c r="CA317" i="9"/>
  <c r="CF317" i="9"/>
  <c r="AC320" i="7"/>
  <c r="AH319" i="7"/>
  <c r="BB317" i="8"/>
  <c r="BE317" i="8"/>
  <c r="BG317" i="8"/>
  <c r="AY318" i="8" s="1"/>
  <c r="U317" i="8"/>
  <c r="AQ319" i="7"/>
  <c r="AN319" i="7"/>
  <c r="AS319" i="7"/>
  <c r="Q318" i="9"/>
  <c r="N318" i="9"/>
  <c r="S318" i="9"/>
  <c r="BQ319" i="7"/>
  <c r="BN319" i="7"/>
  <c r="BS319" i="7"/>
  <c r="AQ317" i="8"/>
  <c r="AN317" i="8"/>
  <c r="AS317" i="8"/>
  <c r="G34" i="8"/>
  <c r="P318" i="8"/>
  <c r="BD317" i="9"/>
  <c r="BA317" i="9"/>
  <c r="BF317" i="9"/>
  <c r="CB317" i="8"/>
  <c r="CG317" i="8"/>
  <c r="BY318" i="8" s="1"/>
  <c r="CE317" i="8"/>
  <c r="CB319" i="7" l="1"/>
  <c r="CG319" i="7"/>
  <c r="BY320" i="7" s="1"/>
  <c r="CE319" i="7"/>
  <c r="BP318" i="8"/>
  <c r="D36" i="7"/>
  <c r="CB317" i="9"/>
  <c r="CE317" i="9"/>
  <c r="CG317" i="9"/>
  <c r="BY318" i="9" s="1"/>
  <c r="BU317" i="8"/>
  <c r="E36" i="7"/>
  <c r="C34" i="9"/>
  <c r="BB319" i="7"/>
  <c r="BE319" i="7"/>
  <c r="BG319" i="7"/>
  <c r="AY320" i="7" s="1"/>
  <c r="AO317" i="8"/>
  <c r="AT317" i="8"/>
  <c r="AL318" i="8" s="1"/>
  <c r="AR317" i="8"/>
  <c r="AB317" i="9"/>
  <c r="AE317" i="9"/>
  <c r="AG317" i="9"/>
  <c r="Y318" i="9" s="1"/>
  <c r="BC318" i="8"/>
  <c r="Q318" i="8"/>
  <c r="N318" i="8"/>
  <c r="S318" i="8"/>
  <c r="CC318" i="8"/>
  <c r="D34" i="9"/>
  <c r="AD318" i="8"/>
  <c r="AA318" i="8"/>
  <c r="AF318" i="8"/>
  <c r="G34" i="9"/>
  <c r="CH317" i="8"/>
  <c r="D34" i="8"/>
  <c r="BB317" i="9"/>
  <c r="BG317" i="9"/>
  <c r="AY318" i="9" s="1"/>
  <c r="BE317" i="9"/>
  <c r="BO319" i="7"/>
  <c r="BT319" i="7"/>
  <c r="BL320" i="7" s="1"/>
  <c r="BR319" i="7"/>
  <c r="B36" i="7"/>
  <c r="AO319" i="7"/>
  <c r="AR319" i="7"/>
  <c r="AT319" i="7"/>
  <c r="AL320" i="7" s="1"/>
  <c r="E34" i="9"/>
  <c r="F36" i="7"/>
  <c r="BH317" i="8"/>
  <c r="O319" i="7"/>
  <c r="T319" i="7"/>
  <c r="L320" i="7" s="1"/>
  <c r="R319" i="7"/>
  <c r="F34" i="9"/>
  <c r="O318" i="9"/>
  <c r="T318" i="9"/>
  <c r="L319" i="9" s="1"/>
  <c r="R318" i="9"/>
  <c r="BO317" i="9"/>
  <c r="BR317" i="9"/>
  <c r="BT317" i="9"/>
  <c r="BL318" i="9" s="1"/>
  <c r="AO317" i="9"/>
  <c r="AR317" i="9"/>
  <c r="AT317" i="9"/>
  <c r="AL318" i="9" s="1"/>
  <c r="AD320" i="7"/>
  <c r="AA320" i="7"/>
  <c r="AF320" i="7"/>
  <c r="G36" i="7"/>
  <c r="BH317" i="9" l="1"/>
  <c r="AH317" i="9"/>
  <c r="BC318" i="9"/>
  <c r="AU317" i="9"/>
  <c r="U319" i="7"/>
  <c r="CD318" i="8"/>
  <c r="CA318" i="8"/>
  <c r="CF318" i="8"/>
  <c r="AU317" i="8"/>
  <c r="CC318" i="9"/>
  <c r="AP318" i="8"/>
  <c r="CH317" i="9"/>
  <c r="AP318" i="9"/>
  <c r="P320" i="7"/>
  <c r="AU319" i="7"/>
  <c r="AP320" i="7"/>
  <c r="O318" i="8"/>
  <c r="T318" i="8"/>
  <c r="L319" i="8" s="1"/>
  <c r="R318" i="8"/>
  <c r="BC320" i="7"/>
  <c r="BH319" i="7"/>
  <c r="BU317" i="9"/>
  <c r="BQ318" i="8"/>
  <c r="BN318" i="8"/>
  <c r="BS318" i="8"/>
  <c r="BP318" i="9"/>
  <c r="BU319" i="7"/>
  <c r="BD318" i="8"/>
  <c r="BA318" i="8"/>
  <c r="BF318" i="8"/>
  <c r="CH319" i="7"/>
  <c r="U318" i="9"/>
  <c r="P319" i="9"/>
  <c r="BP320" i="7"/>
  <c r="AB318" i="8"/>
  <c r="AE318" i="8"/>
  <c r="AG318" i="8"/>
  <c r="Y319" i="8" s="1"/>
  <c r="CC320" i="7"/>
  <c r="AB320" i="7"/>
  <c r="AG320" i="7"/>
  <c r="Y321" i="7" s="1"/>
  <c r="AE320" i="7"/>
  <c r="AC318" i="9"/>
  <c r="AQ318" i="9" l="1"/>
  <c r="AN318" i="9"/>
  <c r="AS318" i="9"/>
  <c r="BO318" i="8"/>
  <c r="BT318" i="8"/>
  <c r="BL319" i="8" s="1"/>
  <c r="BR318" i="8"/>
  <c r="CD320" i="7"/>
  <c r="CA320" i="7"/>
  <c r="CF320" i="7"/>
  <c r="AC319" i="8"/>
  <c r="AQ318" i="8"/>
  <c r="AN318" i="8"/>
  <c r="AS318" i="8"/>
  <c r="CD318" i="9"/>
  <c r="CA318" i="9"/>
  <c r="CF318" i="9"/>
  <c r="BQ320" i="7"/>
  <c r="BN320" i="7"/>
  <c r="BS320" i="7"/>
  <c r="BD318" i="9"/>
  <c r="BA318" i="9"/>
  <c r="BF318" i="9"/>
  <c r="Q319" i="9"/>
  <c r="N319" i="9"/>
  <c r="S319" i="9"/>
  <c r="BD320" i="7"/>
  <c r="BA320" i="7"/>
  <c r="BF320" i="7"/>
  <c r="AH318" i="8"/>
  <c r="BB318" i="8"/>
  <c r="BG318" i="8"/>
  <c r="AY319" i="8" s="1"/>
  <c r="BE318" i="8"/>
  <c r="BQ318" i="9"/>
  <c r="BN318" i="9"/>
  <c r="BS318" i="9"/>
  <c r="Q320" i="7"/>
  <c r="N320" i="7"/>
  <c r="S320" i="7"/>
  <c r="AQ320" i="7"/>
  <c r="AN320" i="7"/>
  <c r="AS320" i="7"/>
  <c r="AD318" i="9"/>
  <c r="AA318" i="9"/>
  <c r="AF318" i="9"/>
  <c r="U318" i="8"/>
  <c r="CB318" i="8"/>
  <c r="CE318" i="8"/>
  <c r="CG318" i="8"/>
  <c r="BY319" i="8" s="1"/>
  <c r="AH320" i="7"/>
  <c r="AC321" i="7"/>
  <c r="P319" i="8"/>
  <c r="CB318" i="9" l="1"/>
  <c r="CG318" i="9"/>
  <c r="BY319" i="9" s="1"/>
  <c r="CE318" i="9"/>
  <c r="CH318" i="8"/>
  <c r="O320" i="7"/>
  <c r="T320" i="7"/>
  <c r="L321" i="7" s="1"/>
  <c r="R320" i="7"/>
  <c r="BB320" i="7"/>
  <c r="BG320" i="7"/>
  <c r="AY321" i="7" s="1"/>
  <c r="BE320" i="7"/>
  <c r="BU318" i="8"/>
  <c r="O319" i="9"/>
  <c r="R319" i="9"/>
  <c r="T319" i="9"/>
  <c r="L320" i="9" s="1"/>
  <c r="AO318" i="8"/>
  <c r="AT318" i="8"/>
  <c r="AL319" i="8" s="1"/>
  <c r="AR318" i="8"/>
  <c r="BP319" i="8"/>
  <c r="AB318" i="9"/>
  <c r="AG318" i="9"/>
  <c r="Y319" i="9" s="1"/>
  <c r="AE318" i="9"/>
  <c r="BH318" i="8"/>
  <c r="AD319" i="8"/>
  <c r="AA319" i="8"/>
  <c r="AF319" i="8"/>
  <c r="CC319" i="8"/>
  <c r="BB318" i="9"/>
  <c r="BE318" i="9"/>
  <c r="BG318" i="9"/>
  <c r="AY319" i="9" s="1"/>
  <c r="BC319" i="8"/>
  <c r="BO320" i="7"/>
  <c r="BR320" i="7"/>
  <c r="BT320" i="7"/>
  <c r="BL321" i="7" s="1"/>
  <c r="CB320" i="7"/>
  <c r="CG320" i="7"/>
  <c r="BY321" i="7" s="1"/>
  <c r="CE320" i="7"/>
  <c r="BO318" i="9"/>
  <c r="BT318" i="9"/>
  <c r="BL319" i="9" s="1"/>
  <c r="BR318" i="9"/>
  <c r="Q319" i="8"/>
  <c r="N319" i="8"/>
  <c r="S319" i="8"/>
  <c r="AD321" i="7"/>
  <c r="AA321" i="7"/>
  <c r="AF321" i="7"/>
  <c r="AO320" i="7"/>
  <c r="AR320" i="7"/>
  <c r="AT320" i="7"/>
  <c r="AL321" i="7" s="1"/>
  <c r="AO318" i="9"/>
  <c r="AT318" i="9"/>
  <c r="AL319" i="9" s="1"/>
  <c r="AR318" i="9"/>
  <c r="AP319" i="9" l="1"/>
  <c r="BP319" i="9"/>
  <c r="BH318" i="9"/>
  <c r="AH318" i="9"/>
  <c r="AC319" i="9"/>
  <c r="U320" i="7"/>
  <c r="P321" i="7"/>
  <c r="BQ319" i="8"/>
  <c r="BN319" i="8"/>
  <c r="BS319" i="8"/>
  <c r="BH320" i="7"/>
  <c r="AU320" i="7"/>
  <c r="CD319" i="8"/>
  <c r="CA319" i="8"/>
  <c r="CF319" i="8"/>
  <c r="CH320" i="7"/>
  <c r="CC321" i="7"/>
  <c r="AP321" i="7"/>
  <c r="AB321" i="7"/>
  <c r="AE321" i="7"/>
  <c r="AG321" i="7"/>
  <c r="Y322" i="7" s="1"/>
  <c r="BC321" i="7"/>
  <c r="BP321" i="7"/>
  <c r="AP319" i="8"/>
  <c r="BD319" i="8"/>
  <c r="BA319" i="8"/>
  <c r="BF319" i="8"/>
  <c r="AU318" i="8"/>
  <c r="BU320" i="7"/>
  <c r="P320" i="9"/>
  <c r="AB319" i="8"/>
  <c r="AE319" i="8"/>
  <c r="AG319" i="8"/>
  <c r="Y320" i="8" s="1"/>
  <c r="O319" i="8"/>
  <c r="R319" i="8"/>
  <c r="T319" i="8"/>
  <c r="L320" i="8" s="1"/>
  <c r="U319" i="9"/>
  <c r="CH318" i="9"/>
  <c r="CC319" i="9"/>
  <c r="AU318" i="9"/>
  <c r="BU318" i="9"/>
  <c r="BC319" i="9"/>
  <c r="CB319" i="8" l="1"/>
  <c r="CG319" i="8"/>
  <c r="BY320" i="8" s="1"/>
  <c r="CE319" i="8"/>
  <c r="AC322" i="7"/>
  <c r="AD319" i="9"/>
  <c r="AA319" i="9"/>
  <c r="AF319" i="9"/>
  <c r="CD319" i="9"/>
  <c r="CA319" i="9"/>
  <c r="CF319" i="9"/>
  <c r="CD321" i="7"/>
  <c r="CA321" i="7"/>
  <c r="CF321" i="7"/>
  <c r="BO319" i="8"/>
  <c r="BR319" i="8"/>
  <c r="BT319" i="8"/>
  <c r="BL320" i="8" s="1"/>
  <c r="BQ319" i="9"/>
  <c r="BN319" i="9"/>
  <c r="BS319" i="9"/>
  <c r="AH319" i="8"/>
  <c r="BD321" i="7"/>
  <c r="BA321" i="7"/>
  <c r="BF321" i="7"/>
  <c r="AH321" i="7"/>
  <c r="BD319" i="9"/>
  <c r="BA319" i="9"/>
  <c r="BF319" i="9"/>
  <c r="U319" i="8"/>
  <c r="AQ319" i="8"/>
  <c r="AN319" i="8"/>
  <c r="AS319" i="8"/>
  <c r="BB319" i="8"/>
  <c r="BE319" i="8"/>
  <c r="BG319" i="8"/>
  <c r="AY320" i="8" s="1"/>
  <c r="P320" i="8"/>
  <c r="BQ321" i="7"/>
  <c r="BN321" i="7"/>
  <c r="BS321" i="7"/>
  <c r="Q321" i="7"/>
  <c r="N321" i="7"/>
  <c r="S321" i="7"/>
  <c r="Q320" i="9"/>
  <c r="N320" i="9"/>
  <c r="S320" i="9"/>
  <c r="AQ321" i="7"/>
  <c r="AN321" i="7"/>
  <c r="AS321" i="7"/>
  <c r="AC320" i="8"/>
  <c r="AQ319" i="9"/>
  <c r="AN319" i="9"/>
  <c r="AS319" i="9"/>
  <c r="BB319" i="9" l="1"/>
  <c r="BG319" i="9"/>
  <c r="AY320" i="9" s="1"/>
  <c r="BE319" i="9"/>
  <c r="BP320" i="8"/>
  <c r="CB319" i="9"/>
  <c r="CE319" i="9"/>
  <c r="CG319" i="9"/>
  <c r="BY320" i="9" s="1"/>
  <c r="BU319" i="8"/>
  <c r="BC320" i="8"/>
  <c r="BH319" i="8"/>
  <c r="O321" i="7"/>
  <c r="T321" i="7"/>
  <c r="L322" i="7" s="1"/>
  <c r="R321" i="7"/>
  <c r="CB321" i="7"/>
  <c r="CE321" i="7"/>
  <c r="CG321" i="7"/>
  <c r="BY322" i="7" s="1"/>
  <c r="AB319" i="9"/>
  <c r="AE319" i="9"/>
  <c r="AG319" i="9"/>
  <c r="Y320" i="9" s="1"/>
  <c r="O320" i="9"/>
  <c r="T320" i="9"/>
  <c r="L321" i="9" s="1"/>
  <c r="R320" i="9"/>
  <c r="AO319" i="9"/>
  <c r="AT319" i="9"/>
  <c r="AL320" i="9" s="1"/>
  <c r="AR319" i="9"/>
  <c r="BB321" i="7"/>
  <c r="BE321" i="7"/>
  <c r="BG321" i="7"/>
  <c r="AY322" i="7" s="1"/>
  <c r="AO319" i="8"/>
  <c r="AR319" i="8"/>
  <c r="AT319" i="8"/>
  <c r="AL320" i="8" s="1"/>
  <c r="BO321" i="7"/>
  <c r="BT321" i="7"/>
  <c r="BL322" i="7" s="1"/>
  <c r="BR321" i="7"/>
  <c r="AD322" i="7"/>
  <c r="AA322" i="7"/>
  <c r="AF322" i="7"/>
  <c r="AD320" i="8"/>
  <c r="AA320" i="8"/>
  <c r="AF320" i="8"/>
  <c r="CH319" i="8"/>
  <c r="CC320" i="8"/>
  <c r="AO321" i="7"/>
  <c r="AR321" i="7"/>
  <c r="AT321" i="7"/>
  <c r="AL322" i="7" s="1"/>
  <c r="Q320" i="8"/>
  <c r="N320" i="8"/>
  <c r="S320" i="8"/>
  <c r="BO319" i="9"/>
  <c r="BR319" i="9"/>
  <c r="BT319" i="9"/>
  <c r="BL320" i="9" s="1"/>
  <c r="O320" i="8" l="1"/>
  <c r="R320" i="8"/>
  <c r="T320" i="8"/>
  <c r="L321" i="8" s="1"/>
  <c r="AP320" i="8"/>
  <c r="P321" i="9"/>
  <c r="AU319" i="8"/>
  <c r="BQ320" i="8"/>
  <c r="BN320" i="8"/>
  <c r="BS320" i="8"/>
  <c r="AC320" i="9"/>
  <c r="BC322" i="7"/>
  <c r="BD320" i="8"/>
  <c r="BA320" i="8"/>
  <c r="BF320" i="8"/>
  <c r="AP322" i="7"/>
  <c r="CC322" i="7"/>
  <c r="AB320" i="8"/>
  <c r="AE320" i="8"/>
  <c r="AG320" i="8"/>
  <c r="Y321" i="8" s="1"/>
  <c r="AU321" i="7"/>
  <c r="AU319" i="9"/>
  <c r="BH319" i="9"/>
  <c r="AH319" i="9"/>
  <c r="CD320" i="8"/>
  <c r="CA320" i="8"/>
  <c r="CF320" i="8"/>
  <c r="AB322" i="7"/>
  <c r="AG322" i="7"/>
  <c r="Y323" i="7" s="1"/>
  <c r="AE322" i="7"/>
  <c r="BH321" i="7"/>
  <c r="AP320" i="9"/>
  <c r="U321" i="7"/>
  <c r="BC320" i="9"/>
  <c r="BU321" i="7"/>
  <c r="BP322" i="7"/>
  <c r="P322" i="7"/>
  <c r="CC320" i="9"/>
  <c r="CH321" i="7"/>
  <c r="BP320" i="9"/>
  <c r="BU319" i="9"/>
  <c r="U320" i="9"/>
  <c r="CH319" i="9"/>
  <c r="Q322" i="7" l="1"/>
  <c r="N322" i="7"/>
  <c r="S322" i="7"/>
  <c r="BO320" i="8"/>
  <c r="BR320" i="8"/>
  <c r="BT320" i="8"/>
  <c r="BL321" i="8" s="1"/>
  <c r="BB320" i="8"/>
  <c r="BG320" i="8"/>
  <c r="AY321" i="8" s="1"/>
  <c r="BE320" i="8"/>
  <c r="BQ322" i="7"/>
  <c r="BN322" i="7"/>
  <c r="BS322" i="7"/>
  <c r="AH322" i="7"/>
  <c r="AC323" i="7"/>
  <c r="BD322" i="7"/>
  <c r="BA322" i="7"/>
  <c r="BF322" i="7"/>
  <c r="Q321" i="9"/>
  <c r="N321" i="9"/>
  <c r="S321" i="9"/>
  <c r="AH320" i="8"/>
  <c r="BQ320" i="9"/>
  <c r="BN320" i="9"/>
  <c r="BS320" i="9"/>
  <c r="BD320" i="9"/>
  <c r="BA320" i="9"/>
  <c r="BF320" i="9"/>
  <c r="CD322" i="7"/>
  <c r="CA322" i="7"/>
  <c r="CF322" i="7"/>
  <c r="AQ320" i="8"/>
  <c r="AN320" i="8"/>
  <c r="AS320" i="8"/>
  <c r="CB320" i="8"/>
  <c r="CE320" i="8"/>
  <c r="CG320" i="8"/>
  <c r="BY321" i="8" s="1"/>
  <c r="AD320" i="9"/>
  <c r="AA320" i="9"/>
  <c r="AF320" i="9"/>
  <c r="P321" i="8"/>
  <c r="AQ322" i="7"/>
  <c r="AN322" i="7"/>
  <c r="AS322" i="7"/>
  <c r="U320" i="8"/>
  <c r="AC321" i="8"/>
  <c r="CD320" i="9"/>
  <c r="CA320" i="9"/>
  <c r="CF320" i="9"/>
  <c r="AQ320" i="9"/>
  <c r="AN320" i="9"/>
  <c r="AS320" i="9"/>
  <c r="AO322" i="7" l="1"/>
  <c r="AT322" i="7"/>
  <c r="AL323" i="7" s="1"/>
  <c r="AR322" i="7"/>
  <c r="AD321" i="8"/>
  <c r="AA321" i="8"/>
  <c r="AF321" i="8"/>
  <c r="CH320" i="8"/>
  <c r="BO320" i="9"/>
  <c r="BT320" i="9"/>
  <c r="BL321" i="9" s="1"/>
  <c r="BR320" i="9"/>
  <c r="BH320" i="8"/>
  <c r="BC321" i="8"/>
  <c r="AO320" i="8"/>
  <c r="AT320" i="8"/>
  <c r="AL321" i="8" s="1"/>
  <c r="AR320" i="8"/>
  <c r="CC321" i="8"/>
  <c r="AD323" i="7"/>
  <c r="AA323" i="7"/>
  <c r="AF323" i="7"/>
  <c r="BP321" i="8"/>
  <c r="BU320" i="8"/>
  <c r="BO322" i="7"/>
  <c r="BR322" i="7"/>
  <c r="BT322" i="7"/>
  <c r="BL323" i="7" s="1"/>
  <c r="O321" i="9"/>
  <c r="R321" i="9"/>
  <c r="T321" i="9"/>
  <c r="L322" i="9" s="1"/>
  <c r="Q321" i="8"/>
  <c r="N321" i="8"/>
  <c r="S321" i="8"/>
  <c r="O322" i="7"/>
  <c r="R322" i="7"/>
  <c r="T322" i="7"/>
  <c r="L323" i="7" s="1"/>
  <c r="AO320" i="9"/>
  <c r="AT320" i="9"/>
  <c r="AL321" i="9" s="1"/>
  <c r="AR320" i="9"/>
  <c r="CB322" i="7"/>
  <c r="CE322" i="7"/>
  <c r="CG322" i="7"/>
  <c r="BY323" i="7" s="1"/>
  <c r="BB322" i="7"/>
  <c r="BG322" i="7"/>
  <c r="AY323" i="7" s="1"/>
  <c r="BE322" i="7"/>
  <c r="CB320" i="9"/>
  <c r="CG320" i="9"/>
  <c r="BY321" i="9" s="1"/>
  <c r="CE320" i="9"/>
  <c r="AB320" i="9"/>
  <c r="AE320" i="9"/>
  <c r="AG320" i="9"/>
  <c r="Y321" i="9" s="1"/>
  <c r="BB320" i="9"/>
  <c r="BE320" i="9"/>
  <c r="BG320" i="9"/>
  <c r="AY321" i="9" s="1"/>
  <c r="CC323" i="7" l="1"/>
  <c r="O321" i="8"/>
  <c r="T321" i="8"/>
  <c r="L322" i="8" s="1"/>
  <c r="R321" i="8"/>
  <c r="AC321" i="9"/>
  <c r="AB321" i="8"/>
  <c r="AE321" i="8"/>
  <c r="AG321" i="8"/>
  <c r="Y322" i="8" s="1"/>
  <c r="AH320" i="9"/>
  <c r="BQ321" i="8"/>
  <c r="BN321" i="8"/>
  <c r="BS321" i="8"/>
  <c r="BD321" i="8"/>
  <c r="BA321" i="8"/>
  <c r="BF321" i="8"/>
  <c r="AU322" i="7"/>
  <c r="CH322" i="7"/>
  <c r="CH320" i="9"/>
  <c r="AU320" i="9"/>
  <c r="P322" i="9"/>
  <c r="AP323" i="7"/>
  <c r="AP321" i="9"/>
  <c r="AB323" i="7"/>
  <c r="AE323" i="7"/>
  <c r="AG323" i="7"/>
  <c r="Y324" i="7" s="1"/>
  <c r="BU320" i="9"/>
  <c r="BP323" i="7"/>
  <c r="BP321" i="9"/>
  <c r="BH322" i="7"/>
  <c r="P323" i="7"/>
  <c r="BU322" i="7"/>
  <c r="CD321" i="8"/>
  <c r="CA321" i="8"/>
  <c r="CF321" i="8"/>
  <c r="BC321" i="9"/>
  <c r="BC323" i="7"/>
  <c r="U322" i="7"/>
  <c r="CC321" i="9"/>
  <c r="U321" i="9"/>
  <c r="BH320" i="9"/>
  <c r="AU320" i="8"/>
  <c r="AP321" i="8"/>
  <c r="BD323" i="7" l="1"/>
  <c r="BA323" i="7"/>
  <c r="BF323" i="7"/>
  <c r="AC324" i="7"/>
  <c r="CB321" i="8"/>
  <c r="CE321" i="8"/>
  <c r="CG321" i="8"/>
  <c r="BY322" i="8" s="1"/>
  <c r="AH323" i="7"/>
  <c r="AC322" i="8"/>
  <c r="AH321" i="8"/>
  <c r="BQ321" i="9"/>
  <c r="BN321" i="9"/>
  <c r="BS321" i="9"/>
  <c r="BD321" i="9"/>
  <c r="BA321" i="9"/>
  <c r="BF321" i="9"/>
  <c r="BQ323" i="7"/>
  <c r="BN323" i="7"/>
  <c r="BS323" i="7"/>
  <c r="AQ321" i="9"/>
  <c r="AN321" i="9"/>
  <c r="AS321" i="9"/>
  <c r="AD321" i="9"/>
  <c r="AA321" i="9"/>
  <c r="AF321" i="9"/>
  <c r="U321" i="8"/>
  <c r="AQ323" i="7"/>
  <c r="AN323" i="7"/>
  <c r="AS323" i="7"/>
  <c r="P322" i="8"/>
  <c r="Q322" i="9"/>
  <c r="N322" i="9"/>
  <c r="S322" i="9"/>
  <c r="CD321" i="9"/>
  <c r="CA321" i="9"/>
  <c r="CF321" i="9"/>
  <c r="BB321" i="8"/>
  <c r="BE321" i="8"/>
  <c r="BG321" i="8"/>
  <c r="AY322" i="8" s="1"/>
  <c r="BO321" i="8"/>
  <c r="BR321" i="8"/>
  <c r="BT321" i="8"/>
  <c r="BL322" i="8" s="1"/>
  <c r="AQ321" i="8"/>
  <c r="AN321" i="8"/>
  <c r="AS321" i="8"/>
  <c r="Q323" i="7"/>
  <c r="N323" i="7"/>
  <c r="S323" i="7"/>
  <c r="CD323" i="7"/>
  <c r="CA323" i="7"/>
  <c r="CF323" i="7"/>
  <c r="AD322" i="8" l="1"/>
  <c r="AA322" i="8"/>
  <c r="AF322" i="8"/>
  <c r="AO323" i="7"/>
  <c r="AT323" i="7"/>
  <c r="AL324" i="7" s="1"/>
  <c r="AR323" i="7"/>
  <c r="BO323" i="7"/>
  <c r="BR323" i="7"/>
  <c r="BT323" i="7"/>
  <c r="BL324" i="7" s="1"/>
  <c r="BH321" i="8"/>
  <c r="O323" i="7"/>
  <c r="T323" i="7"/>
  <c r="L324" i="7" s="1"/>
  <c r="R323" i="7"/>
  <c r="CB321" i="9"/>
  <c r="CE321" i="9"/>
  <c r="CG321" i="9"/>
  <c r="BY322" i="9" s="1"/>
  <c r="AO321" i="8"/>
  <c r="AT321" i="8"/>
  <c r="AL322" i="8" s="1"/>
  <c r="AR321" i="8"/>
  <c r="CC322" i="8"/>
  <c r="BB321" i="9"/>
  <c r="BE321" i="9"/>
  <c r="BG321" i="9"/>
  <c r="AY322" i="9" s="1"/>
  <c r="CH321" i="8"/>
  <c r="BP322" i="8"/>
  <c r="BO321" i="9"/>
  <c r="BR321" i="9"/>
  <c r="BT321" i="9"/>
  <c r="BL322" i="9" s="1"/>
  <c r="AD324" i="7"/>
  <c r="AA324" i="7"/>
  <c r="AF324" i="7"/>
  <c r="BU321" i="8"/>
  <c r="O322" i="9"/>
  <c r="T322" i="9"/>
  <c r="L323" i="9" s="1"/>
  <c r="R322" i="9"/>
  <c r="AB321" i="9"/>
  <c r="AE321" i="9"/>
  <c r="AG321" i="9"/>
  <c r="Y322" i="9" s="1"/>
  <c r="CB323" i="7"/>
  <c r="CG323" i="7"/>
  <c r="BY324" i="7" s="1"/>
  <c r="CE323" i="7"/>
  <c r="BC322" i="8"/>
  <c r="BB323" i="7"/>
  <c r="BE323" i="7"/>
  <c r="BG323" i="7"/>
  <c r="AY324" i="7" s="1"/>
  <c r="Q322" i="8"/>
  <c r="N322" i="8"/>
  <c r="S322" i="8"/>
  <c r="AO321" i="9"/>
  <c r="AR321" i="9"/>
  <c r="AT321" i="9"/>
  <c r="AL322" i="9" s="1"/>
  <c r="AU321" i="9" l="1"/>
  <c r="CH321" i="9"/>
  <c r="BP322" i="9"/>
  <c r="BC324" i="7"/>
  <c r="BU321" i="9"/>
  <c r="BC322" i="9"/>
  <c r="AU323" i="7"/>
  <c r="BH323" i="7"/>
  <c r="U322" i="9"/>
  <c r="BH321" i="9"/>
  <c r="U323" i="7"/>
  <c r="AP324" i="7"/>
  <c r="AH321" i="9"/>
  <c r="P323" i="9"/>
  <c r="P324" i="7"/>
  <c r="CD322" i="8"/>
  <c r="CA322" i="8"/>
  <c r="CF322" i="8"/>
  <c r="AP322" i="9"/>
  <c r="AB322" i="8"/>
  <c r="AE322" i="8"/>
  <c r="AG322" i="8"/>
  <c r="Y323" i="8" s="1"/>
  <c r="CH323" i="7"/>
  <c r="AU321" i="8"/>
  <c r="BQ322" i="8"/>
  <c r="BN322" i="8"/>
  <c r="BS322" i="8"/>
  <c r="AP322" i="8"/>
  <c r="BP324" i="7"/>
  <c r="BD322" i="8"/>
  <c r="BA322" i="8"/>
  <c r="BF322" i="8"/>
  <c r="CC324" i="7"/>
  <c r="AB324" i="7"/>
  <c r="AG324" i="7"/>
  <c r="Y325" i="7" s="1"/>
  <c r="AE324" i="7"/>
  <c r="BU323" i="7"/>
  <c r="O322" i="8"/>
  <c r="T322" i="8"/>
  <c r="L323" i="8" s="1"/>
  <c r="R322" i="8"/>
  <c r="AC322" i="9"/>
  <c r="CC322" i="9"/>
  <c r="BQ324" i="7" l="1"/>
  <c r="BN324" i="7"/>
  <c r="BS324" i="7"/>
  <c r="U322" i="8"/>
  <c r="BB322" i="8"/>
  <c r="BG322" i="8"/>
  <c r="AY323" i="8" s="1"/>
  <c r="BE322" i="8"/>
  <c r="P323" i="8"/>
  <c r="AQ324" i="7"/>
  <c r="AN324" i="7"/>
  <c r="AS324" i="7"/>
  <c r="BD322" i="9"/>
  <c r="BA322" i="9"/>
  <c r="BF322" i="9"/>
  <c r="AC323" i="8"/>
  <c r="BD324" i="7"/>
  <c r="BA324" i="7"/>
  <c r="BF324" i="7"/>
  <c r="AH322" i="8"/>
  <c r="Q324" i="7"/>
  <c r="N324" i="7"/>
  <c r="S324" i="7"/>
  <c r="BQ322" i="9"/>
  <c r="BN322" i="9"/>
  <c r="BS322" i="9"/>
  <c r="AC325" i="7"/>
  <c r="BO322" i="8"/>
  <c r="BT322" i="8"/>
  <c r="BL323" i="8" s="1"/>
  <c r="BR322" i="8"/>
  <c r="AQ322" i="8"/>
  <c r="AN322" i="8"/>
  <c r="AS322" i="8"/>
  <c r="AH324" i="7"/>
  <c r="CD322" i="9"/>
  <c r="CA322" i="9"/>
  <c r="CF322" i="9"/>
  <c r="AQ322" i="9"/>
  <c r="AN322" i="9"/>
  <c r="AS322" i="9"/>
  <c r="Q323" i="9"/>
  <c r="N323" i="9"/>
  <c r="S323" i="9"/>
  <c r="CD324" i="7"/>
  <c r="CA324" i="7"/>
  <c r="CF324" i="7"/>
  <c r="AD322" i="9"/>
  <c r="AA322" i="9"/>
  <c r="AF322" i="9"/>
  <c r="CB322" i="8"/>
  <c r="CE322" i="8"/>
  <c r="CG322" i="8"/>
  <c r="BY323" i="8" s="1"/>
  <c r="BU322" i="8" l="1"/>
  <c r="AO324" i="7"/>
  <c r="AR324" i="7"/>
  <c r="AT324" i="7"/>
  <c r="AL325" i="7" s="1"/>
  <c r="BP323" i="8"/>
  <c r="BB324" i="7"/>
  <c r="BE324" i="7"/>
  <c r="BG324" i="7"/>
  <c r="AY325" i="7" s="1"/>
  <c r="Q323" i="8"/>
  <c r="N323" i="8"/>
  <c r="S323" i="8"/>
  <c r="CB324" i="7"/>
  <c r="CG324" i="7"/>
  <c r="BY325" i="7" s="1"/>
  <c r="CE324" i="7"/>
  <c r="AD325" i="7"/>
  <c r="AA325" i="7"/>
  <c r="AF325" i="7"/>
  <c r="BH322" i="8"/>
  <c r="BC323" i="8"/>
  <c r="CC323" i="8"/>
  <c r="BO322" i="9"/>
  <c r="BT322" i="9"/>
  <c r="BL323" i="9" s="1"/>
  <c r="BR322" i="9"/>
  <c r="AD323" i="8"/>
  <c r="AA323" i="8"/>
  <c r="AF323" i="8"/>
  <c r="AO322" i="9"/>
  <c r="AR322" i="9"/>
  <c r="AT322" i="9"/>
  <c r="AL323" i="9" s="1"/>
  <c r="BB322" i="9"/>
  <c r="BE322" i="9"/>
  <c r="BG322" i="9"/>
  <c r="AY323" i="9" s="1"/>
  <c r="O324" i="7"/>
  <c r="T324" i="7"/>
  <c r="L325" i="7" s="1"/>
  <c r="R324" i="7"/>
  <c r="BO324" i="7"/>
  <c r="BR324" i="7"/>
  <c r="BT324" i="7"/>
  <c r="BL325" i="7" s="1"/>
  <c r="O323" i="9"/>
  <c r="T323" i="9"/>
  <c r="L324" i="9" s="1"/>
  <c r="R323" i="9"/>
  <c r="CH322" i="8"/>
  <c r="AO322" i="8"/>
  <c r="AR322" i="8"/>
  <c r="AT322" i="8"/>
  <c r="AL323" i="8" s="1"/>
  <c r="AB322" i="9"/>
  <c r="AG322" i="9"/>
  <c r="Y323" i="9" s="1"/>
  <c r="AE322" i="9"/>
  <c r="CB322" i="9"/>
  <c r="CG322" i="9"/>
  <c r="BY323" i="9" s="1"/>
  <c r="CE322" i="9"/>
  <c r="AC323" i="9" l="1"/>
  <c r="BH322" i="9"/>
  <c r="BP323" i="9"/>
  <c r="BH324" i="7"/>
  <c r="BU324" i="7"/>
  <c r="BP325" i="7"/>
  <c r="AP323" i="9"/>
  <c r="U324" i="7"/>
  <c r="AU322" i="9"/>
  <c r="CD323" i="8"/>
  <c r="CA323" i="8"/>
  <c r="CF323" i="8"/>
  <c r="BQ323" i="8"/>
  <c r="BN323" i="8"/>
  <c r="BS323" i="8"/>
  <c r="CH324" i="7"/>
  <c r="BD323" i="8"/>
  <c r="BA323" i="8"/>
  <c r="BF323" i="8"/>
  <c r="CC325" i="7"/>
  <c r="AP325" i="7"/>
  <c r="AP323" i="8"/>
  <c r="P325" i="7"/>
  <c r="AU324" i="7"/>
  <c r="AU322" i="8"/>
  <c r="AB323" i="8"/>
  <c r="AG323" i="8"/>
  <c r="Y324" i="8" s="1"/>
  <c r="AE323" i="8"/>
  <c r="O323" i="8"/>
  <c r="R323" i="8"/>
  <c r="T323" i="8"/>
  <c r="L324" i="8" s="1"/>
  <c r="CH322" i="9"/>
  <c r="CC323" i="9"/>
  <c r="U323" i="9"/>
  <c r="AH322" i="9"/>
  <c r="P324" i="9"/>
  <c r="BC323" i="9"/>
  <c r="BU322" i="9"/>
  <c r="AB325" i="7"/>
  <c r="AE325" i="7"/>
  <c r="AG325" i="7"/>
  <c r="Y326" i="7" s="1"/>
  <c r="BC325" i="7"/>
  <c r="CB323" i="8" l="1"/>
  <c r="CE323" i="8"/>
  <c r="CG323" i="8"/>
  <c r="BY324" i="8" s="1"/>
  <c r="CD323" i="9"/>
  <c r="CA323" i="9"/>
  <c r="CF323" i="9"/>
  <c r="CD325" i="7"/>
  <c r="CA325" i="7"/>
  <c r="CF325" i="7"/>
  <c r="P324" i="8"/>
  <c r="BB323" i="8"/>
  <c r="BE323" i="8"/>
  <c r="BG323" i="8"/>
  <c r="AY324" i="8" s="1"/>
  <c r="U323" i="8"/>
  <c r="BQ323" i="9"/>
  <c r="BN323" i="9"/>
  <c r="BS323" i="9"/>
  <c r="Q324" i="9"/>
  <c r="N324" i="9"/>
  <c r="S324" i="9"/>
  <c r="AH323" i="8"/>
  <c r="Q325" i="7"/>
  <c r="N325" i="7"/>
  <c r="S325" i="7"/>
  <c r="AQ323" i="9"/>
  <c r="AN323" i="9"/>
  <c r="AS323" i="9"/>
  <c r="AQ325" i="7"/>
  <c r="AN325" i="7"/>
  <c r="AS325" i="7"/>
  <c r="BD323" i="9"/>
  <c r="BA323" i="9"/>
  <c r="BF323" i="9"/>
  <c r="BQ325" i="7"/>
  <c r="BN325" i="7"/>
  <c r="BS325" i="7"/>
  <c r="BO323" i="8"/>
  <c r="BR323" i="8"/>
  <c r="BT323" i="8"/>
  <c r="BL324" i="8" s="1"/>
  <c r="AQ323" i="8"/>
  <c r="AN323" i="8"/>
  <c r="AS323" i="8"/>
  <c r="BD325" i="7"/>
  <c r="BA325" i="7"/>
  <c r="BF325" i="7"/>
  <c r="AC324" i="8"/>
  <c r="AC326" i="7"/>
  <c r="AH325" i="7"/>
  <c r="AD323" i="9"/>
  <c r="AA323" i="9"/>
  <c r="AF323" i="9"/>
  <c r="AD326" i="7" l="1"/>
  <c r="AA326" i="7"/>
  <c r="AF326" i="7"/>
  <c r="CB325" i="7"/>
  <c r="CE325" i="7"/>
  <c r="CG325" i="7"/>
  <c r="BY326" i="7" s="1"/>
  <c r="BU323" i="8"/>
  <c r="BO323" i="9"/>
  <c r="BT323" i="9"/>
  <c r="BL324" i="9" s="1"/>
  <c r="BR323" i="9"/>
  <c r="BB325" i="7"/>
  <c r="BG325" i="7"/>
  <c r="AY326" i="7" s="1"/>
  <c r="BE325" i="7"/>
  <c r="CB323" i="9"/>
  <c r="CG323" i="9"/>
  <c r="BY324" i="9" s="1"/>
  <c r="CE323" i="9"/>
  <c r="BH323" i="8"/>
  <c r="BP324" i="8"/>
  <c r="AO323" i="9"/>
  <c r="AT323" i="9"/>
  <c r="AL324" i="9" s="1"/>
  <c r="AR323" i="9"/>
  <c r="BC324" i="8"/>
  <c r="Q324" i="8"/>
  <c r="N324" i="8"/>
  <c r="S324" i="8"/>
  <c r="CC324" i="8"/>
  <c r="AD324" i="8"/>
  <c r="AA324" i="8"/>
  <c r="AF324" i="8"/>
  <c r="O325" i="7"/>
  <c r="T325" i="7"/>
  <c r="L326" i="7" s="1"/>
  <c r="R325" i="7"/>
  <c r="AB323" i="9"/>
  <c r="AG323" i="9"/>
  <c r="Y324" i="9" s="1"/>
  <c r="AE323" i="9"/>
  <c r="BB323" i="9"/>
  <c r="BE323" i="9"/>
  <c r="BG323" i="9"/>
  <c r="AY324" i="9" s="1"/>
  <c r="AO323" i="8"/>
  <c r="AR323" i="8"/>
  <c r="AT323" i="8"/>
  <c r="AL324" i="8" s="1"/>
  <c r="O324" i="9"/>
  <c r="R324" i="9"/>
  <c r="T324" i="9"/>
  <c r="L325" i="9" s="1"/>
  <c r="CH323" i="8"/>
  <c r="BO325" i="7"/>
  <c r="BT325" i="7"/>
  <c r="BL326" i="7" s="1"/>
  <c r="BR325" i="7"/>
  <c r="AO325" i="7"/>
  <c r="AT325" i="7"/>
  <c r="AL326" i="7" s="1"/>
  <c r="AR325" i="7"/>
  <c r="P326" i="7" l="1"/>
  <c r="BP324" i="9"/>
  <c r="CC324" i="9"/>
  <c r="CH323" i="9"/>
  <c r="AB324" i="8"/>
  <c r="AE324" i="8"/>
  <c r="AG324" i="8"/>
  <c r="Y325" i="8" s="1"/>
  <c r="AU323" i="9"/>
  <c r="CC326" i="7"/>
  <c r="AP324" i="9"/>
  <c r="CH325" i="7"/>
  <c r="P325" i="9"/>
  <c r="CD324" i="8"/>
  <c r="CA324" i="8"/>
  <c r="CF324" i="8"/>
  <c r="BH325" i="7"/>
  <c r="BU325" i="7"/>
  <c r="BP326" i="7"/>
  <c r="BH323" i="9"/>
  <c r="AH323" i="9"/>
  <c r="BQ324" i="8"/>
  <c r="BN324" i="8"/>
  <c r="BS324" i="8"/>
  <c r="BC326" i="7"/>
  <c r="BD324" i="8"/>
  <c r="BA324" i="8"/>
  <c r="BF324" i="8"/>
  <c r="BC324" i="9"/>
  <c r="AU325" i="7"/>
  <c r="AC324" i="9"/>
  <c r="AB326" i="7"/>
  <c r="AG326" i="7"/>
  <c r="Y327" i="7" s="1"/>
  <c r="AE326" i="7"/>
  <c r="AP326" i="7"/>
  <c r="O324" i="8"/>
  <c r="T324" i="8"/>
  <c r="L325" i="8" s="1"/>
  <c r="R324" i="8"/>
  <c r="U324" i="9"/>
  <c r="AP324" i="8"/>
  <c r="AU323" i="8"/>
  <c r="U325" i="7"/>
  <c r="BU323" i="9"/>
  <c r="AH326" i="7" l="1"/>
  <c r="BQ326" i="7"/>
  <c r="BN326" i="7"/>
  <c r="BS326" i="7"/>
  <c r="AQ324" i="8"/>
  <c r="AN324" i="8"/>
  <c r="AS324" i="8"/>
  <c r="AQ326" i="7"/>
  <c r="AN326" i="7"/>
  <c r="AS326" i="7"/>
  <c r="AQ324" i="9"/>
  <c r="AN324" i="9"/>
  <c r="AS324" i="9"/>
  <c r="AC327" i="7"/>
  <c r="BD326" i="7"/>
  <c r="BA326" i="7"/>
  <c r="BF326" i="7"/>
  <c r="AD324" i="9"/>
  <c r="AA324" i="9"/>
  <c r="AF324" i="9"/>
  <c r="CD326" i="7"/>
  <c r="CA326" i="7"/>
  <c r="CF326" i="7"/>
  <c r="CD324" i="9"/>
  <c r="CA324" i="9"/>
  <c r="CF324" i="9"/>
  <c r="BO324" i="8"/>
  <c r="BR324" i="8"/>
  <c r="BT324" i="8"/>
  <c r="BL325" i="8" s="1"/>
  <c r="CB324" i="8"/>
  <c r="CG324" i="8"/>
  <c r="BY325" i="8" s="1"/>
  <c r="CE324" i="8"/>
  <c r="U324" i="8"/>
  <c r="BQ324" i="9"/>
  <c r="BN324" i="9"/>
  <c r="BS324" i="9"/>
  <c r="BB324" i="8"/>
  <c r="BE324" i="8"/>
  <c r="BG324" i="8"/>
  <c r="AY325" i="8" s="1"/>
  <c r="Q325" i="9"/>
  <c r="N325" i="9"/>
  <c r="S325" i="9"/>
  <c r="AC325" i="8"/>
  <c r="Q326" i="7"/>
  <c r="N326" i="7"/>
  <c r="S326" i="7"/>
  <c r="P325" i="8"/>
  <c r="BD324" i="9"/>
  <c r="BA324" i="9"/>
  <c r="BF324" i="9"/>
  <c r="AH324" i="8"/>
  <c r="BO324" i="9" l="1"/>
  <c r="BT324" i="9"/>
  <c r="BL325" i="9" s="1"/>
  <c r="BR324" i="9"/>
  <c r="AO326" i="7"/>
  <c r="AR326" i="7"/>
  <c r="AT326" i="7"/>
  <c r="AL327" i="7" s="1"/>
  <c r="AD325" i="8"/>
  <c r="AA325" i="8"/>
  <c r="AF325" i="8"/>
  <c r="AO324" i="8"/>
  <c r="AT324" i="8"/>
  <c r="AL325" i="8" s="1"/>
  <c r="AR324" i="8"/>
  <c r="O326" i="7"/>
  <c r="T326" i="7"/>
  <c r="L327" i="7" s="1"/>
  <c r="R326" i="7"/>
  <c r="CC325" i="8"/>
  <c r="BB326" i="7"/>
  <c r="BE326" i="7"/>
  <c r="BG326" i="7"/>
  <c r="AY327" i="7" s="1"/>
  <c r="O325" i="9"/>
  <c r="T325" i="9"/>
  <c r="L326" i="9" s="1"/>
  <c r="R325" i="9"/>
  <c r="CB326" i="7"/>
  <c r="CG326" i="7"/>
  <c r="BY327" i="7" s="1"/>
  <c r="CE326" i="7"/>
  <c r="BP325" i="8"/>
  <c r="BO326" i="7"/>
  <c r="BR326" i="7"/>
  <c r="BT326" i="7"/>
  <c r="BL327" i="7" s="1"/>
  <c r="BB324" i="9"/>
  <c r="BE324" i="9"/>
  <c r="BG324" i="9"/>
  <c r="AY325" i="9" s="1"/>
  <c r="CB324" i="9"/>
  <c r="CG324" i="9"/>
  <c r="BY325" i="9" s="1"/>
  <c r="CE324" i="9"/>
  <c r="CH324" i="8"/>
  <c r="AD327" i="7"/>
  <c r="AA327" i="7"/>
  <c r="AF327" i="7"/>
  <c r="BH324" i="8"/>
  <c r="AB324" i="9"/>
  <c r="AE324" i="9"/>
  <c r="AG324" i="9"/>
  <c r="Y325" i="9" s="1"/>
  <c r="AO324" i="9"/>
  <c r="AR324" i="9"/>
  <c r="AT324" i="9"/>
  <c r="AL325" i="9" s="1"/>
  <c r="BC325" i="8"/>
  <c r="BU324" i="8"/>
  <c r="Q325" i="8"/>
  <c r="N325" i="8"/>
  <c r="S325" i="8"/>
  <c r="AC325" i="9" l="1"/>
  <c r="BQ325" i="8"/>
  <c r="BN325" i="8"/>
  <c r="BS325" i="8"/>
  <c r="CD325" i="8"/>
  <c r="CA325" i="8"/>
  <c r="CF325" i="8"/>
  <c r="AH324" i="9"/>
  <c r="CH324" i="9"/>
  <c r="CC325" i="9"/>
  <c r="CH326" i="7"/>
  <c r="BC325" i="9"/>
  <c r="CC327" i="7"/>
  <c r="P327" i="7"/>
  <c r="BD325" i="8"/>
  <c r="BA325" i="8"/>
  <c r="BF325" i="8"/>
  <c r="BH324" i="9"/>
  <c r="AU324" i="8"/>
  <c r="AP327" i="7"/>
  <c r="U325" i="9"/>
  <c r="AP325" i="8"/>
  <c r="AU326" i="7"/>
  <c r="P326" i="9"/>
  <c r="AP325" i="9"/>
  <c r="BP327" i="7"/>
  <c r="BC327" i="7"/>
  <c r="BU324" i="9"/>
  <c r="U326" i="7"/>
  <c r="AB327" i="7"/>
  <c r="AG327" i="7"/>
  <c r="Y328" i="7" s="1"/>
  <c r="AE327" i="7"/>
  <c r="AU324" i="9"/>
  <c r="BU326" i="7"/>
  <c r="BH326" i="7"/>
  <c r="AB325" i="8"/>
  <c r="AE325" i="8"/>
  <c r="AG325" i="8"/>
  <c r="Y326" i="8" s="1"/>
  <c r="BP325" i="9"/>
  <c r="O325" i="8"/>
  <c r="T325" i="8"/>
  <c r="L326" i="8" s="1"/>
  <c r="R325" i="8"/>
  <c r="AC326" i="8" l="1"/>
  <c r="BD325" i="9"/>
  <c r="BA325" i="9"/>
  <c r="BF325" i="9"/>
  <c r="AC328" i="7"/>
  <c r="AQ325" i="9"/>
  <c r="AN325" i="9"/>
  <c r="AS325" i="9"/>
  <c r="AH325" i="8"/>
  <c r="CB325" i="8"/>
  <c r="CE325" i="8"/>
  <c r="CG325" i="8"/>
  <c r="BY326" i="8" s="1"/>
  <c r="AQ327" i="7"/>
  <c r="AN327" i="7"/>
  <c r="AS327" i="7"/>
  <c r="Q326" i="9"/>
  <c r="N326" i="9"/>
  <c r="S326" i="9"/>
  <c r="CD325" i="9"/>
  <c r="CA325" i="9"/>
  <c r="CF325" i="9"/>
  <c r="BQ327" i="7"/>
  <c r="BN327" i="7"/>
  <c r="BS327" i="7"/>
  <c r="BB325" i="8"/>
  <c r="BE325" i="8"/>
  <c r="BG325" i="8"/>
  <c r="AY326" i="8" s="1"/>
  <c r="BO325" i="8"/>
  <c r="BT325" i="8"/>
  <c r="BL326" i="8" s="1"/>
  <c r="BR325" i="8"/>
  <c r="BD327" i="7"/>
  <c r="BA327" i="7"/>
  <c r="BF327" i="7"/>
  <c r="AQ325" i="8"/>
  <c r="AN325" i="8"/>
  <c r="AS325" i="8"/>
  <c r="Q327" i="7"/>
  <c r="N327" i="7"/>
  <c r="S327" i="7"/>
  <c r="AD325" i="9"/>
  <c r="AA325" i="9"/>
  <c r="AF325" i="9"/>
  <c r="CD327" i="7"/>
  <c r="CA327" i="7"/>
  <c r="CF327" i="7"/>
  <c r="U325" i="8"/>
  <c r="P326" i="8"/>
  <c r="BQ325" i="9"/>
  <c r="BN325" i="9"/>
  <c r="BS325" i="9"/>
  <c r="AH327" i="7"/>
  <c r="BH325" i="8" l="1"/>
  <c r="O326" i="9"/>
  <c r="R326" i="9"/>
  <c r="T326" i="9"/>
  <c r="L327" i="9" s="1"/>
  <c r="AO327" i="7"/>
  <c r="AR327" i="7"/>
  <c r="AT327" i="7"/>
  <c r="AL328" i="7" s="1"/>
  <c r="AO325" i="9"/>
  <c r="AR325" i="9"/>
  <c r="AT325" i="9"/>
  <c r="AL326" i="9" s="1"/>
  <c r="BC326" i="8"/>
  <c r="AO325" i="8"/>
  <c r="AT325" i="8"/>
  <c r="AL326" i="8" s="1"/>
  <c r="AR325" i="8"/>
  <c r="CB327" i="7"/>
  <c r="CE327" i="7"/>
  <c r="CG327" i="7"/>
  <c r="BY328" i="7" s="1"/>
  <c r="BB327" i="7"/>
  <c r="BG327" i="7"/>
  <c r="AY328" i="7" s="1"/>
  <c r="BE327" i="7"/>
  <c r="BO327" i="7"/>
  <c r="BR327" i="7"/>
  <c r="BT327" i="7"/>
  <c r="BL328" i="7" s="1"/>
  <c r="CC326" i="8"/>
  <c r="CH325" i="8"/>
  <c r="AD328" i="7"/>
  <c r="AA328" i="7"/>
  <c r="AF328" i="7"/>
  <c r="BB325" i="9"/>
  <c r="BE325" i="9"/>
  <c r="BG325" i="9"/>
  <c r="AY326" i="9" s="1"/>
  <c r="AB325" i="9"/>
  <c r="AG325" i="9"/>
  <c r="Y326" i="9" s="1"/>
  <c r="AE325" i="9"/>
  <c r="CB325" i="9"/>
  <c r="CE325" i="9"/>
  <c r="CG325" i="9"/>
  <c r="BY326" i="9" s="1"/>
  <c r="O327" i="7"/>
  <c r="T327" i="7"/>
  <c r="L328" i="7" s="1"/>
  <c r="R327" i="7"/>
  <c r="BP326" i="8"/>
  <c r="BO325" i="9"/>
  <c r="BR325" i="9"/>
  <c r="BT325" i="9"/>
  <c r="BL326" i="9" s="1"/>
  <c r="BU325" i="8"/>
  <c r="Q326" i="8"/>
  <c r="N326" i="8"/>
  <c r="S326" i="8"/>
  <c r="AD326" i="8"/>
  <c r="AA326" i="8"/>
  <c r="AF326" i="8"/>
  <c r="AP328" i="7" l="1"/>
  <c r="CH327" i="7"/>
  <c r="AH325" i="9"/>
  <c r="AU327" i="7"/>
  <c r="U327" i="7"/>
  <c r="AC326" i="9"/>
  <c r="P328" i="7"/>
  <c r="CD326" i="8"/>
  <c r="CA326" i="8"/>
  <c r="CF326" i="8"/>
  <c r="AU325" i="8"/>
  <c r="BP326" i="9"/>
  <c r="BC326" i="9"/>
  <c r="AP326" i="8"/>
  <c r="O326" i="8"/>
  <c r="T326" i="8"/>
  <c r="L327" i="8" s="1"/>
  <c r="R326" i="8"/>
  <c r="BQ326" i="8"/>
  <c r="BN326" i="8"/>
  <c r="BS326" i="8"/>
  <c r="BU325" i="9"/>
  <c r="CC326" i="9"/>
  <c r="BH325" i="9"/>
  <c r="BP328" i="7"/>
  <c r="BU327" i="7"/>
  <c r="BD326" i="8"/>
  <c r="BA326" i="8"/>
  <c r="BF326" i="8"/>
  <c r="P327" i="9"/>
  <c r="U326" i="9"/>
  <c r="BH327" i="7"/>
  <c r="BC328" i="7"/>
  <c r="AP326" i="9"/>
  <c r="CH325" i="9"/>
  <c r="AB328" i="7"/>
  <c r="AG328" i="7"/>
  <c r="Y329" i="7" s="1"/>
  <c r="AE328" i="7"/>
  <c r="AU325" i="9"/>
  <c r="AB326" i="8"/>
  <c r="AG326" i="8"/>
  <c r="Y327" i="8" s="1"/>
  <c r="AE326" i="8"/>
  <c r="CC328" i="7"/>
  <c r="AQ326" i="8" l="1"/>
  <c r="AN326" i="8"/>
  <c r="AS326" i="8"/>
  <c r="BD326" i="9"/>
  <c r="BA326" i="9"/>
  <c r="BF326" i="9"/>
  <c r="AD326" i="9"/>
  <c r="AA326" i="9"/>
  <c r="AF326" i="9"/>
  <c r="CD326" i="9"/>
  <c r="CA326" i="9"/>
  <c r="CF326" i="9"/>
  <c r="AQ326" i="9"/>
  <c r="AN326" i="9"/>
  <c r="AS326" i="9"/>
  <c r="BO326" i="8"/>
  <c r="BR326" i="8"/>
  <c r="BT326" i="8"/>
  <c r="BL327" i="8" s="1"/>
  <c r="Q327" i="9"/>
  <c r="N327" i="9"/>
  <c r="S327" i="9"/>
  <c r="AC327" i="8"/>
  <c r="BD328" i="7"/>
  <c r="BA328" i="7"/>
  <c r="BF328" i="7"/>
  <c r="BB326" i="8"/>
  <c r="BE326" i="8"/>
  <c r="BG326" i="8"/>
  <c r="AY327" i="8" s="1"/>
  <c r="CD328" i="7"/>
  <c r="CA328" i="7"/>
  <c r="CF328" i="7"/>
  <c r="U326" i="8"/>
  <c r="CB326" i="8"/>
  <c r="CE326" i="8"/>
  <c r="CG326" i="8"/>
  <c r="BY327" i="8" s="1"/>
  <c r="AH326" i="8"/>
  <c r="BQ328" i="7"/>
  <c r="BN328" i="7"/>
  <c r="BS328" i="7"/>
  <c r="P327" i="8"/>
  <c r="BQ326" i="9"/>
  <c r="BN326" i="9"/>
  <c r="BS326" i="9"/>
  <c r="AH328" i="7"/>
  <c r="AC329" i="7"/>
  <c r="Q328" i="7"/>
  <c r="N328" i="7"/>
  <c r="S328" i="7"/>
  <c r="AQ328" i="7"/>
  <c r="AN328" i="7"/>
  <c r="AS328" i="7"/>
  <c r="BP327" i="8" l="1"/>
  <c r="BH326" i="8"/>
  <c r="BU326" i="8"/>
  <c r="BC327" i="8"/>
  <c r="AD329" i="7"/>
  <c r="AA329" i="7"/>
  <c r="AF329" i="7"/>
  <c r="AB326" i="9"/>
  <c r="AE326" i="9"/>
  <c r="AG326" i="9"/>
  <c r="Y327" i="9" s="1"/>
  <c r="BB326" i="9"/>
  <c r="BG326" i="9"/>
  <c r="AY327" i="9" s="1"/>
  <c r="BE326" i="9"/>
  <c r="CC327" i="8"/>
  <c r="BB328" i="7"/>
  <c r="BE328" i="7"/>
  <c r="BG328" i="7"/>
  <c r="AY329" i="7" s="1"/>
  <c r="AO328" i="7"/>
  <c r="AT328" i="7"/>
  <c r="AL329" i="7" s="1"/>
  <c r="AR328" i="7"/>
  <c r="Q327" i="8"/>
  <c r="N327" i="8"/>
  <c r="S327" i="8"/>
  <c r="O327" i="9"/>
  <c r="T327" i="9"/>
  <c r="L328" i="9" s="1"/>
  <c r="R327" i="9"/>
  <c r="CH326" i="8"/>
  <c r="AO326" i="9"/>
  <c r="AR326" i="9"/>
  <c r="AT326" i="9"/>
  <c r="AL327" i="9" s="1"/>
  <c r="BO326" i="9"/>
  <c r="BT326" i="9"/>
  <c r="BL327" i="9" s="1"/>
  <c r="BR326" i="9"/>
  <c r="AD327" i="8"/>
  <c r="AA327" i="8"/>
  <c r="AF327" i="8"/>
  <c r="O328" i="7"/>
  <c r="T328" i="7"/>
  <c r="L329" i="7" s="1"/>
  <c r="R328" i="7"/>
  <c r="CB326" i="9"/>
  <c r="CE326" i="9"/>
  <c r="CG326" i="9"/>
  <c r="BY327" i="9" s="1"/>
  <c r="AO326" i="8"/>
  <c r="AT326" i="8"/>
  <c r="AL327" i="8" s="1"/>
  <c r="AR326" i="8"/>
  <c r="CB328" i="7"/>
  <c r="CG328" i="7"/>
  <c r="BY329" i="7" s="1"/>
  <c r="CE328" i="7"/>
  <c r="BO328" i="7"/>
  <c r="BT328" i="7"/>
  <c r="BL329" i="7" s="1"/>
  <c r="BR328" i="7"/>
  <c r="BD327" i="8" l="1"/>
  <c r="BA327" i="8"/>
  <c r="BF327" i="8"/>
  <c r="AP329" i="7"/>
  <c r="AC327" i="9"/>
  <c r="CH328" i="7"/>
  <c r="CC329" i="7"/>
  <c r="AU326" i="8"/>
  <c r="AB327" i="8"/>
  <c r="AE327" i="8"/>
  <c r="AG327" i="8"/>
  <c r="Y328" i="8" s="1"/>
  <c r="BC329" i="7"/>
  <c r="AP327" i="8"/>
  <c r="AH326" i="9"/>
  <c r="U327" i="9"/>
  <c r="CC327" i="9"/>
  <c r="P328" i="9"/>
  <c r="BH328" i="7"/>
  <c r="BP327" i="9"/>
  <c r="BP329" i="7"/>
  <c r="CD327" i="8"/>
  <c r="CA327" i="8"/>
  <c r="CF327" i="8"/>
  <c r="U328" i="7"/>
  <c r="O327" i="8"/>
  <c r="T327" i="8"/>
  <c r="L328" i="8" s="1"/>
  <c r="R327" i="8"/>
  <c r="AU326" i="9"/>
  <c r="AU328" i="7"/>
  <c r="BU328" i="7"/>
  <c r="CH326" i="9"/>
  <c r="BU326" i="9"/>
  <c r="P329" i="7"/>
  <c r="AP327" i="9"/>
  <c r="BH326" i="9"/>
  <c r="AB329" i="7"/>
  <c r="AG329" i="7"/>
  <c r="Y330" i="7" s="1"/>
  <c r="AE329" i="7"/>
  <c r="BQ327" i="8"/>
  <c r="BN327" i="8"/>
  <c r="BS327" i="8"/>
  <c r="BC327" i="9"/>
  <c r="CD329" i="7" l="1"/>
  <c r="CA329" i="7"/>
  <c r="CF329" i="7"/>
  <c r="BQ327" i="9"/>
  <c r="BN327" i="9"/>
  <c r="BS327" i="9"/>
  <c r="BD329" i="7"/>
  <c r="BA329" i="7"/>
  <c r="BF329" i="7"/>
  <c r="AD327" i="9"/>
  <c r="AA327" i="9"/>
  <c r="AF327" i="9"/>
  <c r="AC330" i="7"/>
  <c r="AQ327" i="8"/>
  <c r="AN327" i="8"/>
  <c r="AS327" i="8"/>
  <c r="Q328" i="9"/>
  <c r="N328" i="9"/>
  <c r="S328" i="9"/>
  <c r="AC328" i="8"/>
  <c r="AQ329" i="7"/>
  <c r="AN329" i="7"/>
  <c r="AS329" i="7"/>
  <c r="P328" i="8"/>
  <c r="BQ329" i="7"/>
  <c r="BN329" i="7"/>
  <c r="BS329" i="7"/>
  <c r="AH327" i="8"/>
  <c r="CB327" i="8"/>
  <c r="CG327" i="8"/>
  <c r="BY328" i="8" s="1"/>
  <c r="CE327" i="8"/>
  <c r="BD327" i="9"/>
  <c r="BA327" i="9"/>
  <c r="BF327" i="9"/>
  <c r="BB327" i="8"/>
  <c r="BE327" i="8"/>
  <c r="BG327" i="8"/>
  <c r="AY328" i="8" s="1"/>
  <c r="AH329" i="7"/>
  <c r="AQ327" i="9"/>
  <c r="AN327" i="9"/>
  <c r="AS327" i="9"/>
  <c r="Q329" i="7"/>
  <c r="N329" i="7"/>
  <c r="S329" i="7"/>
  <c r="CD327" i="9"/>
  <c r="CA327" i="9"/>
  <c r="CF327" i="9"/>
  <c r="BO327" i="8"/>
  <c r="BT327" i="8"/>
  <c r="BL328" i="8" s="1"/>
  <c r="BR327" i="8"/>
  <c r="U327" i="8"/>
  <c r="O328" i="9" l="1"/>
  <c r="R328" i="9"/>
  <c r="T328" i="9"/>
  <c r="L329" i="9" s="1"/>
  <c r="BB329" i="7"/>
  <c r="BE329" i="7"/>
  <c r="BG329" i="7"/>
  <c r="AY330" i="7" s="1"/>
  <c r="BU327" i="8"/>
  <c r="BO327" i="9"/>
  <c r="BR327" i="9"/>
  <c r="BT327" i="9"/>
  <c r="BL328" i="9" s="1"/>
  <c r="BO329" i="7"/>
  <c r="BT329" i="7"/>
  <c r="BL330" i="7" s="1"/>
  <c r="BR329" i="7"/>
  <c r="AO327" i="8"/>
  <c r="AT327" i="8"/>
  <c r="AL328" i="8" s="1"/>
  <c r="AR327" i="8"/>
  <c r="BB327" i="9"/>
  <c r="BG327" i="9"/>
  <c r="AY328" i="9" s="1"/>
  <c r="BE327" i="9"/>
  <c r="BP328" i="8"/>
  <c r="O329" i="7"/>
  <c r="T329" i="7"/>
  <c r="L330" i="7" s="1"/>
  <c r="R329" i="7"/>
  <c r="AO329" i="7"/>
  <c r="AR329" i="7"/>
  <c r="AT329" i="7"/>
  <c r="AL330" i="7" s="1"/>
  <c r="AD330" i="7"/>
  <c r="AA330" i="7"/>
  <c r="AF330" i="7"/>
  <c r="BH327" i="8"/>
  <c r="CC328" i="8"/>
  <c r="AB327" i="9"/>
  <c r="AG327" i="9"/>
  <c r="Y328" i="9" s="1"/>
  <c r="AE327" i="9"/>
  <c r="CB329" i="7"/>
  <c r="CE329" i="7"/>
  <c r="CG329" i="7"/>
  <c r="BY330" i="7" s="1"/>
  <c r="BC328" i="8"/>
  <c r="Q328" i="8"/>
  <c r="N328" i="8"/>
  <c r="S328" i="8"/>
  <c r="CH327" i="8"/>
  <c r="CB327" i="9"/>
  <c r="CG327" i="9"/>
  <c r="BY328" i="9" s="1"/>
  <c r="CE327" i="9"/>
  <c r="AO327" i="9"/>
  <c r="AR327" i="9"/>
  <c r="AT327" i="9"/>
  <c r="AL328" i="9" s="1"/>
  <c r="AD328" i="8"/>
  <c r="AA328" i="8"/>
  <c r="AF328" i="8"/>
  <c r="BP328" i="9" l="1"/>
  <c r="BU327" i="9"/>
  <c r="BH327" i="9"/>
  <c r="CC330" i="7"/>
  <c r="AH327" i="9"/>
  <c r="BC328" i="9"/>
  <c r="P330" i="7"/>
  <c r="AC328" i="9"/>
  <c r="P329" i="9"/>
  <c r="CH327" i="9"/>
  <c r="CH329" i="7"/>
  <c r="CD328" i="8"/>
  <c r="CA328" i="8"/>
  <c r="CF328" i="8"/>
  <c r="AP330" i="7"/>
  <c r="AP328" i="8"/>
  <c r="U328" i="9"/>
  <c r="AU329" i="7"/>
  <c r="AB330" i="7"/>
  <c r="AE330" i="7"/>
  <c r="AG330" i="7"/>
  <c r="Y331" i="7" s="1"/>
  <c r="AP328" i="9"/>
  <c r="BU329" i="7"/>
  <c r="BC330" i="7"/>
  <c r="CC328" i="9"/>
  <c r="BQ328" i="8"/>
  <c r="BN328" i="8"/>
  <c r="BS328" i="8"/>
  <c r="AU327" i="8"/>
  <c r="AB328" i="8"/>
  <c r="AG328" i="8"/>
  <c r="Y329" i="8" s="1"/>
  <c r="AE328" i="8"/>
  <c r="O328" i="8"/>
  <c r="R328" i="8"/>
  <c r="T328" i="8"/>
  <c r="L329" i="8" s="1"/>
  <c r="BD328" i="8"/>
  <c r="BA328" i="8"/>
  <c r="BF328" i="8"/>
  <c r="AU327" i="9"/>
  <c r="U329" i="7"/>
  <c r="BP330" i="7"/>
  <c r="BH329" i="7"/>
  <c r="AQ330" i="7" l="1"/>
  <c r="AN330" i="7"/>
  <c r="AS330" i="7"/>
  <c r="AD328" i="9"/>
  <c r="AA328" i="9"/>
  <c r="AF328" i="9"/>
  <c r="AC331" i="7"/>
  <c r="CB328" i="8"/>
  <c r="CG328" i="8"/>
  <c r="BY329" i="8" s="1"/>
  <c r="CE328" i="8"/>
  <c r="Q330" i="7"/>
  <c r="N330" i="7"/>
  <c r="S330" i="7"/>
  <c r="AH330" i="7"/>
  <c r="BD328" i="9"/>
  <c r="BA328" i="9"/>
  <c r="BF328" i="9"/>
  <c r="BO328" i="8"/>
  <c r="BT328" i="8"/>
  <c r="BL329" i="8" s="1"/>
  <c r="BR328" i="8"/>
  <c r="BB328" i="8"/>
  <c r="BG328" i="8"/>
  <c r="AY329" i="8" s="1"/>
  <c r="BE328" i="8"/>
  <c r="AQ328" i="9"/>
  <c r="AN328" i="9"/>
  <c r="AS328" i="9"/>
  <c r="P329" i="8"/>
  <c r="CD328" i="9"/>
  <c r="CA328" i="9"/>
  <c r="CF328" i="9"/>
  <c r="BQ328" i="9"/>
  <c r="BN328" i="9"/>
  <c r="BS328" i="9"/>
  <c r="U328" i="8"/>
  <c r="BD330" i="7"/>
  <c r="BA330" i="7"/>
  <c r="BF330" i="7"/>
  <c r="Q329" i="9"/>
  <c r="N329" i="9"/>
  <c r="S329" i="9"/>
  <c r="CD330" i="7"/>
  <c r="CA330" i="7"/>
  <c r="CF330" i="7"/>
  <c r="BQ330" i="7"/>
  <c r="BN330" i="7"/>
  <c r="BS330" i="7"/>
  <c r="AH328" i="8"/>
  <c r="AQ328" i="8"/>
  <c r="AN328" i="8"/>
  <c r="AS328" i="8"/>
  <c r="AC329" i="8"/>
  <c r="Q329" i="8" l="1"/>
  <c r="N329" i="8"/>
  <c r="S329" i="8"/>
  <c r="BB330" i="7"/>
  <c r="BE330" i="7"/>
  <c r="BG330" i="7"/>
  <c r="AY331" i="7" s="1"/>
  <c r="AD331" i="7"/>
  <c r="AA331" i="7"/>
  <c r="AF331" i="7"/>
  <c r="BO328" i="9"/>
  <c r="BT328" i="9"/>
  <c r="BL329" i="9" s="1"/>
  <c r="BR328" i="9"/>
  <c r="AO328" i="9"/>
  <c r="AT328" i="9"/>
  <c r="AL329" i="9" s="1"/>
  <c r="AR328" i="9"/>
  <c r="BB328" i="9"/>
  <c r="BE328" i="9"/>
  <c r="BG328" i="9"/>
  <c r="AY329" i="9" s="1"/>
  <c r="BH328" i="8"/>
  <c r="BO330" i="7"/>
  <c r="BT330" i="7"/>
  <c r="BL331" i="7" s="1"/>
  <c r="BR330" i="7"/>
  <c r="AD329" i="8"/>
  <c r="AA329" i="8"/>
  <c r="AF329" i="8"/>
  <c r="BC329" i="8"/>
  <c r="AB328" i="9"/>
  <c r="AE328" i="9"/>
  <c r="AG328" i="9"/>
  <c r="Y329" i="9" s="1"/>
  <c r="O330" i="7"/>
  <c r="T330" i="7"/>
  <c r="L331" i="7" s="1"/>
  <c r="R330" i="7"/>
  <c r="BU328" i="8"/>
  <c r="BP329" i="8"/>
  <c r="B35" i="9"/>
  <c r="CB328" i="9"/>
  <c r="CE328" i="9"/>
  <c r="CG328" i="9"/>
  <c r="BY329" i="9" s="1"/>
  <c r="CH328" i="8"/>
  <c r="AO330" i="7"/>
  <c r="AT330" i="7"/>
  <c r="AL331" i="7" s="1"/>
  <c r="AR330" i="7"/>
  <c r="CB330" i="7"/>
  <c r="CG330" i="7"/>
  <c r="BY331" i="7" s="1"/>
  <c r="CE330" i="7"/>
  <c r="AO328" i="8"/>
  <c r="AT328" i="8"/>
  <c r="AL329" i="8" s="1"/>
  <c r="AR328" i="8"/>
  <c r="O329" i="9"/>
  <c r="T329" i="9"/>
  <c r="L330" i="9" s="1"/>
  <c r="R329" i="9"/>
  <c r="CC329" i="8"/>
  <c r="CH328" i="9" l="1"/>
  <c r="BU330" i="7"/>
  <c r="AU328" i="9"/>
  <c r="BC331" i="7"/>
  <c r="BH330" i="7"/>
  <c r="AH328" i="9"/>
  <c r="B35" i="8"/>
  <c r="BU328" i="9"/>
  <c r="O329" i="8"/>
  <c r="R329" i="8"/>
  <c r="T329" i="8"/>
  <c r="L330" i="8" s="1"/>
  <c r="AP329" i="8"/>
  <c r="BP331" i="7"/>
  <c r="CH330" i="7"/>
  <c r="BP329" i="9"/>
  <c r="P331" i="7"/>
  <c r="AP329" i="9"/>
  <c r="CC329" i="9"/>
  <c r="AC329" i="9"/>
  <c r="C37" i="7"/>
  <c r="CC331" i="7"/>
  <c r="CD329" i="8"/>
  <c r="CA329" i="8"/>
  <c r="CF329" i="8"/>
  <c r="AU330" i="7"/>
  <c r="BQ329" i="8"/>
  <c r="BN329" i="8"/>
  <c r="BS329" i="8"/>
  <c r="BD329" i="8"/>
  <c r="BA329" i="8"/>
  <c r="BF329" i="8"/>
  <c r="AB331" i="7"/>
  <c r="AE331" i="7"/>
  <c r="AG331" i="7"/>
  <c r="Y332" i="7" s="1"/>
  <c r="P330" i="9"/>
  <c r="C35" i="8"/>
  <c r="BC329" i="9"/>
  <c r="U329" i="9"/>
  <c r="AP331" i="7"/>
  <c r="AU328" i="8"/>
  <c r="U330" i="7"/>
  <c r="AB329" i="8"/>
  <c r="AG329" i="8"/>
  <c r="Y330" i="8" s="1"/>
  <c r="AE329" i="8"/>
  <c r="BH328" i="9"/>
  <c r="BQ331" i="7" l="1"/>
  <c r="BN331" i="7"/>
  <c r="BS331" i="7"/>
  <c r="G35" i="8"/>
  <c r="AC332" i="7"/>
  <c r="CB329" i="8"/>
  <c r="CE329" i="8"/>
  <c r="CG329" i="8"/>
  <c r="BY330" i="8" s="1"/>
  <c r="AQ329" i="9"/>
  <c r="AN329" i="9"/>
  <c r="AS329" i="9"/>
  <c r="AH331" i="7"/>
  <c r="AQ329" i="8"/>
  <c r="AN329" i="8"/>
  <c r="AS329" i="8"/>
  <c r="BD331" i="7"/>
  <c r="BA331" i="7"/>
  <c r="BF331" i="7"/>
  <c r="AH329" i="8"/>
  <c r="CD331" i="7"/>
  <c r="CA331" i="7"/>
  <c r="CF331" i="7"/>
  <c r="Q331" i="7"/>
  <c r="N331" i="7"/>
  <c r="S331" i="7"/>
  <c r="P330" i="8"/>
  <c r="AQ331" i="7"/>
  <c r="AN331" i="7"/>
  <c r="AS331" i="7"/>
  <c r="BD329" i="9"/>
  <c r="BA329" i="9"/>
  <c r="BF329" i="9"/>
  <c r="E35" i="8"/>
  <c r="U329" i="8"/>
  <c r="BQ329" i="9"/>
  <c r="BN329" i="9"/>
  <c r="BS329" i="9"/>
  <c r="F35" i="8"/>
  <c r="BB329" i="8"/>
  <c r="BG329" i="8"/>
  <c r="AY330" i="8" s="1"/>
  <c r="BE329" i="8"/>
  <c r="AC330" i="8"/>
  <c r="Q330" i="9"/>
  <c r="N330" i="9"/>
  <c r="S330" i="9"/>
  <c r="BO329" i="8"/>
  <c r="BR329" i="8"/>
  <c r="BT329" i="8"/>
  <c r="BL330" i="8" s="1"/>
  <c r="AD329" i="9"/>
  <c r="AA329" i="9"/>
  <c r="AF329" i="9"/>
  <c r="CD329" i="9"/>
  <c r="CA329" i="9"/>
  <c r="CF329" i="9"/>
  <c r="BO329" i="9" l="1"/>
  <c r="BT329" i="9"/>
  <c r="BL330" i="9" s="1"/>
  <c r="BR329" i="9"/>
  <c r="D35" i="8"/>
  <c r="AD332" i="7"/>
  <c r="AA332" i="7"/>
  <c r="AF332" i="7"/>
  <c r="B37" i="7"/>
  <c r="AO329" i="8"/>
  <c r="AT329" i="8"/>
  <c r="AL330" i="8" s="1"/>
  <c r="AR329" i="8"/>
  <c r="AD330" i="8"/>
  <c r="AA330" i="8"/>
  <c r="AF330" i="8"/>
  <c r="BH329" i="8"/>
  <c r="O331" i="7"/>
  <c r="R331" i="7"/>
  <c r="T331" i="7"/>
  <c r="L332" i="7" s="1"/>
  <c r="C35" i="9"/>
  <c r="BC330" i="8"/>
  <c r="G37" i="7"/>
  <c r="O330" i="9"/>
  <c r="T330" i="9"/>
  <c r="L331" i="9" s="1"/>
  <c r="R330" i="9"/>
  <c r="F35" i="9"/>
  <c r="E35" i="9"/>
  <c r="CB331" i="7"/>
  <c r="CE331" i="7"/>
  <c r="CG331" i="7"/>
  <c r="BY332" i="7" s="1"/>
  <c r="D35" i="9"/>
  <c r="BB331" i="7"/>
  <c r="BG331" i="7"/>
  <c r="AY332" i="7" s="1"/>
  <c r="BE331" i="7"/>
  <c r="BP330" i="8"/>
  <c r="AO329" i="9"/>
  <c r="AR329" i="9"/>
  <c r="AT329" i="9"/>
  <c r="AL330" i="9" s="1"/>
  <c r="G35" i="9"/>
  <c r="Q330" i="8"/>
  <c r="N330" i="8"/>
  <c r="S330" i="8"/>
  <c r="CB329" i="9"/>
  <c r="CE329" i="9"/>
  <c r="CG329" i="9"/>
  <c r="BY330" i="9" s="1"/>
  <c r="AB329" i="9"/>
  <c r="AG329" i="9"/>
  <c r="Y330" i="9" s="1"/>
  <c r="AE329" i="9"/>
  <c r="F37" i="7"/>
  <c r="BB329" i="9"/>
  <c r="BG329" i="9"/>
  <c r="AY330" i="9" s="1"/>
  <c r="BE329" i="9"/>
  <c r="BU329" i="8"/>
  <c r="D37" i="7"/>
  <c r="CC330" i="8"/>
  <c r="BO331" i="7"/>
  <c r="BR331" i="7"/>
  <c r="BT331" i="7"/>
  <c r="BL332" i="7" s="1"/>
  <c r="AO331" i="7"/>
  <c r="AT331" i="7"/>
  <c r="AL332" i="7" s="1"/>
  <c r="AR331" i="7"/>
  <c r="E37" i="7"/>
  <c r="CH329" i="8"/>
  <c r="AP330" i="8" l="1"/>
  <c r="BH329" i="9"/>
  <c r="BC330" i="9"/>
  <c r="BC332" i="7"/>
  <c r="P332" i="7"/>
  <c r="BP332" i="7"/>
  <c r="U330" i="9"/>
  <c r="U331" i="7"/>
  <c r="AP332" i="7"/>
  <c r="BH331" i="7"/>
  <c r="P331" i="9"/>
  <c r="AB332" i="7"/>
  <c r="AE332" i="7"/>
  <c r="AG332" i="7"/>
  <c r="Y333" i="7" s="1"/>
  <c r="BU331" i="7"/>
  <c r="AP330" i="9"/>
  <c r="AH329" i="9"/>
  <c r="AU329" i="9"/>
  <c r="AU331" i="7"/>
  <c r="O330" i="8"/>
  <c r="R330" i="8"/>
  <c r="T330" i="8"/>
  <c r="L331" i="8" s="1"/>
  <c r="CD330" i="8"/>
  <c r="CA330" i="8"/>
  <c r="CF330" i="8"/>
  <c r="AC330" i="9"/>
  <c r="CC332" i="7"/>
  <c r="CC330" i="9"/>
  <c r="CH331" i="7"/>
  <c r="AB330" i="8"/>
  <c r="AE330" i="8"/>
  <c r="AG330" i="8"/>
  <c r="Y331" i="8" s="1"/>
  <c r="BU329" i="9"/>
  <c r="CH329" i="9"/>
  <c r="BP330" i="9"/>
  <c r="BQ330" i="8"/>
  <c r="BN330" i="8"/>
  <c r="BS330" i="8"/>
  <c r="BD330" i="8"/>
  <c r="BA330" i="8"/>
  <c r="BF330" i="8"/>
  <c r="AU329" i="8"/>
  <c r="BO330" i="8" l="1"/>
  <c r="BR330" i="8"/>
  <c r="BT330" i="8"/>
  <c r="BL331" i="8" s="1"/>
  <c r="Q332" i="7"/>
  <c r="N332" i="7"/>
  <c r="S332" i="7"/>
  <c r="Q331" i="9"/>
  <c r="N331" i="9"/>
  <c r="S331" i="9"/>
  <c r="CD332" i="7"/>
  <c r="CA332" i="7"/>
  <c r="CF332" i="7"/>
  <c r="BQ330" i="9"/>
  <c r="BN330" i="9"/>
  <c r="BS330" i="9"/>
  <c r="AD330" i="9"/>
  <c r="AA330" i="9"/>
  <c r="AF330" i="9"/>
  <c r="BD332" i="7"/>
  <c r="BA332" i="7"/>
  <c r="BF332" i="7"/>
  <c r="AQ330" i="9"/>
  <c r="AN330" i="9"/>
  <c r="AS330" i="9"/>
  <c r="AQ332" i="7"/>
  <c r="AN332" i="7"/>
  <c r="AS332" i="7"/>
  <c r="CD330" i="9"/>
  <c r="CA330" i="9"/>
  <c r="CF330" i="9"/>
  <c r="BD330" i="9"/>
  <c r="BA330" i="9"/>
  <c r="BF330" i="9"/>
  <c r="P331" i="8"/>
  <c r="U330" i="8"/>
  <c r="AC333" i="7"/>
  <c r="CB330" i="8"/>
  <c r="CE330" i="8"/>
  <c r="CG330" i="8"/>
  <c r="BY331" i="8" s="1"/>
  <c r="AH332" i="7"/>
  <c r="AC331" i="8"/>
  <c r="BB330" i="8"/>
  <c r="BE330" i="8"/>
  <c r="BG330" i="8"/>
  <c r="AY331" i="8" s="1"/>
  <c r="AH330" i="8"/>
  <c r="BQ332" i="7"/>
  <c r="BN332" i="7"/>
  <c r="BS332" i="7"/>
  <c r="AQ330" i="8"/>
  <c r="AN330" i="8"/>
  <c r="AS330" i="8"/>
  <c r="CB332" i="7" l="1"/>
  <c r="CG332" i="7"/>
  <c r="BY333" i="7" s="1"/>
  <c r="CE332" i="7"/>
  <c r="CB330" i="9"/>
  <c r="CE330" i="9"/>
  <c r="CG330" i="9"/>
  <c r="BY331" i="9" s="1"/>
  <c r="AB330" i="9"/>
  <c r="AE330" i="9"/>
  <c r="AG330" i="9"/>
  <c r="Y331" i="9" s="1"/>
  <c r="O331" i="9"/>
  <c r="R331" i="9"/>
  <c r="T331" i="9"/>
  <c r="L332" i="9" s="1"/>
  <c r="CC331" i="8"/>
  <c r="AD333" i="7"/>
  <c r="AA333" i="7"/>
  <c r="AF333" i="7"/>
  <c r="CH330" i="8"/>
  <c r="BC331" i="8"/>
  <c r="BH330" i="8"/>
  <c r="BO330" i="9"/>
  <c r="BR330" i="9"/>
  <c r="BT330" i="9"/>
  <c r="BL331" i="9" s="1"/>
  <c r="O332" i="7"/>
  <c r="R332" i="7"/>
  <c r="T332" i="7"/>
  <c r="L333" i="7" s="1"/>
  <c r="AD331" i="8"/>
  <c r="AA331" i="8"/>
  <c r="AF331" i="8"/>
  <c r="BB332" i="7"/>
  <c r="BG332" i="7"/>
  <c r="AY333" i="7" s="1"/>
  <c r="BE332" i="7"/>
  <c r="AO332" i="7"/>
  <c r="AR332" i="7"/>
  <c r="AT332" i="7"/>
  <c r="AL333" i="7" s="1"/>
  <c r="AO330" i="8"/>
  <c r="AT330" i="8"/>
  <c r="AL331" i="8" s="1"/>
  <c r="AR330" i="8"/>
  <c r="AO330" i="9"/>
  <c r="AT330" i="9"/>
  <c r="AL331" i="9" s="1"/>
  <c r="AR330" i="9"/>
  <c r="BU330" i="8"/>
  <c r="BO332" i="7"/>
  <c r="BR332" i="7"/>
  <c r="BT332" i="7"/>
  <c r="BL333" i="7" s="1"/>
  <c r="Q331" i="8"/>
  <c r="N331" i="8"/>
  <c r="S331" i="8"/>
  <c r="BP331" i="8"/>
  <c r="BB330" i="9"/>
  <c r="BE330" i="9"/>
  <c r="BG330" i="9"/>
  <c r="AY331" i="9" s="1"/>
  <c r="AH330" i="9" l="1"/>
  <c r="BC333" i="7"/>
  <c r="AU330" i="9"/>
  <c r="AC331" i="9"/>
  <c r="BQ331" i="8"/>
  <c r="BN331" i="8"/>
  <c r="BS331" i="8"/>
  <c r="AB333" i="7"/>
  <c r="AE333" i="7"/>
  <c r="AG333" i="7"/>
  <c r="Y334" i="7" s="1"/>
  <c r="CC331" i="9"/>
  <c r="BU330" i="9"/>
  <c r="AP331" i="9"/>
  <c r="AB331" i="8"/>
  <c r="AG331" i="8"/>
  <c r="Y332" i="8" s="1"/>
  <c r="AE331" i="8"/>
  <c r="BC331" i="9"/>
  <c r="AU330" i="8"/>
  <c r="CD331" i="8"/>
  <c r="CA331" i="8"/>
  <c r="CF331" i="8"/>
  <c r="CH330" i="9"/>
  <c r="O331" i="8"/>
  <c r="T331" i="8"/>
  <c r="L332" i="8" s="1"/>
  <c r="R331" i="8"/>
  <c r="AP331" i="8"/>
  <c r="P333" i="7"/>
  <c r="U332" i="7"/>
  <c r="BD331" i="8"/>
  <c r="BA331" i="8"/>
  <c r="BF331" i="8"/>
  <c r="P332" i="9"/>
  <c r="CH332" i="7"/>
  <c r="BH332" i="7"/>
  <c r="BH330" i="9"/>
  <c r="BP333" i="7"/>
  <c r="AP333" i="7"/>
  <c r="U331" i="9"/>
  <c r="CC333" i="7"/>
  <c r="BU332" i="7"/>
  <c r="AU332" i="7"/>
  <c r="BP331" i="9"/>
  <c r="AC334" i="7" l="1"/>
  <c r="BD333" i="7"/>
  <c r="BA333" i="7"/>
  <c r="BF333" i="7"/>
  <c r="BD331" i="9"/>
  <c r="BA331" i="9"/>
  <c r="BF331" i="9"/>
  <c r="AH333" i="7"/>
  <c r="AQ331" i="8"/>
  <c r="AN331" i="8"/>
  <c r="AS331" i="8"/>
  <c r="CD333" i="7"/>
  <c r="CA333" i="7"/>
  <c r="CF333" i="7"/>
  <c r="U331" i="8"/>
  <c r="Q332" i="9"/>
  <c r="N332" i="9"/>
  <c r="S332" i="9"/>
  <c r="P332" i="8"/>
  <c r="AH331" i="8"/>
  <c r="BO331" i="8"/>
  <c r="BR331" i="8"/>
  <c r="BT331" i="8"/>
  <c r="BL332" i="8" s="1"/>
  <c r="AC332" i="8"/>
  <c r="AQ333" i="7"/>
  <c r="AN333" i="7"/>
  <c r="AS333" i="7"/>
  <c r="BB331" i="8"/>
  <c r="BG331" i="8"/>
  <c r="AY332" i="8" s="1"/>
  <c r="BE331" i="8"/>
  <c r="AQ331" i="9"/>
  <c r="AN331" i="9"/>
  <c r="AS331" i="9"/>
  <c r="BQ331" i="9"/>
  <c r="BN331" i="9"/>
  <c r="BS331" i="9"/>
  <c r="BQ333" i="7"/>
  <c r="BN333" i="7"/>
  <c r="BS333" i="7"/>
  <c r="CB331" i="8"/>
  <c r="CE331" i="8"/>
  <c r="CG331" i="8"/>
  <c r="BY332" i="8" s="1"/>
  <c r="AD331" i="9"/>
  <c r="AA331" i="9"/>
  <c r="AF331" i="9"/>
  <c r="CD331" i="9"/>
  <c r="CA331" i="9"/>
  <c r="CF331" i="9"/>
  <c r="Q333" i="7"/>
  <c r="N333" i="7"/>
  <c r="S333" i="7"/>
  <c r="AO331" i="8" l="1"/>
  <c r="AR331" i="8"/>
  <c r="AT331" i="8"/>
  <c r="AL332" i="8" s="1"/>
  <c r="AB331" i="9"/>
  <c r="AE331" i="9"/>
  <c r="AG331" i="9"/>
  <c r="Y332" i="9" s="1"/>
  <c r="AO331" i="9"/>
  <c r="AR331" i="9"/>
  <c r="AT331" i="9"/>
  <c r="AL332" i="9" s="1"/>
  <c r="Q332" i="8"/>
  <c r="N332" i="8"/>
  <c r="S332" i="8"/>
  <c r="BP332" i="8"/>
  <c r="CH331" i="8"/>
  <c r="BH331" i="8"/>
  <c r="BU331" i="8"/>
  <c r="O332" i="9"/>
  <c r="T332" i="9"/>
  <c r="L333" i="9" s="1"/>
  <c r="R332" i="9"/>
  <c r="BC332" i="8"/>
  <c r="BB331" i="9"/>
  <c r="BE331" i="9"/>
  <c r="BG331" i="9"/>
  <c r="AY332" i="9" s="1"/>
  <c r="CC332" i="8"/>
  <c r="O333" i="7"/>
  <c r="R333" i="7"/>
  <c r="T333" i="7"/>
  <c r="L334" i="7" s="1"/>
  <c r="BB333" i="7"/>
  <c r="BE333" i="7"/>
  <c r="BG333" i="7"/>
  <c r="AY334" i="7" s="1"/>
  <c r="CB333" i="7"/>
  <c r="CG333" i="7"/>
  <c r="BY334" i="7" s="1"/>
  <c r="CE333" i="7"/>
  <c r="BO333" i="7"/>
  <c r="BT333" i="7"/>
  <c r="BL334" i="7" s="1"/>
  <c r="BR333" i="7"/>
  <c r="AO333" i="7"/>
  <c r="AR333" i="7"/>
  <c r="AT333" i="7"/>
  <c r="AL334" i="7" s="1"/>
  <c r="CB331" i="9"/>
  <c r="CG331" i="9"/>
  <c r="BY332" i="9" s="1"/>
  <c r="CE331" i="9"/>
  <c r="BO331" i="9"/>
  <c r="BR331" i="9"/>
  <c r="BT331" i="9"/>
  <c r="BL332" i="9" s="1"/>
  <c r="AD332" i="8"/>
  <c r="AA332" i="8"/>
  <c r="AF332" i="8"/>
  <c r="AD334" i="7"/>
  <c r="AA334" i="7"/>
  <c r="AF334" i="7"/>
  <c r="BU333" i="7" l="1"/>
  <c r="BH331" i="9"/>
  <c r="BQ332" i="8"/>
  <c r="BN332" i="8"/>
  <c r="BS332" i="8"/>
  <c r="AC332" i="9"/>
  <c r="BP332" i="9"/>
  <c r="BP334" i="7"/>
  <c r="BD332" i="8"/>
  <c r="BA332" i="8"/>
  <c r="BF332" i="8"/>
  <c r="BU331" i="9"/>
  <c r="CH333" i="7"/>
  <c r="AH331" i="9"/>
  <c r="CC334" i="7"/>
  <c r="AB332" i="8"/>
  <c r="AG332" i="8"/>
  <c r="Y333" i="8" s="1"/>
  <c r="AE332" i="8"/>
  <c r="BH333" i="7"/>
  <c r="P334" i="7"/>
  <c r="U332" i="9"/>
  <c r="O332" i="8"/>
  <c r="R332" i="8"/>
  <c r="T332" i="8"/>
  <c r="L333" i="8" s="1"/>
  <c r="AP332" i="8"/>
  <c r="CD332" i="8"/>
  <c r="CA332" i="8"/>
  <c r="CF332" i="8"/>
  <c r="AP332" i="9"/>
  <c r="AU331" i="8"/>
  <c r="CH331" i="9"/>
  <c r="P333" i="9"/>
  <c r="AP334" i="7"/>
  <c r="AU333" i="7"/>
  <c r="AU331" i="9"/>
  <c r="CC332" i="9"/>
  <c r="U333" i="7"/>
  <c r="AB334" i="7"/>
  <c r="AG334" i="7"/>
  <c r="Y335" i="7" s="1"/>
  <c r="AE334" i="7"/>
  <c r="BC334" i="7"/>
  <c r="BC332" i="9"/>
  <c r="BQ332" i="9" l="1"/>
  <c r="BN332" i="9"/>
  <c r="BS332" i="9"/>
  <c r="AC335" i="7"/>
  <c r="CB332" i="8"/>
  <c r="CG332" i="8"/>
  <c r="BY333" i="8" s="1"/>
  <c r="CE332" i="8"/>
  <c r="AD332" i="9"/>
  <c r="AA332" i="9"/>
  <c r="AF332" i="9"/>
  <c r="Q333" i="9"/>
  <c r="N333" i="9"/>
  <c r="S333" i="9"/>
  <c r="Q334" i="7"/>
  <c r="N334" i="7"/>
  <c r="S334" i="7"/>
  <c r="CD334" i="7"/>
  <c r="CA334" i="7"/>
  <c r="CF334" i="7"/>
  <c r="AQ334" i="7"/>
  <c r="AN334" i="7"/>
  <c r="AS334" i="7"/>
  <c r="BO332" i="8"/>
  <c r="BR332" i="8"/>
  <c r="BT332" i="8"/>
  <c r="BL333" i="8" s="1"/>
  <c r="AH334" i="7"/>
  <c r="CD332" i="9"/>
  <c r="CA332" i="9"/>
  <c r="CF332" i="9"/>
  <c r="BD332" i="9"/>
  <c r="BA332" i="9"/>
  <c r="BF332" i="9"/>
  <c r="P333" i="8"/>
  <c r="U332" i="8"/>
  <c r="AH332" i="8"/>
  <c r="BB332" i="8"/>
  <c r="BE332" i="8"/>
  <c r="BG332" i="8"/>
  <c r="AY333" i="8" s="1"/>
  <c r="AQ332" i="8"/>
  <c r="AN332" i="8"/>
  <c r="AS332" i="8"/>
  <c r="BD334" i="7"/>
  <c r="BA334" i="7"/>
  <c r="BF334" i="7"/>
  <c r="AC333" i="8"/>
  <c r="AQ332" i="9"/>
  <c r="AN332" i="9"/>
  <c r="AS332" i="9"/>
  <c r="BQ334" i="7"/>
  <c r="BN334" i="7"/>
  <c r="BS334" i="7"/>
  <c r="CB334" i="7" l="1"/>
  <c r="CE334" i="7"/>
  <c r="CG334" i="7"/>
  <c r="BY335" i="7" s="1"/>
  <c r="AD333" i="8"/>
  <c r="AA333" i="8"/>
  <c r="AF333" i="8"/>
  <c r="AB332" i="9"/>
  <c r="AG332" i="9"/>
  <c r="Y333" i="9" s="1"/>
  <c r="AE332" i="9"/>
  <c r="BB334" i="7"/>
  <c r="BG334" i="7"/>
  <c r="AY335" i="7" s="1"/>
  <c r="BE334" i="7"/>
  <c r="CH332" i="8"/>
  <c r="O334" i="7"/>
  <c r="R334" i="7"/>
  <c r="T334" i="7"/>
  <c r="L335" i="7" s="1"/>
  <c r="CC333" i="8"/>
  <c r="BU332" i="8"/>
  <c r="AD335" i="7"/>
  <c r="AA335" i="7"/>
  <c r="AF335" i="7"/>
  <c r="Q333" i="8"/>
  <c r="N333" i="8"/>
  <c r="S333" i="8"/>
  <c r="BO334" i="7"/>
  <c r="BR334" i="7"/>
  <c r="BT334" i="7"/>
  <c r="BL335" i="7" s="1"/>
  <c r="BP333" i="8"/>
  <c r="BB332" i="9"/>
  <c r="BG332" i="9"/>
  <c r="AY333" i="9" s="1"/>
  <c r="BE332" i="9"/>
  <c r="BC333" i="8"/>
  <c r="AO332" i="9"/>
  <c r="AR332" i="9"/>
  <c r="AT332" i="9"/>
  <c r="AL333" i="9" s="1"/>
  <c r="AO334" i="7"/>
  <c r="AR334" i="7"/>
  <c r="AT334" i="7"/>
  <c r="AL335" i="7" s="1"/>
  <c r="BO332" i="9"/>
  <c r="BR332" i="9"/>
  <c r="BT332" i="9"/>
  <c r="BL333" i="9" s="1"/>
  <c r="AO332" i="8"/>
  <c r="AR332" i="8"/>
  <c r="AT332" i="8"/>
  <c r="AL333" i="8" s="1"/>
  <c r="BH332" i="8"/>
  <c r="CB332" i="9"/>
  <c r="CG332" i="9"/>
  <c r="BY333" i="9" s="1"/>
  <c r="CE332" i="9"/>
  <c r="O333" i="9"/>
  <c r="T333" i="9"/>
  <c r="L334" i="9" s="1"/>
  <c r="R333" i="9"/>
  <c r="BP335" i="7" l="1"/>
  <c r="AP333" i="9"/>
  <c r="BU334" i="7"/>
  <c r="AH332" i="9"/>
  <c r="AC333" i="9"/>
  <c r="AB333" i="8"/>
  <c r="AG333" i="8"/>
  <c r="Y334" i="8" s="1"/>
  <c r="AE333" i="8"/>
  <c r="AU332" i="8"/>
  <c r="U333" i="9"/>
  <c r="BU332" i="9"/>
  <c r="O333" i="8"/>
  <c r="T333" i="8"/>
  <c r="L334" i="8" s="1"/>
  <c r="R333" i="8"/>
  <c r="CD333" i="8"/>
  <c r="CA333" i="8"/>
  <c r="CF333" i="8"/>
  <c r="AP333" i="8"/>
  <c r="AU332" i="9"/>
  <c r="BH332" i="9"/>
  <c r="P335" i="7"/>
  <c r="CC335" i="7"/>
  <c r="AP335" i="7"/>
  <c r="AB335" i="7"/>
  <c r="AG335" i="7"/>
  <c r="Y336" i="7" s="1"/>
  <c r="AE335" i="7"/>
  <c r="U334" i="7"/>
  <c r="BH334" i="7"/>
  <c r="CH334" i="7"/>
  <c r="BD333" i="8"/>
  <c r="BA333" i="8"/>
  <c r="BF333" i="8"/>
  <c r="BP333" i="9"/>
  <c r="P334" i="9"/>
  <c r="BC333" i="9"/>
  <c r="CH332" i="9"/>
  <c r="CC333" i="9"/>
  <c r="AU334" i="7"/>
  <c r="BQ333" i="8"/>
  <c r="BN333" i="8"/>
  <c r="BS333" i="8"/>
  <c r="BC335" i="7"/>
  <c r="BQ333" i="9" l="1"/>
  <c r="BN333" i="9"/>
  <c r="BS333" i="9"/>
  <c r="AQ333" i="8"/>
  <c r="AN333" i="8"/>
  <c r="AS333" i="8"/>
  <c r="BB333" i="8"/>
  <c r="BE333" i="8"/>
  <c r="BG333" i="8"/>
  <c r="AY334" i="8" s="1"/>
  <c r="AQ335" i="7"/>
  <c r="AN335" i="7"/>
  <c r="AS335" i="7"/>
  <c r="CD335" i="7"/>
  <c r="CA335" i="7"/>
  <c r="CF335" i="7"/>
  <c r="AQ333" i="9"/>
  <c r="AN333" i="9"/>
  <c r="AS333" i="9"/>
  <c r="CD333" i="9"/>
  <c r="CA333" i="9"/>
  <c r="CF333" i="9"/>
  <c r="AH333" i="8"/>
  <c r="AC334" i="8"/>
  <c r="Q335" i="7"/>
  <c r="N335" i="7"/>
  <c r="S335" i="7"/>
  <c r="U333" i="8"/>
  <c r="BQ335" i="7"/>
  <c r="BN335" i="7"/>
  <c r="BS335" i="7"/>
  <c r="CB333" i="8"/>
  <c r="CG333" i="8"/>
  <c r="BY334" i="8" s="1"/>
  <c r="CE333" i="8"/>
  <c r="BD335" i="7"/>
  <c r="BA335" i="7"/>
  <c r="BF335" i="7"/>
  <c r="P334" i="8"/>
  <c r="AH335" i="7"/>
  <c r="BD333" i="9"/>
  <c r="BA333" i="9"/>
  <c r="BF333" i="9"/>
  <c r="Q334" i="9"/>
  <c r="N334" i="9"/>
  <c r="S334" i="9"/>
  <c r="BO333" i="8"/>
  <c r="BR333" i="8"/>
  <c r="BT333" i="8"/>
  <c r="BL334" i="8" s="1"/>
  <c r="AC336" i="7"/>
  <c r="AD333" i="9"/>
  <c r="AA333" i="9"/>
  <c r="AF333" i="9"/>
  <c r="AO335" i="7" l="1"/>
  <c r="AR335" i="7"/>
  <c r="AT335" i="7"/>
  <c r="AL336" i="7" s="1"/>
  <c r="AO333" i="9"/>
  <c r="AR333" i="9"/>
  <c r="AT333" i="9"/>
  <c r="AL334" i="9" s="1"/>
  <c r="BC334" i="8"/>
  <c r="BH333" i="8"/>
  <c r="CH333" i="8"/>
  <c r="AO333" i="8"/>
  <c r="AR333" i="8"/>
  <c r="AT333" i="8"/>
  <c r="AL334" i="8" s="1"/>
  <c r="O334" i="9"/>
  <c r="T334" i="9"/>
  <c r="L335" i="9" s="1"/>
  <c r="R334" i="9"/>
  <c r="CC334" i="8"/>
  <c r="BB333" i="9"/>
  <c r="BE333" i="9"/>
  <c r="BG333" i="9"/>
  <c r="AY334" i="9" s="1"/>
  <c r="CB335" i="7"/>
  <c r="CG335" i="7"/>
  <c r="BY336" i="7" s="1"/>
  <c r="CE335" i="7"/>
  <c r="O335" i="7"/>
  <c r="R335" i="7"/>
  <c r="T335" i="7"/>
  <c r="L336" i="7" s="1"/>
  <c r="AD334" i="8"/>
  <c r="AA334" i="8"/>
  <c r="AF334" i="8"/>
  <c r="Q334" i="8"/>
  <c r="N334" i="8"/>
  <c r="S334" i="8"/>
  <c r="BO335" i="7"/>
  <c r="BT335" i="7"/>
  <c r="BL336" i="7" s="1"/>
  <c r="BR335" i="7"/>
  <c r="AD336" i="7"/>
  <c r="AA336" i="7"/>
  <c r="AF336" i="7"/>
  <c r="BO333" i="9"/>
  <c r="BR333" i="9"/>
  <c r="BT333" i="9"/>
  <c r="BL334" i="9" s="1"/>
  <c r="BB335" i="7"/>
  <c r="BG335" i="7"/>
  <c r="AY336" i="7" s="1"/>
  <c r="BE335" i="7"/>
  <c r="AB333" i="9"/>
  <c r="AG333" i="9"/>
  <c r="Y334" i="9" s="1"/>
  <c r="AE333" i="9"/>
  <c r="BP334" i="8"/>
  <c r="BU333" i="8"/>
  <c r="CB333" i="9"/>
  <c r="CE333" i="9"/>
  <c r="CG333" i="9"/>
  <c r="BY334" i="9" s="1"/>
  <c r="CC334" i="9" l="1"/>
  <c r="O334" i="8"/>
  <c r="T334" i="8"/>
  <c r="L335" i="8" s="1"/>
  <c r="R334" i="8"/>
  <c r="BC334" i="9"/>
  <c r="P336" i="7"/>
  <c r="BQ334" i="8"/>
  <c r="BN334" i="8"/>
  <c r="BS334" i="8"/>
  <c r="BD334" i="8"/>
  <c r="BA334" i="8"/>
  <c r="BF334" i="8"/>
  <c r="BH333" i="9"/>
  <c r="AH333" i="9"/>
  <c r="BU335" i="7"/>
  <c r="BP334" i="9"/>
  <c r="AC334" i="9"/>
  <c r="AP334" i="9"/>
  <c r="AU333" i="8"/>
  <c r="BU333" i="9"/>
  <c r="AB334" i="8"/>
  <c r="AE334" i="8"/>
  <c r="AG334" i="8"/>
  <c r="Y335" i="8" s="1"/>
  <c r="AU333" i="9"/>
  <c r="AB336" i="7"/>
  <c r="AE336" i="7"/>
  <c r="AG336" i="7"/>
  <c r="Y337" i="7" s="1"/>
  <c r="CD334" i="8"/>
  <c r="CA334" i="8"/>
  <c r="CF334" i="8"/>
  <c r="U334" i="9"/>
  <c r="AP336" i="7"/>
  <c r="P335" i="9"/>
  <c r="AU335" i="7"/>
  <c r="CH335" i="7"/>
  <c r="BP336" i="7"/>
  <c r="U335" i="7"/>
  <c r="CH333" i="9"/>
  <c r="BH335" i="7"/>
  <c r="BC336" i="7"/>
  <c r="CC336" i="7"/>
  <c r="AP334" i="8"/>
  <c r="BQ334" i="9" l="1"/>
  <c r="BN334" i="9"/>
  <c r="BS334" i="9"/>
  <c r="BO334" i="8"/>
  <c r="BR334" i="8"/>
  <c r="BT334" i="8"/>
  <c r="BL335" i="8" s="1"/>
  <c r="CB334" i="8"/>
  <c r="CG334" i="8"/>
  <c r="BY335" i="8" s="1"/>
  <c r="CE334" i="8"/>
  <c r="Q336" i="7"/>
  <c r="N336" i="7"/>
  <c r="S336" i="7"/>
  <c r="BD336" i="7"/>
  <c r="BA336" i="7"/>
  <c r="BF336" i="7"/>
  <c r="BD334" i="9"/>
  <c r="BA334" i="9"/>
  <c r="BF334" i="9"/>
  <c r="AC337" i="7"/>
  <c r="AQ336" i="7"/>
  <c r="AN336" i="7"/>
  <c r="AS336" i="7"/>
  <c r="Q335" i="9"/>
  <c r="N335" i="9"/>
  <c r="S335" i="9"/>
  <c r="U334" i="8"/>
  <c r="AQ334" i="9"/>
  <c r="AN334" i="9"/>
  <c r="AS334" i="9"/>
  <c r="P335" i="8"/>
  <c r="AQ334" i="8"/>
  <c r="AN334" i="8"/>
  <c r="AS334" i="8"/>
  <c r="BQ336" i="7"/>
  <c r="BN336" i="7"/>
  <c r="BS336" i="7"/>
  <c r="AC335" i="8"/>
  <c r="AH336" i="7"/>
  <c r="AH334" i="8"/>
  <c r="BB334" i="8"/>
  <c r="BE334" i="8"/>
  <c r="BG334" i="8"/>
  <c r="AY335" i="8" s="1"/>
  <c r="CD334" i="9"/>
  <c r="CA334" i="9"/>
  <c r="CF334" i="9"/>
  <c r="CD336" i="7"/>
  <c r="CA336" i="7"/>
  <c r="CF336" i="7"/>
  <c r="AD334" i="9"/>
  <c r="AA334" i="9"/>
  <c r="AF334" i="9"/>
  <c r="Q335" i="8" l="1"/>
  <c r="N335" i="8"/>
  <c r="S335" i="8"/>
  <c r="CH334" i="8"/>
  <c r="AD337" i="7"/>
  <c r="AA337" i="7"/>
  <c r="AF337" i="7"/>
  <c r="CC335" i="8"/>
  <c r="AO334" i="9"/>
  <c r="AT334" i="9"/>
  <c r="AL335" i="9" s="1"/>
  <c r="AR334" i="9"/>
  <c r="BB334" i="9"/>
  <c r="BE334" i="9"/>
  <c r="BG334" i="9"/>
  <c r="AY335" i="9" s="1"/>
  <c r="BP335" i="8"/>
  <c r="AD335" i="8"/>
  <c r="AA335" i="8"/>
  <c r="AF335" i="8"/>
  <c r="BU334" i="8"/>
  <c r="BO336" i="7"/>
  <c r="BT336" i="7"/>
  <c r="BL337" i="7" s="1"/>
  <c r="BR336" i="7"/>
  <c r="O335" i="9"/>
  <c r="R335" i="9"/>
  <c r="T335" i="9"/>
  <c r="L336" i="9" s="1"/>
  <c r="BB336" i="7"/>
  <c r="BE336" i="7"/>
  <c r="BG336" i="7"/>
  <c r="AY337" i="7" s="1"/>
  <c r="CB336" i="7"/>
  <c r="CE336" i="7"/>
  <c r="CG336" i="7"/>
  <c r="BY337" i="7" s="1"/>
  <c r="BC335" i="8"/>
  <c r="BH334" i="8"/>
  <c r="AO334" i="8"/>
  <c r="AT334" i="8"/>
  <c r="AL335" i="8" s="1"/>
  <c r="AR334" i="8"/>
  <c r="BO334" i="9"/>
  <c r="BR334" i="9"/>
  <c r="BT334" i="9"/>
  <c r="BL335" i="9" s="1"/>
  <c r="AB334" i="9"/>
  <c r="AG334" i="9"/>
  <c r="Y335" i="9" s="1"/>
  <c r="AE334" i="9"/>
  <c r="CB334" i="9"/>
  <c r="CG334" i="9"/>
  <c r="BY335" i="9" s="1"/>
  <c r="CE334" i="9"/>
  <c r="AO336" i="7"/>
  <c r="AT336" i="7"/>
  <c r="AL337" i="7" s="1"/>
  <c r="AR336" i="7"/>
  <c r="O336" i="7"/>
  <c r="R336" i="7"/>
  <c r="T336" i="7"/>
  <c r="L337" i="7" s="1"/>
  <c r="P337" i="7" l="1"/>
  <c r="U335" i="9"/>
  <c r="AB335" i="8"/>
  <c r="AE335" i="8"/>
  <c r="AG335" i="8"/>
  <c r="Y336" i="8" s="1"/>
  <c r="BD335" i="8"/>
  <c r="BA335" i="8"/>
  <c r="BF335" i="8"/>
  <c r="BU336" i="7"/>
  <c r="BQ335" i="8"/>
  <c r="BN335" i="8"/>
  <c r="BS335" i="8"/>
  <c r="AB337" i="7"/>
  <c r="AE337" i="7"/>
  <c r="AG337" i="7"/>
  <c r="Y338" i="7" s="1"/>
  <c r="AC335" i="9"/>
  <c r="AU334" i="8"/>
  <c r="CH334" i="9"/>
  <c r="CC335" i="9"/>
  <c r="BP337" i="7"/>
  <c r="BC335" i="9"/>
  <c r="AP335" i="8"/>
  <c r="AH334" i="9"/>
  <c r="CC337" i="7"/>
  <c r="BH334" i="9"/>
  <c r="BP335" i="9"/>
  <c r="BC337" i="7"/>
  <c r="AU334" i="9"/>
  <c r="CH336" i="7"/>
  <c r="BU334" i="9"/>
  <c r="AP335" i="9"/>
  <c r="U336" i="7"/>
  <c r="BH336" i="7"/>
  <c r="O335" i="8"/>
  <c r="R335" i="8"/>
  <c r="T335" i="8"/>
  <c r="L336" i="8" s="1"/>
  <c r="AU336" i="7"/>
  <c r="AP337" i="7"/>
  <c r="P336" i="9"/>
  <c r="CD335" i="8"/>
  <c r="CA335" i="8"/>
  <c r="CF335" i="8"/>
  <c r="Q336" i="9" l="1"/>
  <c r="N336" i="9"/>
  <c r="S336" i="9"/>
  <c r="BD337" i="7"/>
  <c r="BA337" i="7"/>
  <c r="BF337" i="7"/>
  <c r="AQ335" i="9"/>
  <c r="AN335" i="9"/>
  <c r="AS335" i="9"/>
  <c r="BQ335" i="9"/>
  <c r="BN335" i="9"/>
  <c r="BS335" i="9"/>
  <c r="BB335" i="8"/>
  <c r="BG335" i="8"/>
  <c r="AY336" i="8" s="1"/>
  <c r="BE335" i="8"/>
  <c r="AQ335" i="8"/>
  <c r="AN335" i="8"/>
  <c r="AS335" i="8"/>
  <c r="AD335" i="9"/>
  <c r="AA335" i="9"/>
  <c r="AF335" i="9"/>
  <c r="BD335" i="9"/>
  <c r="BA335" i="9"/>
  <c r="BF335" i="9"/>
  <c r="AC338" i="7"/>
  <c r="AC336" i="8"/>
  <c r="AH337" i="7"/>
  <c r="AH335" i="8"/>
  <c r="P336" i="8"/>
  <c r="U335" i="8"/>
  <c r="BQ337" i="7"/>
  <c r="BN337" i="7"/>
  <c r="BS337" i="7"/>
  <c r="AQ337" i="7"/>
  <c r="AN337" i="7"/>
  <c r="AS337" i="7"/>
  <c r="CB335" i="8"/>
  <c r="CE335" i="8"/>
  <c r="CG335" i="8"/>
  <c r="BY336" i="8" s="1"/>
  <c r="CD337" i="7"/>
  <c r="CA337" i="7"/>
  <c r="CF337" i="7"/>
  <c r="CD335" i="9"/>
  <c r="CA335" i="9"/>
  <c r="CF335" i="9"/>
  <c r="BO335" i="8"/>
  <c r="BR335" i="8"/>
  <c r="BT335" i="8"/>
  <c r="BL336" i="8" s="1"/>
  <c r="Q337" i="7"/>
  <c r="N337" i="7"/>
  <c r="S337" i="7"/>
  <c r="BO335" i="9" l="1"/>
  <c r="BT335" i="9"/>
  <c r="BL336" i="9" s="1"/>
  <c r="BR335" i="9"/>
  <c r="BU335" i="8"/>
  <c r="AO337" i="7"/>
  <c r="AR337" i="7"/>
  <c r="AT337" i="7"/>
  <c r="AL338" i="7" s="1"/>
  <c r="AB335" i="9"/>
  <c r="AG335" i="9"/>
  <c r="Y336" i="9" s="1"/>
  <c r="AE335" i="9"/>
  <c r="CB335" i="9"/>
  <c r="CE335" i="9"/>
  <c r="CG335" i="9"/>
  <c r="BY336" i="9" s="1"/>
  <c r="AO335" i="9"/>
  <c r="AR335" i="9"/>
  <c r="AT335" i="9"/>
  <c r="AL336" i="9" s="1"/>
  <c r="BO337" i="7"/>
  <c r="BR337" i="7"/>
  <c r="BT337" i="7"/>
  <c r="BL338" i="7" s="1"/>
  <c r="AO335" i="8"/>
  <c r="AT335" i="8"/>
  <c r="AL336" i="8" s="1"/>
  <c r="AR335" i="8"/>
  <c r="CB337" i="7"/>
  <c r="CG337" i="7"/>
  <c r="BY338" i="7" s="1"/>
  <c r="CE337" i="7"/>
  <c r="AD338" i="7"/>
  <c r="AA338" i="7"/>
  <c r="AF338" i="7"/>
  <c r="BB337" i="7"/>
  <c r="BE337" i="7"/>
  <c r="BG337" i="7"/>
  <c r="AY338" i="7" s="1"/>
  <c r="BB335" i="9"/>
  <c r="BE335" i="9"/>
  <c r="BG335" i="9"/>
  <c r="AY336" i="9" s="1"/>
  <c r="BH335" i="8"/>
  <c r="BC336" i="8"/>
  <c r="AD336" i="8"/>
  <c r="AA336" i="8"/>
  <c r="AF336" i="8"/>
  <c r="O337" i="7"/>
  <c r="T337" i="7"/>
  <c r="L338" i="7" s="1"/>
  <c r="R337" i="7"/>
  <c r="CH335" i="8"/>
  <c r="Q336" i="8"/>
  <c r="N336" i="8"/>
  <c r="S336" i="8"/>
  <c r="O336" i="9"/>
  <c r="R336" i="9"/>
  <c r="T336" i="9"/>
  <c r="L337" i="9" s="1"/>
  <c r="CC336" i="8"/>
  <c r="BP336" i="8"/>
  <c r="AH335" i="9" l="1"/>
  <c r="BC336" i="9"/>
  <c r="AC336" i="9"/>
  <c r="CC338" i="7"/>
  <c r="BH335" i="9"/>
  <c r="P338" i="7"/>
  <c r="P337" i="9"/>
  <c r="AP338" i="7"/>
  <c r="U336" i="9"/>
  <c r="BC338" i="7"/>
  <c r="AP336" i="9"/>
  <c r="AU337" i="7"/>
  <c r="AU335" i="9"/>
  <c r="AB336" i="8"/>
  <c r="AG336" i="8"/>
  <c r="Y337" i="8" s="1"/>
  <c r="AE336" i="8"/>
  <c r="CC336" i="9"/>
  <c r="CD336" i="8"/>
  <c r="CA336" i="8"/>
  <c r="CF336" i="8"/>
  <c r="U337" i="7"/>
  <c r="BH337" i="7"/>
  <c r="AB338" i="7"/>
  <c r="AG338" i="7"/>
  <c r="Y339" i="7" s="1"/>
  <c r="AE338" i="7"/>
  <c r="CH335" i="9"/>
  <c r="BU335" i="9"/>
  <c r="AU335" i="8"/>
  <c r="BP338" i="7"/>
  <c r="BP336" i="9"/>
  <c r="AP336" i="8"/>
  <c r="BD336" i="8"/>
  <c r="BA336" i="8"/>
  <c r="BF336" i="8"/>
  <c r="O336" i="8"/>
  <c r="T336" i="8"/>
  <c r="L337" i="8" s="1"/>
  <c r="R336" i="8"/>
  <c r="BQ336" i="8"/>
  <c r="BN336" i="8"/>
  <c r="BS336" i="8"/>
  <c r="CH337" i="7"/>
  <c r="BU337" i="7"/>
  <c r="AH336" i="8" l="1"/>
  <c r="AC337" i="8"/>
  <c r="BO336" i="8"/>
  <c r="BR336" i="8"/>
  <c r="BT336" i="8"/>
  <c r="BL337" i="8" s="1"/>
  <c r="BQ338" i="7"/>
  <c r="BN338" i="7"/>
  <c r="BS338" i="7"/>
  <c r="CD338" i="7"/>
  <c r="CA338" i="7"/>
  <c r="CF338" i="7"/>
  <c r="U336" i="8"/>
  <c r="AQ338" i="7"/>
  <c r="AN338" i="7"/>
  <c r="AS338" i="7"/>
  <c r="BQ336" i="9"/>
  <c r="BN336" i="9"/>
  <c r="BS336" i="9"/>
  <c r="P337" i="8"/>
  <c r="Q337" i="9"/>
  <c r="N337" i="9"/>
  <c r="S337" i="9"/>
  <c r="AD336" i="9"/>
  <c r="AA336" i="9"/>
  <c r="AF336" i="9"/>
  <c r="BD336" i="9"/>
  <c r="BA336" i="9"/>
  <c r="BF336" i="9"/>
  <c r="BB336" i="8"/>
  <c r="BE336" i="8"/>
  <c r="BG336" i="8"/>
  <c r="AY337" i="8" s="1"/>
  <c r="AQ336" i="9"/>
  <c r="AN336" i="9"/>
  <c r="AS336" i="9"/>
  <c r="CB336" i="8"/>
  <c r="CE336" i="8"/>
  <c r="CG336" i="8"/>
  <c r="BY337" i="8" s="1"/>
  <c r="Q338" i="7"/>
  <c r="N338" i="7"/>
  <c r="S338" i="7"/>
  <c r="AH338" i="7"/>
  <c r="AQ336" i="8"/>
  <c r="AN336" i="8"/>
  <c r="AS336" i="8"/>
  <c r="AC339" i="7"/>
  <c r="CD336" i="9"/>
  <c r="CA336" i="9"/>
  <c r="CF336" i="9"/>
  <c r="BD338" i="7"/>
  <c r="BA338" i="7"/>
  <c r="BF338" i="7"/>
  <c r="AD339" i="7" l="1"/>
  <c r="AA339" i="7"/>
  <c r="AF339" i="7"/>
  <c r="BU336" i="8"/>
  <c r="AO336" i="8"/>
  <c r="AT336" i="8"/>
  <c r="AL337" i="8" s="1"/>
  <c r="AR336" i="8"/>
  <c r="AO336" i="9"/>
  <c r="AT336" i="9"/>
  <c r="AL337" i="9" s="1"/>
  <c r="AR336" i="9"/>
  <c r="O337" i="9"/>
  <c r="T337" i="9"/>
  <c r="L338" i="9" s="1"/>
  <c r="R337" i="9"/>
  <c r="AD337" i="8"/>
  <c r="AA337" i="8"/>
  <c r="AF337" i="8"/>
  <c r="BB338" i="7"/>
  <c r="BE338" i="7"/>
  <c r="BG338" i="7"/>
  <c r="AY339" i="7" s="1"/>
  <c r="CB338" i="7"/>
  <c r="CE338" i="7"/>
  <c r="CG338" i="7"/>
  <c r="BY339" i="7" s="1"/>
  <c r="O338" i="7"/>
  <c r="T338" i="7"/>
  <c r="L339" i="7" s="1"/>
  <c r="R338" i="7"/>
  <c r="Q337" i="8"/>
  <c r="N337" i="8"/>
  <c r="S337" i="8"/>
  <c r="AB336" i="9"/>
  <c r="AE336" i="9"/>
  <c r="AG336" i="9"/>
  <c r="Y337" i="9" s="1"/>
  <c r="BC337" i="8"/>
  <c r="BB336" i="9"/>
  <c r="BG336" i="9"/>
  <c r="AY337" i="9" s="1"/>
  <c r="BE336" i="9"/>
  <c r="CC337" i="8"/>
  <c r="BO336" i="9"/>
  <c r="BR336" i="9"/>
  <c r="BT336" i="9"/>
  <c r="BL337" i="9" s="1"/>
  <c r="BO338" i="7"/>
  <c r="BR338" i="7"/>
  <c r="BT338" i="7"/>
  <c r="BL339" i="7" s="1"/>
  <c r="AO338" i="7"/>
  <c r="AR338" i="7"/>
  <c r="AT338" i="7"/>
  <c r="AL339" i="7" s="1"/>
  <c r="BH336" i="8"/>
  <c r="CB336" i="9"/>
  <c r="CE336" i="9"/>
  <c r="CG336" i="9"/>
  <c r="BY337" i="9" s="1"/>
  <c r="CH336" i="8"/>
  <c r="BP337" i="8"/>
  <c r="BH338" i="7" l="1"/>
  <c r="AU336" i="9"/>
  <c r="AP337" i="9"/>
  <c r="BD337" i="8"/>
  <c r="BA337" i="8"/>
  <c r="BF337" i="8"/>
  <c r="BU338" i="7"/>
  <c r="U338" i="7"/>
  <c r="P339" i="7"/>
  <c r="AU336" i="8"/>
  <c r="AP337" i="8"/>
  <c r="CC337" i="9"/>
  <c r="BP337" i="9"/>
  <c r="AC337" i="9"/>
  <c r="CH336" i="9"/>
  <c r="BU336" i="9"/>
  <c r="AH336" i="9"/>
  <c r="AB337" i="8"/>
  <c r="AE337" i="8"/>
  <c r="AG337" i="8"/>
  <c r="Y338" i="8" s="1"/>
  <c r="CD337" i="8"/>
  <c r="CA337" i="8"/>
  <c r="CF337" i="8"/>
  <c r="CC339" i="7"/>
  <c r="CH338" i="7"/>
  <c r="U337" i="9"/>
  <c r="P338" i="9"/>
  <c r="BH336" i="9"/>
  <c r="AU338" i="7"/>
  <c r="BC337" i="9"/>
  <c r="AB339" i="7"/>
  <c r="AG339" i="7"/>
  <c r="Y340" i="7" s="1"/>
  <c r="AE339" i="7"/>
  <c r="BP339" i="7"/>
  <c r="BQ337" i="8"/>
  <c r="BN337" i="8"/>
  <c r="BS337" i="8"/>
  <c r="AP339" i="7"/>
  <c r="O337" i="8"/>
  <c r="T337" i="8"/>
  <c r="L338" i="8" s="1"/>
  <c r="R337" i="8"/>
  <c r="BC339" i="7"/>
  <c r="CD339" i="7" l="1"/>
  <c r="CA339" i="7"/>
  <c r="CF339" i="7"/>
  <c r="AQ337" i="8"/>
  <c r="AN337" i="8"/>
  <c r="AS337" i="8"/>
  <c r="BD339" i="7"/>
  <c r="BA339" i="7"/>
  <c r="BF339" i="7"/>
  <c r="Q338" i="9"/>
  <c r="N338" i="9"/>
  <c r="S338" i="9"/>
  <c r="BD337" i="9"/>
  <c r="BA337" i="9"/>
  <c r="BF337" i="9"/>
  <c r="AQ339" i="7"/>
  <c r="AN339" i="7"/>
  <c r="AS339" i="7"/>
  <c r="AH339" i="7"/>
  <c r="AC340" i="7"/>
  <c r="BO337" i="8"/>
  <c r="BR337" i="8"/>
  <c r="BT337" i="8"/>
  <c r="BL338" i="8" s="1"/>
  <c r="CB337" i="8"/>
  <c r="CG337" i="8"/>
  <c r="BY338" i="8" s="1"/>
  <c r="CE337" i="8"/>
  <c r="BB337" i="8"/>
  <c r="BE337" i="8"/>
  <c r="BG337" i="8"/>
  <c r="AY338" i="8" s="1"/>
  <c r="Q339" i="7"/>
  <c r="N339" i="7"/>
  <c r="S339" i="7"/>
  <c r="BQ339" i="7"/>
  <c r="BN339" i="7"/>
  <c r="BS339" i="7"/>
  <c r="AC338" i="8"/>
  <c r="AQ337" i="9"/>
  <c r="AN337" i="9"/>
  <c r="AS337" i="9"/>
  <c r="AH337" i="8"/>
  <c r="AD337" i="9"/>
  <c r="AA337" i="9"/>
  <c r="AF337" i="9"/>
  <c r="U337" i="8"/>
  <c r="BQ337" i="9"/>
  <c r="BN337" i="9"/>
  <c r="BS337" i="9"/>
  <c r="P338" i="8"/>
  <c r="CD337" i="9"/>
  <c r="CA337" i="9"/>
  <c r="CF337" i="9"/>
  <c r="BB339" i="7" l="1"/>
  <c r="BE339" i="7"/>
  <c r="BG339" i="7"/>
  <c r="AY340" i="7" s="1"/>
  <c r="CH337" i="8"/>
  <c r="AD338" i="8"/>
  <c r="AA338" i="8"/>
  <c r="AF338" i="8"/>
  <c r="CC338" i="8"/>
  <c r="AB337" i="9"/>
  <c r="AG337" i="9"/>
  <c r="Y338" i="9" s="1"/>
  <c r="AE337" i="9"/>
  <c r="AO339" i="7"/>
  <c r="AR339" i="7"/>
  <c r="AT339" i="7"/>
  <c r="AL340" i="7" s="1"/>
  <c r="BP338" i="8"/>
  <c r="CB337" i="9"/>
  <c r="CG337" i="9"/>
  <c r="BY338" i="9" s="1"/>
  <c r="CE337" i="9"/>
  <c r="BU337" i="8"/>
  <c r="BB337" i="9"/>
  <c r="BE337" i="9"/>
  <c r="BG337" i="9"/>
  <c r="AY338" i="9" s="1"/>
  <c r="AO337" i="8"/>
  <c r="AR337" i="8"/>
  <c r="AT337" i="8"/>
  <c r="AL338" i="8" s="1"/>
  <c r="O339" i="7"/>
  <c r="R339" i="7"/>
  <c r="T339" i="7"/>
  <c r="L340" i="7" s="1"/>
  <c r="Q338" i="8"/>
  <c r="N338" i="8"/>
  <c r="S338" i="8"/>
  <c r="AO337" i="9"/>
  <c r="AR337" i="9"/>
  <c r="AT337" i="9"/>
  <c r="AL338" i="9" s="1"/>
  <c r="O338" i="9"/>
  <c r="T338" i="9"/>
  <c r="L339" i="9" s="1"/>
  <c r="R338" i="9"/>
  <c r="CB339" i="7"/>
  <c r="CE339" i="7"/>
  <c r="CG339" i="7"/>
  <c r="BY340" i="7" s="1"/>
  <c r="AD340" i="7"/>
  <c r="AA340" i="7"/>
  <c r="AF340" i="7"/>
  <c r="BO339" i="7"/>
  <c r="BR339" i="7"/>
  <c r="BT339" i="7"/>
  <c r="BL340" i="7" s="1"/>
  <c r="BC338" i="8"/>
  <c r="BO337" i="9"/>
  <c r="BR337" i="9"/>
  <c r="BT337" i="9"/>
  <c r="BL338" i="9" s="1"/>
  <c r="BH337" i="8"/>
  <c r="BD338" i="8" l="1"/>
  <c r="BA338" i="8"/>
  <c r="BF338" i="8"/>
  <c r="CH339" i="7"/>
  <c r="BH337" i="9"/>
  <c r="CD338" i="8"/>
  <c r="CA338" i="8"/>
  <c r="CF338" i="8"/>
  <c r="U338" i="9"/>
  <c r="P339" i="9"/>
  <c r="AB338" i="8"/>
  <c r="AG338" i="8"/>
  <c r="Y339" i="8" s="1"/>
  <c r="AE338" i="8"/>
  <c r="BP340" i="7"/>
  <c r="AP338" i="9"/>
  <c r="P340" i="7"/>
  <c r="AP340" i="7"/>
  <c r="AU339" i="7"/>
  <c r="BU339" i="7"/>
  <c r="CH337" i="9"/>
  <c r="CC338" i="9"/>
  <c r="AU337" i="9"/>
  <c r="U339" i="7"/>
  <c r="AP338" i="8"/>
  <c r="AH337" i="9"/>
  <c r="BC340" i="7"/>
  <c r="BP338" i="9"/>
  <c r="AC338" i="9"/>
  <c r="BH339" i="7"/>
  <c r="BQ338" i="8"/>
  <c r="BN338" i="8"/>
  <c r="BS338" i="8"/>
  <c r="AB340" i="7"/>
  <c r="AG340" i="7"/>
  <c r="Y341" i="7" s="1"/>
  <c r="AE340" i="7"/>
  <c r="O338" i="8"/>
  <c r="T338" i="8"/>
  <c r="L339" i="8" s="1"/>
  <c r="R338" i="8"/>
  <c r="AU337" i="8"/>
  <c r="BU337" i="9"/>
  <c r="CC340" i="7"/>
  <c r="BC338" i="9"/>
  <c r="AC339" i="8" l="1"/>
  <c r="CB338" i="8"/>
  <c r="CE338" i="8"/>
  <c r="CG338" i="8"/>
  <c r="BY339" i="8" s="1"/>
  <c r="Q339" i="9"/>
  <c r="N339" i="9"/>
  <c r="S339" i="9"/>
  <c r="AQ340" i="7"/>
  <c r="AN340" i="7"/>
  <c r="AS340" i="7"/>
  <c r="U338" i="8"/>
  <c r="P339" i="8"/>
  <c r="BQ338" i="9"/>
  <c r="BN338" i="9"/>
  <c r="BS338" i="9"/>
  <c r="Q340" i="7"/>
  <c r="N340" i="7"/>
  <c r="S340" i="7"/>
  <c r="AC341" i="7"/>
  <c r="CD338" i="9"/>
  <c r="CA338" i="9"/>
  <c r="CF338" i="9"/>
  <c r="AD338" i="9"/>
  <c r="AA338" i="9"/>
  <c r="AF338" i="9"/>
  <c r="AH340" i="7"/>
  <c r="BD340" i="7"/>
  <c r="BA340" i="7"/>
  <c r="BF340" i="7"/>
  <c r="AQ338" i="9"/>
  <c r="AN338" i="9"/>
  <c r="AS338" i="9"/>
  <c r="BQ340" i="7"/>
  <c r="BN340" i="7"/>
  <c r="BS340" i="7"/>
  <c r="CD340" i="7"/>
  <c r="CA340" i="7"/>
  <c r="CF340" i="7"/>
  <c r="BB338" i="8"/>
  <c r="BE338" i="8"/>
  <c r="BG338" i="8"/>
  <c r="AY339" i="8" s="1"/>
  <c r="BD338" i="9"/>
  <c r="BA338" i="9"/>
  <c r="BF338" i="9"/>
  <c r="BO338" i="8"/>
  <c r="BT338" i="8"/>
  <c r="BL339" i="8" s="1"/>
  <c r="BR338" i="8"/>
  <c r="AQ338" i="8"/>
  <c r="AN338" i="8"/>
  <c r="AS338" i="8"/>
  <c r="AH338" i="8"/>
  <c r="BP339" i="8" l="1"/>
  <c r="O340" i="7"/>
  <c r="T340" i="7"/>
  <c r="L341" i="7" s="1"/>
  <c r="R340" i="7"/>
  <c r="AO340" i="7"/>
  <c r="AT340" i="7"/>
  <c r="AL341" i="7" s="1"/>
  <c r="AR340" i="7"/>
  <c r="BB338" i="9"/>
  <c r="BG338" i="9"/>
  <c r="AY339" i="9" s="1"/>
  <c r="BE338" i="9"/>
  <c r="BC339" i="8"/>
  <c r="O339" i="9"/>
  <c r="R339" i="9"/>
  <c r="T339" i="9"/>
  <c r="L340" i="9" s="1"/>
  <c r="BO338" i="9"/>
  <c r="BR338" i="9"/>
  <c r="BT338" i="9"/>
  <c r="BL339" i="9" s="1"/>
  <c r="CC339" i="8"/>
  <c r="BH338" i="8"/>
  <c r="CH338" i="8"/>
  <c r="AO338" i="8"/>
  <c r="AT338" i="8"/>
  <c r="AL339" i="8" s="1"/>
  <c r="AR338" i="8"/>
  <c r="Q339" i="8"/>
  <c r="N339" i="8"/>
  <c r="S339" i="8"/>
  <c r="CB338" i="9"/>
  <c r="CE338" i="9"/>
  <c r="CG338" i="9"/>
  <c r="BY339" i="9" s="1"/>
  <c r="AO338" i="9"/>
  <c r="AT338" i="9"/>
  <c r="AL339" i="9" s="1"/>
  <c r="AR338" i="9"/>
  <c r="CB340" i="7"/>
  <c r="CG340" i="7"/>
  <c r="BY341" i="7" s="1"/>
  <c r="CE340" i="7"/>
  <c r="AD341" i="7"/>
  <c r="AA341" i="7"/>
  <c r="AF341" i="7"/>
  <c r="BO340" i="7"/>
  <c r="BR340" i="7"/>
  <c r="BT340" i="7"/>
  <c r="BL341" i="7" s="1"/>
  <c r="AB338" i="9"/>
  <c r="AG338" i="9"/>
  <c r="Y339" i="9" s="1"/>
  <c r="AE338" i="9"/>
  <c r="BU338" i="8"/>
  <c r="BB340" i="7"/>
  <c r="BG340" i="7"/>
  <c r="AY341" i="7" s="1"/>
  <c r="BE340" i="7"/>
  <c r="AD339" i="8"/>
  <c r="AA339" i="8"/>
  <c r="AF339" i="8"/>
  <c r="BC341" i="7" l="1"/>
  <c r="O339" i="8"/>
  <c r="R339" i="8"/>
  <c r="T339" i="8"/>
  <c r="L340" i="8" s="1"/>
  <c r="CD339" i="8"/>
  <c r="CA339" i="8"/>
  <c r="CF339" i="8"/>
  <c r="AU338" i="8"/>
  <c r="AH338" i="9"/>
  <c r="AP339" i="8"/>
  <c r="BP341" i="7"/>
  <c r="P340" i="9"/>
  <c r="U339" i="9"/>
  <c r="BH338" i="9"/>
  <c r="CH340" i="7"/>
  <c r="U340" i="7"/>
  <c r="P341" i="7"/>
  <c r="AB339" i="8"/>
  <c r="AG339" i="8"/>
  <c r="Y340" i="8" s="1"/>
  <c r="AE339" i="8"/>
  <c r="BU340" i="7"/>
  <c r="CC339" i="9"/>
  <c r="BC339" i="9"/>
  <c r="BQ339" i="8"/>
  <c r="BN339" i="8"/>
  <c r="BS339" i="8"/>
  <c r="AP341" i="7"/>
  <c r="CC341" i="7"/>
  <c r="AP339" i="9"/>
  <c r="CH338" i="9"/>
  <c r="BD339" i="8"/>
  <c r="BA339" i="8"/>
  <c r="BF339" i="8"/>
  <c r="BP339" i="9"/>
  <c r="AC339" i="9"/>
  <c r="BU338" i="9"/>
  <c r="AU338" i="9"/>
  <c r="BH340" i="7"/>
  <c r="AB341" i="7"/>
  <c r="AG341" i="7"/>
  <c r="Y342" i="7" s="1"/>
  <c r="AE341" i="7"/>
  <c r="AU340" i="7"/>
  <c r="Q341" i="7" l="1"/>
  <c r="N341" i="7"/>
  <c r="S341" i="7"/>
  <c r="Q340" i="9"/>
  <c r="N340" i="9"/>
  <c r="S340" i="9"/>
  <c r="BQ341" i="7"/>
  <c r="BN341" i="7"/>
  <c r="BS341" i="7"/>
  <c r="AH341" i="7"/>
  <c r="AC342" i="7"/>
  <c r="AQ341" i="7"/>
  <c r="AN341" i="7"/>
  <c r="AS341" i="7"/>
  <c r="CB339" i="8"/>
  <c r="CE339" i="8"/>
  <c r="CG339" i="8"/>
  <c r="BY340" i="8" s="1"/>
  <c r="BO339" i="8"/>
  <c r="BT339" i="8"/>
  <c r="BL340" i="8" s="1"/>
  <c r="BR339" i="8"/>
  <c r="BD339" i="9"/>
  <c r="BA339" i="9"/>
  <c r="BF339" i="9"/>
  <c r="BB339" i="8"/>
  <c r="BE339" i="8"/>
  <c r="BG339" i="8"/>
  <c r="AY340" i="8" s="1"/>
  <c r="P340" i="8"/>
  <c r="CD339" i="9"/>
  <c r="CA339" i="9"/>
  <c r="CF339" i="9"/>
  <c r="AQ339" i="8"/>
  <c r="AN339" i="8"/>
  <c r="AS339" i="8"/>
  <c r="U339" i="8"/>
  <c r="AC340" i="8"/>
  <c r="AQ339" i="9"/>
  <c r="AN339" i="9"/>
  <c r="AS339" i="9"/>
  <c r="AD339" i="9"/>
  <c r="AA339" i="9"/>
  <c r="AF339" i="9"/>
  <c r="CD341" i="7"/>
  <c r="CA341" i="7"/>
  <c r="CF341" i="7"/>
  <c r="BD341" i="7"/>
  <c r="BA341" i="7"/>
  <c r="BF341" i="7"/>
  <c r="BQ339" i="9"/>
  <c r="BN339" i="9"/>
  <c r="BS339" i="9"/>
  <c r="AH339" i="8"/>
  <c r="BO341" i="7" l="1"/>
  <c r="BR341" i="7"/>
  <c r="BT341" i="7"/>
  <c r="BL342" i="7" s="1"/>
  <c r="O340" i="9"/>
  <c r="R340" i="9"/>
  <c r="T340" i="9"/>
  <c r="L341" i="9" s="1"/>
  <c r="CH339" i="8"/>
  <c r="CB341" i="7"/>
  <c r="CG341" i="7"/>
  <c r="BY342" i="7" s="1"/>
  <c r="CE341" i="7"/>
  <c r="AO341" i="7"/>
  <c r="AR341" i="7"/>
  <c r="AT341" i="7"/>
  <c r="AL342" i="7" s="1"/>
  <c r="CC340" i="8"/>
  <c r="AO339" i="8"/>
  <c r="AT339" i="8"/>
  <c r="AL340" i="8" s="1"/>
  <c r="AR339" i="8"/>
  <c r="AD340" i="8"/>
  <c r="AA340" i="8"/>
  <c r="AF340" i="8"/>
  <c r="BH339" i="8"/>
  <c r="AB339" i="9"/>
  <c r="AE339" i="9"/>
  <c r="AG339" i="9"/>
  <c r="Y340" i="9" s="1"/>
  <c r="BB339" i="9"/>
  <c r="BE339" i="9"/>
  <c r="BG339" i="9"/>
  <c r="AY340" i="9" s="1"/>
  <c r="AD342" i="7"/>
  <c r="AA342" i="7"/>
  <c r="AF342" i="7"/>
  <c r="CB339" i="9"/>
  <c r="CG339" i="9"/>
  <c r="BY340" i="9" s="1"/>
  <c r="CE339" i="9"/>
  <c r="O341" i="7"/>
  <c r="T341" i="7"/>
  <c r="L342" i="7" s="1"/>
  <c r="R341" i="7"/>
  <c r="BO339" i="9"/>
  <c r="BR339" i="9"/>
  <c r="BT339" i="9"/>
  <c r="BL340" i="9" s="1"/>
  <c r="AO339" i="9"/>
  <c r="AT339" i="9"/>
  <c r="AL340" i="9" s="1"/>
  <c r="AR339" i="9"/>
  <c r="BU339" i="8"/>
  <c r="Q340" i="8"/>
  <c r="N340" i="8"/>
  <c r="S340" i="8"/>
  <c r="BP340" i="8"/>
  <c r="BB341" i="7"/>
  <c r="BG341" i="7"/>
  <c r="AY342" i="7" s="1"/>
  <c r="BE341" i="7"/>
  <c r="BC340" i="8"/>
  <c r="AC340" i="9" l="1"/>
  <c r="P341" i="9"/>
  <c r="CC340" i="9"/>
  <c r="AH339" i="9"/>
  <c r="CD340" i="8"/>
  <c r="CA340" i="8"/>
  <c r="CF340" i="8"/>
  <c r="BQ340" i="8"/>
  <c r="BN340" i="8"/>
  <c r="BS340" i="8"/>
  <c r="BP340" i="9"/>
  <c r="AP342" i="7"/>
  <c r="U340" i="9"/>
  <c r="AU341" i="7"/>
  <c r="AP340" i="9"/>
  <c r="BU339" i="9"/>
  <c r="O340" i="8"/>
  <c r="T340" i="8"/>
  <c r="L341" i="8" s="1"/>
  <c r="R340" i="8"/>
  <c r="U341" i="7"/>
  <c r="AB342" i="7"/>
  <c r="AE342" i="7"/>
  <c r="AG342" i="7"/>
  <c r="Y343" i="7" s="1"/>
  <c r="CH341" i="7"/>
  <c r="AU339" i="9"/>
  <c r="BD340" i="8"/>
  <c r="BA340" i="8"/>
  <c r="BF340" i="8"/>
  <c r="BC340" i="9"/>
  <c r="CC342" i="7"/>
  <c r="BH341" i="7"/>
  <c r="BH339" i="9"/>
  <c r="BP342" i="7"/>
  <c r="AU339" i="8"/>
  <c r="BU341" i="7"/>
  <c r="P342" i="7"/>
  <c r="AB340" i="8"/>
  <c r="AG340" i="8"/>
  <c r="Y341" i="8" s="1"/>
  <c r="AE340" i="8"/>
  <c r="BC342" i="7"/>
  <c r="CH339" i="9"/>
  <c r="AP340" i="8"/>
  <c r="AH342" i="7" l="1"/>
  <c r="BD342" i="7"/>
  <c r="BA342" i="7"/>
  <c r="BF342" i="7"/>
  <c r="BD340" i="9"/>
  <c r="BA340" i="9"/>
  <c r="BF340" i="9"/>
  <c r="CB340" i="8"/>
  <c r="CE340" i="8"/>
  <c r="CG340" i="8"/>
  <c r="BY341" i="8" s="1"/>
  <c r="AH340" i="8"/>
  <c r="BQ342" i="7"/>
  <c r="BN342" i="7"/>
  <c r="BS342" i="7"/>
  <c r="AC341" i="8"/>
  <c r="BB340" i="8"/>
  <c r="BG340" i="8"/>
  <c r="AY341" i="8" s="1"/>
  <c r="BE340" i="8"/>
  <c r="U340" i="8"/>
  <c r="CD340" i="9"/>
  <c r="CA340" i="9"/>
  <c r="CF340" i="9"/>
  <c r="AQ342" i="7"/>
  <c r="AN342" i="7"/>
  <c r="AS342" i="7"/>
  <c r="BQ340" i="9"/>
  <c r="BN340" i="9"/>
  <c r="BS340" i="9"/>
  <c r="Q341" i="9"/>
  <c r="N341" i="9"/>
  <c r="S341" i="9"/>
  <c r="BO340" i="8"/>
  <c r="BR340" i="8"/>
  <c r="BT340" i="8"/>
  <c r="BL341" i="8" s="1"/>
  <c r="P341" i="8"/>
  <c r="Q342" i="7"/>
  <c r="N342" i="7"/>
  <c r="S342" i="7"/>
  <c r="AQ340" i="8"/>
  <c r="AN340" i="8"/>
  <c r="AS340" i="8"/>
  <c r="CD342" i="7"/>
  <c r="CA342" i="7"/>
  <c r="CF342" i="7"/>
  <c r="AC343" i="7"/>
  <c r="AQ340" i="9"/>
  <c r="AN340" i="9"/>
  <c r="AS340" i="9"/>
  <c r="AD340" i="9"/>
  <c r="AA340" i="9"/>
  <c r="AF340" i="9"/>
  <c r="BO340" i="9" l="1"/>
  <c r="BR340" i="9"/>
  <c r="BT340" i="9"/>
  <c r="BL341" i="9" s="1"/>
  <c r="BB340" i="9"/>
  <c r="BG340" i="9"/>
  <c r="AY341" i="9" s="1"/>
  <c r="BE340" i="9"/>
  <c r="CB342" i="7"/>
  <c r="CE342" i="7"/>
  <c r="CG342" i="7"/>
  <c r="BY343" i="7" s="1"/>
  <c r="AB340" i="9"/>
  <c r="AG340" i="9"/>
  <c r="Y341" i="9" s="1"/>
  <c r="AE340" i="9"/>
  <c r="AD343" i="7"/>
  <c r="AA343" i="7"/>
  <c r="AF343" i="7"/>
  <c r="BP341" i="8"/>
  <c r="BO342" i="7"/>
  <c r="BR342" i="7"/>
  <c r="BT342" i="7"/>
  <c r="BL343" i="7" s="1"/>
  <c r="AO340" i="8"/>
  <c r="AR340" i="8"/>
  <c r="AT340" i="8"/>
  <c r="AL341" i="8" s="1"/>
  <c r="BB342" i="7"/>
  <c r="BE342" i="7"/>
  <c r="BG342" i="7"/>
  <c r="AY343" i="7" s="1"/>
  <c r="BU340" i="8"/>
  <c r="AD341" i="8"/>
  <c r="AA341" i="8"/>
  <c r="AF341" i="8"/>
  <c r="AO342" i="7"/>
  <c r="AT342" i="7"/>
  <c r="AL343" i="7" s="1"/>
  <c r="AR342" i="7"/>
  <c r="CB340" i="9"/>
  <c r="CG340" i="9"/>
  <c r="BY341" i="9" s="1"/>
  <c r="CE340" i="9"/>
  <c r="B36" i="9"/>
  <c r="O342" i="7"/>
  <c r="T342" i="7"/>
  <c r="L343" i="7" s="1"/>
  <c r="R342" i="7"/>
  <c r="O341" i="9"/>
  <c r="T341" i="9"/>
  <c r="L342" i="9" s="1"/>
  <c r="R341" i="9"/>
  <c r="AO340" i="9"/>
  <c r="AT340" i="9"/>
  <c r="AL341" i="9" s="1"/>
  <c r="AR340" i="9"/>
  <c r="BH340" i="8"/>
  <c r="CC341" i="8"/>
  <c r="Q341" i="8"/>
  <c r="N341" i="8"/>
  <c r="S341" i="8"/>
  <c r="BC341" i="8"/>
  <c r="CH340" i="8"/>
  <c r="O341" i="8" l="1"/>
  <c r="R341" i="8"/>
  <c r="T341" i="8"/>
  <c r="L342" i="8" s="1"/>
  <c r="U342" i="7"/>
  <c r="BC343" i="7"/>
  <c r="BH340" i="9"/>
  <c r="BH342" i="7"/>
  <c r="BC341" i="9"/>
  <c r="BQ341" i="8"/>
  <c r="BN341" i="8"/>
  <c r="BS341" i="8"/>
  <c r="AU342" i="7"/>
  <c r="C38" i="7"/>
  <c r="AP343" i="7"/>
  <c r="AP341" i="8"/>
  <c r="AB343" i="7"/>
  <c r="AE343" i="7"/>
  <c r="AG343" i="7"/>
  <c r="Y344" i="7" s="1"/>
  <c r="BP341" i="9"/>
  <c r="BU340" i="9"/>
  <c r="AU340" i="9"/>
  <c r="C36" i="8"/>
  <c r="AH340" i="9"/>
  <c r="AC341" i="9"/>
  <c r="CD341" i="8"/>
  <c r="CA341" i="8"/>
  <c r="CF341" i="8"/>
  <c r="AU340" i="8"/>
  <c r="CC341" i="9"/>
  <c r="P343" i="7"/>
  <c r="CC343" i="7"/>
  <c r="AP341" i="9"/>
  <c r="AB341" i="8"/>
  <c r="AE341" i="8"/>
  <c r="AG341" i="8"/>
  <c r="Y342" i="8" s="1"/>
  <c r="BD341" i="8"/>
  <c r="BA341" i="8"/>
  <c r="BF341" i="8"/>
  <c r="U341" i="9"/>
  <c r="P342" i="9"/>
  <c r="BP343" i="7"/>
  <c r="CH342" i="7"/>
  <c r="CH340" i="9"/>
  <c r="B36" i="8"/>
  <c r="BU342" i="7"/>
  <c r="BB341" i="8" l="1"/>
  <c r="BG341" i="8"/>
  <c r="AY342" i="8" s="1"/>
  <c r="BE341" i="8"/>
  <c r="AQ341" i="8"/>
  <c r="AN341" i="8"/>
  <c r="AS341" i="8"/>
  <c r="AQ343" i="7"/>
  <c r="AN343" i="7"/>
  <c r="AS343" i="7"/>
  <c r="AH341" i="8"/>
  <c r="AC342" i="8"/>
  <c r="BD343" i="7"/>
  <c r="BA343" i="7"/>
  <c r="BF343" i="7"/>
  <c r="AQ341" i="9"/>
  <c r="AN341" i="9"/>
  <c r="AS341" i="9"/>
  <c r="CD341" i="9"/>
  <c r="CA341" i="9"/>
  <c r="CF341" i="9"/>
  <c r="Q342" i="9"/>
  <c r="N342" i="9"/>
  <c r="S342" i="9"/>
  <c r="BQ341" i="9"/>
  <c r="BN341" i="9"/>
  <c r="BS341" i="9"/>
  <c r="G36" i="8"/>
  <c r="CB341" i="8"/>
  <c r="CE341" i="8"/>
  <c r="CG341" i="8"/>
  <c r="BY342" i="8" s="1"/>
  <c r="BO341" i="8"/>
  <c r="BR341" i="8"/>
  <c r="BT341" i="8"/>
  <c r="BL342" i="8" s="1"/>
  <c r="BQ343" i="7"/>
  <c r="BN343" i="7"/>
  <c r="BS343" i="7"/>
  <c r="CD343" i="7"/>
  <c r="CA343" i="7"/>
  <c r="CF343" i="7"/>
  <c r="Q343" i="7"/>
  <c r="N343" i="7"/>
  <c r="S343" i="7"/>
  <c r="U341" i="8"/>
  <c r="F36" i="8"/>
  <c r="AD341" i="9"/>
  <c r="AA341" i="9"/>
  <c r="AF341" i="9"/>
  <c r="AC344" i="7"/>
  <c r="P342" i="8"/>
  <c r="AH343" i="7"/>
  <c r="E36" i="8"/>
  <c r="BD341" i="9"/>
  <c r="BA341" i="9"/>
  <c r="BF341" i="9"/>
  <c r="G38" i="7" l="1"/>
  <c r="AO341" i="9"/>
  <c r="AT341" i="9"/>
  <c r="AL342" i="9" s="1"/>
  <c r="AR341" i="9"/>
  <c r="AD344" i="7"/>
  <c r="AA344" i="7"/>
  <c r="AF344" i="7"/>
  <c r="CB343" i="7"/>
  <c r="CE343" i="7"/>
  <c r="CG343" i="7"/>
  <c r="BY344" i="7" s="1"/>
  <c r="E36" i="9"/>
  <c r="F36" i="9"/>
  <c r="E38" i="7"/>
  <c r="BO341" i="9"/>
  <c r="BT341" i="9"/>
  <c r="BL342" i="9" s="1"/>
  <c r="BR341" i="9"/>
  <c r="D38" i="7"/>
  <c r="AB341" i="9"/>
  <c r="AE341" i="9"/>
  <c r="AG341" i="9"/>
  <c r="Y342" i="9" s="1"/>
  <c r="F38" i="7"/>
  <c r="BB343" i="7"/>
  <c r="BG343" i="7"/>
  <c r="AY344" i="7" s="1"/>
  <c r="BE343" i="7"/>
  <c r="BO343" i="7"/>
  <c r="BT343" i="7"/>
  <c r="BL344" i="7" s="1"/>
  <c r="BR343" i="7"/>
  <c r="AO343" i="7"/>
  <c r="AR343" i="7"/>
  <c r="AT343" i="7"/>
  <c r="AL344" i="7" s="1"/>
  <c r="D36" i="8"/>
  <c r="C36" i="9"/>
  <c r="BP342" i="8"/>
  <c r="O342" i="9"/>
  <c r="R342" i="9"/>
  <c r="T342" i="9"/>
  <c r="L343" i="9" s="1"/>
  <c r="BU341" i="8"/>
  <c r="AO341" i="8"/>
  <c r="AR341" i="8"/>
  <c r="AT341" i="8"/>
  <c r="AL342" i="8" s="1"/>
  <c r="G36" i="9"/>
  <c r="BB341" i="9"/>
  <c r="BE341" i="9"/>
  <c r="BG341" i="9"/>
  <c r="AY342" i="9" s="1"/>
  <c r="CC342" i="8"/>
  <c r="CB341" i="9"/>
  <c r="CE341" i="9"/>
  <c r="CG341" i="9"/>
  <c r="BY342" i="9" s="1"/>
  <c r="BH341" i="8"/>
  <c r="Q342" i="8"/>
  <c r="N342" i="8"/>
  <c r="S342" i="8"/>
  <c r="O343" i="7"/>
  <c r="T343" i="7"/>
  <c r="L344" i="7" s="1"/>
  <c r="R343" i="7"/>
  <c r="CH341" i="8"/>
  <c r="BC342" i="8"/>
  <c r="B38" i="7"/>
  <c r="D36" i="9"/>
  <c r="AD342" i="8"/>
  <c r="AA342" i="8"/>
  <c r="AF342" i="8"/>
  <c r="AU343" i="7" l="1"/>
  <c r="CC344" i="7"/>
  <c r="BQ342" i="8"/>
  <c r="BN342" i="8"/>
  <c r="BS342" i="8"/>
  <c r="CH343" i="7"/>
  <c r="BD342" i="8"/>
  <c r="BA342" i="8"/>
  <c r="BF342" i="8"/>
  <c r="BU343" i="7"/>
  <c r="BP344" i="7"/>
  <c r="BU341" i="9"/>
  <c r="BP342" i="9"/>
  <c r="AB344" i="7"/>
  <c r="AE344" i="7"/>
  <c r="AG344" i="7"/>
  <c r="Y345" i="7" s="1"/>
  <c r="BH343" i="7"/>
  <c r="BC344" i="7"/>
  <c r="AU341" i="9"/>
  <c r="AP342" i="8"/>
  <c r="P344" i="7"/>
  <c r="AP342" i="9"/>
  <c r="CC342" i="9"/>
  <c r="AU341" i="8"/>
  <c r="AB342" i="8"/>
  <c r="AE342" i="8"/>
  <c r="AG342" i="8"/>
  <c r="Y343" i="8" s="1"/>
  <c r="CD342" i="8"/>
  <c r="CA342" i="8"/>
  <c r="CF342" i="8"/>
  <c r="U343" i="7"/>
  <c r="BC342" i="9"/>
  <c r="P343" i="9"/>
  <c r="AP344" i="7"/>
  <c r="AH341" i="9"/>
  <c r="CH341" i="9"/>
  <c r="O342" i="8"/>
  <c r="T342" i="8"/>
  <c r="L343" i="8" s="1"/>
  <c r="R342" i="8"/>
  <c r="BH341" i="9"/>
  <c r="U342" i="9"/>
  <c r="AC342" i="9"/>
  <c r="BO342" i="8" l="1"/>
  <c r="BR342" i="8"/>
  <c r="BT342" i="8"/>
  <c r="BL343" i="8" s="1"/>
  <c r="CD342" i="9"/>
  <c r="CA342" i="9"/>
  <c r="CF342" i="9"/>
  <c r="AQ342" i="9"/>
  <c r="AN342" i="9"/>
  <c r="AS342" i="9"/>
  <c r="BQ344" i="7"/>
  <c r="BN344" i="7"/>
  <c r="BS344" i="7"/>
  <c r="BD342" i="9"/>
  <c r="BA342" i="9"/>
  <c r="BF342" i="9"/>
  <c r="P343" i="8"/>
  <c r="BQ342" i="9"/>
  <c r="BN342" i="9"/>
  <c r="BS342" i="9"/>
  <c r="CB342" i="8"/>
  <c r="CE342" i="8"/>
  <c r="CG342" i="8"/>
  <c r="BY343" i="8" s="1"/>
  <c r="CD344" i="7"/>
  <c r="CA344" i="7"/>
  <c r="CF344" i="7"/>
  <c r="AC345" i="7"/>
  <c r="U342" i="8"/>
  <c r="BD344" i="7"/>
  <c r="BA344" i="7"/>
  <c r="BF344" i="7"/>
  <c r="AD342" i="9"/>
  <c r="AA342" i="9"/>
  <c r="AF342" i="9"/>
  <c r="AQ344" i="7"/>
  <c r="AN344" i="7"/>
  <c r="AS344" i="7"/>
  <c r="AC343" i="8"/>
  <c r="Q344" i="7"/>
  <c r="N344" i="7"/>
  <c r="S344" i="7"/>
  <c r="AH344" i="7"/>
  <c r="BB342" i="8"/>
  <c r="BG342" i="8"/>
  <c r="AY343" i="8" s="1"/>
  <c r="BE342" i="8"/>
  <c r="Q343" i="9"/>
  <c r="N343" i="9"/>
  <c r="S343" i="9"/>
  <c r="AH342" i="8"/>
  <c r="AQ342" i="8"/>
  <c r="AN342" i="8"/>
  <c r="AS342" i="8"/>
  <c r="AD345" i="7" l="1"/>
  <c r="AA345" i="7"/>
  <c r="AF345" i="7"/>
  <c r="CB342" i="9"/>
  <c r="CE342" i="9"/>
  <c r="CG342" i="9"/>
  <c r="BY343" i="9" s="1"/>
  <c r="AB342" i="9"/>
  <c r="AG342" i="9"/>
  <c r="Y343" i="9" s="1"/>
  <c r="AE342" i="9"/>
  <c r="CC343" i="8"/>
  <c r="BH342" i="8"/>
  <c r="AO342" i="8"/>
  <c r="AT342" i="8"/>
  <c r="AL343" i="8" s="1"/>
  <c r="AR342" i="8"/>
  <c r="AO344" i="7"/>
  <c r="AT344" i="7"/>
  <c r="AL345" i="7" s="1"/>
  <c r="AR344" i="7"/>
  <c r="BC343" i="8"/>
  <c r="BB342" i="9"/>
  <c r="BG342" i="9"/>
  <c r="AY343" i="9" s="1"/>
  <c r="BE342" i="9"/>
  <c r="O344" i="7"/>
  <c r="T344" i="7"/>
  <c r="L345" i="7" s="1"/>
  <c r="R344" i="7"/>
  <c r="BO342" i="9"/>
  <c r="BR342" i="9"/>
  <c r="BT342" i="9"/>
  <c r="BL343" i="9" s="1"/>
  <c r="BO344" i="7"/>
  <c r="BR344" i="7"/>
  <c r="BT344" i="7"/>
  <c r="BL345" i="7" s="1"/>
  <c r="BP343" i="8"/>
  <c r="BU342" i="8"/>
  <c r="CB344" i="7"/>
  <c r="CG344" i="7"/>
  <c r="BY345" i="7" s="1"/>
  <c r="CE344" i="7"/>
  <c r="BB344" i="7"/>
  <c r="BE344" i="7"/>
  <c r="BG344" i="7"/>
  <c r="AY345" i="7" s="1"/>
  <c r="AD343" i="8"/>
  <c r="AA343" i="8"/>
  <c r="AF343" i="8"/>
  <c r="CH342" i="8"/>
  <c r="O343" i="9"/>
  <c r="R343" i="9"/>
  <c r="T343" i="9"/>
  <c r="L344" i="9" s="1"/>
  <c r="Q343" i="8"/>
  <c r="N343" i="8"/>
  <c r="S343" i="8"/>
  <c r="AO342" i="9"/>
  <c r="AT342" i="9"/>
  <c r="AL343" i="9" s="1"/>
  <c r="AR342" i="9"/>
  <c r="BU344" i="7" l="1"/>
  <c r="AC343" i="9"/>
  <c r="BC345" i="7"/>
  <c r="AU344" i="7"/>
  <c r="P344" i="9"/>
  <c r="BH344" i="7"/>
  <c r="BP343" i="9"/>
  <c r="AP345" i="7"/>
  <c r="CC343" i="9"/>
  <c r="U343" i="9"/>
  <c r="BU342" i="9"/>
  <c r="CH342" i="9"/>
  <c r="CH344" i="7"/>
  <c r="CC345" i="7"/>
  <c r="U344" i="7"/>
  <c r="P345" i="7"/>
  <c r="AU342" i="8"/>
  <c r="AU342" i="9"/>
  <c r="AP343" i="8"/>
  <c r="AB345" i="7"/>
  <c r="AG345" i="7"/>
  <c r="Y346" i="7" s="1"/>
  <c r="AE345" i="7"/>
  <c r="BC343" i="9"/>
  <c r="CD343" i="8"/>
  <c r="CA343" i="8"/>
  <c r="CF343" i="8"/>
  <c r="AP343" i="9"/>
  <c r="BH342" i="9"/>
  <c r="BQ343" i="8"/>
  <c r="BN343" i="8"/>
  <c r="BS343" i="8"/>
  <c r="AB343" i="8"/>
  <c r="AG343" i="8"/>
  <c r="Y344" i="8" s="1"/>
  <c r="AE343" i="8"/>
  <c r="O343" i="8"/>
  <c r="R343" i="8"/>
  <c r="T343" i="8"/>
  <c r="L344" i="8" s="1"/>
  <c r="BP345" i="7"/>
  <c r="BD343" i="8"/>
  <c r="BA343" i="8"/>
  <c r="BF343" i="8"/>
  <c r="AH342" i="9"/>
  <c r="U343" i="8" l="1"/>
  <c r="Q344" i="9"/>
  <c r="N344" i="9"/>
  <c r="S344" i="9"/>
  <c r="Q345" i="7"/>
  <c r="N345" i="7"/>
  <c r="S345" i="7"/>
  <c r="BD345" i="7"/>
  <c r="BA345" i="7"/>
  <c r="BF345" i="7"/>
  <c r="CD343" i="9"/>
  <c r="CA343" i="9"/>
  <c r="CF343" i="9"/>
  <c r="AH345" i="7"/>
  <c r="CD345" i="7"/>
  <c r="CA345" i="7"/>
  <c r="CF345" i="7"/>
  <c r="AQ345" i="7"/>
  <c r="AN345" i="7"/>
  <c r="AS345" i="7"/>
  <c r="AD343" i="9"/>
  <c r="AA343" i="9"/>
  <c r="AF343" i="9"/>
  <c r="BO343" i="8"/>
  <c r="BR343" i="8"/>
  <c r="BT343" i="8"/>
  <c r="BL344" i="8" s="1"/>
  <c r="AQ343" i="9"/>
  <c r="AN343" i="9"/>
  <c r="AS343" i="9"/>
  <c r="AH343" i="8"/>
  <c r="AQ343" i="8"/>
  <c r="AN343" i="8"/>
  <c r="AS343" i="8"/>
  <c r="BQ345" i="7"/>
  <c r="BN345" i="7"/>
  <c r="BS345" i="7"/>
  <c r="P344" i="8"/>
  <c r="AC346" i="7"/>
  <c r="CB343" i="8"/>
  <c r="CG343" i="8"/>
  <c r="BY344" i="8" s="1"/>
  <c r="CE343" i="8"/>
  <c r="BQ343" i="9"/>
  <c r="BN343" i="9"/>
  <c r="BS343" i="9"/>
  <c r="AC344" i="8"/>
  <c r="BB343" i="8"/>
  <c r="BE343" i="8"/>
  <c r="BG343" i="8"/>
  <c r="AY344" i="8" s="1"/>
  <c r="BD343" i="9"/>
  <c r="BA343" i="9"/>
  <c r="BF343" i="9"/>
  <c r="Q344" i="8" l="1"/>
  <c r="N344" i="8"/>
  <c r="S344" i="8"/>
  <c r="AO345" i="7"/>
  <c r="AT345" i="7"/>
  <c r="AL346" i="7" s="1"/>
  <c r="AR345" i="7"/>
  <c r="BB345" i="7"/>
  <c r="BE345" i="7"/>
  <c r="BG345" i="7"/>
  <c r="AY346" i="7" s="1"/>
  <c r="BO345" i="7"/>
  <c r="BR345" i="7"/>
  <c r="BT345" i="7"/>
  <c r="BL346" i="7" s="1"/>
  <c r="CB345" i="7"/>
  <c r="CE345" i="7"/>
  <c r="CG345" i="7"/>
  <c r="BY346" i="7" s="1"/>
  <c r="O345" i="7"/>
  <c r="T345" i="7"/>
  <c r="L346" i="7" s="1"/>
  <c r="R345" i="7"/>
  <c r="AD344" i="8"/>
  <c r="AA344" i="8"/>
  <c r="AF344" i="8"/>
  <c r="BP344" i="8"/>
  <c r="O344" i="9"/>
  <c r="R344" i="9"/>
  <c r="T344" i="9"/>
  <c r="L345" i="9" s="1"/>
  <c r="BB343" i="9"/>
  <c r="BE343" i="9"/>
  <c r="BG343" i="9"/>
  <c r="AY344" i="9" s="1"/>
  <c r="AO343" i="8"/>
  <c r="AT343" i="8"/>
  <c r="AL344" i="8" s="1"/>
  <c r="AR343" i="8"/>
  <c r="BC344" i="8"/>
  <c r="CC344" i="8"/>
  <c r="BU343" i="8"/>
  <c r="CH343" i="8"/>
  <c r="BH343" i="8"/>
  <c r="AO343" i="9"/>
  <c r="AR343" i="9"/>
  <c r="AT343" i="9"/>
  <c r="AL344" i="9" s="1"/>
  <c r="BO343" i="9"/>
  <c r="BT343" i="9"/>
  <c r="BL344" i="9" s="1"/>
  <c r="BR343" i="9"/>
  <c r="AB343" i="9"/>
  <c r="AE343" i="9"/>
  <c r="AG343" i="9"/>
  <c r="Y344" i="9" s="1"/>
  <c r="CB343" i="9"/>
  <c r="CE343" i="9"/>
  <c r="CG343" i="9"/>
  <c r="BY344" i="9" s="1"/>
  <c r="AD346" i="7"/>
  <c r="AA346" i="7"/>
  <c r="AF346" i="7"/>
  <c r="BC346" i="7" l="1"/>
  <c r="BH345" i="7"/>
  <c r="AU343" i="9"/>
  <c r="AC344" i="9"/>
  <c r="AH343" i="9"/>
  <c r="AB344" i="8"/>
  <c r="AE344" i="8"/>
  <c r="AG344" i="8"/>
  <c r="Y345" i="8" s="1"/>
  <c r="BP346" i="7"/>
  <c r="AU345" i="7"/>
  <c r="AB346" i="7"/>
  <c r="AG346" i="7"/>
  <c r="Y347" i="7" s="1"/>
  <c r="AE346" i="7"/>
  <c r="CC344" i="9"/>
  <c r="BC344" i="9"/>
  <c r="BU345" i="7"/>
  <c r="AP346" i="7"/>
  <c r="AU343" i="8"/>
  <c r="BQ344" i="8"/>
  <c r="BN344" i="8"/>
  <c r="BS344" i="8"/>
  <c r="AP344" i="8"/>
  <c r="BU343" i="9"/>
  <c r="BH343" i="9"/>
  <c r="U345" i="7"/>
  <c r="BD344" i="8"/>
  <c r="BA344" i="8"/>
  <c r="BF344" i="8"/>
  <c r="CH343" i="9"/>
  <c r="BP344" i="9"/>
  <c r="P346" i="7"/>
  <c r="P345" i="9"/>
  <c r="U344" i="9"/>
  <c r="CC346" i="7"/>
  <c r="CH345" i="7"/>
  <c r="O344" i="8"/>
  <c r="R344" i="8"/>
  <c r="T344" i="8"/>
  <c r="L345" i="8" s="1"/>
  <c r="AP344" i="9"/>
  <c r="CD344" i="8"/>
  <c r="CA344" i="8"/>
  <c r="CF344" i="8"/>
  <c r="AH344" i="8" l="1"/>
  <c r="CD344" i="9"/>
  <c r="CA344" i="9"/>
  <c r="CF344" i="9"/>
  <c r="BO344" i="8"/>
  <c r="BR344" i="8"/>
  <c r="BT344" i="8"/>
  <c r="BL345" i="8" s="1"/>
  <c r="AH346" i="7"/>
  <c r="P345" i="8"/>
  <c r="Q345" i="9"/>
  <c r="N345" i="9"/>
  <c r="S345" i="9"/>
  <c r="AC347" i="7"/>
  <c r="CB344" i="8"/>
  <c r="CG344" i="8"/>
  <c r="BY345" i="8" s="1"/>
  <c r="CE344" i="8"/>
  <c r="AD344" i="9"/>
  <c r="AA344" i="9"/>
  <c r="AF344" i="9"/>
  <c r="AQ346" i="7"/>
  <c r="AN346" i="7"/>
  <c r="AS346" i="7"/>
  <c r="Q346" i="7"/>
  <c r="N346" i="7"/>
  <c r="S346" i="7"/>
  <c r="CD346" i="7"/>
  <c r="CA346" i="7"/>
  <c r="CF346" i="7"/>
  <c r="BQ346" i="7"/>
  <c r="BN346" i="7"/>
  <c r="BS346" i="7"/>
  <c r="AQ344" i="9"/>
  <c r="AN344" i="9"/>
  <c r="AS344" i="9"/>
  <c r="BB344" i="8"/>
  <c r="BG344" i="8"/>
  <c r="AY345" i="8" s="1"/>
  <c r="BE344" i="8"/>
  <c r="U344" i="8"/>
  <c r="BQ344" i="9"/>
  <c r="BN344" i="9"/>
  <c r="BS344" i="9"/>
  <c r="AQ344" i="8"/>
  <c r="AN344" i="8"/>
  <c r="AS344" i="8"/>
  <c r="BD344" i="9"/>
  <c r="BA344" i="9"/>
  <c r="BF344" i="9"/>
  <c r="AC345" i="8"/>
  <c r="BD346" i="7"/>
  <c r="BA346" i="7"/>
  <c r="BF346" i="7"/>
  <c r="CC345" i="8" l="1"/>
  <c r="BU344" i="8"/>
  <c r="AO344" i="9"/>
  <c r="AR344" i="9"/>
  <c r="AT344" i="9"/>
  <c r="AL345" i="9" s="1"/>
  <c r="AD347" i="7"/>
  <c r="AA347" i="7"/>
  <c r="AF347" i="7"/>
  <c r="BO344" i="9"/>
  <c r="BR344" i="9"/>
  <c r="BT344" i="9"/>
  <c r="BL345" i="9" s="1"/>
  <c r="BO346" i="7"/>
  <c r="BT346" i="7"/>
  <c r="BL347" i="7" s="1"/>
  <c r="BR346" i="7"/>
  <c r="O345" i="9"/>
  <c r="T345" i="9"/>
  <c r="L346" i="9" s="1"/>
  <c r="R345" i="9"/>
  <c r="AO346" i="7"/>
  <c r="AR346" i="7"/>
  <c r="AT346" i="7"/>
  <c r="AL347" i="7" s="1"/>
  <c r="CB344" i="9"/>
  <c r="CG344" i="9"/>
  <c r="BY345" i="9" s="1"/>
  <c r="CE344" i="9"/>
  <c r="Q345" i="8"/>
  <c r="N345" i="8"/>
  <c r="S345" i="8"/>
  <c r="BB346" i="7"/>
  <c r="BG346" i="7"/>
  <c r="AY347" i="7" s="1"/>
  <c r="BE346" i="7"/>
  <c r="AD345" i="8"/>
  <c r="AA345" i="8"/>
  <c r="AF345" i="8"/>
  <c r="AB344" i="9"/>
  <c r="AG344" i="9"/>
  <c r="Y345" i="9" s="1"/>
  <c r="AE344" i="9"/>
  <c r="AO344" i="8"/>
  <c r="AR344" i="8"/>
  <c r="AT344" i="8"/>
  <c r="AL345" i="8" s="1"/>
  <c r="CB346" i="7"/>
  <c r="CG346" i="7"/>
  <c r="BY347" i="7" s="1"/>
  <c r="CE346" i="7"/>
  <c r="BH344" i="8"/>
  <c r="BB344" i="9"/>
  <c r="BG344" i="9"/>
  <c r="AY345" i="9" s="1"/>
  <c r="BE344" i="9"/>
  <c r="BC345" i="8"/>
  <c r="O346" i="7"/>
  <c r="T346" i="7"/>
  <c r="L347" i="7" s="1"/>
  <c r="R346" i="7"/>
  <c r="CH344" i="8"/>
  <c r="BP345" i="8"/>
  <c r="AC345" i="9" l="1"/>
  <c r="P347" i="7"/>
  <c r="CC347" i="7"/>
  <c r="BH346" i="7"/>
  <c r="AP345" i="9"/>
  <c r="AU344" i="9"/>
  <c r="AP345" i="8"/>
  <c r="BD345" i="8"/>
  <c r="BA345" i="8"/>
  <c r="BF345" i="8"/>
  <c r="BU346" i="7"/>
  <c r="U345" i="9"/>
  <c r="BQ345" i="8"/>
  <c r="BN345" i="8"/>
  <c r="BS345" i="8"/>
  <c r="CC345" i="9"/>
  <c r="P346" i="9"/>
  <c r="BC345" i="9"/>
  <c r="AH344" i="9"/>
  <c r="BP345" i="9"/>
  <c r="AB347" i="7"/>
  <c r="AE347" i="7"/>
  <c r="AG347" i="7"/>
  <c r="Y348" i="7" s="1"/>
  <c r="BH344" i="9"/>
  <c r="BU344" i="9"/>
  <c r="BC347" i="7"/>
  <c r="AU344" i="8"/>
  <c r="O345" i="8"/>
  <c r="T345" i="8"/>
  <c r="L346" i="8" s="1"/>
  <c r="R345" i="8"/>
  <c r="CH344" i="9"/>
  <c r="AB345" i="8"/>
  <c r="AE345" i="8"/>
  <c r="AG345" i="8"/>
  <c r="Y346" i="8" s="1"/>
  <c r="AP347" i="7"/>
  <c r="CD345" i="8"/>
  <c r="CA345" i="8"/>
  <c r="CF345" i="8"/>
  <c r="BP347" i="7"/>
  <c r="U346" i="7"/>
  <c r="CH346" i="7"/>
  <c r="AU346" i="7"/>
  <c r="AC346" i="8" l="1"/>
  <c r="AQ345" i="9"/>
  <c r="AN345" i="9"/>
  <c r="AS345" i="9"/>
  <c r="AH345" i="8"/>
  <c r="BD345" i="9"/>
  <c r="BA345" i="9"/>
  <c r="BF345" i="9"/>
  <c r="Q346" i="9"/>
  <c r="N346" i="9"/>
  <c r="S346" i="9"/>
  <c r="BB345" i="8"/>
  <c r="BE345" i="8"/>
  <c r="BG345" i="8"/>
  <c r="AY346" i="8" s="1"/>
  <c r="U345" i="8"/>
  <c r="AC348" i="7"/>
  <c r="AH347" i="7"/>
  <c r="CD347" i="7"/>
  <c r="CA347" i="7"/>
  <c r="CF347" i="7"/>
  <c r="CB345" i="8"/>
  <c r="CG345" i="8"/>
  <c r="BY346" i="8" s="1"/>
  <c r="CE345" i="8"/>
  <c r="BQ347" i="7"/>
  <c r="BN347" i="7"/>
  <c r="BS347" i="7"/>
  <c r="P346" i="8"/>
  <c r="CD345" i="9"/>
  <c r="CA345" i="9"/>
  <c r="CF345" i="9"/>
  <c r="AQ345" i="8"/>
  <c r="AN345" i="8"/>
  <c r="AS345" i="8"/>
  <c r="Q347" i="7"/>
  <c r="N347" i="7"/>
  <c r="S347" i="7"/>
  <c r="BQ345" i="9"/>
  <c r="BN345" i="9"/>
  <c r="BS345" i="9"/>
  <c r="BO345" i="8"/>
  <c r="BT345" i="8"/>
  <c r="BL346" i="8" s="1"/>
  <c r="BR345" i="8"/>
  <c r="BD347" i="7"/>
  <c r="BA347" i="7"/>
  <c r="BF347" i="7"/>
  <c r="AD345" i="9"/>
  <c r="AA345" i="9"/>
  <c r="AF345" i="9"/>
  <c r="AQ347" i="7"/>
  <c r="AN347" i="7"/>
  <c r="AS347" i="7"/>
  <c r="AB345" i="9" l="1"/>
  <c r="AG345" i="9"/>
  <c r="Y346" i="9" s="1"/>
  <c r="AE345" i="9"/>
  <c r="O347" i="7"/>
  <c r="T347" i="7"/>
  <c r="L348" i="7" s="1"/>
  <c r="R347" i="7"/>
  <c r="AD348" i="7"/>
  <c r="AA348" i="7"/>
  <c r="AF348" i="7"/>
  <c r="BP346" i="8"/>
  <c r="BO347" i="7"/>
  <c r="BT347" i="7"/>
  <c r="BL348" i="7" s="1"/>
  <c r="BR347" i="7"/>
  <c r="AO347" i="7"/>
  <c r="AT347" i="7"/>
  <c r="AL348" i="7" s="1"/>
  <c r="AR347" i="7"/>
  <c r="Q346" i="8"/>
  <c r="N346" i="8"/>
  <c r="S346" i="8"/>
  <c r="BB345" i="9"/>
  <c r="BG345" i="9"/>
  <c r="AY346" i="9" s="1"/>
  <c r="BE345" i="9"/>
  <c r="CH345" i="8"/>
  <c r="BC346" i="8"/>
  <c r="AO345" i="8"/>
  <c r="AR345" i="8"/>
  <c r="AT345" i="8"/>
  <c r="AL346" i="8" s="1"/>
  <c r="CC346" i="8"/>
  <c r="BH345" i="8"/>
  <c r="BB347" i="7"/>
  <c r="BG347" i="7"/>
  <c r="AY348" i="7" s="1"/>
  <c r="BE347" i="7"/>
  <c r="BU345" i="8"/>
  <c r="CB345" i="9"/>
  <c r="CG345" i="9"/>
  <c r="BY346" i="9" s="1"/>
  <c r="CE345" i="9"/>
  <c r="CB347" i="7"/>
  <c r="CG347" i="7"/>
  <c r="BY348" i="7" s="1"/>
  <c r="CE347" i="7"/>
  <c r="O346" i="9"/>
  <c r="R346" i="9"/>
  <c r="T346" i="9"/>
  <c r="L347" i="9" s="1"/>
  <c r="AO345" i="9"/>
  <c r="AR345" i="9"/>
  <c r="AT345" i="9"/>
  <c r="AL346" i="9" s="1"/>
  <c r="BO345" i="9"/>
  <c r="BT345" i="9"/>
  <c r="BL346" i="9" s="1"/>
  <c r="BR345" i="9"/>
  <c r="AD346" i="8"/>
  <c r="AA346" i="8"/>
  <c r="AF346" i="8"/>
  <c r="AP348" i="7" l="1"/>
  <c r="BU345" i="9"/>
  <c r="U347" i="7"/>
  <c r="BH347" i="7"/>
  <c r="BP346" i="9"/>
  <c r="CH347" i="7"/>
  <c r="CC348" i="7"/>
  <c r="BU347" i="7"/>
  <c r="P348" i="7"/>
  <c r="AB348" i="7"/>
  <c r="AG348" i="7"/>
  <c r="Y349" i="7" s="1"/>
  <c r="AE348" i="7"/>
  <c r="BH345" i="9"/>
  <c r="BP348" i="7"/>
  <c r="CH345" i="9"/>
  <c r="BC346" i="9"/>
  <c r="AH345" i="9"/>
  <c r="CC346" i="9"/>
  <c r="AC346" i="9"/>
  <c r="AP346" i="8"/>
  <c r="AU347" i="7"/>
  <c r="CD346" i="8"/>
  <c r="CA346" i="8"/>
  <c r="CF346" i="8"/>
  <c r="AU345" i="9"/>
  <c r="AU345" i="8"/>
  <c r="O346" i="8"/>
  <c r="T346" i="8"/>
  <c r="L347" i="8" s="1"/>
  <c r="R346" i="8"/>
  <c r="BQ346" i="8"/>
  <c r="BN346" i="8"/>
  <c r="BS346" i="8"/>
  <c r="P347" i="9"/>
  <c r="BC348" i="7"/>
  <c r="AP346" i="9"/>
  <c r="AB346" i="8"/>
  <c r="AG346" i="8"/>
  <c r="Y347" i="8" s="1"/>
  <c r="AE346" i="8"/>
  <c r="U346" i="9"/>
  <c r="BD346" i="8"/>
  <c r="BA346" i="8"/>
  <c r="BF346" i="8"/>
  <c r="Q347" i="9" l="1"/>
  <c r="N347" i="9"/>
  <c r="S347" i="9"/>
  <c r="BQ348" i="7"/>
  <c r="BN348" i="7"/>
  <c r="BS348" i="7"/>
  <c r="BO346" i="8"/>
  <c r="BT346" i="8"/>
  <c r="BL347" i="8" s="1"/>
  <c r="BR346" i="8"/>
  <c r="AH348" i="7"/>
  <c r="BQ346" i="9"/>
  <c r="BN346" i="9"/>
  <c r="BS346" i="9"/>
  <c r="AC349" i="7"/>
  <c r="U346" i="8"/>
  <c r="BD346" i="9"/>
  <c r="BA346" i="9"/>
  <c r="BF346" i="9"/>
  <c r="Q348" i="7"/>
  <c r="N348" i="7"/>
  <c r="S348" i="7"/>
  <c r="CB346" i="8"/>
  <c r="CE346" i="8"/>
  <c r="CG346" i="8"/>
  <c r="BY347" i="8" s="1"/>
  <c r="P347" i="8"/>
  <c r="AQ346" i="8"/>
  <c r="AN346" i="8"/>
  <c r="AS346" i="8"/>
  <c r="AD346" i="9"/>
  <c r="AA346" i="9"/>
  <c r="AF346" i="9"/>
  <c r="AC347" i="8"/>
  <c r="BB346" i="8"/>
  <c r="BE346" i="8"/>
  <c r="BG346" i="8"/>
  <c r="AY347" i="8" s="1"/>
  <c r="CD346" i="9"/>
  <c r="CA346" i="9"/>
  <c r="CF346" i="9"/>
  <c r="CD348" i="7"/>
  <c r="CA348" i="7"/>
  <c r="CF348" i="7"/>
  <c r="AH346" i="8"/>
  <c r="AQ346" i="9"/>
  <c r="AN346" i="9"/>
  <c r="AS346" i="9"/>
  <c r="BD348" i="7"/>
  <c r="BA348" i="7"/>
  <c r="BF348" i="7"/>
  <c r="AQ348" i="7"/>
  <c r="AN348" i="7"/>
  <c r="AS348" i="7"/>
  <c r="AO346" i="8" l="1"/>
  <c r="AR346" i="8"/>
  <c r="AT346" i="8"/>
  <c r="AL347" i="8" s="1"/>
  <c r="CB348" i="7"/>
  <c r="CG348" i="7"/>
  <c r="BY349" i="7" s="1"/>
  <c r="CE348" i="7"/>
  <c r="Q347" i="8"/>
  <c r="N347" i="8"/>
  <c r="S347" i="8"/>
  <c r="AD349" i="7"/>
  <c r="AA349" i="7"/>
  <c r="AF349" i="7"/>
  <c r="AO346" i="9"/>
  <c r="AR346" i="9"/>
  <c r="AT346" i="9"/>
  <c r="AL347" i="9" s="1"/>
  <c r="AD347" i="8"/>
  <c r="AA347" i="8"/>
  <c r="AF347" i="8"/>
  <c r="CC347" i="8"/>
  <c r="BO348" i="7"/>
  <c r="BT348" i="7"/>
  <c r="BL349" i="7" s="1"/>
  <c r="BR348" i="7"/>
  <c r="BO346" i="9"/>
  <c r="BR346" i="9"/>
  <c r="BT346" i="9"/>
  <c r="BL347" i="9" s="1"/>
  <c r="AO348" i="7"/>
  <c r="AT348" i="7"/>
  <c r="AL349" i="7" s="1"/>
  <c r="AR348" i="7"/>
  <c r="CH346" i="8"/>
  <c r="CB346" i="9"/>
  <c r="CG346" i="9"/>
  <c r="BY347" i="9" s="1"/>
  <c r="CE346" i="9"/>
  <c r="AB346" i="9"/>
  <c r="AG346" i="9"/>
  <c r="Y347" i="9" s="1"/>
  <c r="AE346" i="9"/>
  <c r="O348" i="7"/>
  <c r="R348" i="7"/>
  <c r="T348" i="7"/>
  <c r="L349" i="7" s="1"/>
  <c r="BB348" i="7"/>
  <c r="BG348" i="7"/>
  <c r="AY349" i="7" s="1"/>
  <c r="BE348" i="7"/>
  <c r="O347" i="9"/>
  <c r="R347" i="9"/>
  <c r="T347" i="9"/>
  <c r="L348" i="9" s="1"/>
  <c r="BC347" i="8"/>
  <c r="BU346" i="8"/>
  <c r="BH346" i="8"/>
  <c r="BB346" i="9"/>
  <c r="BG346" i="9"/>
  <c r="AY347" i="9" s="1"/>
  <c r="BE346" i="9"/>
  <c r="BP347" i="8"/>
  <c r="BC349" i="7" l="1"/>
  <c r="CH348" i="7"/>
  <c r="BH348" i="7"/>
  <c r="BU348" i="7"/>
  <c r="AP347" i="9"/>
  <c r="CC349" i="7"/>
  <c r="BP349" i="7"/>
  <c r="AU346" i="9"/>
  <c r="CC347" i="9"/>
  <c r="AB347" i="8"/>
  <c r="AE347" i="8"/>
  <c r="AG347" i="8"/>
  <c r="Y348" i="8" s="1"/>
  <c r="U348" i="7"/>
  <c r="CD347" i="8"/>
  <c r="CA347" i="8"/>
  <c r="CF347" i="8"/>
  <c r="BU346" i="9"/>
  <c r="BQ347" i="8"/>
  <c r="BN347" i="8"/>
  <c r="BS347" i="8"/>
  <c r="BD347" i="8"/>
  <c r="BA347" i="8"/>
  <c r="BF347" i="8"/>
  <c r="AB349" i="7"/>
  <c r="AE349" i="7"/>
  <c r="AG349" i="7"/>
  <c r="Y350" i="7" s="1"/>
  <c r="AU348" i="7"/>
  <c r="AP347" i="8"/>
  <c r="U347" i="9"/>
  <c r="AU346" i="8"/>
  <c r="P349" i="7"/>
  <c r="AH346" i="9"/>
  <c r="BH346" i="9"/>
  <c r="P348" i="9"/>
  <c r="AC347" i="9"/>
  <c r="AP349" i="7"/>
  <c r="BC347" i="9"/>
  <c r="CH346" i="9"/>
  <c r="BP347" i="9"/>
  <c r="O347" i="8"/>
  <c r="T347" i="8"/>
  <c r="L348" i="8" s="1"/>
  <c r="R347" i="8"/>
  <c r="AC348" i="8" l="1"/>
  <c r="CD349" i="7"/>
  <c r="CA349" i="7"/>
  <c r="CF349" i="7"/>
  <c r="BQ347" i="9"/>
  <c r="BN347" i="9"/>
  <c r="BS347" i="9"/>
  <c r="AQ347" i="9"/>
  <c r="AN347" i="9"/>
  <c r="AS347" i="9"/>
  <c r="BO347" i="8"/>
  <c r="BT347" i="8"/>
  <c r="BL348" i="8" s="1"/>
  <c r="BR347" i="8"/>
  <c r="AH347" i="8"/>
  <c r="AQ347" i="8"/>
  <c r="AN347" i="8"/>
  <c r="AS347" i="8"/>
  <c r="CD347" i="9"/>
  <c r="CA347" i="9"/>
  <c r="CF347" i="9"/>
  <c r="BD347" i="9"/>
  <c r="BA347" i="9"/>
  <c r="BF347" i="9"/>
  <c r="AQ349" i="7"/>
  <c r="AN349" i="7"/>
  <c r="AS349" i="7"/>
  <c r="AC350" i="7"/>
  <c r="Q349" i="7"/>
  <c r="N349" i="7"/>
  <c r="S349" i="7"/>
  <c r="AH349" i="7"/>
  <c r="CB347" i="8"/>
  <c r="CG347" i="8"/>
  <c r="BY348" i="8" s="1"/>
  <c r="CE347" i="8"/>
  <c r="AD347" i="9"/>
  <c r="AA347" i="9"/>
  <c r="AF347" i="9"/>
  <c r="U347" i="8"/>
  <c r="P348" i="8"/>
  <c r="BQ349" i="7"/>
  <c r="BN349" i="7"/>
  <c r="BS349" i="7"/>
  <c r="BD349" i="7"/>
  <c r="BA349" i="7"/>
  <c r="BF349" i="7"/>
  <c r="Q348" i="9"/>
  <c r="N348" i="9"/>
  <c r="S348" i="9"/>
  <c r="BB347" i="8"/>
  <c r="BG347" i="8"/>
  <c r="AY348" i="8" s="1"/>
  <c r="BE347" i="8"/>
  <c r="BB349" i="7" l="1"/>
  <c r="BG349" i="7"/>
  <c r="AY350" i="7" s="1"/>
  <c r="BE349" i="7"/>
  <c r="AD350" i="7"/>
  <c r="AA350" i="7"/>
  <c r="AF350" i="7"/>
  <c r="AO347" i="8"/>
  <c r="AR347" i="8"/>
  <c r="AT347" i="8"/>
  <c r="AL348" i="8" s="1"/>
  <c r="AO347" i="9"/>
  <c r="AR347" i="9"/>
  <c r="AT347" i="9"/>
  <c r="AL348" i="9" s="1"/>
  <c r="CC348" i="8"/>
  <c r="BO349" i="7"/>
  <c r="BT349" i="7"/>
  <c r="BL350" i="7" s="1"/>
  <c r="BR349" i="7"/>
  <c r="CH347" i="8"/>
  <c r="AO349" i="7"/>
  <c r="AT349" i="7"/>
  <c r="AL350" i="7" s="1"/>
  <c r="AR349" i="7"/>
  <c r="BO347" i="9"/>
  <c r="BR347" i="9"/>
  <c r="BT347" i="9"/>
  <c r="BL348" i="9" s="1"/>
  <c r="BC348" i="8"/>
  <c r="BH347" i="8"/>
  <c r="CB349" i="7"/>
  <c r="CE349" i="7"/>
  <c r="CG349" i="7"/>
  <c r="BY350" i="7" s="1"/>
  <c r="BU347" i="8"/>
  <c r="BP348" i="8"/>
  <c r="AD348" i="8"/>
  <c r="AA348" i="8"/>
  <c r="AF348" i="8"/>
  <c r="O348" i="9"/>
  <c r="T348" i="9"/>
  <c r="L349" i="9" s="1"/>
  <c r="R348" i="9"/>
  <c r="O349" i="7"/>
  <c r="R349" i="7"/>
  <c r="T349" i="7"/>
  <c r="L350" i="7" s="1"/>
  <c r="CB347" i="9"/>
  <c r="CG347" i="9"/>
  <c r="BY348" i="9" s="1"/>
  <c r="CE347" i="9"/>
  <c r="Q348" i="8"/>
  <c r="N348" i="8"/>
  <c r="S348" i="8"/>
  <c r="BB347" i="9"/>
  <c r="BG347" i="9"/>
  <c r="AY348" i="9" s="1"/>
  <c r="BE347" i="9"/>
  <c r="AB347" i="9"/>
  <c r="AG347" i="9"/>
  <c r="Y348" i="9" s="1"/>
  <c r="AE347" i="9"/>
  <c r="AB348" i="8" l="1"/>
  <c r="AG348" i="8"/>
  <c r="Y349" i="8" s="1"/>
  <c r="AE348" i="8"/>
  <c r="BC348" i="9"/>
  <c r="U348" i="9"/>
  <c r="AP348" i="8"/>
  <c r="AU347" i="8"/>
  <c r="CC350" i="7"/>
  <c r="CH349" i="7"/>
  <c r="AU349" i="7"/>
  <c r="AP350" i="7"/>
  <c r="AB350" i="7"/>
  <c r="AE350" i="7"/>
  <c r="AG350" i="7"/>
  <c r="Y351" i="7" s="1"/>
  <c r="O348" i="8"/>
  <c r="T348" i="8"/>
  <c r="L349" i="8" s="1"/>
  <c r="R348" i="8"/>
  <c r="CH347" i="9"/>
  <c r="BH349" i="7"/>
  <c r="CC348" i="9"/>
  <c r="P350" i="7"/>
  <c r="BQ348" i="8"/>
  <c r="BN348" i="8"/>
  <c r="BS348" i="8"/>
  <c r="CD348" i="8"/>
  <c r="CA348" i="8"/>
  <c r="CF348" i="8"/>
  <c r="BC350" i="7"/>
  <c r="AH347" i="9"/>
  <c r="U349" i="7"/>
  <c r="AP348" i="9"/>
  <c r="AC348" i="9"/>
  <c r="BD348" i="8"/>
  <c r="BA348" i="8"/>
  <c r="BF348" i="8"/>
  <c r="BP348" i="9"/>
  <c r="BP350" i="7"/>
  <c r="AU347" i="9"/>
  <c r="P349" i="9"/>
  <c r="BU349" i="7"/>
  <c r="BH347" i="9"/>
  <c r="BU347" i="9"/>
  <c r="U348" i="8" l="1"/>
  <c r="AD348" i="9"/>
  <c r="AA348" i="9"/>
  <c r="AF348" i="9"/>
  <c r="Q349" i="9"/>
  <c r="N349" i="9"/>
  <c r="S349" i="9"/>
  <c r="AQ348" i="8"/>
  <c r="AN348" i="8"/>
  <c r="AS348" i="8"/>
  <c r="AQ348" i="9"/>
  <c r="AN348" i="9"/>
  <c r="AS348" i="9"/>
  <c r="AC351" i="7"/>
  <c r="Q350" i="7"/>
  <c r="N350" i="7"/>
  <c r="S350" i="7"/>
  <c r="AH350" i="7"/>
  <c r="CB348" i="8"/>
  <c r="CG348" i="8"/>
  <c r="BY349" i="8" s="1"/>
  <c r="CE348" i="8"/>
  <c r="BO348" i="8"/>
  <c r="BR348" i="8"/>
  <c r="BT348" i="8"/>
  <c r="BL349" i="8" s="1"/>
  <c r="BQ350" i="7"/>
  <c r="BN350" i="7"/>
  <c r="BS350" i="7"/>
  <c r="CD348" i="9"/>
  <c r="CA348" i="9"/>
  <c r="CF348" i="9"/>
  <c r="BD348" i="9"/>
  <c r="BA348" i="9"/>
  <c r="BF348" i="9"/>
  <c r="P349" i="8"/>
  <c r="BQ348" i="9"/>
  <c r="BN348" i="9"/>
  <c r="BS348" i="9"/>
  <c r="AH348" i="8"/>
  <c r="BD350" i="7"/>
  <c r="BA350" i="7"/>
  <c r="BF350" i="7"/>
  <c r="AQ350" i="7"/>
  <c r="AN350" i="7"/>
  <c r="AS350" i="7"/>
  <c r="AC349" i="8"/>
  <c r="BB348" i="8"/>
  <c r="BG348" i="8"/>
  <c r="AY349" i="8" s="1"/>
  <c r="BE348" i="8"/>
  <c r="CD350" i="7"/>
  <c r="CA350" i="7"/>
  <c r="CF350" i="7"/>
  <c r="CB348" i="9" l="1"/>
  <c r="CG348" i="9"/>
  <c r="BY349" i="9" s="1"/>
  <c r="CE348" i="9"/>
  <c r="AO348" i="8"/>
  <c r="AT348" i="8"/>
  <c r="AL349" i="8" s="1"/>
  <c r="AR348" i="8"/>
  <c r="BO350" i="7"/>
  <c r="BT350" i="7"/>
  <c r="BL351" i="7" s="1"/>
  <c r="BR350" i="7"/>
  <c r="O349" i="9"/>
  <c r="T349" i="9"/>
  <c r="L350" i="9" s="1"/>
  <c r="R349" i="9"/>
  <c r="O350" i="7"/>
  <c r="T350" i="7"/>
  <c r="L351" i="7" s="1"/>
  <c r="R350" i="7"/>
  <c r="BP349" i="8"/>
  <c r="BO348" i="9"/>
  <c r="BR348" i="9"/>
  <c r="BT348" i="9"/>
  <c r="BL349" i="9" s="1"/>
  <c r="AD351" i="7"/>
  <c r="AA351" i="7"/>
  <c r="AF351" i="7"/>
  <c r="AB348" i="9"/>
  <c r="AG348" i="9"/>
  <c r="Y349" i="9" s="1"/>
  <c r="AE348" i="9"/>
  <c r="CB350" i="7"/>
  <c r="CE350" i="7"/>
  <c r="CG350" i="7"/>
  <c r="BY351" i="7" s="1"/>
  <c r="BU348" i="8"/>
  <c r="BB348" i="9"/>
  <c r="BE348" i="9"/>
  <c r="BG348" i="9"/>
  <c r="AY349" i="9" s="1"/>
  <c r="CH348" i="8"/>
  <c r="Q349" i="8"/>
  <c r="N349" i="8"/>
  <c r="S349" i="8"/>
  <c r="CC349" i="8"/>
  <c r="AD349" i="8"/>
  <c r="AA349" i="8"/>
  <c r="AF349" i="8"/>
  <c r="AO350" i="7"/>
  <c r="AR350" i="7"/>
  <c r="AT350" i="7"/>
  <c r="AL351" i="7" s="1"/>
  <c r="BB350" i="7"/>
  <c r="BE350" i="7"/>
  <c r="BG350" i="7"/>
  <c r="AY351" i="7" s="1"/>
  <c r="BH348" i="8"/>
  <c r="BC349" i="8"/>
  <c r="AO348" i="9"/>
  <c r="AT348" i="9"/>
  <c r="AL349" i="9" s="1"/>
  <c r="AR348" i="9"/>
  <c r="BC349" i="9" l="1"/>
  <c r="AH348" i="9"/>
  <c r="BU350" i="7"/>
  <c r="BP351" i="7"/>
  <c r="AB349" i="8"/>
  <c r="AE349" i="8"/>
  <c r="AG349" i="8"/>
  <c r="Y350" i="8" s="1"/>
  <c r="BQ349" i="8"/>
  <c r="BN349" i="8"/>
  <c r="BS349" i="8"/>
  <c r="BC351" i="7"/>
  <c r="AU348" i="8"/>
  <c r="AC349" i="9"/>
  <c r="CD349" i="8"/>
  <c r="CA349" i="8"/>
  <c r="CF349" i="8"/>
  <c r="U350" i="7"/>
  <c r="AP349" i="8"/>
  <c r="P351" i="7"/>
  <c r="BD349" i="8"/>
  <c r="BA349" i="8"/>
  <c r="BF349" i="8"/>
  <c r="CH350" i="7"/>
  <c r="AP349" i="9"/>
  <c r="AB351" i="7"/>
  <c r="AG351" i="7"/>
  <c r="Y352" i="7" s="1"/>
  <c r="AE351" i="7"/>
  <c r="AU350" i="7"/>
  <c r="O349" i="8"/>
  <c r="R349" i="8"/>
  <c r="T349" i="8"/>
  <c r="L350" i="8" s="1"/>
  <c r="U349" i="9"/>
  <c r="CH348" i="9"/>
  <c r="BH348" i="9"/>
  <c r="BH350" i="7"/>
  <c r="CC351" i="7"/>
  <c r="AU348" i="9"/>
  <c r="BP349" i="9"/>
  <c r="P350" i="9"/>
  <c r="CC349" i="9"/>
  <c r="AP351" i="7"/>
  <c r="BU348" i="9"/>
  <c r="AC350" i="8" l="1"/>
  <c r="AH351" i="7"/>
  <c r="AH349" i="8"/>
  <c r="Q351" i="7"/>
  <c r="N351" i="7"/>
  <c r="S351" i="7"/>
  <c r="AD349" i="9"/>
  <c r="AA349" i="9"/>
  <c r="AF349" i="9"/>
  <c r="AQ351" i="7"/>
  <c r="AN351" i="7"/>
  <c r="AS351" i="7"/>
  <c r="AC352" i="7"/>
  <c r="BQ351" i="7"/>
  <c r="BN351" i="7"/>
  <c r="BS351" i="7"/>
  <c r="CD349" i="9"/>
  <c r="CA349" i="9"/>
  <c r="CF349" i="9"/>
  <c r="Q350" i="9"/>
  <c r="N350" i="9"/>
  <c r="S350" i="9"/>
  <c r="AQ349" i="9"/>
  <c r="AN349" i="9"/>
  <c r="AS349" i="9"/>
  <c r="BB349" i="8"/>
  <c r="BG349" i="8"/>
  <c r="AY350" i="8" s="1"/>
  <c r="BE349" i="8"/>
  <c r="AQ349" i="8"/>
  <c r="AN349" i="8"/>
  <c r="AS349" i="8"/>
  <c r="BQ349" i="9"/>
  <c r="BN349" i="9"/>
  <c r="BS349" i="9"/>
  <c r="BD351" i="7"/>
  <c r="BA351" i="7"/>
  <c r="BF351" i="7"/>
  <c r="BD349" i="9"/>
  <c r="BA349" i="9"/>
  <c r="BF349" i="9"/>
  <c r="P350" i="8"/>
  <c r="BO349" i="8"/>
  <c r="BT349" i="8"/>
  <c r="BL350" i="8" s="1"/>
  <c r="BR349" i="8"/>
  <c r="U349" i="8"/>
  <c r="CB349" i="8"/>
  <c r="CG349" i="8"/>
  <c r="BY350" i="8" s="1"/>
  <c r="CE349" i="8"/>
  <c r="CD351" i="7"/>
  <c r="CA351" i="7"/>
  <c r="CF351" i="7"/>
  <c r="AO351" i="7" l="1"/>
  <c r="AR351" i="7"/>
  <c r="AT351" i="7"/>
  <c r="AL352" i="7" s="1"/>
  <c r="CC350" i="8"/>
  <c r="BB349" i="9"/>
  <c r="BG349" i="9"/>
  <c r="AY350" i="9" s="1"/>
  <c r="BE349" i="9"/>
  <c r="BH349" i="8"/>
  <c r="BC350" i="8"/>
  <c r="O351" i="7"/>
  <c r="R351" i="7"/>
  <c r="T351" i="7"/>
  <c r="L352" i="7" s="1"/>
  <c r="BO351" i="7"/>
  <c r="BR351" i="7"/>
  <c r="BT351" i="7"/>
  <c r="BL352" i="7" s="1"/>
  <c r="BB351" i="7"/>
  <c r="BG351" i="7"/>
  <c r="AY352" i="7" s="1"/>
  <c r="BE351" i="7"/>
  <c r="AD352" i="7"/>
  <c r="AA352" i="7"/>
  <c r="AF352" i="7"/>
  <c r="AO349" i="9"/>
  <c r="AR349" i="9"/>
  <c r="AT349" i="9"/>
  <c r="AL350" i="9" s="1"/>
  <c r="BU349" i="8"/>
  <c r="CB351" i="7"/>
  <c r="CE351" i="7"/>
  <c r="CG351" i="7"/>
  <c r="BY352" i="7" s="1"/>
  <c r="BP350" i="8"/>
  <c r="Q350" i="8"/>
  <c r="N350" i="8"/>
  <c r="S350" i="8"/>
  <c r="O350" i="9"/>
  <c r="R350" i="9"/>
  <c r="T350" i="9"/>
  <c r="L351" i="9" s="1"/>
  <c r="BO349" i="9"/>
  <c r="BR349" i="9"/>
  <c r="BT349" i="9"/>
  <c r="BL350" i="9" s="1"/>
  <c r="AO349" i="8"/>
  <c r="AT349" i="8"/>
  <c r="AL350" i="8" s="1"/>
  <c r="AR349" i="8"/>
  <c r="AB349" i="9"/>
  <c r="AE349" i="9"/>
  <c r="AG349" i="9"/>
  <c r="Y350" i="9" s="1"/>
  <c r="AD350" i="8"/>
  <c r="AA350" i="8"/>
  <c r="AF350" i="8"/>
  <c r="CH349" i="8"/>
  <c r="CB349" i="9"/>
  <c r="CE349" i="9"/>
  <c r="CG349" i="9"/>
  <c r="BY350" i="9" s="1"/>
  <c r="BP352" i="7" l="1"/>
  <c r="BH349" i="9"/>
  <c r="AC350" i="9"/>
  <c r="BU349" i="9"/>
  <c r="CC352" i="7"/>
  <c r="AB352" i="7"/>
  <c r="AE352" i="7"/>
  <c r="AG352" i="7"/>
  <c r="Y353" i="7" s="1"/>
  <c r="BC350" i="9"/>
  <c r="AB350" i="8"/>
  <c r="AG350" i="8"/>
  <c r="Y351" i="8" s="1"/>
  <c r="AE350" i="8"/>
  <c r="BU351" i="7"/>
  <c r="BQ350" i="8"/>
  <c r="BN350" i="8"/>
  <c r="BS350" i="8"/>
  <c r="AH349" i="9"/>
  <c r="CC350" i="9"/>
  <c r="P351" i="9"/>
  <c r="P352" i="7"/>
  <c r="U351" i="7"/>
  <c r="CD350" i="8"/>
  <c r="CA350" i="8"/>
  <c r="CF350" i="8"/>
  <c r="BC352" i="7"/>
  <c r="AP352" i="7"/>
  <c r="BP350" i="9"/>
  <c r="BH351" i="7"/>
  <c r="AU349" i="8"/>
  <c r="AP350" i="9"/>
  <c r="AU351" i="7"/>
  <c r="CH351" i="7"/>
  <c r="CH349" i="9"/>
  <c r="U350" i="9"/>
  <c r="AP350" i="8"/>
  <c r="O350" i="8"/>
  <c r="T350" i="8"/>
  <c r="L351" i="8" s="1"/>
  <c r="R350" i="8"/>
  <c r="AU349" i="9"/>
  <c r="BD350" i="8"/>
  <c r="BA350" i="8"/>
  <c r="BF350" i="8"/>
  <c r="CD350" i="9" l="1"/>
  <c r="CA350" i="9"/>
  <c r="CF350" i="9"/>
  <c r="U350" i="8"/>
  <c r="BD350" i="9"/>
  <c r="BA350" i="9"/>
  <c r="BF350" i="9"/>
  <c r="AD350" i="9"/>
  <c r="AA350" i="9"/>
  <c r="AF350" i="9"/>
  <c r="BD352" i="7"/>
  <c r="BA352" i="7"/>
  <c r="BF352" i="7"/>
  <c r="CB350" i="8"/>
  <c r="CE350" i="8"/>
  <c r="CG350" i="8"/>
  <c r="BY351" i="8" s="1"/>
  <c r="AC353" i="7"/>
  <c r="AH352" i="7"/>
  <c r="AQ352" i="7"/>
  <c r="AN352" i="7"/>
  <c r="AS352" i="7"/>
  <c r="BQ352" i="7"/>
  <c r="BN352" i="7"/>
  <c r="BS352" i="7"/>
  <c r="CD352" i="7"/>
  <c r="CA352" i="7"/>
  <c r="CF352" i="7"/>
  <c r="AQ350" i="9"/>
  <c r="AN350" i="9"/>
  <c r="AS350" i="9"/>
  <c r="Q352" i="7"/>
  <c r="N352" i="7"/>
  <c r="S352" i="7"/>
  <c r="AH350" i="8"/>
  <c r="P351" i="8"/>
  <c r="BO350" i="8"/>
  <c r="BR350" i="8"/>
  <c r="BT350" i="8"/>
  <c r="BL351" i="8" s="1"/>
  <c r="BQ350" i="9"/>
  <c r="BN350" i="9"/>
  <c r="BS350" i="9"/>
  <c r="Q351" i="9"/>
  <c r="N351" i="9"/>
  <c r="S351" i="9"/>
  <c r="AC351" i="8"/>
  <c r="AQ350" i="8"/>
  <c r="AN350" i="8"/>
  <c r="AS350" i="8"/>
  <c r="BB350" i="8"/>
  <c r="BG350" i="8"/>
  <c r="AY351" i="8" s="1"/>
  <c r="BE350" i="8"/>
  <c r="BU350" i="8" l="1"/>
  <c r="O352" i="7"/>
  <c r="T352" i="7"/>
  <c r="L353" i="7" s="1"/>
  <c r="R352" i="7"/>
  <c r="AO352" i="7"/>
  <c r="AT352" i="7"/>
  <c r="AL353" i="7" s="1"/>
  <c r="AR352" i="7"/>
  <c r="AB350" i="9"/>
  <c r="AE350" i="9"/>
  <c r="AG350" i="9"/>
  <c r="Y351" i="9" s="1"/>
  <c r="AO350" i="9"/>
  <c r="AR350" i="9"/>
  <c r="AT350" i="9"/>
  <c r="AL351" i="9" s="1"/>
  <c r="AD353" i="7"/>
  <c r="AA353" i="7"/>
  <c r="AF353" i="7"/>
  <c r="BH350" i="8"/>
  <c r="O351" i="9"/>
  <c r="T351" i="9"/>
  <c r="L352" i="9" s="1"/>
  <c r="R351" i="9"/>
  <c r="Q351" i="8"/>
  <c r="N351" i="8"/>
  <c r="S351" i="8"/>
  <c r="BB350" i="9"/>
  <c r="BG350" i="9"/>
  <c r="AY351" i="9" s="1"/>
  <c r="BE350" i="9"/>
  <c r="CB352" i="7"/>
  <c r="CG352" i="7"/>
  <c r="BY353" i="7" s="1"/>
  <c r="CE352" i="7"/>
  <c r="CC351" i="8"/>
  <c r="BC351" i="8"/>
  <c r="CH350" i="8"/>
  <c r="AD351" i="8"/>
  <c r="AA351" i="8"/>
  <c r="AF351" i="8"/>
  <c r="BO350" i="9"/>
  <c r="BR350" i="9"/>
  <c r="BT350" i="9"/>
  <c r="BL351" i="9" s="1"/>
  <c r="BO352" i="7"/>
  <c r="BR352" i="7"/>
  <c r="BT352" i="7"/>
  <c r="BL353" i="7" s="1"/>
  <c r="CB350" i="9"/>
  <c r="CE350" i="9"/>
  <c r="CG350" i="9"/>
  <c r="BY351" i="9" s="1"/>
  <c r="AO350" i="8"/>
  <c r="AR350" i="8"/>
  <c r="AT350" i="8"/>
  <c r="AL351" i="8" s="1"/>
  <c r="BP351" i="8"/>
  <c r="BB352" i="7"/>
  <c r="BE352" i="7"/>
  <c r="BG352" i="7"/>
  <c r="AY353" i="7" s="1"/>
  <c r="BH350" i="9" l="1"/>
  <c r="BP353" i="7"/>
  <c r="BC351" i="9"/>
  <c r="AU352" i="7"/>
  <c r="BQ351" i="8"/>
  <c r="BN351" i="8"/>
  <c r="BS351" i="8"/>
  <c r="AB353" i="7"/>
  <c r="AG353" i="7"/>
  <c r="Y354" i="7" s="1"/>
  <c r="AE353" i="7"/>
  <c r="AP353" i="7"/>
  <c r="BU352" i="7"/>
  <c r="AP351" i="8"/>
  <c r="U352" i="7"/>
  <c r="AU350" i="9"/>
  <c r="P353" i="7"/>
  <c r="BP351" i="9"/>
  <c r="AU350" i="8"/>
  <c r="O351" i="8"/>
  <c r="T351" i="8"/>
  <c r="L352" i="8" s="1"/>
  <c r="R351" i="8"/>
  <c r="BC353" i="7"/>
  <c r="CH350" i="9"/>
  <c r="AC351" i="9"/>
  <c r="P352" i="9"/>
  <c r="AH350" i="9"/>
  <c r="AB351" i="8"/>
  <c r="AE351" i="8"/>
  <c r="AG351" i="8"/>
  <c r="Y352" i="8" s="1"/>
  <c r="CH352" i="7"/>
  <c r="BD351" i="8"/>
  <c r="BA351" i="8"/>
  <c r="BF351" i="8"/>
  <c r="AP351" i="9"/>
  <c r="BU350" i="9"/>
  <c r="CC351" i="9"/>
  <c r="BH352" i="7"/>
  <c r="CD351" i="8"/>
  <c r="CA351" i="8"/>
  <c r="CF351" i="8"/>
  <c r="U351" i="9"/>
  <c r="CC353" i="7"/>
  <c r="AQ351" i="9" l="1"/>
  <c r="AN351" i="9"/>
  <c r="AS351" i="9"/>
  <c r="AQ351" i="8"/>
  <c r="AN351" i="8"/>
  <c r="AS351" i="8"/>
  <c r="Q352" i="9"/>
  <c r="N352" i="9"/>
  <c r="S352" i="9"/>
  <c r="BB351" i="8"/>
  <c r="BE351" i="8"/>
  <c r="BG351" i="8"/>
  <c r="AY352" i="8" s="1"/>
  <c r="AD351" i="9"/>
  <c r="AA351" i="9"/>
  <c r="AF351" i="9"/>
  <c r="CB351" i="8"/>
  <c r="CG351" i="8"/>
  <c r="BY352" i="8" s="1"/>
  <c r="CE351" i="8"/>
  <c r="BD351" i="9"/>
  <c r="BA351" i="9"/>
  <c r="BF351" i="9"/>
  <c r="BQ351" i="9"/>
  <c r="BN351" i="9"/>
  <c r="BS351" i="9"/>
  <c r="Q353" i="7"/>
  <c r="N353" i="7"/>
  <c r="S353" i="7"/>
  <c r="AQ353" i="7"/>
  <c r="AN353" i="7"/>
  <c r="AS353" i="7"/>
  <c r="AC352" i="8"/>
  <c r="AH353" i="7"/>
  <c r="AH351" i="8"/>
  <c r="BD353" i="7"/>
  <c r="BA353" i="7"/>
  <c r="BF353" i="7"/>
  <c r="AC354" i="7"/>
  <c r="BQ353" i="7"/>
  <c r="BN353" i="7"/>
  <c r="BS353" i="7"/>
  <c r="CD351" i="9"/>
  <c r="CA351" i="9"/>
  <c r="CF351" i="9"/>
  <c r="U351" i="8"/>
  <c r="P352" i="8"/>
  <c r="CD353" i="7"/>
  <c r="CA353" i="7"/>
  <c r="CF353" i="7"/>
  <c r="BO351" i="8"/>
  <c r="BR351" i="8"/>
  <c r="BT351" i="8"/>
  <c r="BL352" i="8" s="1"/>
  <c r="BO351" i="9" l="1"/>
  <c r="BR351" i="9"/>
  <c r="BT351" i="9"/>
  <c r="BL352" i="9" s="1"/>
  <c r="BH351" i="8"/>
  <c r="BB351" i="9"/>
  <c r="BE351" i="9"/>
  <c r="BG351" i="9"/>
  <c r="AY352" i="9" s="1"/>
  <c r="O352" i="9"/>
  <c r="R352" i="9"/>
  <c r="T352" i="9"/>
  <c r="L353" i="9" s="1"/>
  <c r="Q352" i="8"/>
  <c r="N352" i="8"/>
  <c r="S352" i="8"/>
  <c r="AD354" i="7"/>
  <c r="AA354" i="7"/>
  <c r="AF354" i="7"/>
  <c r="BP352" i="8"/>
  <c r="CH351" i="8"/>
  <c r="AO353" i="7"/>
  <c r="AT353" i="7"/>
  <c r="AL354" i="7" s="1"/>
  <c r="AR353" i="7"/>
  <c r="CC352" i="8"/>
  <c r="BU351" i="8"/>
  <c r="AO351" i="8"/>
  <c r="AT351" i="8"/>
  <c r="AL352" i="8" s="1"/>
  <c r="AR351" i="8"/>
  <c r="AD352" i="8"/>
  <c r="AA352" i="8"/>
  <c r="AF352" i="8"/>
  <c r="O353" i="7"/>
  <c r="R353" i="7"/>
  <c r="T353" i="7"/>
  <c r="L354" i="7" s="1"/>
  <c r="AB351" i="9"/>
  <c r="AE351" i="9"/>
  <c r="AG351" i="9"/>
  <c r="Y352" i="9" s="1"/>
  <c r="CB353" i="7"/>
  <c r="CG353" i="7"/>
  <c r="BY354" i="7" s="1"/>
  <c r="CE353" i="7"/>
  <c r="AO351" i="9"/>
  <c r="AT351" i="9"/>
  <c r="AL352" i="9" s="1"/>
  <c r="AR351" i="9"/>
  <c r="BB353" i="7"/>
  <c r="BG353" i="7"/>
  <c r="AY354" i="7" s="1"/>
  <c r="BE353" i="7"/>
  <c r="CB351" i="9"/>
  <c r="CG351" i="9"/>
  <c r="BY352" i="9" s="1"/>
  <c r="CE351" i="9"/>
  <c r="BO353" i="7"/>
  <c r="BT353" i="7"/>
  <c r="BL354" i="7" s="1"/>
  <c r="BR353" i="7"/>
  <c r="BC352" i="8"/>
  <c r="AP352" i="9" l="1"/>
  <c r="P354" i="7"/>
  <c r="BC352" i="9"/>
  <c r="BH351" i="9"/>
  <c r="AB354" i="7"/>
  <c r="AG354" i="7"/>
  <c r="Y355" i="7" s="1"/>
  <c r="AE354" i="7"/>
  <c r="BC354" i="7"/>
  <c r="CH353" i="7"/>
  <c r="CD352" i="8"/>
  <c r="CA352" i="8"/>
  <c r="CF352" i="8"/>
  <c r="AU353" i="7"/>
  <c r="AB352" i="8"/>
  <c r="AE352" i="8"/>
  <c r="AG352" i="8"/>
  <c r="Y353" i="8" s="1"/>
  <c r="AP354" i="7"/>
  <c r="O352" i="8"/>
  <c r="R352" i="8"/>
  <c r="T352" i="8"/>
  <c r="L353" i="8" s="1"/>
  <c r="BH353" i="7"/>
  <c r="BP352" i="9"/>
  <c r="CH351" i="9"/>
  <c r="U353" i="7"/>
  <c r="BQ352" i="8"/>
  <c r="BN352" i="8"/>
  <c r="BS352" i="8"/>
  <c r="AC352" i="9"/>
  <c r="AU351" i="8"/>
  <c r="P353" i="9"/>
  <c r="BU351" i="9"/>
  <c r="CC352" i="9"/>
  <c r="BD352" i="8"/>
  <c r="BA352" i="8"/>
  <c r="BF352" i="8"/>
  <c r="CC354" i="7"/>
  <c r="BU353" i="7"/>
  <c r="BP354" i="7"/>
  <c r="AU351" i="9"/>
  <c r="AH351" i="9"/>
  <c r="AP352" i="8"/>
  <c r="U352" i="9"/>
  <c r="AH352" i="8" l="1"/>
  <c r="AH354" i="7"/>
  <c r="AD352" i="9"/>
  <c r="AA352" i="9"/>
  <c r="AF352" i="9"/>
  <c r="AC355" i="7"/>
  <c r="BB352" i="8"/>
  <c r="BG352" i="8"/>
  <c r="AY353" i="8" s="1"/>
  <c r="BE352" i="8"/>
  <c r="BO352" i="8"/>
  <c r="BR352" i="8"/>
  <c r="BT352" i="8"/>
  <c r="BL353" i="8" s="1"/>
  <c r="BQ354" i="7"/>
  <c r="BN354" i="7"/>
  <c r="BS354" i="7"/>
  <c r="CD352" i="9"/>
  <c r="CA352" i="9"/>
  <c r="CF352" i="9"/>
  <c r="BD352" i="9"/>
  <c r="BA352" i="9"/>
  <c r="BF352" i="9"/>
  <c r="CB352" i="8"/>
  <c r="CE352" i="8"/>
  <c r="CG352" i="8"/>
  <c r="BY353" i="8" s="1"/>
  <c r="U352" i="8"/>
  <c r="Q353" i="9"/>
  <c r="N353" i="9"/>
  <c r="S353" i="9"/>
  <c r="Q354" i="7"/>
  <c r="N354" i="7"/>
  <c r="S354" i="7"/>
  <c r="P353" i="8"/>
  <c r="AQ352" i="8"/>
  <c r="AN352" i="8"/>
  <c r="AS352" i="8"/>
  <c r="AQ354" i="7"/>
  <c r="AN354" i="7"/>
  <c r="AS354" i="7"/>
  <c r="AQ352" i="9"/>
  <c r="AN352" i="9"/>
  <c r="AS352" i="9"/>
  <c r="CD354" i="7"/>
  <c r="CA354" i="7"/>
  <c r="CF354" i="7"/>
  <c r="BQ352" i="9"/>
  <c r="BN352" i="9"/>
  <c r="BS352" i="9"/>
  <c r="AC353" i="8"/>
  <c r="BD354" i="7"/>
  <c r="BA354" i="7"/>
  <c r="BF354" i="7"/>
  <c r="AD355" i="7" l="1"/>
  <c r="AA355" i="7"/>
  <c r="AF355" i="7"/>
  <c r="CC353" i="8"/>
  <c r="CB354" i="7"/>
  <c r="CE354" i="7"/>
  <c r="CG354" i="7"/>
  <c r="BY355" i="7" s="1"/>
  <c r="CH352" i="8"/>
  <c r="BP353" i="8"/>
  <c r="BU352" i="8"/>
  <c r="AB352" i="9"/>
  <c r="AG352" i="9"/>
  <c r="Y353" i="9" s="1"/>
  <c r="AE352" i="9"/>
  <c r="BB352" i="9"/>
  <c r="BG352" i="9"/>
  <c r="AY353" i="9" s="1"/>
  <c r="BE352" i="9"/>
  <c r="AO354" i="7"/>
  <c r="AT354" i="7"/>
  <c r="AL355" i="7" s="1"/>
  <c r="AR354" i="7"/>
  <c r="O353" i="9"/>
  <c r="R353" i="9"/>
  <c r="T353" i="9"/>
  <c r="L354" i="9" s="1"/>
  <c r="BH352" i="8"/>
  <c r="BB354" i="7"/>
  <c r="BG354" i="7"/>
  <c r="AY355" i="7" s="1"/>
  <c r="BE354" i="7"/>
  <c r="B37" i="9"/>
  <c r="BC353" i="8"/>
  <c r="Q353" i="8"/>
  <c r="N353" i="8"/>
  <c r="S353" i="8"/>
  <c r="BO354" i="7"/>
  <c r="BR354" i="7"/>
  <c r="BT354" i="7"/>
  <c r="BL355" i="7" s="1"/>
  <c r="O354" i="7"/>
  <c r="R354" i="7"/>
  <c r="T354" i="7"/>
  <c r="L355" i="7" s="1"/>
  <c r="AD353" i="8"/>
  <c r="AA353" i="8"/>
  <c r="AF353" i="8"/>
  <c r="AO352" i="9"/>
  <c r="AT352" i="9"/>
  <c r="AL353" i="9" s="1"/>
  <c r="AR352" i="9"/>
  <c r="BO352" i="9"/>
  <c r="BT352" i="9"/>
  <c r="BL353" i="9" s="1"/>
  <c r="BR352" i="9"/>
  <c r="AO352" i="8"/>
  <c r="AT352" i="8"/>
  <c r="AL353" i="8" s="1"/>
  <c r="AR352" i="8"/>
  <c r="CB352" i="9"/>
  <c r="CE352" i="9"/>
  <c r="CG352" i="9"/>
  <c r="BY353" i="9" s="1"/>
  <c r="AU354" i="7" l="1"/>
  <c r="AP355" i="7"/>
  <c r="CD353" i="8"/>
  <c r="CA353" i="8"/>
  <c r="CF353" i="8"/>
  <c r="BP353" i="9"/>
  <c r="U354" i="7"/>
  <c r="BC355" i="7"/>
  <c r="BC353" i="9"/>
  <c r="C39" i="7"/>
  <c r="BU352" i="9"/>
  <c r="BH354" i="7"/>
  <c r="BH352" i="9"/>
  <c r="AP353" i="9"/>
  <c r="BU354" i="7"/>
  <c r="AB355" i="7"/>
  <c r="AE355" i="7"/>
  <c r="AG355" i="7"/>
  <c r="Y356" i="7" s="1"/>
  <c r="P355" i="7"/>
  <c r="BQ353" i="8"/>
  <c r="BN353" i="8"/>
  <c r="BS353" i="8"/>
  <c r="CC353" i="9"/>
  <c r="AH352" i="9"/>
  <c r="AU352" i="9"/>
  <c r="CH352" i="9"/>
  <c r="B37" i="8"/>
  <c r="AC353" i="9"/>
  <c r="BP355" i="7"/>
  <c r="O353" i="8"/>
  <c r="R353" i="8"/>
  <c r="T353" i="8"/>
  <c r="L354" i="8" s="1"/>
  <c r="P354" i="9"/>
  <c r="U353" i="9"/>
  <c r="CC355" i="7"/>
  <c r="AU352" i="8"/>
  <c r="C37" i="8"/>
  <c r="AP353" i="8"/>
  <c r="AB353" i="8"/>
  <c r="AE353" i="8"/>
  <c r="AG353" i="8"/>
  <c r="Y354" i="8" s="1"/>
  <c r="BD353" i="8"/>
  <c r="BA353" i="8"/>
  <c r="BF353" i="8"/>
  <c r="CH354" i="7"/>
  <c r="E37" i="8" l="1"/>
  <c r="CD355" i="7"/>
  <c r="CA355" i="7"/>
  <c r="CF355" i="7"/>
  <c r="Q355" i="7"/>
  <c r="N355" i="7"/>
  <c r="S355" i="7"/>
  <c r="BQ355" i="7"/>
  <c r="BN355" i="7"/>
  <c r="BS355" i="7"/>
  <c r="AQ353" i="8"/>
  <c r="AN353" i="8"/>
  <c r="AS353" i="8"/>
  <c r="Q354" i="9"/>
  <c r="N354" i="9"/>
  <c r="S354" i="9"/>
  <c r="AC356" i="7"/>
  <c r="P354" i="8"/>
  <c r="U353" i="8"/>
  <c r="AH355" i="7"/>
  <c r="BQ353" i="9"/>
  <c r="BN353" i="9"/>
  <c r="BS353" i="9"/>
  <c r="G37" i="8"/>
  <c r="BD353" i="9"/>
  <c r="BA353" i="9"/>
  <c r="BF353" i="9"/>
  <c r="CB353" i="8"/>
  <c r="CE353" i="8"/>
  <c r="CG353" i="8"/>
  <c r="BY354" i="8" s="1"/>
  <c r="BB353" i="8"/>
  <c r="BE353" i="8"/>
  <c r="BG353" i="8"/>
  <c r="AY354" i="8" s="1"/>
  <c r="AQ353" i="9"/>
  <c r="AN353" i="9"/>
  <c r="AS353" i="9"/>
  <c r="BD355" i="7"/>
  <c r="BA355" i="7"/>
  <c r="BF355" i="7"/>
  <c r="AQ355" i="7"/>
  <c r="AN355" i="7"/>
  <c r="AS355" i="7"/>
  <c r="CD353" i="9"/>
  <c r="CA353" i="9"/>
  <c r="CF353" i="9"/>
  <c r="AC354" i="8"/>
  <c r="F37" i="8"/>
  <c r="AD353" i="9"/>
  <c r="AA353" i="9"/>
  <c r="AF353" i="9"/>
  <c r="AH353" i="8"/>
  <c r="BO353" i="8"/>
  <c r="BT353" i="8"/>
  <c r="BL354" i="8" s="1"/>
  <c r="BR353" i="8"/>
  <c r="BB355" i="7" l="1"/>
  <c r="BG355" i="7"/>
  <c r="AY356" i="7" s="1"/>
  <c r="BE355" i="7"/>
  <c r="CH353" i="8"/>
  <c r="F39" i="7"/>
  <c r="BO355" i="7"/>
  <c r="BR355" i="7"/>
  <c r="BT355" i="7"/>
  <c r="BL356" i="7" s="1"/>
  <c r="E39" i="7"/>
  <c r="D37" i="9"/>
  <c r="E37" i="9"/>
  <c r="Q354" i="8"/>
  <c r="N354" i="8"/>
  <c r="S354" i="8"/>
  <c r="AD354" i="8"/>
  <c r="AA354" i="8"/>
  <c r="AF354" i="8"/>
  <c r="BB353" i="9"/>
  <c r="BE353" i="9"/>
  <c r="BG353" i="9"/>
  <c r="AY354" i="9" s="1"/>
  <c r="B39" i="7"/>
  <c r="AO353" i="9"/>
  <c r="AT353" i="9"/>
  <c r="AL354" i="9" s="1"/>
  <c r="AR353" i="9"/>
  <c r="BU353" i="8"/>
  <c r="O355" i="7"/>
  <c r="R355" i="7"/>
  <c r="T355" i="7"/>
  <c r="L356" i="7" s="1"/>
  <c r="AD356" i="7"/>
  <c r="AA356" i="7"/>
  <c r="AF356" i="7"/>
  <c r="CC354" i="8"/>
  <c r="BP354" i="8"/>
  <c r="G37" i="9"/>
  <c r="CB353" i="9"/>
  <c r="CG353" i="9"/>
  <c r="BY354" i="9" s="1"/>
  <c r="CE353" i="9"/>
  <c r="G39" i="7"/>
  <c r="F37" i="9"/>
  <c r="O354" i="9"/>
  <c r="T354" i="9"/>
  <c r="L355" i="9" s="1"/>
  <c r="R354" i="9"/>
  <c r="CB355" i="7"/>
  <c r="CG355" i="7"/>
  <c r="BY356" i="7" s="1"/>
  <c r="CE355" i="7"/>
  <c r="BC354" i="8"/>
  <c r="BO353" i="9"/>
  <c r="BT353" i="9"/>
  <c r="BL354" i="9" s="1"/>
  <c r="BR353" i="9"/>
  <c r="D39" i="7"/>
  <c r="C37" i="9"/>
  <c r="AO355" i="7"/>
  <c r="AR355" i="7"/>
  <c r="AT355" i="7"/>
  <c r="AL356" i="7" s="1"/>
  <c r="BH353" i="8"/>
  <c r="D37" i="8"/>
  <c r="AB353" i="9"/>
  <c r="AG353" i="9"/>
  <c r="Y354" i="9" s="1"/>
  <c r="AE353" i="9"/>
  <c r="AO353" i="8"/>
  <c r="AR353" i="8"/>
  <c r="AT353" i="8"/>
  <c r="AL354" i="8" s="1"/>
  <c r="AB354" i="8" l="1"/>
  <c r="AE354" i="8"/>
  <c r="AG354" i="8"/>
  <c r="Y355" i="8" s="1"/>
  <c r="U354" i="9"/>
  <c r="BP356" i="7"/>
  <c r="P355" i="9"/>
  <c r="BU355" i="7"/>
  <c r="U355" i="7"/>
  <c r="BQ354" i="8"/>
  <c r="BN354" i="8"/>
  <c r="BS354" i="8"/>
  <c r="AU353" i="9"/>
  <c r="O354" i="8"/>
  <c r="T354" i="8"/>
  <c r="L355" i="8" s="1"/>
  <c r="R354" i="8"/>
  <c r="AP354" i="9"/>
  <c r="CC356" i="7"/>
  <c r="AP356" i="7"/>
  <c r="CD354" i="8"/>
  <c r="CA354" i="8"/>
  <c r="CF354" i="8"/>
  <c r="BD354" i="8"/>
  <c r="BA354" i="8"/>
  <c r="BF354" i="8"/>
  <c r="AC354" i="9"/>
  <c r="BP354" i="9"/>
  <c r="AU355" i="7"/>
  <c r="AP354" i="8"/>
  <c r="AB356" i="7"/>
  <c r="AE356" i="7"/>
  <c r="AG356" i="7"/>
  <c r="Y357" i="7" s="1"/>
  <c r="BU353" i="9"/>
  <c r="AU353" i="8"/>
  <c r="BC354" i="9"/>
  <c r="BH355" i="7"/>
  <c r="CH353" i="9"/>
  <c r="BH353" i="9"/>
  <c r="BC356" i="7"/>
  <c r="AH353" i="9"/>
  <c r="CH355" i="7"/>
  <c r="CC354" i="9"/>
  <c r="P356" i="7"/>
  <c r="Q355" i="9" l="1"/>
  <c r="N355" i="9"/>
  <c r="S355" i="9"/>
  <c r="AQ354" i="8"/>
  <c r="AN354" i="8"/>
  <c r="AS354" i="8"/>
  <c r="BQ356" i="7"/>
  <c r="BN356" i="7"/>
  <c r="BS356" i="7"/>
  <c r="CB354" i="8"/>
  <c r="CE354" i="8"/>
  <c r="CG354" i="8"/>
  <c r="BY355" i="8" s="1"/>
  <c r="AQ356" i="7"/>
  <c r="AN356" i="7"/>
  <c r="AS356" i="7"/>
  <c r="CD356" i="7"/>
  <c r="CA356" i="7"/>
  <c r="CF356" i="7"/>
  <c r="AC355" i="8"/>
  <c r="BD354" i="9"/>
  <c r="BA354" i="9"/>
  <c r="BF354" i="9"/>
  <c r="BQ354" i="9"/>
  <c r="BN354" i="9"/>
  <c r="BS354" i="9"/>
  <c r="BD356" i="7"/>
  <c r="BA356" i="7"/>
  <c r="BF356" i="7"/>
  <c r="AD354" i="9"/>
  <c r="AA354" i="9"/>
  <c r="AF354" i="9"/>
  <c r="AQ354" i="9"/>
  <c r="AN354" i="9"/>
  <c r="AS354" i="9"/>
  <c r="AH354" i="8"/>
  <c r="BO354" i="8"/>
  <c r="BT354" i="8"/>
  <c r="BL355" i="8" s="1"/>
  <c r="BR354" i="8"/>
  <c r="AC357" i="7"/>
  <c r="U354" i="8"/>
  <c r="Q356" i="7"/>
  <c r="N356" i="7"/>
  <c r="S356" i="7"/>
  <c r="CD354" i="9"/>
  <c r="CA354" i="9"/>
  <c r="CF354" i="9"/>
  <c r="AH356" i="7"/>
  <c r="BB354" i="8"/>
  <c r="BG354" i="8"/>
  <c r="AY355" i="8" s="1"/>
  <c r="BE354" i="8"/>
  <c r="P355" i="8"/>
  <c r="BO354" i="9" l="1"/>
  <c r="BR354" i="9"/>
  <c r="BT354" i="9"/>
  <c r="BL355" i="9" s="1"/>
  <c r="BO356" i="7"/>
  <c r="BR356" i="7"/>
  <c r="BT356" i="7"/>
  <c r="BL357" i="7" s="1"/>
  <c r="AO356" i="7"/>
  <c r="AT356" i="7"/>
  <c r="AL357" i="7" s="1"/>
  <c r="AR356" i="7"/>
  <c r="BP355" i="8"/>
  <c r="AO354" i="9"/>
  <c r="AT354" i="9"/>
  <c r="AL355" i="9" s="1"/>
  <c r="AR354" i="9"/>
  <c r="BB354" i="9"/>
  <c r="BE354" i="9"/>
  <c r="BG354" i="9"/>
  <c r="AY355" i="9" s="1"/>
  <c r="O356" i="7"/>
  <c r="T356" i="7"/>
  <c r="L357" i="7" s="1"/>
  <c r="R356" i="7"/>
  <c r="AO354" i="8"/>
  <c r="AR354" i="8"/>
  <c r="AT354" i="8"/>
  <c r="AL355" i="8" s="1"/>
  <c r="AB354" i="9"/>
  <c r="AG354" i="9"/>
  <c r="Y355" i="9" s="1"/>
  <c r="AE354" i="9"/>
  <c r="CB354" i="9"/>
  <c r="CG354" i="9"/>
  <c r="BY355" i="9" s="1"/>
  <c r="CE354" i="9"/>
  <c r="BC355" i="8"/>
  <c r="AD355" i="8"/>
  <c r="AA355" i="8"/>
  <c r="AF355" i="8"/>
  <c r="AD357" i="7"/>
  <c r="AA357" i="7"/>
  <c r="AF357" i="7"/>
  <c r="CC355" i="8"/>
  <c r="O355" i="9"/>
  <c r="T355" i="9"/>
  <c r="L356" i="9" s="1"/>
  <c r="R355" i="9"/>
  <c r="Q355" i="8"/>
  <c r="N355" i="8"/>
  <c r="S355" i="8"/>
  <c r="BH354" i="8"/>
  <c r="CB356" i="7"/>
  <c r="CG356" i="7"/>
  <c r="BY357" i="7" s="1"/>
  <c r="CE356" i="7"/>
  <c r="BU354" i="8"/>
  <c r="BB356" i="7"/>
  <c r="BG356" i="7"/>
  <c r="AY357" i="7" s="1"/>
  <c r="BE356" i="7"/>
  <c r="CH354" i="8"/>
  <c r="BH354" i="9" l="1"/>
  <c r="BP357" i="7"/>
  <c r="AP355" i="8"/>
  <c r="BU356" i="7"/>
  <c r="AU354" i="8"/>
  <c r="AU354" i="9"/>
  <c r="CC357" i="7"/>
  <c r="AP355" i="9"/>
  <c r="BP355" i="9"/>
  <c r="U355" i="9"/>
  <c r="BQ355" i="8"/>
  <c r="BN355" i="8"/>
  <c r="BS355" i="8"/>
  <c r="BU354" i="9"/>
  <c r="CC355" i="9"/>
  <c r="U356" i="7"/>
  <c r="AU356" i="7"/>
  <c r="AB355" i="8"/>
  <c r="AG355" i="8"/>
  <c r="Y356" i="8" s="1"/>
  <c r="AE355" i="8"/>
  <c r="BC355" i="9"/>
  <c r="P356" i="9"/>
  <c r="BD355" i="8"/>
  <c r="BA355" i="8"/>
  <c r="BF355" i="8"/>
  <c r="CH354" i="9"/>
  <c r="AB357" i="7"/>
  <c r="AG357" i="7"/>
  <c r="Y358" i="7" s="1"/>
  <c r="AE357" i="7"/>
  <c r="BC357" i="7"/>
  <c r="P357" i="7"/>
  <c r="AP357" i="7"/>
  <c r="AC355" i="9"/>
  <c r="CH356" i="7"/>
  <c r="CD355" i="8"/>
  <c r="CA355" i="8"/>
  <c r="CF355" i="8"/>
  <c r="BH356" i="7"/>
  <c r="O355" i="8"/>
  <c r="R355" i="8"/>
  <c r="T355" i="8"/>
  <c r="L356" i="8" s="1"/>
  <c r="AH354" i="9"/>
  <c r="U355" i="8" l="1"/>
  <c r="BO355" i="8"/>
  <c r="BT355" i="8"/>
  <c r="BL356" i="8" s="1"/>
  <c r="BR355" i="8"/>
  <c r="BD355" i="9"/>
  <c r="BA355" i="9"/>
  <c r="BF355" i="9"/>
  <c r="AQ357" i="7"/>
  <c r="AN357" i="7"/>
  <c r="AS357" i="7"/>
  <c r="CB355" i="8"/>
  <c r="CE355" i="8"/>
  <c r="CG355" i="8"/>
  <c r="BY356" i="8" s="1"/>
  <c r="BQ355" i="9"/>
  <c r="BN355" i="9"/>
  <c r="BS355" i="9"/>
  <c r="AQ355" i="8"/>
  <c r="AN355" i="8"/>
  <c r="AS355" i="8"/>
  <c r="Q356" i="9"/>
  <c r="N356" i="9"/>
  <c r="S356" i="9"/>
  <c r="AH355" i="8"/>
  <c r="AQ355" i="9"/>
  <c r="AN355" i="9"/>
  <c r="AS355" i="9"/>
  <c r="BQ357" i="7"/>
  <c r="BN357" i="7"/>
  <c r="BS357" i="7"/>
  <c r="BB355" i="8"/>
  <c r="BE355" i="8"/>
  <c r="BG355" i="8"/>
  <c r="AY356" i="8" s="1"/>
  <c r="BD357" i="7"/>
  <c r="BA357" i="7"/>
  <c r="BF357" i="7"/>
  <c r="AH357" i="7"/>
  <c r="AC358" i="7"/>
  <c r="AC356" i="8"/>
  <c r="CD355" i="9"/>
  <c r="CA355" i="9"/>
  <c r="CF355" i="9"/>
  <c r="AD355" i="9"/>
  <c r="AA355" i="9"/>
  <c r="AF355" i="9"/>
  <c r="Q357" i="7"/>
  <c r="N357" i="7"/>
  <c r="S357" i="7"/>
  <c r="P356" i="8"/>
  <c r="CD357" i="7"/>
  <c r="CA357" i="7"/>
  <c r="CF357" i="7"/>
  <c r="BO355" i="9" l="1"/>
  <c r="BR355" i="9"/>
  <c r="BT355" i="9"/>
  <c r="BL356" i="9" s="1"/>
  <c r="CB357" i="7"/>
  <c r="CG357" i="7"/>
  <c r="BY358" i="7" s="1"/>
  <c r="CE357" i="7"/>
  <c r="O357" i="7"/>
  <c r="R357" i="7"/>
  <c r="T357" i="7"/>
  <c r="L358" i="7" s="1"/>
  <c r="AO355" i="9"/>
  <c r="AT355" i="9"/>
  <c r="AL356" i="9" s="1"/>
  <c r="AR355" i="9"/>
  <c r="BB355" i="9"/>
  <c r="BE355" i="9"/>
  <c r="BG355" i="9"/>
  <c r="AY356" i="9" s="1"/>
  <c r="AD358" i="7"/>
  <c r="AA358" i="7"/>
  <c r="AF358" i="7"/>
  <c r="CC356" i="8"/>
  <c r="BU355" i="8"/>
  <c r="AB355" i="9"/>
  <c r="AE355" i="9"/>
  <c r="AG355" i="9"/>
  <c r="Y356" i="9" s="1"/>
  <c r="BB357" i="7"/>
  <c r="BG357" i="7"/>
  <c r="AY358" i="7" s="1"/>
  <c r="BE357" i="7"/>
  <c r="CH355" i="8"/>
  <c r="BP356" i="8"/>
  <c r="BC356" i="8"/>
  <c r="O356" i="9"/>
  <c r="T356" i="9"/>
  <c r="L357" i="9" s="1"/>
  <c r="R356" i="9"/>
  <c r="AO357" i="7"/>
  <c r="AR357" i="7"/>
  <c r="AT357" i="7"/>
  <c r="AL358" i="7" s="1"/>
  <c r="BH355" i="8"/>
  <c r="AD356" i="8"/>
  <c r="AA356" i="8"/>
  <c r="AF356" i="8"/>
  <c r="AO355" i="8"/>
  <c r="AT355" i="8"/>
  <c r="AL356" i="8" s="1"/>
  <c r="AR355" i="8"/>
  <c r="CB355" i="9"/>
  <c r="CG355" i="9"/>
  <c r="BY356" i="9" s="1"/>
  <c r="CE355" i="9"/>
  <c r="Q356" i="8"/>
  <c r="N356" i="8"/>
  <c r="S356" i="8"/>
  <c r="BO357" i="7"/>
  <c r="BT357" i="7"/>
  <c r="BL358" i="7" s="1"/>
  <c r="BR357" i="7"/>
  <c r="AP356" i="8" l="1"/>
  <c r="BC358" i="7"/>
  <c r="U357" i="7"/>
  <c r="O356" i="8"/>
  <c r="R356" i="8"/>
  <c r="T356" i="8"/>
  <c r="L357" i="8" s="1"/>
  <c r="U356" i="9"/>
  <c r="AC356" i="9"/>
  <c r="P357" i="9"/>
  <c r="AB358" i="7"/>
  <c r="AE358" i="7"/>
  <c r="AG358" i="7"/>
  <c r="Y359" i="7" s="1"/>
  <c r="CH357" i="7"/>
  <c r="BC356" i="9"/>
  <c r="CC358" i="7"/>
  <c r="BH355" i="9"/>
  <c r="AB356" i="8"/>
  <c r="AG356" i="8"/>
  <c r="Y357" i="8" s="1"/>
  <c r="AE356" i="8"/>
  <c r="BD356" i="8"/>
  <c r="BA356" i="8"/>
  <c r="BF356" i="8"/>
  <c r="CH355" i="9"/>
  <c r="CC356" i="9"/>
  <c r="AH355" i="9"/>
  <c r="BQ356" i="8"/>
  <c r="BN356" i="8"/>
  <c r="BS356" i="8"/>
  <c r="AU355" i="9"/>
  <c r="BP356" i="9"/>
  <c r="AP356" i="9"/>
  <c r="BU355" i="9"/>
  <c r="BP358" i="7"/>
  <c r="AP358" i="7"/>
  <c r="CD356" i="8"/>
  <c r="CA356" i="8"/>
  <c r="CF356" i="8"/>
  <c r="BU357" i="7"/>
  <c r="AU355" i="8"/>
  <c r="AU357" i="7"/>
  <c r="BH357" i="7"/>
  <c r="P358" i="7"/>
  <c r="AC359" i="7" l="1"/>
  <c r="U356" i="8"/>
  <c r="BO356" i="8"/>
  <c r="BR356" i="8"/>
  <c r="BT356" i="8"/>
  <c r="BL357" i="8" s="1"/>
  <c r="AH356" i="8"/>
  <c r="AH358" i="7"/>
  <c r="Q357" i="9"/>
  <c r="N357" i="9"/>
  <c r="S357" i="9"/>
  <c r="BD358" i="7"/>
  <c r="BA358" i="7"/>
  <c r="BF358" i="7"/>
  <c r="CD358" i="7"/>
  <c r="CA358" i="7"/>
  <c r="CF358" i="7"/>
  <c r="AQ356" i="8"/>
  <c r="AN356" i="8"/>
  <c r="AS356" i="8"/>
  <c r="Q358" i="7"/>
  <c r="N358" i="7"/>
  <c r="S358" i="7"/>
  <c r="AD356" i="9"/>
  <c r="AA356" i="9"/>
  <c r="AF356" i="9"/>
  <c r="AQ356" i="9"/>
  <c r="AN356" i="9"/>
  <c r="AS356" i="9"/>
  <c r="CB356" i="8"/>
  <c r="CE356" i="8"/>
  <c r="CG356" i="8"/>
  <c r="BY357" i="8" s="1"/>
  <c r="BQ356" i="9"/>
  <c r="BN356" i="9"/>
  <c r="BS356" i="9"/>
  <c r="BD356" i="9"/>
  <c r="BA356" i="9"/>
  <c r="BF356" i="9"/>
  <c r="AQ358" i="7"/>
  <c r="AN358" i="7"/>
  <c r="AS358" i="7"/>
  <c r="BQ358" i="7"/>
  <c r="BN358" i="7"/>
  <c r="BS358" i="7"/>
  <c r="BB356" i="8"/>
  <c r="BG356" i="8"/>
  <c r="AY357" i="8" s="1"/>
  <c r="BE356" i="8"/>
  <c r="P357" i="8"/>
  <c r="AC357" i="8"/>
  <c r="CD356" i="9"/>
  <c r="CA356" i="9"/>
  <c r="CF356" i="9"/>
  <c r="Q357" i="8" l="1"/>
  <c r="N357" i="8"/>
  <c r="S357" i="8"/>
  <c r="BO356" i="9"/>
  <c r="BT356" i="9"/>
  <c r="BL357" i="9" s="1"/>
  <c r="BR356" i="9"/>
  <c r="CB358" i="7"/>
  <c r="CG358" i="7"/>
  <c r="BY359" i="7" s="1"/>
  <c r="CE358" i="7"/>
  <c r="BP357" i="8"/>
  <c r="CH356" i="8"/>
  <c r="AB356" i="9"/>
  <c r="AG356" i="9"/>
  <c r="Y357" i="9" s="1"/>
  <c r="AE356" i="9"/>
  <c r="BB358" i="7"/>
  <c r="BE358" i="7"/>
  <c r="BG358" i="7"/>
  <c r="AY359" i="7" s="1"/>
  <c r="BU356" i="8"/>
  <c r="BO358" i="7"/>
  <c r="BT358" i="7"/>
  <c r="BL359" i="7" s="1"/>
  <c r="BR358" i="7"/>
  <c r="CB356" i="9"/>
  <c r="CE356" i="9"/>
  <c r="CG356" i="9"/>
  <c r="BY357" i="9" s="1"/>
  <c r="BB356" i="9"/>
  <c r="BG356" i="9"/>
  <c r="AY357" i="9" s="1"/>
  <c r="BE356" i="9"/>
  <c r="AO356" i="8"/>
  <c r="AR356" i="8"/>
  <c r="AT356" i="8"/>
  <c r="AL357" i="8" s="1"/>
  <c r="BH356" i="8"/>
  <c r="AO356" i="9"/>
  <c r="AR356" i="9"/>
  <c r="AT356" i="9"/>
  <c r="AL357" i="9" s="1"/>
  <c r="O358" i="7"/>
  <c r="T358" i="7"/>
  <c r="L359" i="7" s="1"/>
  <c r="R358" i="7"/>
  <c r="AO358" i="7"/>
  <c r="AT358" i="7"/>
  <c r="AL359" i="7" s="1"/>
  <c r="AR358" i="7"/>
  <c r="O357" i="9"/>
  <c r="R357" i="9"/>
  <c r="T357" i="9"/>
  <c r="L358" i="9" s="1"/>
  <c r="AD359" i="7"/>
  <c r="AA359" i="7"/>
  <c r="AF359" i="7"/>
  <c r="BC357" i="8"/>
  <c r="CC357" i="8"/>
  <c r="AD357" i="8"/>
  <c r="AA357" i="8"/>
  <c r="AF357" i="8"/>
  <c r="AH356" i="9" l="1"/>
  <c r="CC357" i="9"/>
  <c r="AC357" i="9"/>
  <c r="AB357" i="8"/>
  <c r="AG357" i="8"/>
  <c r="Y358" i="8" s="1"/>
  <c r="AE357" i="8"/>
  <c r="U357" i="9"/>
  <c r="BU356" i="9"/>
  <c r="U358" i="7"/>
  <c r="CH356" i="9"/>
  <c r="AU358" i="7"/>
  <c r="BP357" i="9"/>
  <c r="CD357" i="8"/>
  <c r="CA357" i="8"/>
  <c r="CF357" i="8"/>
  <c r="AP359" i="7"/>
  <c r="AP357" i="8"/>
  <c r="BU358" i="7"/>
  <c r="BD357" i="8"/>
  <c r="BA357" i="8"/>
  <c r="BF357" i="8"/>
  <c r="P358" i="9"/>
  <c r="AU356" i="8"/>
  <c r="BP359" i="7"/>
  <c r="BQ357" i="8"/>
  <c r="BN357" i="8"/>
  <c r="BS357" i="8"/>
  <c r="BH356" i="9"/>
  <c r="P359" i="7"/>
  <c r="BC357" i="9"/>
  <c r="CH358" i="7"/>
  <c r="O357" i="8"/>
  <c r="R357" i="8"/>
  <c r="T357" i="8"/>
  <c r="L358" i="8" s="1"/>
  <c r="BC359" i="7"/>
  <c r="CC359" i="7"/>
  <c r="AB359" i="7"/>
  <c r="AG359" i="7"/>
  <c r="Y360" i="7" s="1"/>
  <c r="AE359" i="7"/>
  <c r="AP357" i="9"/>
  <c r="BH358" i="7"/>
  <c r="AU356" i="9"/>
  <c r="CD359" i="7" l="1"/>
  <c r="CA359" i="7"/>
  <c r="CF359" i="7"/>
  <c r="BQ357" i="9"/>
  <c r="BN357" i="9"/>
  <c r="BS357" i="9"/>
  <c r="AH357" i="8"/>
  <c r="BB357" i="8"/>
  <c r="BE357" i="8"/>
  <c r="BG357" i="8"/>
  <c r="AY358" i="8" s="1"/>
  <c r="AC358" i="8"/>
  <c r="BD359" i="7"/>
  <c r="BA359" i="7"/>
  <c r="BF359" i="7"/>
  <c r="BO357" i="8"/>
  <c r="BR357" i="8"/>
  <c r="BT357" i="8"/>
  <c r="BL358" i="8" s="1"/>
  <c r="AD357" i="9"/>
  <c r="AA357" i="9"/>
  <c r="AF357" i="9"/>
  <c r="U357" i="8"/>
  <c r="CD357" i="9"/>
  <c r="CA357" i="9"/>
  <c r="CF357" i="9"/>
  <c r="P358" i="8"/>
  <c r="AQ357" i="8"/>
  <c r="AN357" i="8"/>
  <c r="AS357" i="8"/>
  <c r="AH359" i="7"/>
  <c r="AQ357" i="9"/>
  <c r="AN357" i="9"/>
  <c r="AS357" i="9"/>
  <c r="BQ359" i="7"/>
  <c r="BN359" i="7"/>
  <c r="BS359" i="7"/>
  <c r="AQ359" i="7"/>
  <c r="AN359" i="7"/>
  <c r="AS359" i="7"/>
  <c r="BD357" i="9"/>
  <c r="BA357" i="9"/>
  <c r="BF357" i="9"/>
  <c r="AC360" i="7"/>
  <c r="Q359" i="7"/>
  <c r="N359" i="7"/>
  <c r="S359" i="7"/>
  <c r="Q358" i="9"/>
  <c r="N358" i="9"/>
  <c r="S358" i="9"/>
  <c r="CB357" i="8"/>
  <c r="CG357" i="8"/>
  <c r="BY358" i="8" s="1"/>
  <c r="CE357" i="8"/>
  <c r="O359" i="7" l="1"/>
  <c r="R359" i="7"/>
  <c r="T359" i="7"/>
  <c r="L360" i="7" s="1"/>
  <c r="BO359" i="7"/>
  <c r="BT359" i="7"/>
  <c r="BL360" i="7" s="1"/>
  <c r="BR359" i="7"/>
  <c r="BC358" i="8"/>
  <c r="Q358" i="8"/>
  <c r="N358" i="8"/>
  <c r="S358" i="8"/>
  <c r="AB357" i="9"/>
  <c r="AE357" i="9"/>
  <c r="AG357" i="9"/>
  <c r="Y358" i="9" s="1"/>
  <c r="BH357" i="8"/>
  <c r="AD360" i="7"/>
  <c r="AA360" i="7"/>
  <c r="AF360" i="7"/>
  <c r="AO357" i="9"/>
  <c r="AR357" i="9"/>
  <c r="AT357" i="9"/>
  <c r="AL358" i="9" s="1"/>
  <c r="BP358" i="8"/>
  <c r="CB357" i="9"/>
  <c r="CG357" i="9"/>
  <c r="BY358" i="9" s="1"/>
  <c r="CE357" i="9"/>
  <c r="BU357" i="8"/>
  <c r="BO357" i="9"/>
  <c r="BR357" i="9"/>
  <c r="BT357" i="9"/>
  <c r="BL358" i="9" s="1"/>
  <c r="BB359" i="7"/>
  <c r="BE359" i="7"/>
  <c r="BG359" i="7"/>
  <c r="AY360" i="7" s="1"/>
  <c r="CH357" i="8"/>
  <c r="CC358" i="8"/>
  <c r="AO359" i="7"/>
  <c r="AT359" i="7"/>
  <c r="AL360" i="7" s="1"/>
  <c r="AR359" i="7"/>
  <c r="AD358" i="8"/>
  <c r="AA358" i="8"/>
  <c r="AF358" i="8"/>
  <c r="CB359" i="7"/>
  <c r="CE359" i="7"/>
  <c r="CG359" i="7"/>
  <c r="BY360" i="7" s="1"/>
  <c r="BB357" i="9"/>
  <c r="BG357" i="9"/>
  <c r="AY358" i="9" s="1"/>
  <c r="BE357" i="9"/>
  <c r="O358" i="9"/>
  <c r="T358" i="9"/>
  <c r="L359" i="9" s="1"/>
  <c r="R358" i="9"/>
  <c r="AO357" i="8"/>
  <c r="AR357" i="8"/>
  <c r="AT357" i="8"/>
  <c r="AL358" i="8" s="1"/>
  <c r="AP360" i="7" l="1"/>
  <c r="BP358" i="9"/>
  <c r="AU357" i="9"/>
  <c r="O358" i="8"/>
  <c r="R358" i="8"/>
  <c r="T358" i="8"/>
  <c r="L359" i="8" s="1"/>
  <c r="BU357" i="9"/>
  <c r="BH357" i="9"/>
  <c r="BD358" i="8"/>
  <c r="BA358" i="8"/>
  <c r="BF358" i="8"/>
  <c r="AP358" i="9"/>
  <c r="BC358" i="9"/>
  <c r="CD358" i="8"/>
  <c r="CA358" i="8"/>
  <c r="CF358" i="8"/>
  <c r="AB360" i="7"/>
  <c r="AE360" i="7"/>
  <c r="AG360" i="7"/>
  <c r="Y361" i="7" s="1"/>
  <c r="U358" i="9"/>
  <c r="BU359" i="7"/>
  <c r="AU359" i="7"/>
  <c r="BP360" i="7"/>
  <c r="CH359" i="7"/>
  <c r="AU357" i="8"/>
  <c r="BC360" i="7"/>
  <c r="CC358" i="9"/>
  <c r="BH359" i="7"/>
  <c r="AC358" i="9"/>
  <c r="P360" i="7"/>
  <c r="P359" i="9"/>
  <c r="CC360" i="7"/>
  <c r="AP358" i="8"/>
  <c r="CH357" i="9"/>
  <c r="AB358" i="8"/>
  <c r="AG358" i="8"/>
  <c r="Y359" i="8" s="1"/>
  <c r="AE358" i="8"/>
  <c r="AH357" i="9"/>
  <c r="U359" i="7"/>
  <c r="BQ358" i="8"/>
  <c r="BN358" i="8"/>
  <c r="BS358" i="8"/>
  <c r="AQ358" i="8" l="1"/>
  <c r="AN358" i="8"/>
  <c r="AS358" i="8"/>
  <c r="BD358" i="9"/>
  <c r="BA358" i="9"/>
  <c r="BF358" i="9"/>
  <c r="CD358" i="9"/>
  <c r="CA358" i="9"/>
  <c r="CF358" i="9"/>
  <c r="P359" i="8"/>
  <c r="U358" i="8"/>
  <c r="AQ358" i="9"/>
  <c r="AN358" i="9"/>
  <c r="AS358" i="9"/>
  <c r="AH360" i="7"/>
  <c r="BB358" i="8"/>
  <c r="BE358" i="8"/>
  <c r="BG358" i="8"/>
  <c r="AY359" i="8" s="1"/>
  <c r="BQ358" i="9"/>
  <c r="BN358" i="9"/>
  <c r="BS358" i="9"/>
  <c r="BD360" i="7"/>
  <c r="BA360" i="7"/>
  <c r="BF360" i="7"/>
  <c r="AC361" i="7"/>
  <c r="Q360" i="7"/>
  <c r="N360" i="7"/>
  <c r="S360" i="7"/>
  <c r="AD358" i="9"/>
  <c r="AA358" i="9"/>
  <c r="AF358" i="9"/>
  <c r="BQ360" i="7"/>
  <c r="BN360" i="7"/>
  <c r="BS360" i="7"/>
  <c r="CD360" i="7"/>
  <c r="CA360" i="7"/>
  <c r="CF360" i="7"/>
  <c r="AH358" i="8"/>
  <c r="AQ360" i="7"/>
  <c r="AN360" i="7"/>
  <c r="AS360" i="7"/>
  <c r="Q359" i="9"/>
  <c r="N359" i="9"/>
  <c r="S359" i="9"/>
  <c r="AC359" i="8"/>
  <c r="CB358" i="8"/>
  <c r="CE358" i="8"/>
  <c r="CG358" i="8"/>
  <c r="BY359" i="8" s="1"/>
  <c r="BO358" i="8"/>
  <c r="BT358" i="8"/>
  <c r="BL359" i="8" s="1"/>
  <c r="BR358" i="8"/>
  <c r="CH358" i="8" l="1"/>
  <c r="O360" i="7"/>
  <c r="T360" i="7"/>
  <c r="L361" i="7" s="1"/>
  <c r="R360" i="7"/>
  <c r="BC359" i="8"/>
  <c r="CB360" i="7"/>
  <c r="CE360" i="7"/>
  <c r="CG360" i="7"/>
  <c r="BY361" i="7" s="1"/>
  <c r="AD361" i="7"/>
  <c r="AA361" i="7"/>
  <c r="AF361" i="7"/>
  <c r="BH358" i="8"/>
  <c r="Q359" i="8"/>
  <c r="N359" i="8"/>
  <c r="S359" i="8"/>
  <c r="AD359" i="8"/>
  <c r="AA359" i="8"/>
  <c r="AF359" i="8"/>
  <c r="CB358" i="9"/>
  <c r="CE358" i="9"/>
  <c r="CG358" i="9"/>
  <c r="BY359" i="9" s="1"/>
  <c r="BO360" i="7"/>
  <c r="BT360" i="7"/>
  <c r="BL361" i="7" s="1"/>
  <c r="BR360" i="7"/>
  <c r="BB358" i="9"/>
  <c r="BE358" i="9"/>
  <c r="BG358" i="9"/>
  <c r="AY359" i="9" s="1"/>
  <c r="BB360" i="7"/>
  <c r="BE360" i="7"/>
  <c r="BG360" i="7"/>
  <c r="AY361" i="7" s="1"/>
  <c r="AO358" i="9"/>
  <c r="AR358" i="9"/>
  <c r="AT358" i="9"/>
  <c r="AL359" i="9" s="1"/>
  <c r="O359" i="9"/>
  <c r="R359" i="9"/>
  <c r="T359" i="9"/>
  <c r="L360" i="9" s="1"/>
  <c r="BU358" i="8"/>
  <c r="AB358" i="9"/>
  <c r="AE358" i="9"/>
  <c r="AG358" i="9"/>
  <c r="Y359" i="9" s="1"/>
  <c r="BP359" i="8"/>
  <c r="AO360" i="7"/>
  <c r="AR360" i="7"/>
  <c r="AT360" i="7"/>
  <c r="AL361" i="7" s="1"/>
  <c r="AO358" i="8"/>
  <c r="AR358" i="8"/>
  <c r="AT358" i="8"/>
  <c r="AL359" i="8" s="1"/>
  <c r="CC359" i="8"/>
  <c r="BO358" i="9"/>
  <c r="BT358" i="9"/>
  <c r="BL359" i="9" s="1"/>
  <c r="BR358" i="9"/>
  <c r="CH360" i="7" l="1"/>
  <c r="AB359" i="8"/>
  <c r="AG359" i="8"/>
  <c r="Y360" i="8" s="1"/>
  <c r="AE359" i="8"/>
  <c r="AU358" i="9"/>
  <c r="BU360" i="7"/>
  <c r="BD359" i="8"/>
  <c r="BA359" i="8"/>
  <c r="BF359" i="8"/>
  <c r="BP361" i="7"/>
  <c r="AU358" i="8"/>
  <c r="CC359" i="9"/>
  <c r="O359" i="8"/>
  <c r="R359" i="8"/>
  <c r="T359" i="8"/>
  <c r="L360" i="8" s="1"/>
  <c r="BH360" i="7"/>
  <c r="CH358" i="9"/>
  <c r="U360" i="7"/>
  <c r="CC361" i="7"/>
  <c r="P361" i="7"/>
  <c r="BU358" i="9"/>
  <c r="AP361" i="7"/>
  <c r="AU360" i="7"/>
  <c r="BC359" i="9"/>
  <c r="P360" i="9"/>
  <c r="BH358" i="9"/>
  <c r="AP359" i="8"/>
  <c r="BC361" i="7"/>
  <c r="BQ359" i="8"/>
  <c r="BN359" i="8"/>
  <c r="BS359" i="8"/>
  <c r="U359" i="9"/>
  <c r="AB361" i="7"/>
  <c r="AE361" i="7"/>
  <c r="AG361" i="7"/>
  <c r="Y362" i="7" s="1"/>
  <c r="AC359" i="9"/>
  <c r="AH358" i="9"/>
  <c r="AP359" i="9"/>
  <c r="BP359" i="9"/>
  <c r="CD359" i="8"/>
  <c r="CA359" i="8"/>
  <c r="CF359" i="8"/>
  <c r="AQ359" i="8" l="1"/>
  <c r="AN359" i="8"/>
  <c r="AS359" i="8"/>
  <c r="BB359" i="8"/>
  <c r="BE359" i="8"/>
  <c r="BG359" i="8"/>
  <c r="AY360" i="8" s="1"/>
  <c r="AD359" i="9"/>
  <c r="AA359" i="9"/>
  <c r="AF359" i="9"/>
  <c r="Q361" i="7"/>
  <c r="N361" i="7"/>
  <c r="S361" i="7"/>
  <c r="P360" i="8"/>
  <c r="AH361" i="7"/>
  <c r="U359" i="8"/>
  <c r="CD361" i="7"/>
  <c r="CA361" i="7"/>
  <c r="CF361" i="7"/>
  <c r="CD359" i="9"/>
  <c r="CA359" i="9"/>
  <c r="CF359" i="9"/>
  <c r="AH359" i="8"/>
  <c r="AC362" i="7"/>
  <c r="Q360" i="9"/>
  <c r="N360" i="9"/>
  <c r="S360" i="9"/>
  <c r="BO359" i="8"/>
  <c r="BT359" i="8"/>
  <c r="BL360" i="8" s="1"/>
  <c r="BR359" i="8"/>
  <c r="AC360" i="8"/>
  <c r="BD359" i="9"/>
  <c r="BA359" i="9"/>
  <c r="BF359" i="9"/>
  <c r="BD361" i="7"/>
  <c r="BA361" i="7"/>
  <c r="BF361" i="7"/>
  <c r="AQ361" i="7"/>
  <c r="AN361" i="7"/>
  <c r="AS361" i="7"/>
  <c r="BQ361" i="7"/>
  <c r="BN361" i="7"/>
  <c r="BS361" i="7"/>
  <c r="AQ359" i="9"/>
  <c r="AN359" i="9"/>
  <c r="AS359" i="9"/>
  <c r="CB359" i="8"/>
  <c r="CE359" i="8"/>
  <c r="CG359" i="8"/>
  <c r="BY360" i="8" s="1"/>
  <c r="BQ359" i="9"/>
  <c r="BN359" i="9"/>
  <c r="BS359" i="9"/>
  <c r="CB361" i="7" l="1"/>
  <c r="CE361" i="7"/>
  <c r="CG361" i="7"/>
  <c r="BY362" i="7" s="1"/>
  <c r="O361" i="7"/>
  <c r="T361" i="7"/>
  <c r="L362" i="7" s="1"/>
  <c r="R361" i="7"/>
  <c r="AO359" i="9"/>
  <c r="AT359" i="9"/>
  <c r="AL360" i="9" s="1"/>
  <c r="AR359" i="9"/>
  <c r="AB359" i="9"/>
  <c r="AG359" i="9"/>
  <c r="Y360" i="9" s="1"/>
  <c r="AE359" i="9"/>
  <c r="BC360" i="8"/>
  <c r="BO359" i="9"/>
  <c r="BR359" i="9"/>
  <c r="BT359" i="9"/>
  <c r="BL360" i="9" s="1"/>
  <c r="BH359" i="8"/>
  <c r="O360" i="9"/>
  <c r="T360" i="9"/>
  <c r="L361" i="9" s="1"/>
  <c r="R360" i="9"/>
  <c r="BO361" i="7"/>
  <c r="BT361" i="7"/>
  <c r="BL362" i="7" s="1"/>
  <c r="BR361" i="7"/>
  <c r="AD362" i="7"/>
  <c r="AA362" i="7"/>
  <c r="AF362" i="7"/>
  <c r="CC360" i="8"/>
  <c r="AO361" i="7"/>
  <c r="AT361" i="7"/>
  <c r="AL362" i="7" s="1"/>
  <c r="AR361" i="7"/>
  <c r="AD360" i="8"/>
  <c r="AA360" i="8"/>
  <c r="AF360" i="8"/>
  <c r="BB359" i="9"/>
  <c r="BG359" i="9"/>
  <c r="AY360" i="9" s="1"/>
  <c r="BE359" i="9"/>
  <c r="CH359" i="8"/>
  <c r="BU359" i="8"/>
  <c r="CB359" i="9"/>
  <c r="CE359" i="9"/>
  <c r="CG359" i="9"/>
  <c r="BY360" i="9" s="1"/>
  <c r="Q360" i="8"/>
  <c r="N360" i="8"/>
  <c r="S360" i="8"/>
  <c r="AO359" i="8"/>
  <c r="AT359" i="8"/>
  <c r="AL360" i="8" s="1"/>
  <c r="AR359" i="8"/>
  <c r="BB361" i="7"/>
  <c r="BE361" i="7"/>
  <c r="BG361" i="7"/>
  <c r="AY362" i="7" s="1"/>
  <c r="BP360" i="8"/>
  <c r="AP360" i="9" l="1"/>
  <c r="AP362" i="7"/>
  <c r="P361" i="9"/>
  <c r="U360" i="9"/>
  <c r="AH359" i="9"/>
  <c r="U361" i="7"/>
  <c r="AC360" i="9"/>
  <c r="P362" i="7"/>
  <c r="AU361" i="7"/>
  <c r="CD360" i="8"/>
  <c r="CA360" i="8"/>
  <c r="CF360" i="8"/>
  <c r="O360" i="8"/>
  <c r="T360" i="8"/>
  <c r="L361" i="8" s="1"/>
  <c r="R360" i="8"/>
  <c r="BP360" i="9"/>
  <c r="CC362" i="7"/>
  <c r="CH361" i="7"/>
  <c r="BH359" i="9"/>
  <c r="AB362" i="7"/>
  <c r="AE362" i="7"/>
  <c r="AG362" i="7"/>
  <c r="Y363" i="7" s="1"/>
  <c r="BQ360" i="8"/>
  <c r="BN360" i="8"/>
  <c r="BS360" i="8"/>
  <c r="AU359" i="8"/>
  <c r="CH359" i="9"/>
  <c r="BC360" i="9"/>
  <c r="BC362" i="7"/>
  <c r="BU361" i="7"/>
  <c r="BD360" i="8"/>
  <c r="BA360" i="8"/>
  <c r="BF360" i="8"/>
  <c r="AP360" i="8"/>
  <c r="CC360" i="9"/>
  <c r="BU359" i="9"/>
  <c r="BH361" i="7"/>
  <c r="AB360" i="8"/>
  <c r="AG360" i="8"/>
  <c r="Y361" i="8" s="1"/>
  <c r="AE360" i="8"/>
  <c r="BP362" i="7"/>
  <c r="AU359" i="9"/>
  <c r="BQ362" i="7" l="1"/>
  <c r="BN362" i="7"/>
  <c r="BS362" i="7"/>
  <c r="AH360" i="8"/>
  <c r="BB360" i="8"/>
  <c r="BG360" i="8"/>
  <c r="AY361" i="8" s="1"/>
  <c r="BE360" i="8"/>
  <c r="CB360" i="8"/>
  <c r="CE360" i="8"/>
  <c r="CG360" i="8"/>
  <c r="BY361" i="8" s="1"/>
  <c r="AC361" i="8"/>
  <c r="CD362" i="7"/>
  <c r="CA362" i="7"/>
  <c r="CF362" i="7"/>
  <c r="Q361" i="9"/>
  <c r="N361" i="9"/>
  <c r="S361" i="9"/>
  <c r="BQ360" i="9"/>
  <c r="BN360" i="9"/>
  <c r="BS360" i="9"/>
  <c r="Q362" i="7"/>
  <c r="N362" i="7"/>
  <c r="S362" i="7"/>
  <c r="AQ362" i="7"/>
  <c r="AN362" i="7"/>
  <c r="AS362" i="7"/>
  <c r="BO360" i="8"/>
  <c r="BR360" i="8"/>
  <c r="BT360" i="8"/>
  <c r="BL361" i="8" s="1"/>
  <c r="BD362" i="7"/>
  <c r="BA362" i="7"/>
  <c r="BF362" i="7"/>
  <c r="CD360" i="9"/>
  <c r="CA360" i="9"/>
  <c r="CF360" i="9"/>
  <c r="BD360" i="9"/>
  <c r="BA360" i="9"/>
  <c r="BF360" i="9"/>
  <c r="AC363" i="7"/>
  <c r="U360" i="8"/>
  <c r="AD360" i="9"/>
  <c r="AA360" i="9"/>
  <c r="AF360" i="9"/>
  <c r="AQ360" i="9"/>
  <c r="AN360" i="9"/>
  <c r="AS360" i="9"/>
  <c r="AH362" i="7"/>
  <c r="P361" i="8"/>
  <c r="AQ360" i="8"/>
  <c r="AN360" i="8"/>
  <c r="AS360" i="8"/>
  <c r="CH360" i="8" l="1"/>
  <c r="BP361" i="8"/>
  <c r="BB360" i="9"/>
  <c r="BG360" i="9"/>
  <c r="AY361" i="9" s="1"/>
  <c r="BE360" i="9"/>
  <c r="BU360" i="8"/>
  <c r="BH360" i="8"/>
  <c r="O361" i="9"/>
  <c r="T361" i="9"/>
  <c r="L362" i="9" s="1"/>
  <c r="R361" i="9"/>
  <c r="BC361" i="8"/>
  <c r="CC361" i="8"/>
  <c r="CB360" i="9"/>
  <c r="CE360" i="9"/>
  <c r="CG360" i="9"/>
  <c r="BY361" i="9" s="1"/>
  <c r="AO362" i="7"/>
  <c r="AR362" i="7"/>
  <c r="AT362" i="7"/>
  <c r="AL363" i="7" s="1"/>
  <c r="Q361" i="8"/>
  <c r="N361" i="8"/>
  <c r="S361" i="8"/>
  <c r="BO360" i="9"/>
  <c r="BT360" i="9"/>
  <c r="BL361" i="9" s="1"/>
  <c r="BR360" i="9"/>
  <c r="AO360" i="9"/>
  <c r="AR360" i="9"/>
  <c r="AT360" i="9"/>
  <c r="AL361" i="9" s="1"/>
  <c r="AB360" i="9"/>
  <c r="AG360" i="9"/>
  <c r="Y361" i="9" s="1"/>
  <c r="AE360" i="9"/>
  <c r="CB362" i="7"/>
  <c r="CE362" i="7"/>
  <c r="CG362" i="7"/>
  <c r="BY363" i="7" s="1"/>
  <c r="O362" i="7"/>
  <c r="R362" i="7"/>
  <c r="T362" i="7"/>
  <c r="L363" i="7" s="1"/>
  <c r="AD361" i="8"/>
  <c r="AA361" i="8"/>
  <c r="AF361" i="8"/>
  <c r="BO362" i="7"/>
  <c r="BR362" i="7"/>
  <c r="BT362" i="7"/>
  <c r="BL363" i="7" s="1"/>
  <c r="AO360" i="8"/>
  <c r="AR360" i="8"/>
  <c r="AT360" i="8"/>
  <c r="AL361" i="8" s="1"/>
  <c r="AD363" i="7"/>
  <c r="AA363" i="7"/>
  <c r="AF363" i="7"/>
  <c r="BB362" i="7"/>
  <c r="BG362" i="7"/>
  <c r="AY363" i="7" s="1"/>
  <c r="BE362" i="7"/>
  <c r="BU360" i="9" l="1"/>
  <c r="CC361" i="9"/>
  <c r="CH360" i="9"/>
  <c r="AH360" i="9"/>
  <c r="AB361" i="8"/>
  <c r="AG361" i="8"/>
  <c r="Y362" i="8" s="1"/>
  <c r="AE361" i="8"/>
  <c r="BP361" i="9"/>
  <c r="AP361" i="8"/>
  <c r="AU360" i="8"/>
  <c r="BH360" i="9"/>
  <c r="U362" i="7"/>
  <c r="O361" i="8"/>
  <c r="T361" i="8"/>
  <c r="L362" i="8" s="1"/>
  <c r="R361" i="8"/>
  <c r="BC361" i="9"/>
  <c r="AC361" i="9"/>
  <c r="CD361" i="8"/>
  <c r="CA361" i="8"/>
  <c r="CF361" i="8"/>
  <c r="BD361" i="8"/>
  <c r="BA361" i="8"/>
  <c r="BF361" i="8"/>
  <c r="BQ361" i="8"/>
  <c r="BN361" i="8"/>
  <c r="BS361" i="8"/>
  <c r="AP363" i="7"/>
  <c r="U361" i="9"/>
  <c r="AP361" i="9"/>
  <c r="AU362" i="7"/>
  <c r="P362" i="9"/>
  <c r="AB363" i="7"/>
  <c r="AG363" i="7"/>
  <c r="Y364" i="7" s="1"/>
  <c r="AE363" i="7"/>
  <c r="BH362" i="7"/>
  <c r="BP363" i="7"/>
  <c r="AU360" i="9"/>
  <c r="P363" i="7"/>
  <c r="BC363" i="7"/>
  <c r="BU362" i="7"/>
  <c r="CC363" i="7"/>
  <c r="CH362" i="7"/>
  <c r="CD363" i="7" l="1"/>
  <c r="CA363" i="7"/>
  <c r="CF363" i="7"/>
  <c r="P362" i="8"/>
  <c r="AH361" i="8"/>
  <c r="BB361" i="8"/>
  <c r="BG361" i="8"/>
  <c r="AY362" i="8" s="1"/>
  <c r="BE361" i="8"/>
  <c r="AC362" i="8"/>
  <c r="CB361" i="8"/>
  <c r="CE361" i="8"/>
  <c r="CG361" i="8"/>
  <c r="BY362" i="8" s="1"/>
  <c r="AQ361" i="9"/>
  <c r="AN361" i="9"/>
  <c r="AS361" i="9"/>
  <c r="BQ363" i="7"/>
  <c r="BN363" i="7"/>
  <c r="BS363" i="7"/>
  <c r="AH363" i="7"/>
  <c r="AD361" i="9"/>
  <c r="AA361" i="9"/>
  <c r="AF361" i="9"/>
  <c r="BD363" i="7"/>
  <c r="BA363" i="7"/>
  <c r="BF363" i="7"/>
  <c r="AQ363" i="7"/>
  <c r="AN363" i="7"/>
  <c r="AS363" i="7"/>
  <c r="Q363" i="7"/>
  <c r="N363" i="7"/>
  <c r="S363" i="7"/>
  <c r="BO361" i="8"/>
  <c r="BT361" i="8"/>
  <c r="BL362" i="8" s="1"/>
  <c r="BR361" i="8"/>
  <c r="CD361" i="9"/>
  <c r="CA361" i="9"/>
  <c r="CF361" i="9"/>
  <c r="AC364" i="7"/>
  <c r="BD361" i="9"/>
  <c r="BA361" i="9"/>
  <c r="BF361" i="9"/>
  <c r="AQ361" i="8"/>
  <c r="AN361" i="8"/>
  <c r="AS361" i="8"/>
  <c r="Q362" i="9"/>
  <c r="N362" i="9"/>
  <c r="S362" i="9"/>
  <c r="U361" i="8"/>
  <c r="BQ361" i="9"/>
  <c r="BN361" i="9"/>
  <c r="BS361" i="9"/>
  <c r="O362" i="9" l="1"/>
  <c r="T362" i="9"/>
  <c r="L363" i="9" s="1"/>
  <c r="R362" i="9"/>
  <c r="AD362" i="8"/>
  <c r="AA362" i="8"/>
  <c r="AF362" i="8"/>
  <c r="AO363" i="7"/>
  <c r="AT363" i="7"/>
  <c r="AL364" i="7" s="1"/>
  <c r="AR363" i="7"/>
  <c r="BO361" i="9"/>
  <c r="BR361" i="9"/>
  <c r="BT361" i="9"/>
  <c r="BL362" i="9" s="1"/>
  <c r="BH361" i="8"/>
  <c r="AD364" i="7"/>
  <c r="AA364" i="7"/>
  <c r="AF364" i="7"/>
  <c r="AO361" i="8"/>
  <c r="AT361" i="8"/>
  <c r="AL362" i="8" s="1"/>
  <c r="AR361" i="8"/>
  <c r="CB361" i="9"/>
  <c r="CG361" i="9"/>
  <c r="BY362" i="9" s="1"/>
  <c r="CE361" i="9"/>
  <c r="BO363" i="7"/>
  <c r="BR363" i="7"/>
  <c r="BT363" i="7"/>
  <c r="BL364" i="7" s="1"/>
  <c r="BC362" i="8"/>
  <c r="BB363" i="7"/>
  <c r="BG363" i="7"/>
  <c r="AY364" i="7" s="1"/>
  <c r="BE363" i="7"/>
  <c r="BU361" i="8"/>
  <c r="BB361" i="9"/>
  <c r="BG361" i="9"/>
  <c r="AY362" i="9" s="1"/>
  <c r="BE361" i="9"/>
  <c r="BP362" i="8"/>
  <c r="AO361" i="9"/>
  <c r="AR361" i="9"/>
  <c r="AT361" i="9"/>
  <c r="AL362" i="9" s="1"/>
  <c r="Q362" i="8"/>
  <c r="N362" i="8"/>
  <c r="S362" i="8"/>
  <c r="CC362" i="8"/>
  <c r="O363" i="7"/>
  <c r="T363" i="7"/>
  <c r="L364" i="7" s="1"/>
  <c r="R363" i="7"/>
  <c r="AB361" i="9"/>
  <c r="AG361" i="9"/>
  <c r="Y362" i="9" s="1"/>
  <c r="AE361" i="9"/>
  <c r="CH361" i="8"/>
  <c r="CB363" i="7"/>
  <c r="CE363" i="7"/>
  <c r="CG363" i="7"/>
  <c r="BY364" i="7" s="1"/>
  <c r="AP362" i="8" l="1"/>
  <c r="AU363" i="7"/>
  <c r="BQ362" i="8"/>
  <c r="BN362" i="8"/>
  <c r="BS362" i="8"/>
  <c r="BD362" i="8"/>
  <c r="BA362" i="8"/>
  <c r="BF362" i="8"/>
  <c r="AP364" i="7"/>
  <c r="CD362" i="8"/>
  <c r="CA362" i="8"/>
  <c r="CF362" i="8"/>
  <c r="BH361" i="9"/>
  <c r="AB364" i="7"/>
  <c r="AG364" i="7"/>
  <c r="Y365" i="7" s="1"/>
  <c r="AE364" i="7"/>
  <c r="AH361" i="9"/>
  <c r="BU363" i="7"/>
  <c r="AB362" i="8"/>
  <c r="AE362" i="8"/>
  <c r="AG362" i="8"/>
  <c r="Y363" i="8" s="1"/>
  <c r="BC364" i="7"/>
  <c r="BU361" i="9"/>
  <c r="O362" i="8"/>
  <c r="T362" i="8"/>
  <c r="L363" i="8" s="1"/>
  <c r="R362" i="8"/>
  <c r="BP364" i="7"/>
  <c r="CH363" i="7"/>
  <c r="U362" i="9"/>
  <c r="U363" i="7"/>
  <c r="CH361" i="9"/>
  <c r="P363" i="9"/>
  <c r="CC364" i="7"/>
  <c r="AU361" i="8"/>
  <c r="CC362" i="9"/>
  <c r="BC362" i="9"/>
  <c r="AC362" i="9"/>
  <c r="P364" i="7"/>
  <c r="AP362" i="9"/>
  <c r="AU361" i="9"/>
  <c r="BH363" i="7"/>
  <c r="BP362" i="9"/>
  <c r="AQ364" i="7" l="1"/>
  <c r="AN364" i="7"/>
  <c r="AS364" i="7"/>
  <c r="P363" i="8"/>
  <c r="AQ362" i="9"/>
  <c r="AN362" i="9"/>
  <c r="AS362" i="9"/>
  <c r="AC365" i="7"/>
  <c r="BB362" i="8"/>
  <c r="BE362" i="8"/>
  <c r="BG362" i="8"/>
  <c r="AY363" i="8" s="1"/>
  <c r="BD362" i="9"/>
  <c r="BA362" i="9"/>
  <c r="BF362" i="9"/>
  <c r="Q364" i="7"/>
  <c r="N364" i="7"/>
  <c r="S364" i="7"/>
  <c r="CD364" i="7"/>
  <c r="CA364" i="7"/>
  <c r="CF364" i="7"/>
  <c r="AH364" i="7"/>
  <c r="Q363" i="9"/>
  <c r="N363" i="9"/>
  <c r="S363" i="9"/>
  <c r="BD364" i="7"/>
  <c r="BA364" i="7"/>
  <c r="BF364" i="7"/>
  <c r="AC363" i="8"/>
  <c r="BO362" i="8"/>
  <c r="BR362" i="8"/>
  <c r="BT362" i="8"/>
  <c r="BL363" i="8" s="1"/>
  <c r="AD362" i="9"/>
  <c r="AA362" i="9"/>
  <c r="AF362" i="9"/>
  <c r="AH362" i="8"/>
  <c r="CB362" i="8"/>
  <c r="CE362" i="8"/>
  <c r="CG362" i="8"/>
  <c r="BY363" i="8" s="1"/>
  <c r="BQ362" i="9"/>
  <c r="BN362" i="9"/>
  <c r="BS362" i="9"/>
  <c r="BQ364" i="7"/>
  <c r="BN364" i="7"/>
  <c r="BS364" i="7"/>
  <c r="AQ362" i="8"/>
  <c r="AN362" i="8"/>
  <c r="AS362" i="8"/>
  <c r="CD362" i="9"/>
  <c r="CA362" i="9"/>
  <c r="CF362" i="9"/>
  <c r="U362" i="8"/>
  <c r="AD365" i="7" l="1"/>
  <c r="AA365" i="7"/>
  <c r="AF365" i="7"/>
  <c r="AO362" i="9"/>
  <c r="AT362" i="9"/>
  <c r="AL363" i="9" s="1"/>
  <c r="AR362" i="9"/>
  <c r="BO364" i="7"/>
  <c r="BR364" i="7"/>
  <c r="BT364" i="7"/>
  <c r="BL365" i="7" s="1"/>
  <c r="BO362" i="9"/>
  <c r="BR362" i="9"/>
  <c r="BT362" i="9"/>
  <c r="BL363" i="9" s="1"/>
  <c r="AD363" i="8"/>
  <c r="AA363" i="8"/>
  <c r="AF363" i="8"/>
  <c r="O364" i="7"/>
  <c r="R364" i="7"/>
  <c r="T364" i="7"/>
  <c r="L365" i="7" s="1"/>
  <c r="BP363" i="8"/>
  <c r="BB362" i="9"/>
  <c r="BG362" i="9"/>
  <c r="AY363" i="9" s="1"/>
  <c r="BE362" i="9"/>
  <c r="Q363" i="8"/>
  <c r="N363" i="8"/>
  <c r="S363" i="8"/>
  <c r="BB364" i="7"/>
  <c r="BE364" i="7"/>
  <c r="BG364" i="7"/>
  <c r="AY365" i="7" s="1"/>
  <c r="AB362" i="9"/>
  <c r="AG362" i="9"/>
  <c r="Y363" i="9" s="1"/>
  <c r="AE362" i="9"/>
  <c r="CC363" i="8"/>
  <c r="BU362" i="8"/>
  <c r="O363" i="9"/>
  <c r="R363" i="9"/>
  <c r="T363" i="9"/>
  <c r="L364" i="9" s="1"/>
  <c r="CB362" i="9"/>
  <c r="CG362" i="9"/>
  <c r="BY363" i="9" s="1"/>
  <c r="CE362" i="9"/>
  <c r="CH362" i="8"/>
  <c r="BC363" i="8"/>
  <c r="AO364" i="7"/>
  <c r="AT364" i="7"/>
  <c r="AL365" i="7" s="1"/>
  <c r="AR364" i="7"/>
  <c r="AO362" i="8"/>
  <c r="AT362" i="8"/>
  <c r="AL363" i="8" s="1"/>
  <c r="AR362" i="8"/>
  <c r="CB364" i="7"/>
  <c r="CE364" i="7"/>
  <c r="CG364" i="7"/>
  <c r="BY365" i="7" s="1"/>
  <c r="BH362" i="8"/>
  <c r="BP365" i="7" l="1"/>
  <c r="AB363" i="8"/>
  <c r="AG363" i="8"/>
  <c r="Y364" i="8" s="1"/>
  <c r="AE363" i="8"/>
  <c r="BU364" i="7"/>
  <c r="AU362" i="8"/>
  <c r="CD363" i="8"/>
  <c r="CA363" i="8"/>
  <c r="CF363" i="8"/>
  <c r="AU362" i="9"/>
  <c r="AP363" i="9"/>
  <c r="BC365" i="7"/>
  <c r="BP363" i="9"/>
  <c r="AP363" i="8"/>
  <c r="CC363" i="9"/>
  <c r="BC363" i="9"/>
  <c r="P364" i="9"/>
  <c r="AH362" i="9"/>
  <c r="AC363" i="9"/>
  <c r="BD363" i="8"/>
  <c r="BA363" i="8"/>
  <c r="BF363" i="8"/>
  <c r="P365" i="7"/>
  <c r="BU362" i="9"/>
  <c r="CH362" i="9"/>
  <c r="U363" i="9"/>
  <c r="AP365" i="7"/>
  <c r="BH364" i="7"/>
  <c r="CC365" i="7"/>
  <c r="U364" i="7"/>
  <c r="AB365" i="7"/>
  <c r="AE365" i="7"/>
  <c r="AG365" i="7"/>
  <c r="Y366" i="7" s="1"/>
  <c r="BH362" i="9"/>
  <c r="AU364" i="7"/>
  <c r="BQ363" i="8"/>
  <c r="BN363" i="8"/>
  <c r="BS363" i="8"/>
  <c r="CH364" i="7"/>
  <c r="O363" i="8"/>
  <c r="R363" i="8"/>
  <c r="T363" i="8"/>
  <c r="L364" i="8" s="1"/>
  <c r="CB363" i="8" l="1"/>
  <c r="CE363" i="8"/>
  <c r="CG363" i="8"/>
  <c r="BY364" i="8" s="1"/>
  <c r="AD363" i="9"/>
  <c r="AA363" i="9"/>
  <c r="AF363" i="9"/>
  <c r="BQ363" i="9"/>
  <c r="BN363" i="9"/>
  <c r="BS363" i="9"/>
  <c r="AQ363" i="8"/>
  <c r="AN363" i="8"/>
  <c r="AS363" i="8"/>
  <c r="CD365" i="7"/>
  <c r="CA365" i="7"/>
  <c r="CF365" i="7"/>
  <c r="BD365" i="7"/>
  <c r="BA365" i="7"/>
  <c r="BF365" i="7"/>
  <c r="BO363" i="8"/>
  <c r="BR363" i="8"/>
  <c r="BT363" i="8"/>
  <c r="BL364" i="8" s="1"/>
  <c r="Q364" i="9"/>
  <c r="N364" i="9"/>
  <c r="S364" i="9"/>
  <c r="AQ363" i="9"/>
  <c r="AN363" i="9"/>
  <c r="AS363" i="9"/>
  <c r="AH363" i="8"/>
  <c r="AC364" i="8"/>
  <c r="P364" i="8"/>
  <c r="Q365" i="7"/>
  <c r="N365" i="7"/>
  <c r="S365" i="7"/>
  <c r="BD363" i="9"/>
  <c r="BA363" i="9"/>
  <c r="BF363" i="9"/>
  <c r="BQ365" i="7"/>
  <c r="BN365" i="7"/>
  <c r="BS365" i="7"/>
  <c r="U363" i="8"/>
  <c r="AC366" i="7"/>
  <c r="AQ365" i="7"/>
  <c r="AN365" i="7"/>
  <c r="AS365" i="7"/>
  <c r="CD363" i="9"/>
  <c r="CA363" i="9"/>
  <c r="CF363" i="9"/>
  <c r="AH365" i="7"/>
  <c r="BB363" i="8"/>
  <c r="BE363" i="8"/>
  <c r="BG363" i="8"/>
  <c r="AY364" i="8" s="1"/>
  <c r="BU363" i="8" l="1"/>
  <c r="BO363" i="9"/>
  <c r="BR363" i="9"/>
  <c r="BT363" i="9"/>
  <c r="BL364" i="9" s="1"/>
  <c r="CB363" i="9"/>
  <c r="CG363" i="9"/>
  <c r="BY364" i="9" s="1"/>
  <c r="CE363" i="9"/>
  <c r="BB363" i="9"/>
  <c r="BE363" i="9"/>
  <c r="BG363" i="9"/>
  <c r="AY364" i="9" s="1"/>
  <c r="BB365" i="7"/>
  <c r="BE365" i="7"/>
  <c r="BG365" i="7"/>
  <c r="AY366" i="7" s="1"/>
  <c r="AB363" i="9"/>
  <c r="AG363" i="9"/>
  <c r="Y364" i="9" s="1"/>
  <c r="AE363" i="9"/>
  <c r="AO365" i="7"/>
  <c r="AT365" i="7"/>
  <c r="AL366" i="7" s="1"/>
  <c r="AR365" i="7"/>
  <c r="AO363" i="9"/>
  <c r="AR363" i="9"/>
  <c r="AT363" i="9"/>
  <c r="AL364" i="9" s="1"/>
  <c r="CB365" i="7"/>
  <c r="CG365" i="7"/>
  <c r="BY366" i="7" s="1"/>
  <c r="CE365" i="7"/>
  <c r="CC364" i="8"/>
  <c r="Q364" i="8"/>
  <c r="N364" i="8"/>
  <c r="S364" i="8"/>
  <c r="CH363" i="8"/>
  <c r="O365" i="7"/>
  <c r="T365" i="7"/>
  <c r="L366" i="7" s="1"/>
  <c r="R365" i="7"/>
  <c r="O364" i="9"/>
  <c r="T364" i="9"/>
  <c r="L365" i="9" s="1"/>
  <c r="R364" i="9"/>
  <c r="BH363" i="8"/>
  <c r="AO363" i="8"/>
  <c r="AT363" i="8"/>
  <c r="AL364" i="8" s="1"/>
  <c r="AR363" i="8"/>
  <c r="BC364" i="8"/>
  <c r="AD366" i="7"/>
  <c r="AA366" i="7"/>
  <c r="AF366" i="7"/>
  <c r="AD364" i="8"/>
  <c r="AA364" i="8"/>
  <c r="AF364" i="8"/>
  <c r="BO365" i="7"/>
  <c r="BT365" i="7"/>
  <c r="BL366" i="7" s="1"/>
  <c r="BR365" i="7"/>
  <c r="BP364" i="8"/>
  <c r="U365" i="7" l="1"/>
  <c r="CD364" i="8"/>
  <c r="CA364" i="8"/>
  <c r="CF364" i="8"/>
  <c r="CH365" i="7"/>
  <c r="AH363" i="9"/>
  <c r="CH363" i="9"/>
  <c r="CC366" i="7"/>
  <c r="AC364" i="9"/>
  <c r="CC364" i="9"/>
  <c r="BC366" i="7"/>
  <c r="BU365" i="7"/>
  <c r="AP366" i="7"/>
  <c r="BP366" i="7"/>
  <c r="P366" i="7"/>
  <c r="AP364" i="8"/>
  <c r="BP364" i="9"/>
  <c r="BU363" i="9"/>
  <c r="AU363" i="8"/>
  <c r="BH365" i="7"/>
  <c r="AP364" i="9"/>
  <c r="AB364" i="8"/>
  <c r="AG364" i="8"/>
  <c r="Y365" i="8" s="1"/>
  <c r="AE364" i="8"/>
  <c r="AB366" i="7"/>
  <c r="AE366" i="7"/>
  <c r="AG366" i="7"/>
  <c r="Y367" i="7" s="1"/>
  <c r="AU363" i="9"/>
  <c r="BQ364" i="8"/>
  <c r="BN364" i="8"/>
  <c r="BS364" i="8"/>
  <c r="BC364" i="9"/>
  <c r="BD364" i="8"/>
  <c r="BA364" i="8"/>
  <c r="BF364" i="8"/>
  <c r="U364" i="9"/>
  <c r="O364" i="8"/>
  <c r="R364" i="8"/>
  <c r="T364" i="8"/>
  <c r="L365" i="8" s="1"/>
  <c r="P365" i="9"/>
  <c r="AU365" i="7"/>
  <c r="BH363" i="9"/>
  <c r="AC367" i="7" l="1"/>
  <c r="AQ366" i="7"/>
  <c r="AN366" i="7"/>
  <c r="AS366" i="7"/>
  <c r="BB364" i="8"/>
  <c r="BG364" i="8"/>
  <c r="AY365" i="8" s="1"/>
  <c r="BE364" i="8"/>
  <c r="AH366" i="7"/>
  <c r="AH364" i="8"/>
  <c r="BD364" i="9"/>
  <c r="BA364" i="9"/>
  <c r="BF364" i="9"/>
  <c r="AC365" i="8"/>
  <c r="BD366" i="7"/>
  <c r="BA366" i="7"/>
  <c r="BF366" i="7"/>
  <c r="BQ364" i="9"/>
  <c r="BN364" i="9"/>
  <c r="BS364" i="9"/>
  <c r="AQ364" i="8"/>
  <c r="AN364" i="8"/>
  <c r="AS364" i="8"/>
  <c r="Q365" i="9"/>
  <c r="N365" i="9"/>
  <c r="S365" i="9"/>
  <c r="B38" i="9" s="1"/>
  <c r="AQ364" i="9"/>
  <c r="AN364" i="9"/>
  <c r="AS364" i="9"/>
  <c r="Q366" i="7"/>
  <c r="N366" i="7"/>
  <c r="S366" i="7"/>
  <c r="CD364" i="9"/>
  <c r="CA364" i="9"/>
  <c r="CF364" i="9"/>
  <c r="P365" i="8"/>
  <c r="BO364" i="8"/>
  <c r="BR364" i="8"/>
  <c r="BT364" i="8"/>
  <c r="BL365" i="8" s="1"/>
  <c r="CB364" i="8"/>
  <c r="CG364" i="8"/>
  <c r="BY365" i="8" s="1"/>
  <c r="CE364" i="8"/>
  <c r="U364" i="8"/>
  <c r="BQ366" i="7"/>
  <c r="BN366" i="7"/>
  <c r="BS366" i="7"/>
  <c r="AD364" i="9"/>
  <c r="AA364" i="9"/>
  <c r="AF364" i="9"/>
  <c r="CD366" i="7"/>
  <c r="CA366" i="7"/>
  <c r="CF366" i="7"/>
  <c r="Q365" i="8" l="1"/>
  <c r="N365" i="8"/>
  <c r="S365" i="8"/>
  <c r="B38" i="8" s="1"/>
  <c r="BO364" i="9"/>
  <c r="BT364" i="9"/>
  <c r="BL365" i="9" s="1"/>
  <c r="BR364" i="9"/>
  <c r="O365" i="9"/>
  <c r="R365" i="9"/>
  <c r="U365" i="9" s="1"/>
  <c r="T365" i="9"/>
  <c r="BO366" i="7"/>
  <c r="BT366" i="7"/>
  <c r="BL367" i="7" s="1"/>
  <c r="BR366" i="7"/>
  <c r="CB364" i="9"/>
  <c r="CG364" i="9"/>
  <c r="BY365" i="9" s="1"/>
  <c r="CE364" i="9"/>
  <c r="BB366" i="7"/>
  <c r="BE366" i="7"/>
  <c r="BG366" i="7"/>
  <c r="AY367" i="7" s="1"/>
  <c r="BH364" i="8"/>
  <c r="BC365" i="8"/>
  <c r="CC365" i="8"/>
  <c r="O366" i="7"/>
  <c r="R366" i="7"/>
  <c r="T366" i="7"/>
  <c r="L367" i="7" s="1"/>
  <c r="AO364" i="8"/>
  <c r="AR364" i="8"/>
  <c r="AT364" i="8"/>
  <c r="AL365" i="8" s="1"/>
  <c r="CH364" i="8"/>
  <c r="AD365" i="8"/>
  <c r="AA365" i="8"/>
  <c r="AF365" i="8"/>
  <c r="C38" i="8" s="1"/>
  <c r="AO366" i="7"/>
  <c r="AT366" i="7"/>
  <c r="AL367" i="7" s="1"/>
  <c r="AR366" i="7"/>
  <c r="BB364" i="9"/>
  <c r="BE364" i="9"/>
  <c r="BG364" i="9"/>
  <c r="AY365" i="9" s="1"/>
  <c r="AD367" i="7"/>
  <c r="AA367" i="7"/>
  <c r="AF367" i="7"/>
  <c r="C40" i="7" s="1"/>
  <c r="CB366" i="7"/>
  <c r="CE366" i="7"/>
  <c r="CG366" i="7"/>
  <c r="BY367" i="7" s="1"/>
  <c r="BP365" i="8"/>
  <c r="BU364" i="8"/>
  <c r="AO364" i="9"/>
  <c r="AR364" i="9"/>
  <c r="AT364" i="9"/>
  <c r="AL365" i="9" s="1"/>
  <c r="AB364" i="9"/>
  <c r="AG364" i="9"/>
  <c r="Y365" i="9" s="1"/>
  <c r="AE364" i="9"/>
  <c r="CH366" i="7" l="1"/>
  <c r="BU366" i="7"/>
  <c r="AP365" i="8"/>
  <c r="BC367" i="7"/>
  <c r="BP367" i="7"/>
  <c r="AP367" i="7"/>
  <c r="AU364" i="8"/>
  <c r="BH366" i="7"/>
  <c r="AU366" i="7"/>
  <c r="AB367" i="7"/>
  <c r="AG367" i="7"/>
  <c r="AE367" i="7"/>
  <c r="AH367" i="7" s="1"/>
  <c r="P367" i="7"/>
  <c r="U366" i="7"/>
  <c r="BU364" i="9"/>
  <c r="CD365" i="8"/>
  <c r="CA365" i="8"/>
  <c r="CF365" i="8"/>
  <c r="G38" i="8" s="1"/>
  <c r="BP365" i="9"/>
  <c r="AH364" i="9"/>
  <c r="CH364" i="9"/>
  <c r="AC365" i="9"/>
  <c r="AU364" i="9"/>
  <c r="BC365" i="9"/>
  <c r="CC365" i="9"/>
  <c r="AP365" i="9"/>
  <c r="BH364" i="9"/>
  <c r="BD365" i="8"/>
  <c r="BA365" i="8"/>
  <c r="BF365" i="8"/>
  <c r="E38" i="8" s="1"/>
  <c r="O365" i="8"/>
  <c r="T365" i="8"/>
  <c r="R365" i="8"/>
  <c r="U365" i="8" s="1"/>
  <c r="AB365" i="8"/>
  <c r="AG365" i="8"/>
  <c r="AE365" i="8"/>
  <c r="AH365" i="8" s="1"/>
  <c r="BQ365" i="8"/>
  <c r="BN365" i="8"/>
  <c r="BS365" i="8"/>
  <c r="F38" i="8" s="1"/>
  <c r="CC367" i="7"/>
  <c r="BQ365" i="9" l="1"/>
  <c r="BN365" i="9"/>
  <c r="BS365" i="9"/>
  <c r="F38" i="9" s="1"/>
  <c r="AQ367" i="7"/>
  <c r="AN367" i="7"/>
  <c r="AS367" i="7"/>
  <c r="D40" i="7" s="1"/>
  <c r="AD365" i="9"/>
  <c r="AA365" i="9"/>
  <c r="AF365" i="9"/>
  <c r="C38" i="9" s="1"/>
  <c r="CD365" i="9"/>
  <c r="CA365" i="9"/>
  <c r="CF365" i="9"/>
  <c r="G38" i="9" s="1"/>
  <c r="Q367" i="7"/>
  <c r="N367" i="7"/>
  <c r="S367" i="7"/>
  <c r="B40" i="7" s="1"/>
  <c r="BQ367" i="7"/>
  <c r="BN367" i="7"/>
  <c r="BS367" i="7"/>
  <c r="F40" i="7" s="1"/>
  <c r="BD365" i="9"/>
  <c r="BA365" i="9"/>
  <c r="BF365" i="9"/>
  <c r="E38" i="9" s="1"/>
  <c r="CB365" i="8"/>
  <c r="CG365" i="8"/>
  <c r="CE365" i="8"/>
  <c r="CH365" i="8" s="1"/>
  <c r="BD367" i="7"/>
  <c r="BA367" i="7"/>
  <c r="BF367" i="7"/>
  <c r="E40" i="7" s="1"/>
  <c r="BB365" i="8"/>
  <c r="BG365" i="8"/>
  <c r="BE365" i="8"/>
  <c r="BH365" i="8" s="1"/>
  <c r="AQ365" i="8"/>
  <c r="AN365" i="8"/>
  <c r="AS365" i="8"/>
  <c r="D38" i="8" s="1"/>
  <c r="BO365" i="8"/>
  <c r="BT365" i="8"/>
  <c r="BR365" i="8"/>
  <c r="BU365" i="8" s="1"/>
  <c r="CD367" i="7"/>
  <c r="CA367" i="7"/>
  <c r="CF367" i="7"/>
  <c r="G40" i="7" s="1"/>
  <c r="AQ365" i="9"/>
  <c r="AN365" i="9"/>
  <c r="AS365" i="9"/>
  <c r="D38" i="9" s="1"/>
  <c r="CB365" i="9" l="1"/>
  <c r="CE365" i="9"/>
  <c r="CH365" i="9" s="1"/>
  <c r="CG365" i="9"/>
  <c r="AO365" i="8"/>
  <c r="AR365" i="8"/>
  <c r="AU365" i="8" s="1"/>
  <c r="AT365" i="8"/>
  <c r="BB365" i="9"/>
  <c r="BE365" i="9"/>
  <c r="BH365" i="9" s="1"/>
  <c r="BG365" i="9"/>
  <c r="AB365" i="9"/>
  <c r="AE365" i="9"/>
  <c r="AH365" i="9" s="1"/>
  <c r="AG365" i="9"/>
  <c r="CB367" i="7"/>
  <c r="CE367" i="7"/>
  <c r="CH367" i="7" s="1"/>
  <c r="CG367" i="7"/>
  <c r="BO367" i="7"/>
  <c r="BR367" i="7"/>
  <c r="BU367" i="7" s="1"/>
  <c r="BT367" i="7"/>
  <c r="AO367" i="7"/>
  <c r="AR367" i="7"/>
  <c r="AU367" i="7" s="1"/>
  <c r="AT367" i="7"/>
  <c r="AO365" i="9"/>
  <c r="AT365" i="9"/>
  <c r="AR365" i="9"/>
  <c r="AU365" i="9" s="1"/>
  <c r="BB367" i="7"/>
  <c r="BE367" i="7"/>
  <c r="BH367" i="7" s="1"/>
  <c r="BG367" i="7"/>
  <c r="O367" i="7"/>
  <c r="T367" i="7"/>
  <c r="R367" i="7"/>
  <c r="U367" i="7" s="1"/>
  <c r="BO365" i="9"/>
  <c r="BR365" i="9"/>
  <c r="BU365" i="9" s="1"/>
  <c r="BT36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tc={D995BCB4-BFF6-4A96-A409-383CF21092AF}</author>
  </authors>
  <commentList>
    <comment ref="B4" authorId="0" shapeId="0" xr:uid="{00000000-0006-0000-0300-000001000000}">
      <text>
        <r>
          <rPr>
            <sz val="11"/>
            <color theme="1"/>
            <rFont val="Aptos Narrow"/>
            <scheme val="minor"/>
          </rPr>
          <t>======
ID#AAABYaBR1DY
Matt Smith    (2024-11-12 22:59:44)
initial investment</t>
        </r>
      </text>
    </comment>
    <comment ref="H4" authorId="0" shapeId="0" xr:uid="{00000000-0006-0000-0300-000002000000}">
      <text>
        <r>
          <rPr>
            <sz val="11"/>
            <color theme="1"/>
            <rFont val="Aptos Narrow"/>
            <scheme val="minor"/>
          </rPr>
          <t>======
ID#AAABYaBR1DM
Matt Smith    (2024-11-12 22:59:44)
initial investment</t>
        </r>
      </text>
    </comment>
    <comment ref="N18" authorId="1" shapeId="0" xr:uid="{D995BCB4-BFF6-4A96-A409-383CF21092AF}">
      <text>
        <t>[Threaded comment]
Your version of Excel allows you to read this threaded comment; however, any edits to it will get removed if the file is opened in a newer version of Excel. Learn more: https://go.microsoft.com/fwlink/?linkid=870924
Comment:
    Quarterly payouts</t>
      </text>
    </comment>
  </commentList>
  <extLst>
    <ext xmlns:r="http://schemas.openxmlformats.org/officeDocument/2006/relationships" uri="GoogleSheetsCustomDataVersion2">
      <go:sheetsCustomData xmlns:go="http://customooxmlschemas.google.com/" r:id="rId1" roundtripDataSignature="AMtx7miHZosh741AxUZu/QHiWl3RbDM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tc={CBC4BB8F-1848-421A-8DEC-133DDFA43B92}</author>
    <author/>
    <author>tc={70B12782-23CE-4F1D-842B-2CA63F81B9FC}</author>
  </authors>
  <commentList>
    <comment ref="B6" authorId="0" shapeId="0" xr:uid="{CBC4BB8F-1848-421A-8DEC-133DDFA43B92}">
      <text>
        <t>[Threaded comment]
Your version of Excel allows you to read this threaded comment; however, any edits to it will get removed if the file is opened in a newer version of Excel. Learn more: https://go.microsoft.com/fwlink/?linkid=870924
Comment:
    $0 if seller pays closing costs/prepaids</t>
      </text>
    </comment>
    <comment ref="A25" authorId="1" shapeId="0" xr:uid="{00000000-0006-0000-0400-000001000000}">
      <text>
        <r>
          <rPr>
            <sz val="11"/>
            <color theme="1"/>
            <rFont val="Aptos Narrow"/>
            <scheme val="minor"/>
          </rPr>
          <t>======
ID#AAABYaBR1Dg
Matt Smith    (2024-11-12 23:12:03)
Passed directly to the guests. $0</t>
        </r>
      </text>
    </comment>
    <comment ref="B34" authorId="2" shapeId="0" xr:uid="{70B12782-23CE-4F1D-842B-2CA63F81B9FC}">
      <text>
        <t>[Threaded comment]
Your version of Excel allows you to read this threaded comment; however, any edits to it will get removed if the file is opened in a newer version of Excel. Learn more: https://go.microsoft.com/fwlink/?linkid=870924
Comment:
    $75/service, conservative</t>
      </text>
    </comment>
  </commentList>
  <extLst>
    <ext xmlns:r="http://schemas.openxmlformats.org/officeDocument/2006/relationships" uri="GoogleSheetsCustomDataVersion2">
      <go:sheetsCustomData xmlns:go="http://customooxmlschemas.google.com/" r:id="rId1" roundtripDataSignature="AMtx7mi6XMRpqG7TbRmb0wsYdY7MCeWHj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tc={36B2AB8A-69F1-4563-9D30-6B4E65F75846}</author>
  </authors>
  <commentList>
    <comment ref="O15" authorId="0" shapeId="0" xr:uid="{36B2AB8A-69F1-4563-9D30-6B4E65F75846}">
      <text>
        <t>[Threaded comment]
Your version of Excel allows you to read this threaded comment; however, any edits to it will get removed if the file is opened in a newer version of Excel. Learn more: https://go.microsoft.com/fwlink/?linkid=870924
Comment:
    Proceeds taking into account remaining loan balance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600-000001000000}">
      <text>
        <r>
          <rPr>
            <sz val="11"/>
            <color theme="1"/>
            <rFont val="Aptos Narrow"/>
            <scheme val="minor"/>
          </rPr>
          <t>======
ID#AAABYaBR1DE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g6LaQOWzyBActxl7ExOTJvtLR0M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700-000001000000}">
      <text>
        <r>
          <rPr>
            <sz val="11"/>
            <color theme="1"/>
            <rFont val="Aptos Narrow"/>
            <scheme val="minor"/>
          </rPr>
          <t>======
ID#AAABYaBR1DU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h7CJRwJ/3sphVRTcEoEaZ+SY1nf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800-000001000000}">
      <text>
        <r>
          <rPr>
            <sz val="11"/>
            <color theme="1"/>
            <rFont val="Aptos Narrow"/>
            <scheme val="minor"/>
          </rPr>
          <t>======
ID#AAABYaBR1Dc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ik40TcBcqS2k8CwUTnhMxlSPQRGw=="/>
    </ext>
  </extLst>
</comments>
</file>

<file path=xl/sharedStrings.xml><?xml version="1.0" encoding="utf-8"?>
<sst xmlns="http://schemas.openxmlformats.org/spreadsheetml/2006/main" count="613" uniqueCount="235">
  <si>
    <t>Heloc Down Payment</t>
  </si>
  <si>
    <t>Heloc Loan Terms</t>
  </si>
  <si>
    <t>yrs</t>
  </si>
  <si>
    <t>asking price</t>
  </si>
  <si>
    <t>HELOC Amount</t>
  </si>
  <si>
    <t>earnest money</t>
  </si>
  <si>
    <t>HELOC P&amp;I Payment</t>
  </si>
  <si>
    <t>IRR</t>
  </si>
  <si>
    <t>Purchase Price</t>
  </si>
  <si>
    <t>cash</t>
  </si>
  <si>
    <t>HELOC Interest Only Payment</t>
  </si>
  <si>
    <t>Initial Investment</t>
  </si>
  <si>
    <t>Closing Costs (4%)</t>
  </si>
  <si>
    <t>Year 1 Cashflow</t>
  </si>
  <si>
    <t>downpayment</t>
  </si>
  <si>
    <t>Conventional Loan Interest Rate</t>
  </si>
  <si>
    <t>Year 2 Cashflow</t>
  </si>
  <si>
    <t>Total Loan Amount</t>
  </si>
  <si>
    <t>Loan Term</t>
  </si>
  <si>
    <t>Year 3 Cashflow</t>
  </si>
  <si>
    <t>Monthly Interest Payment on Purchase Price</t>
  </si>
  <si>
    <t>Year 4 Cashflow</t>
  </si>
  <si>
    <t>Year 5 Cashflow</t>
  </si>
  <si>
    <t>All In Price (Purchase+Repairs)</t>
  </si>
  <si>
    <t>assumes 2%/yr appreciation</t>
  </si>
  <si>
    <t>Estimated ARV (After Repair Value)</t>
  </si>
  <si>
    <t>Financials</t>
  </si>
  <si>
    <t>Cash On Cash Return (CoC)</t>
  </si>
  <si>
    <t>Monthly</t>
  </si>
  <si>
    <t>Annually</t>
  </si>
  <si>
    <t>Average Rent</t>
  </si>
  <si>
    <t>ROE (Return on Equity)</t>
  </si>
  <si>
    <t>Mortgage Pay Down yr 1</t>
  </si>
  <si>
    <t>Calculated Gross Revenue</t>
  </si>
  <si>
    <t>Rules of Thumb</t>
  </si>
  <si>
    <t>50% Rule</t>
  </si>
  <si>
    <t>Estimated Expenses</t>
  </si>
  <si>
    <t>2% Rule</t>
  </si>
  <si>
    <t>Management Fees</t>
  </si>
  <si>
    <t>DSCR</t>
  </si>
  <si>
    <t>Property Taxes / Year</t>
  </si>
  <si>
    <t>Insurance / Year</t>
  </si>
  <si>
    <t>HOA / year</t>
  </si>
  <si>
    <t>Electricity</t>
  </si>
  <si>
    <t>Emergency Fund Needed (6 months)</t>
  </si>
  <si>
    <t>months</t>
  </si>
  <si>
    <t>Water/Sewer</t>
  </si>
  <si>
    <t>Building Maintenance</t>
  </si>
  <si>
    <t>Grounds Cleanup/Services Maintenance/Snow Removal</t>
  </si>
  <si>
    <t>Umbrella Insurance (Allstate Anchorage)</t>
  </si>
  <si>
    <t>Totals</t>
  </si>
  <si>
    <t>Net Operating Income</t>
  </si>
  <si>
    <t>Conventional Loan Payment</t>
  </si>
  <si>
    <t>Cap Rate</t>
  </si>
  <si>
    <t>Cash Flow</t>
  </si>
  <si>
    <t>Estimated CapEx</t>
  </si>
  <si>
    <t>Timeline of Repair (yrs)</t>
  </si>
  <si>
    <t xml:space="preserve">Cost per Unit </t>
  </si>
  <si>
    <t>Total Cost</t>
  </si>
  <si>
    <t>Monthly Cost</t>
  </si>
  <si>
    <t>Roof</t>
  </si>
  <si>
    <t>Master Bath</t>
  </si>
  <si>
    <t>Kitchen</t>
  </si>
  <si>
    <t>Flooring</t>
  </si>
  <si>
    <t>Guest baths</t>
  </si>
  <si>
    <t>Exterior Paint</t>
  </si>
  <si>
    <t>Interior Paint</t>
  </si>
  <si>
    <t>Cabinets</t>
  </si>
  <si>
    <t>Concrete walkways</t>
  </si>
  <si>
    <t>Driveway Re-Pave (Asphalt)</t>
  </si>
  <si>
    <t>Miscellaneous (light fixtures/door knobs etc)</t>
  </si>
  <si>
    <t>Total Estimated Repairs</t>
  </si>
  <si>
    <t>Year 1</t>
  </si>
  <si>
    <t>Year 2</t>
  </si>
  <si>
    <t>Year 3</t>
  </si>
  <si>
    <t>Year 4</t>
  </si>
  <si>
    <t>Year 5</t>
  </si>
  <si>
    <t>Year 6</t>
  </si>
  <si>
    <t>Year 7</t>
  </si>
  <si>
    <t xml:space="preserve">Maintenance </t>
  </si>
  <si>
    <t xml:space="preserve">Property Appreciation </t>
  </si>
  <si>
    <t>Rental Appreciation</t>
  </si>
  <si>
    <t>Tax/Insurance/HOA  Appreciation</t>
  </si>
  <si>
    <t>Vacancy</t>
  </si>
  <si>
    <t>Revenues</t>
  </si>
  <si>
    <t>Rental Income</t>
  </si>
  <si>
    <t>Vacancy Rate</t>
  </si>
  <si>
    <t>Expenses</t>
  </si>
  <si>
    <t>Property Taxes</t>
  </si>
  <si>
    <t>Insurance</t>
  </si>
  <si>
    <t>HOA</t>
  </si>
  <si>
    <t>Maintenance &amp; Repairs</t>
  </si>
  <si>
    <t>Umbrella Insurance</t>
  </si>
  <si>
    <t>Net Operating Income (NOI)</t>
  </si>
  <si>
    <t>NOI (Cash Available)</t>
  </si>
  <si>
    <t>Conventional Mortgage</t>
  </si>
  <si>
    <t>HELOC Mortgage</t>
  </si>
  <si>
    <t>Total Cash Flow</t>
  </si>
  <si>
    <t>Monthly Cash Flow</t>
  </si>
  <si>
    <t>Equity Accrued</t>
  </si>
  <si>
    <t>Appreciation</t>
  </si>
  <si>
    <t xml:space="preserve">    Total ROI</t>
  </si>
  <si>
    <t>Average ROI</t>
  </si>
  <si>
    <t>Estimated Value at Year 7</t>
  </si>
  <si>
    <t>Loan Paid Down over 7 Years</t>
  </si>
  <si>
    <t>Total returns are based on calculations of external data and is subject to change.  Estimated returns are estimated, and may not factor in all scenarios or costs.  REI Nation, LLC and Premier Property Management Group, LLC have offered this estimator of returns in good faith. We realize that there are alternate methods to calculate return, and that some assumptions may not be applicable for your calculations. Data provided for the calculation is the user’s responsibility. We do not make any representations or warranties of any kind on the information provided. We also disclaim any liability or responsibility for the accuracy, correctness, or completeness of any information provided. 
*All calculations include estimated maintenance, estimated vacancy, estimated property management fees, estimated equity accrual, estimated property taxes, estimated insurance and estimated appreciation.</t>
  </si>
  <si>
    <t>Year</t>
  </si>
  <si>
    <t>Property Income</t>
  </si>
  <si>
    <t>Desired Return</t>
  </si>
  <si>
    <t>match stock market</t>
  </si>
  <si>
    <t>NPV</t>
  </si>
  <si>
    <t>Rent Appreciation</t>
  </si>
  <si>
    <t>Operating Income</t>
  </si>
  <si>
    <t>Property Expenses</t>
  </si>
  <si>
    <t>Management Fee</t>
  </si>
  <si>
    <t>Property Taxes (1.5%)</t>
  </si>
  <si>
    <t>Insurance (1.5%)</t>
  </si>
  <si>
    <t>HOA Fees</t>
  </si>
  <si>
    <t>Operating Expenses</t>
  </si>
  <si>
    <t>Capitalization Rate (CAP Rate)</t>
  </si>
  <si>
    <t>Key Investment Indicators</t>
  </si>
  <si>
    <t>Mortgage Payment</t>
  </si>
  <si>
    <t>Net Cash Flow</t>
  </si>
  <si>
    <t>FV of all cash flows</t>
  </si>
  <si>
    <t>PV of all cash flows</t>
  </si>
  <si>
    <t>Cash on Cash ROI</t>
  </si>
  <si>
    <t>Property Appreciation</t>
  </si>
  <si>
    <t>Property Value</t>
  </si>
  <si>
    <t>Mortgage Principle Reduction</t>
  </si>
  <si>
    <t>Tax ROI</t>
  </si>
  <si>
    <t>Total Return (Not counting appreciation)</t>
  </si>
  <si>
    <t>Total ROI</t>
  </si>
  <si>
    <t>AAR</t>
  </si>
  <si>
    <t>CAGR</t>
  </si>
  <si>
    <t>Total Property Equity (not counting appreciation)</t>
  </si>
  <si>
    <t>Annual ROI</t>
  </si>
  <si>
    <t>Present Value=Future Value /( 1+i)^n</t>
  </si>
  <si>
    <t>interest</t>
  </si>
  <si>
    <t>Cash On Cash</t>
  </si>
  <si>
    <t>time (yrs)</t>
  </si>
  <si>
    <t>Assumed Appreciation</t>
  </si>
  <si>
    <t>ROI</t>
  </si>
  <si>
    <t>projected Cash On Cash Return</t>
  </si>
  <si>
    <t>Equity Multiplier</t>
  </si>
  <si>
    <t>initial investment</t>
  </si>
  <si>
    <t>hold period</t>
  </si>
  <si>
    <t>Future</t>
  </si>
  <si>
    <t>Equity Multiple</t>
  </si>
  <si>
    <t>HELOC Principle Payment</t>
  </si>
  <si>
    <t>Down Payment</t>
  </si>
  <si>
    <t>Monthly Payment on Purchase Price</t>
  </si>
  <si>
    <t>Monthly Principle Payment on Purchase Price</t>
  </si>
  <si>
    <t>Nightly</t>
  </si>
  <si>
    <t>Occupancy Rate</t>
  </si>
  <si>
    <t>Additional Income (Laundry/Storage etc)</t>
  </si>
  <si>
    <t>AirBnB / VRBO Fee (3% of nightly)</t>
  </si>
  <si>
    <t xml:space="preserve">Cleaners (per stay, average 6/month) - Trash included. Soap/Toilet Paper/Detergent etc. </t>
  </si>
  <si>
    <t>Handyman</t>
  </si>
  <si>
    <t>WIFI / Cable</t>
  </si>
  <si>
    <t>Water/Sewer ($0 for well/septic)</t>
  </si>
  <si>
    <t>City Permit Fees</t>
  </si>
  <si>
    <t>Incidentals (Coffee/Creamer etc)</t>
  </si>
  <si>
    <t>HELOC Payment (Interest Only)</t>
  </si>
  <si>
    <t>PMI if down payment less than 20%</t>
  </si>
  <si>
    <t>5% Increase in Down Payment</t>
  </si>
  <si>
    <t>Time to recoup</t>
  </si>
  <si>
    <t>Higher delta between P&amp;I payment at higher interest rate compared to lower = shorter payout, when factoring in increased down payment for lower rate</t>
  </si>
  <si>
    <t>Down Payment %</t>
  </si>
  <si>
    <t>Interest Rate</t>
  </si>
  <si>
    <t>Down Payment Difference</t>
  </si>
  <si>
    <t>Interest Saved Compared to 10% Loan</t>
  </si>
  <si>
    <t>Total Interest Paid - Life of Loan</t>
  </si>
  <si>
    <t>If deciding between different Down Payment % and Interest Rates, compare Cumulative Interest Payment over duration to recoup additional Down Payment Lump Sum, to see which is better. NPV / PV/FV money calculation</t>
  </si>
  <si>
    <t>sqft</t>
  </si>
  <si>
    <t>Interest</t>
  </si>
  <si>
    <t>r</t>
  </si>
  <si>
    <t>$/sqft Market Estimate</t>
  </si>
  <si>
    <t>Term</t>
  </si>
  <si>
    <t>years</t>
  </si>
  <si>
    <t>(1+r)^n</t>
  </si>
  <si>
    <t>Original Purchase Price</t>
  </si>
  <si>
    <t>Monthly Payment</t>
  </si>
  <si>
    <t>Current Loan Balance</t>
  </si>
  <si>
    <t>as of 11/13/22</t>
  </si>
  <si>
    <t>paymentNumber</t>
  </si>
  <si>
    <t>paymentDate</t>
  </si>
  <si>
    <t>startingBalance</t>
  </si>
  <si>
    <t>principalPayment</t>
  </si>
  <si>
    <t>Principle Pay Down</t>
  </si>
  <si>
    <t>interestPayment</t>
  </si>
  <si>
    <t>Interest Percent</t>
  </si>
  <si>
    <t>cumulativePrincipal</t>
  </si>
  <si>
    <t>cumulativeInterest</t>
  </si>
  <si>
    <t>endingBalance</t>
  </si>
  <si>
    <t>Total Paid End of Loan</t>
  </si>
  <si>
    <t>Current Equity</t>
  </si>
  <si>
    <t>Yearly Revenue</t>
  </si>
  <si>
    <t>Monthly Revenue</t>
  </si>
  <si>
    <t>Subscriptions</t>
  </si>
  <si>
    <t>Cleaners/Handyman</t>
  </si>
  <si>
    <t>Natural Gas</t>
  </si>
  <si>
    <t>PMI if Down Payment less than 20%</t>
  </si>
  <si>
    <t>Total Property Equity (counting appreciation)</t>
  </si>
  <si>
    <t>CAGR w/ Appreciation</t>
  </si>
  <si>
    <t>Net Revenue</t>
  </si>
  <si>
    <r>
      <rPr>
        <sz val="11"/>
        <color theme="1"/>
        <rFont val="Helvetica Neue"/>
      </rPr>
      <t xml:space="preserve">    </t>
    </r>
    <r>
      <rPr>
        <b/>
        <sz val="11"/>
        <color theme="1"/>
        <rFont val="Helvetica"/>
      </rPr>
      <t>Total Expenses</t>
    </r>
  </si>
  <si>
    <t>AirBnB/VRBO Fee (3% of nightly-  Passed to guest)</t>
  </si>
  <si>
    <t>WIFI/Cable</t>
  </si>
  <si>
    <t>Water/Sewer ($0 if septic/well)</t>
  </si>
  <si>
    <t>Capex (1%)</t>
  </si>
  <si>
    <t>Building Maintenance (1%)</t>
  </si>
  <si>
    <t>City Permit Fee</t>
  </si>
  <si>
    <t>Grounds Cleanup/Services/Snow Removal</t>
  </si>
  <si>
    <t>Net Tax Savings (25% Bracket)</t>
  </si>
  <si>
    <t>Ask cleaners what is included vs not - Linens/soaps/shampoos/coffee/creamer</t>
  </si>
  <si>
    <t>Capex (Future Repairs)</t>
  </si>
  <si>
    <t>Nat Gas(~$2k for large tank, for ~1.5yrs)</t>
  </si>
  <si>
    <t>Subscriptions (AirDnA/Pricelabs/Guesty)</t>
  </si>
  <si>
    <t>City Permit</t>
  </si>
  <si>
    <t>Incidentals (Coffee, etc)</t>
  </si>
  <si>
    <t xml:space="preserve">    Total Return w/ Appreciation</t>
  </si>
  <si>
    <t xml:space="preserve">    Total Return w/o Appreciation</t>
  </si>
  <si>
    <t>Tax Savings at 25%</t>
  </si>
  <si>
    <t>ROI w/o appreciation</t>
  </si>
  <si>
    <t>per sqft</t>
  </si>
  <si>
    <t>loan paid down</t>
  </si>
  <si>
    <t>Down Payment vs Interest Paid</t>
  </si>
  <si>
    <t>NPV of Interest Saved/Lost</t>
  </si>
  <si>
    <t>$B$5*0.04</t>
  </si>
  <si>
    <t>Capex</t>
  </si>
  <si>
    <t>Pool Service</t>
  </si>
  <si>
    <t>Pool Service (bi-weekly = 2xmonth)</t>
  </si>
  <si>
    <t>IF(C7=0.1,0.08062,0.0775)</t>
  </si>
  <si>
    <t>Pool Service ($75/each x biweekly)</t>
  </si>
  <si>
    <t>915 Sanctuary Shores Way - 3bd / 4bath - 3240 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</si>
</sst>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00"/>
    <numFmt numFmtId="168" formatCode="##\ &quot;months&quot;"/>
    <numFmt numFmtId="169" formatCode="#\ &quot;years&quot;"/>
    <numFmt numFmtId="170" formatCode="&quot;$&quot;#,##0"/>
    <numFmt numFmtId="171" formatCode="0.0"/>
  </numFmts>
  <fonts count="23">
    <font>
      <sz val="11"/>
      <color theme="1"/>
      <name val="Aptos Narrow"/>
      <scheme val="minor"/>
    </font>
    <font>
      <sz val="11"/>
      <color theme="1"/>
      <name val="Aptos Narrow"/>
      <family val="2"/>
      <scheme val="minor"/>
    </font>
    <font>
      <b/>
      <sz val="11"/>
      <color theme="1"/>
      <name val="Aptos Narrow"/>
    </font>
    <font>
      <sz val="11"/>
      <color theme="1"/>
      <name val="Aptos Narrow"/>
      <scheme val="minor"/>
    </font>
    <font>
      <sz val="11"/>
      <color theme="1"/>
      <name val="Aptos Narrow"/>
    </font>
    <font>
      <b/>
      <sz val="12"/>
      <color theme="1"/>
      <name val="Aptos Narrow"/>
    </font>
    <font>
      <sz val="11"/>
      <name val="Aptos Narrow"/>
    </font>
    <font>
      <sz val="12"/>
      <color theme="1"/>
      <name val="Aptos Narrow"/>
    </font>
    <font>
      <b/>
      <sz val="11"/>
      <color theme="1"/>
      <name val="Helvetica Neue"/>
    </font>
    <font>
      <sz val="11"/>
      <color theme="1"/>
      <name val="Helvetica Neue"/>
    </font>
    <font>
      <sz val="9"/>
      <color theme="1"/>
      <name val="Helvetica Neue"/>
    </font>
    <font>
      <b/>
      <sz val="11"/>
      <color theme="1"/>
      <name val="Arial"/>
    </font>
    <font>
      <sz val="12"/>
      <color theme="1"/>
      <name val="Arial"/>
    </font>
    <font>
      <sz val="11"/>
      <color theme="1"/>
      <name val="Arial"/>
    </font>
    <font>
      <sz val="11"/>
      <color rgb="FF9C0006"/>
      <name val="Arial"/>
    </font>
    <font>
      <sz val="12"/>
      <color rgb="FF000000"/>
      <name val="Calibri"/>
    </font>
    <font>
      <sz val="11"/>
      <color rgb="FF000000"/>
      <name val="Aptos Narrow"/>
    </font>
    <font>
      <b/>
      <sz val="11"/>
      <color theme="1"/>
      <name val="Helvetica"/>
    </font>
    <font>
      <b/>
      <sz val="11"/>
      <color theme="1"/>
      <name val="Aptos Narrow"/>
      <family val="2"/>
      <scheme val="minor"/>
    </font>
    <font>
      <sz val="11"/>
      <color theme="1"/>
      <name val="Aptos Narrow"/>
      <family val="2"/>
    </font>
    <font>
      <b/>
      <sz val="9"/>
      <color theme="1"/>
      <name val="Helvetica Neue"/>
    </font>
    <font>
      <b/>
      <sz val="11"/>
      <color theme="1"/>
      <name val="Aptos Narrow"/>
      <family val="2"/>
    </font>
    <font>
      <sz val="9"/>
      <color indexed="81"/>
      <name val="Tahoma"/>
      <charset val="1"/>
    </font>
  </fonts>
  <fills count="16">
    <fill>
      <patternFill patternType="none"/>
    </fill>
    <fill>
      <patternFill patternType="gray125"/>
    </fill>
    <fill>
      <patternFill patternType="solid">
        <fgColor rgb="FFB3E5A1"/>
        <bgColor rgb="FFB3E5A1"/>
      </patternFill>
    </fill>
    <fill>
      <patternFill patternType="solid">
        <fgColor rgb="FFFFC7CE"/>
        <bgColor rgb="FFFFC7CE"/>
      </patternFill>
    </fill>
    <fill>
      <patternFill patternType="solid">
        <fgColor rgb="FF83CAEB"/>
        <bgColor rgb="FF83CAEB"/>
      </patternFill>
    </fill>
    <fill>
      <patternFill patternType="solid">
        <fgColor rgb="FFB8D4EF"/>
        <bgColor rgb="FFB8D4EF"/>
      </patternFill>
    </fill>
    <fill>
      <patternFill patternType="solid">
        <fgColor rgb="FFD9F2D0"/>
        <bgColor rgb="FFD9F2D0"/>
      </patternFill>
    </fill>
    <fill>
      <patternFill patternType="solid">
        <fgColor rgb="FFFFC000"/>
        <bgColor rgb="FFFFC000"/>
      </patternFill>
    </fill>
    <fill>
      <patternFill patternType="solid">
        <fgColor rgb="FFA9D08E"/>
        <bgColor rgb="FFA9D08E"/>
      </patternFill>
    </fill>
    <fill>
      <patternFill patternType="solid">
        <fgColor theme="1"/>
        <bgColor theme="1"/>
      </patternFill>
    </fill>
    <fill>
      <patternFill patternType="solid">
        <fgColor theme="9"/>
        <bgColor theme="9"/>
      </patternFill>
    </fill>
    <fill>
      <patternFill patternType="solid">
        <fgColor rgb="FFC1E4F5"/>
        <bgColor rgb="FFC1E4F5"/>
      </patternFill>
    </fill>
    <fill>
      <patternFill patternType="solid">
        <fgColor rgb="FFFF0000"/>
        <bgColor rgb="FFFF0000"/>
      </patternFill>
    </fill>
    <fill>
      <patternFill patternType="solid">
        <fgColor rgb="FFFFFF00"/>
        <bgColor indexed="64"/>
      </patternFill>
    </fill>
    <fill>
      <patternFill patternType="solid">
        <fgColor theme="4" tint="0.39997558519241921"/>
        <bgColor indexed="64"/>
      </patternFill>
    </fill>
    <fill>
      <patternFill patternType="solid">
        <fgColor theme="9" tint="0.59999389629810485"/>
        <bgColor indexed="64"/>
      </patternFill>
    </fill>
  </fills>
  <borders count="9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diagonal/>
    </border>
    <border>
      <left style="thin">
        <color rgb="FF000000"/>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
      <left/>
      <right/>
      <top/>
      <bottom style="medium">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s>
  <cellStyleXfs count="2">
    <xf numFmtId="0" fontId="0" fillId="0" borderId="0"/>
    <xf numFmtId="9" fontId="3" fillId="0" borderId="0" applyFont="0" applyFill="0" applyBorder="0" applyAlignment="0" applyProtection="0"/>
  </cellStyleXfs>
  <cellXfs count="319">
    <xf numFmtId="0" fontId="0" fillId="0" borderId="0" xfId="0"/>
    <xf numFmtId="0" fontId="2" fillId="0" borderId="0" xfId="0" applyFont="1"/>
    <xf numFmtId="0" fontId="3" fillId="0" borderId="0" xfId="0" applyFont="1"/>
    <xf numFmtId="44" fontId="4" fillId="0" borderId="0" xfId="0" applyNumberFormat="1" applyFont="1"/>
    <xf numFmtId="0" fontId="4" fillId="0" borderId="2" xfId="0" applyFont="1" applyBorder="1"/>
    <xf numFmtId="8" fontId="4" fillId="0" borderId="0" xfId="0" applyNumberFormat="1" applyFont="1"/>
    <xf numFmtId="6" fontId="4" fillId="0" borderId="0" xfId="0" applyNumberFormat="1" applyFont="1"/>
    <xf numFmtId="0" fontId="4" fillId="0" borderId="3" xfId="0" applyFont="1" applyBorder="1"/>
    <xf numFmtId="44" fontId="4" fillId="0" borderId="4" xfId="0" applyNumberFormat="1" applyFont="1" applyBorder="1"/>
    <xf numFmtId="9" fontId="4" fillId="2" borderId="1" xfId="0" applyNumberFormat="1" applyFont="1" applyFill="1" applyBorder="1"/>
    <xf numFmtId="44" fontId="4" fillId="0" borderId="2" xfId="0" applyNumberFormat="1" applyFont="1" applyBorder="1"/>
    <xf numFmtId="164" fontId="4" fillId="0" borderId="0" xfId="0" applyNumberFormat="1" applyFont="1"/>
    <xf numFmtId="0" fontId="4" fillId="0" borderId="0" xfId="0" applyFont="1" applyAlignment="1">
      <alignment horizontal="left"/>
    </xf>
    <xf numFmtId="0" fontId="4" fillId="0" borderId="5" xfId="0" applyFont="1" applyBorder="1" applyAlignment="1">
      <alignment horizontal="center"/>
    </xf>
    <xf numFmtId="0" fontId="4" fillId="0" borderId="6" xfId="0" applyFont="1" applyBorder="1" applyAlignment="1">
      <alignment horizontal="center"/>
    </xf>
    <xf numFmtId="165" fontId="4" fillId="0" borderId="4" xfId="0" applyNumberFormat="1" applyFont="1" applyBorder="1"/>
    <xf numFmtId="164" fontId="2" fillId="0" borderId="0" xfId="0" applyNumberFormat="1" applyFont="1"/>
    <xf numFmtId="0" fontId="4" fillId="0" borderId="7" xfId="0" applyFont="1" applyBorder="1"/>
    <xf numFmtId="165" fontId="4" fillId="0" borderId="8" xfId="0" applyNumberFormat="1" applyFont="1" applyBorder="1"/>
    <xf numFmtId="164" fontId="4" fillId="2" borderId="2" xfId="0" applyNumberFormat="1" applyFont="1" applyFill="1" applyBorder="1"/>
    <xf numFmtId="164" fontId="4" fillId="0" borderId="2" xfId="0" applyNumberFormat="1" applyFont="1" applyBorder="1"/>
    <xf numFmtId="0" fontId="4" fillId="0" borderId="7" xfId="0" applyFont="1" applyBorder="1" applyAlignment="1">
      <alignment wrapText="1"/>
    </xf>
    <xf numFmtId="164" fontId="4" fillId="0" borderId="8" xfId="0" applyNumberFormat="1" applyFont="1" applyBorder="1"/>
    <xf numFmtId="0" fontId="4" fillId="0" borderId="0" xfId="0" applyFont="1" applyAlignment="1">
      <alignment horizontal="center"/>
    </xf>
    <xf numFmtId="0" fontId="4" fillId="0" borderId="9" xfId="0" applyFont="1" applyBorder="1"/>
    <xf numFmtId="0" fontId="4" fillId="0" borderId="11" xfId="0" applyFont="1" applyBorder="1" applyAlignment="1">
      <alignment wrapText="1"/>
    </xf>
    <xf numFmtId="164" fontId="4" fillId="0" borderId="12" xfId="0" applyNumberFormat="1" applyFont="1" applyBorder="1"/>
    <xf numFmtId="0" fontId="2" fillId="0" borderId="13" xfId="0" applyFont="1" applyBorder="1"/>
    <xf numFmtId="0" fontId="2" fillId="0" borderId="2" xfId="0" applyFont="1" applyBorder="1"/>
    <xf numFmtId="1" fontId="4" fillId="0" borderId="0" xfId="0" applyNumberFormat="1" applyFont="1"/>
    <xf numFmtId="10" fontId="4" fillId="0" borderId="2" xfId="0" applyNumberFormat="1" applyFont="1" applyBorder="1"/>
    <xf numFmtId="6" fontId="4" fillId="0" borderId="2" xfId="0" applyNumberFormat="1" applyFont="1" applyBorder="1"/>
    <xf numFmtId="2" fontId="4" fillId="0" borderId="0" xfId="0" applyNumberFormat="1" applyFont="1"/>
    <xf numFmtId="2" fontId="4" fillId="0" borderId="2" xfId="0" applyNumberFormat="1" applyFont="1" applyBorder="1"/>
    <xf numFmtId="8" fontId="2" fillId="0" borderId="0" xfId="0" applyNumberFormat="1" applyFont="1"/>
    <xf numFmtId="10" fontId="4" fillId="0" borderId="0" xfId="0" applyNumberFormat="1" applyFont="1"/>
    <xf numFmtId="0" fontId="2" fillId="0" borderId="5" xfId="0" applyFont="1" applyBorder="1"/>
    <xf numFmtId="164" fontId="2" fillId="0" borderId="15" xfId="0" applyNumberFormat="1" applyFont="1" applyBorder="1"/>
    <xf numFmtId="164" fontId="2" fillId="0" borderId="6" xfId="0" applyNumberFormat="1" applyFont="1" applyBorder="1"/>
    <xf numFmtId="0" fontId="4" fillId="0" borderId="15" xfId="0" applyFont="1" applyBorder="1" applyAlignment="1">
      <alignment horizontal="center" wrapText="1"/>
    </xf>
    <xf numFmtId="0" fontId="4" fillId="0" borderId="14" xfId="0" applyFont="1" applyBorder="1"/>
    <xf numFmtId="0" fontId="4" fillId="0" borderId="16" xfId="0" applyFont="1" applyBorder="1"/>
    <xf numFmtId="1" fontId="4" fillId="0" borderId="17" xfId="0" applyNumberFormat="1" applyFont="1" applyBorder="1"/>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2" fillId="0" borderId="24" xfId="0" applyFont="1" applyBorder="1"/>
    <xf numFmtId="0" fontId="2" fillId="0" borderId="6" xfId="0" applyFont="1" applyBorder="1"/>
    <xf numFmtId="1" fontId="4" fillId="0" borderId="6" xfId="0" applyNumberFormat="1" applyFont="1" applyBorder="1"/>
    <xf numFmtId="0" fontId="7" fillId="0" borderId="0" xfId="0" applyFont="1"/>
    <xf numFmtId="0" fontId="7" fillId="0" borderId="7" xfId="0" applyFont="1" applyBorder="1" applyAlignment="1">
      <alignment horizontal="center" vertical="center"/>
    </xf>
    <xf numFmtId="0" fontId="8" fillId="0" borderId="2" xfId="0" applyFont="1" applyBorder="1" applyAlignment="1">
      <alignment horizontal="center"/>
    </xf>
    <xf numFmtId="0" fontId="8" fillId="0" borderId="28" xfId="0" applyFont="1" applyBorder="1" applyAlignment="1">
      <alignment horizontal="center"/>
    </xf>
    <xf numFmtId="0" fontId="9" fillId="0" borderId="7" xfId="0" applyFont="1" applyBorder="1" applyAlignment="1">
      <alignment horizontal="left" vertical="center"/>
    </xf>
    <xf numFmtId="165" fontId="7" fillId="0" borderId="2" xfId="0" applyNumberFormat="1" applyFont="1" applyBorder="1" applyAlignment="1">
      <alignment horizontal="center" vertical="center"/>
    </xf>
    <xf numFmtId="165" fontId="7" fillId="0" borderId="28" xfId="0" applyNumberFormat="1" applyFont="1" applyBorder="1" applyAlignment="1">
      <alignment horizontal="center" vertical="center"/>
    </xf>
    <xf numFmtId="0" fontId="9" fillId="0" borderId="18" xfId="0" applyFont="1" applyBorder="1" applyAlignment="1">
      <alignment horizontal="left" vertical="center"/>
    </xf>
    <xf numFmtId="0" fontId="5" fillId="0" borderId="7" xfId="0" applyFont="1" applyBorder="1" applyAlignment="1">
      <alignment horizontal="center"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9" fillId="0" borderId="29" xfId="0" applyFont="1" applyBorder="1" applyAlignment="1">
      <alignment horizontal="center"/>
    </xf>
    <xf numFmtId="0" fontId="8" fillId="0" borderId="21" xfId="0" applyFont="1" applyBorder="1" applyAlignment="1">
      <alignment horizontal="center"/>
    </xf>
    <xf numFmtId="0" fontId="8" fillId="0" borderId="30" xfId="0" applyFont="1" applyBorder="1" applyAlignment="1">
      <alignment horizontal="center"/>
    </xf>
    <xf numFmtId="0" fontId="8" fillId="4" borderId="31" xfId="0" applyFont="1" applyFill="1" applyBorder="1"/>
    <xf numFmtId="0" fontId="8" fillId="4" borderId="2" xfId="0" applyFont="1" applyFill="1" applyBorder="1"/>
    <xf numFmtId="0" fontId="8" fillId="4" borderId="32" xfId="0" applyFont="1" applyFill="1" applyBorder="1"/>
    <xf numFmtId="0" fontId="8" fillId="4" borderId="33" xfId="0" applyFont="1" applyFill="1" applyBorder="1"/>
    <xf numFmtId="0" fontId="9" fillId="0" borderId="7" xfId="0" applyFont="1" applyBorder="1"/>
    <xf numFmtId="42" fontId="9" fillId="0" borderId="34" xfId="0" applyNumberFormat="1" applyFont="1" applyBorder="1"/>
    <xf numFmtId="42" fontId="9" fillId="0" borderId="0" xfId="0" applyNumberFormat="1" applyFont="1"/>
    <xf numFmtId="42" fontId="9" fillId="0" borderId="8" xfId="0" applyNumberFormat="1" applyFont="1" applyBorder="1"/>
    <xf numFmtId="0" fontId="8" fillId="0" borderId="29" xfId="0" applyFont="1" applyBorder="1" applyAlignment="1">
      <alignment horizontal="center"/>
    </xf>
    <xf numFmtId="42" fontId="9" fillId="0" borderId="2" xfId="0" applyNumberFormat="1" applyFont="1" applyBorder="1"/>
    <xf numFmtId="0" fontId="9" fillId="0" borderId="34" xfId="0" applyFont="1" applyBorder="1"/>
    <xf numFmtId="0" fontId="9" fillId="0" borderId="0" xfId="0" applyFont="1"/>
    <xf numFmtId="0" fontId="9" fillId="0" borderId="8" xfId="0" applyFont="1" applyBorder="1"/>
    <xf numFmtId="0" fontId="9" fillId="4" borderId="2" xfId="0" applyFont="1" applyFill="1" applyBorder="1"/>
    <xf numFmtId="0" fontId="9" fillId="4" borderId="32" xfId="0" applyFont="1" applyFill="1" applyBorder="1"/>
    <xf numFmtId="0" fontId="9" fillId="4" borderId="33" xfId="0" applyFont="1" applyFill="1" applyBorder="1"/>
    <xf numFmtId="6" fontId="9" fillId="0" borderId="2" xfId="0" applyNumberFormat="1" applyFont="1" applyBorder="1"/>
    <xf numFmtId="42" fontId="9" fillId="0" borderId="28" xfId="0" applyNumberFormat="1" applyFont="1" applyBorder="1"/>
    <xf numFmtId="164" fontId="9" fillId="0" borderId="2" xfId="0" applyNumberFormat="1" applyFont="1" applyBorder="1"/>
    <xf numFmtId="0" fontId="9" fillId="0" borderId="29" xfId="0" applyFont="1" applyBorder="1"/>
    <xf numFmtId="6" fontId="8" fillId="0" borderId="2" xfId="0" applyNumberFormat="1" applyFont="1" applyBorder="1"/>
    <xf numFmtId="0" fontId="8" fillId="5" borderId="31" xfId="0" applyFont="1" applyFill="1" applyBorder="1"/>
    <xf numFmtId="42" fontId="8" fillId="4" borderId="2" xfId="0" applyNumberFormat="1" applyFont="1" applyFill="1" applyBorder="1"/>
    <xf numFmtId="42" fontId="8" fillId="4" borderId="28" xfId="0" applyNumberFormat="1" applyFont="1" applyFill="1" applyBorder="1"/>
    <xf numFmtId="0" fontId="8" fillId="2" borderId="35" xfId="0" applyFont="1" applyFill="1" applyBorder="1"/>
    <xf numFmtId="42" fontId="9" fillId="2" borderId="10" xfId="0" applyNumberFormat="1" applyFont="1" applyFill="1" applyBorder="1"/>
    <xf numFmtId="42" fontId="9" fillId="2" borderId="36" xfId="0" applyNumberFormat="1" applyFont="1" applyFill="1" applyBorder="1"/>
    <xf numFmtId="42" fontId="9" fillId="2" borderId="37" xfId="0" applyNumberFormat="1" applyFont="1" applyFill="1" applyBorder="1"/>
    <xf numFmtId="0" fontId="8" fillId="0" borderId="7" xfId="0" applyFont="1" applyBorder="1"/>
    <xf numFmtId="42" fontId="8" fillId="0" borderId="2" xfId="0" applyNumberFormat="1" applyFont="1" applyBorder="1"/>
    <xf numFmtId="5" fontId="9" fillId="0" borderId="38" xfId="0" applyNumberFormat="1" applyFont="1" applyBorder="1"/>
    <xf numFmtId="5" fontId="9" fillId="0" borderId="2" xfId="0" applyNumberFormat="1" applyFont="1" applyBorder="1"/>
    <xf numFmtId="5" fontId="10" fillId="0" borderId="7" xfId="0" applyNumberFormat="1" applyFont="1" applyBorder="1"/>
    <xf numFmtId="42" fontId="10" fillId="0" borderId="2" xfId="0" applyNumberFormat="1" applyFont="1" applyBorder="1"/>
    <xf numFmtId="10" fontId="8" fillId="0" borderId="11" xfId="0" applyNumberFormat="1" applyFont="1" applyBorder="1"/>
    <xf numFmtId="165" fontId="4" fillId="0" borderId="0" xfId="0" applyNumberFormat="1" applyFont="1"/>
    <xf numFmtId="165" fontId="4" fillId="6" borderId="1" xfId="0" applyNumberFormat="1" applyFont="1" applyFill="1" applyBorder="1"/>
    <xf numFmtId="14" fontId="4" fillId="0" borderId="7" xfId="0" applyNumberFormat="1" applyFont="1" applyBorder="1"/>
    <xf numFmtId="44" fontId="4" fillId="0" borderId="8" xfId="0" applyNumberFormat="1" applyFont="1" applyBorder="1"/>
    <xf numFmtId="44" fontId="4" fillId="0" borderId="53" xfId="0" applyNumberFormat="1" applyFont="1" applyBorder="1"/>
    <xf numFmtId="9" fontId="4" fillId="6" borderId="1" xfId="0" applyNumberFormat="1" applyFont="1" applyFill="1" applyBorder="1"/>
    <xf numFmtId="9" fontId="4" fillId="0" borderId="0" xfId="0" applyNumberFormat="1" applyFont="1"/>
    <xf numFmtId="6" fontId="4" fillId="0" borderId="8" xfId="0" applyNumberFormat="1" applyFont="1" applyBorder="1"/>
    <xf numFmtId="8" fontId="4" fillId="0" borderId="53" xfId="0" applyNumberFormat="1" applyFont="1" applyBorder="1"/>
    <xf numFmtId="3" fontId="4" fillId="0" borderId="0" xfId="0" applyNumberFormat="1" applyFont="1"/>
    <xf numFmtId="6" fontId="4" fillId="0" borderId="0" xfId="0" applyNumberFormat="1" applyFont="1" applyAlignment="1">
      <alignment horizontal="right"/>
    </xf>
    <xf numFmtId="0" fontId="4" fillId="0" borderId="11" xfId="0" applyFont="1" applyBorder="1"/>
    <xf numFmtId="0" fontId="4" fillId="0" borderId="52" xfId="0" applyFont="1" applyBorder="1"/>
    <xf numFmtId="165" fontId="2" fillId="0" borderId="12" xfId="0" applyNumberFormat="1" applyFont="1" applyBorder="1"/>
    <xf numFmtId="44" fontId="2" fillId="0" borderId="54" xfId="0" applyNumberFormat="1" applyFont="1" applyBorder="1"/>
    <xf numFmtId="10" fontId="2" fillId="0" borderId="0" xfId="0" applyNumberFormat="1" applyFont="1"/>
    <xf numFmtId="165" fontId="4" fillId="0" borderId="2" xfId="0" applyNumberFormat="1" applyFont="1" applyBorder="1"/>
    <xf numFmtId="14" fontId="4" fillId="0" borderId="0" xfId="0" applyNumberFormat="1" applyFont="1"/>
    <xf numFmtId="44" fontId="4" fillId="4" borderId="1" xfId="0" applyNumberFormat="1" applyFont="1" applyFill="1" applyBorder="1"/>
    <xf numFmtId="165" fontId="4" fillId="4" borderId="55" xfId="0" applyNumberFormat="1" applyFont="1" applyFill="1" applyBorder="1"/>
    <xf numFmtId="0" fontId="4" fillId="0" borderId="56" xfId="0" applyFont="1" applyBorder="1"/>
    <xf numFmtId="0" fontId="4" fillId="0" borderId="57" xfId="0" applyFont="1" applyBorder="1"/>
    <xf numFmtId="44" fontId="4" fillId="4" borderId="20" xfId="0" applyNumberFormat="1" applyFont="1" applyFill="1" applyBorder="1"/>
    <xf numFmtId="0" fontId="4" fillId="0" borderId="28" xfId="0" applyFont="1" applyBorder="1"/>
    <xf numFmtId="168" fontId="4" fillId="0" borderId="20" xfId="0" applyNumberFormat="1" applyFont="1" applyBorder="1"/>
    <xf numFmtId="169" fontId="4" fillId="4" borderId="2" xfId="0" applyNumberFormat="1" applyFont="1" applyFill="1" applyBorder="1"/>
    <xf numFmtId="0" fontId="4" fillId="0" borderId="58" xfId="0" applyFont="1" applyBorder="1"/>
    <xf numFmtId="10" fontId="4" fillId="0" borderId="59" xfId="0" applyNumberFormat="1" applyFont="1" applyBorder="1"/>
    <xf numFmtId="0" fontId="4" fillId="0" borderId="59" xfId="0" applyFont="1" applyBorder="1"/>
    <xf numFmtId="0" fontId="4" fillId="0" borderId="60" xfId="0" applyFont="1" applyBorder="1"/>
    <xf numFmtId="44" fontId="14" fillId="3" borderId="1" xfId="0" applyNumberFormat="1" applyFont="1" applyFill="1" applyBorder="1"/>
    <xf numFmtId="0" fontId="13" fillId="0" borderId="7" xfId="0" applyFont="1" applyBorder="1" applyAlignment="1">
      <alignment wrapText="1"/>
    </xf>
    <xf numFmtId="2" fontId="2" fillId="0" borderId="0" xfId="0" applyNumberFormat="1" applyFont="1"/>
    <xf numFmtId="170" fontId="3" fillId="0" borderId="0" xfId="0" applyNumberFormat="1" applyFont="1"/>
    <xf numFmtId="10" fontId="3" fillId="0" borderId="0" xfId="0" applyNumberFormat="1" applyFont="1"/>
    <xf numFmtId="0" fontId="4" fillId="0" borderId="61" xfId="0" applyFont="1" applyBorder="1"/>
    <xf numFmtId="9" fontId="4" fillId="0" borderId="25" xfId="0" applyNumberFormat="1" applyFont="1" applyBorder="1"/>
    <xf numFmtId="0" fontId="4" fillId="0" borderId="0" xfId="0" applyFont="1" applyAlignment="1">
      <alignment wrapText="1"/>
    </xf>
    <xf numFmtId="44" fontId="4" fillId="0" borderId="7" xfId="0" applyNumberFormat="1" applyFont="1" applyBorder="1"/>
    <xf numFmtId="44" fontId="4" fillId="0" borderId="25" xfId="0" applyNumberFormat="1" applyFont="1" applyBorder="1"/>
    <xf numFmtId="10" fontId="15" fillId="8" borderId="62" xfId="0" applyNumberFormat="1" applyFont="1" applyFill="1" applyBorder="1" applyAlignment="1">
      <alignment horizontal="center" vertical="center" wrapText="1"/>
    </xf>
    <xf numFmtId="10" fontId="15" fillId="0" borderId="0" xfId="0" applyNumberFormat="1" applyFont="1" applyAlignment="1">
      <alignment horizontal="center" vertical="center" wrapText="1"/>
    </xf>
    <xf numFmtId="10" fontId="15" fillId="8" borderId="63" xfId="0" applyNumberFormat="1" applyFont="1" applyFill="1" applyBorder="1" applyAlignment="1">
      <alignment horizontal="center" vertical="center" wrapText="1"/>
    </xf>
    <xf numFmtId="8" fontId="4" fillId="0" borderId="52" xfId="0" applyNumberFormat="1" applyFont="1" applyBorder="1"/>
    <xf numFmtId="0" fontId="4" fillId="0" borderId="5" xfId="0" applyFont="1" applyBorder="1"/>
    <xf numFmtId="44" fontId="16" fillId="8" borderId="1" xfId="0" applyNumberFormat="1" applyFont="1" applyFill="1" applyBorder="1" applyAlignment="1">
      <alignment horizontal="center" vertical="center" wrapText="1"/>
    </xf>
    <xf numFmtId="8" fontId="4" fillId="0" borderId="0" xfId="0" applyNumberFormat="1" applyFont="1" applyAlignment="1">
      <alignment horizontal="center"/>
    </xf>
    <xf numFmtId="171" fontId="4" fillId="0" borderId="0" xfId="0" applyNumberFormat="1" applyFont="1" applyAlignment="1">
      <alignment horizontal="center"/>
    </xf>
    <xf numFmtId="171" fontId="4" fillId="0" borderId="0" xfId="0" applyNumberFormat="1" applyFont="1" applyAlignment="1">
      <alignment horizontal="center" vertical="top"/>
    </xf>
    <xf numFmtId="0" fontId="4" fillId="9" borderId="1" xfId="0" applyFont="1" applyFill="1" applyBorder="1"/>
    <xf numFmtId="8" fontId="4" fillId="10" borderId="1" xfId="0" applyNumberFormat="1" applyFont="1" applyFill="1" applyBorder="1"/>
    <xf numFmtId="164" fontId="4" fillId="0" borderId="3" xfId="0" applyNumberFormat="1" applyFont="1" applyBorder="1" applyAlignment="1">
      <alignment wrapText="1"/>
    </xf>
    <xf numFmtId="164" fontId="4" fillId="11" borderId="64" xfId="0" applyNumberFormat="1" applyFont="1" applyFill="1" applyBorder="1" applyAlignment="1">
      <alignment wrapText="1"/>
    </xf>
    <xf numFmtId="164" fontId="4" fillId="0" borderId="25" xfId="0" applyNumberFormat="1" applyFont="1" applyBorder="1" applyAlignment="1">
      <alignment wrapText="1"/>
    </xf>
    <xf numFmtId="164" fontId="4" fillId="0" borderId="4" xfId="0" applyNumberFormat="1" applyFont="1" applyBorder="1" applyAlignment="1">
      <alignment wrapText="1"/>
    </xf>
    <xf numFmtId="164" fontId="4" fillId="0" borderId="0" xfId="0" applyNumberFormat="1" applyFont="1" applyAlignment="1">
      <alignment wrapText="1"/>
    </xf>
    <xf numFmtId="0" fontId="4" fillId="0" borderId="61" xfId="0" applyFont="1" applyBorder="1" applyAlignment="1">
      <alignment horizontal="center"/>
    </xf>
    <xf numFmtId="164" fontId="4" fillId="0" borderId="25" xfId="0" applyNumberFormat="1" applyFont="1" applyBorder="1"/>
    <xf numFmtId="164" fontId="4" fillId="11" borderId="64" xfId="0" applyNumberFormat="1" applyFont="1" applyFill="1" applyBorder="1"/>
    <xf numFmtId="164" fontId="4" fillId="0" borderId="4" xfId="0" applyNumberFormat="1" applyFont="1" applyBorder="1"/>
    <xf numFmtId="0" fontId="4" fillId="0" borderId="53" xfId="0" applyFont="1" applyBorder="1" applyAlignment="1">
      <alignment horizontal="center"/>
    </xf>
    <xf numFmtId="164" fontId="4" fillId="11" borderId="1" xfId="0" applyNumberFormat="1" applyFont="1" applyFill="1" applyBorder="1"/>
    <xf numFmtId="0" fontId="4" fillId="0" borderId="54" xfId="0" applyFont="1" applyBorder="1" applyAlignment="1">
      <alignment horizontal="center"/>
    </xf>
    <xf numFmtId="164" fontId="4" fillId="0" borderId="52" xfId="0" applyNumberFormat="1" applyFont="1" applyBorder="1"/>
    <xf numFmtId="164" fontId="4" fillId="11" borderId="65" xfId="0" applyNumberFormat="1" applyFont="1" applyFill="1" applyBorder="1"/>
    <xf numFmtId="8" fontId="4" fillId="12" borderId="1" xfId="0" applyNumberFormat="1" applyFont="1" applyFill="1" applyBorder="1"/>
    <xf numFmtId="44" fontId="9" fillId="0" borderId="2" xfId="0" applyNumberFormat="1" applyFont="1" applyBorder="1"/>
    <xf numFmtId="14" fontId="4" fillId="0" borderId="62" xfId="0" applyNumberFormat="1" applyFont="1" applyBorder="1"/>
    <xf numFmtId="6" fontId="4" fillId="0" borderId="1" xfId="0" applyNumberFormat="1" applyFont="1" applyBorder="1"/>
    <xf numFmtId="0" fontId="11" fillId="0" borderId="0" xfId="0" applyFont="1"/>
    <xf numFmtId="164" fontId="4" fillId="0" borderId="10" xfId="0" applyNumberFormat="1" applyFont="1" applyBorder="1"/>
    <xf numFmtId="0" fontId="2" fillId="0" borderId="1" xfId="0" applyFont="1" applyBorder="1"/>
    <xf numFmtId="0" fontId="4" fillId="0" borderId="10" xfId="0" applyFont="1" applyBorder="1"/>
    <xf numFmtId="164" fontId="4" fillId="2" borderId="66" xfId="0" applyNumberFormat="1" applyFont="1" applyFill="1" applyBorder="1"/>
    <xf numFmtId="164" fontId="4" fillId="0" borderId="67" xfId="0" applyNumberFormat="1" applyFont="1" applyBorder="1"/>
    <xf numFmtId="0" fontId="2" fillId="0" borderId="67" xfId="0" applyFont="1" applyBorder="1"/>
    <xf numFmtId="164" fontId="2" fillId="0" borderId="67" xfId="0" applyNumberFormat="1" applyFont="1" applyBorder="1"/>
    <xf numFmtId="0" fontId="2" fillId="0" borderId="68" xfId="0" applyFont="1" applyBorder="1"/>
    <xf numFmtId="164" fontId="2" fillId="0" borderId="69" xfId="0" applyNumberFormat="1" applyFont="1" applyBorder="1"/>
    <xf numFmtId="164" fontId="2" fillId="0" borderId="70" xfId="0" applyNumberFormat="1" applyFont="1" applyBorder="1"/>
    <xf numFmtId="0" fontId="2" fillId="0" borderId="71" xfId="0" applyFont="1" applyBorder="1"/>
    <xf numFmtId="2" fontId="2" fillId="0" borderId="72" xfId="0" applyNumberFormat="1" applyFont="1" applyBorder="1"/>
    <xf numFmtId="2" fontId="4" fillId="0" borderId="73" xfId="0" applyNumberFormat="1" applyFont="1" applyBorder="1"/>
    <xf numFmtId="2" fontId="2" fillId="0" borderId="74" xfId="0" applyNumberFormat="1" applyFont="1" applyBorder="1"/>
    <xf numFmtId="0" fontId="2" fillId="0" borderId="75" xfId="0" applyFont="1" applyBorder="1"/>
    <xf numFmtId="10" fontId="2" fillId="0" borderId="76" xfId="0" applyNumberFormat="1" applyFont="1" applyBorder="1"/>
    <xf numFmtId="44" fontId="0" fillId="0" borderId="0" xfId="0" applyNumberFormat="1"/>
    <xf numFmtId="0" fontId="9" fillId="0" borderId="62" xfId="0" applyFont="1" applyBorder="1"/>
    <xf numFmtId="0" fontId="8" fillId="0" borderId="62" xfId="0" applyFont="1" applyBorder="1"/>
    <xf numFmtId="165" fontId="9" fillId="0" borderId="39" xfId="0" applyNumberFormat="1" applyFont="1" applyBorder="1"/>
    <xf numFmtId="5" fontId="20" fillId="0" borderId="2" xfId="0" applyNumberFormat="1" applyFont="1" applyBorder="1"/>
    <xf numFmtId="165" fontId="20" fillId="0" borderId="2" xfId="1" applyNumberFormat="1" applyFont="1" applyBorder="1"/>
    <xf numFmtId="2" fontId="9" fillId="0" borderId="2" xfId="0" applyNumberFormat="1" applyFont="1" applyBorder="1"/>
    <xf numFmtId="0" fontId="19" fillId="2" borderId="1" xfId="0" applyFont="1" applyFill="1" applyBorder="1"/>
    <xf numFmtId="0" fontId="1" fillId="0" borderId="0" xfId="0" applyFont="1"/>
    <xf numFmtId="6" fontId="18" fillId="0" borderId="0" xfId="0" applyNumberFormat="1" applyFont="1"/>
    <xf numFmtId="0" fontId="18" fillId="0" borderId="0" xfId="0" applyFont="1"/>
    <xf numFmtId="6" fontId="4" fillId="0" borderId="77" xfId="0" applyNumberFormat="1" applyFont="1" applyBorder="1"/>
    <xf numFmtId="6" fontId="4" fillId="0" borderId="72" xfId="0" applyNumberFormat="1" applyFont="1" applyBorder="1"/>
    <xf numFmtId="165" fontId="4" fillId="0" borderId="78" xfId="0" applyNumberFormat="1" applyFont="1" applyBorder="1"/>
    <xf numFmtId="165" fontId="4" fillId="0" borderId="76" xfId="0" applyNumberFormat="1" applyFont="1" applyBorder="1"/>
    <xf numFmtId="0" fontId="18" fillId="0" borderId="71" xfId="0" applyFont="1" applyBorder="1"/>
    <xf numFmtId="0" fontId="18" fillId="0" borderId="75" xfId="0" applyFont="1" applyBorder="1"/>
    <xf numFmtId="165" fontId="4" fillId="4" borderId="1" xfId="0" applyNumberFormat="1" applyFont="1" applyFill="1" applyBorder="1"/>
    <xf numFmtId="0" fontId="4" fillId="0" borderId="1" xfId="0" applyFont="1" applyBorder="1"/>
    <xf numFmtId="10" fontId="4" fillId="13" borderId="0" xfId="0" applyNumberFormat="1" applyFont="1" applyFill="1"/>
    <xf numFmtId="9" fontId="4" fillId="0" borderId="64" xfId="0" applyNumberFormat="1" applyFont="1" applyBorder="1"/>
    <xf numFmtId="44" fontId="4" fillId="0" borderId="64" xfId="0" applyNumberFormat="1" applyFont="1" applyBorder="1"/>
    <xf numFmtId="8" fontId="4" fillId="0" borderId="1" xfId="0" applyNumberFormat="1" applyFont="1" applyBorder="1"/>
    <xf numFmtId="8" fontId="4" fillId="0" borderId="65" xfId="0" applyNumberFormat="1" applyFont="1" applyBorder="1"/>
    <xf numFmtId="0" fontId="0" fillId="0" borderId="71" xfId="0" applyBorder="1"/>
    <xf numFmtId="0" fontId="4" fillId="0" borderId="77" xfId="0" applyFont="1" applyBorder="1" applyAlignment="1">
      <alignment wrapText="1"/>
    </xf>
    <xf numFmtId="0" fontId="4" fillId="0" borderId="72" xfId="0" applyFont="1" applyBorder="1" applyAlignment="1">
      <alignment wrapText="1"/>
    </xf>
    <xf numFmtId="0" fontId="0" fillId="0" borderId="73" xfId="0" applyBorder="1"/>
    <xf numFmtId="44" fontId="4" fillId="0" borderId="1" xfId="0" applyNumberFormat="1" applyFont="1" applyBorder="1"/>
    <xf numFmtId="0" fontId="0" fillId="0" borderId="74" xfId="0" applyBorder="1"/>
    <xf numFmtId="10" fontId="15" fillId="0" borderId="73" xfId="0" applyNumberFormat="1" applyFont="1" applyBorder="1" applyAlignment="1">
      <alignment horizontal="center" vertical="center" wrapText="1"/>
    </xf>
    <xf numFmtId="171" fontId="4" fillId="0" borderId="74" xfId="0" applyNumberFormat="1" applyFont="1" applyBorder="1"/>
    <xf numFmtId="10" fontId="15" fillId="0" borderId="75" xfId="0" applyNumberFormat="1" applyFont="1" applyBorder="1" applyAlignment="1">
      <alignment horizontal="center" vertical="center" wrapText="1"/>
    </xf>
    <xf numFmtId="8" fontId="4" fillId="0" borderId="78" xfId="0" applyNumberFormat="1" applyFont="1" applyBorder="1"/>
    <xf numFmtId="171" fontId="4" fillId="0" borderId="76" xfId="0" applyNumberFormat="1" applyFont="1" applyBorder="1"/>
    <xf numFmtId="171" fontId="4" fillId="14" borderId="74" xfId="0" applyNumberFormat="1" applyFont="1" applyFill="1" applyBorder="1"/>
    <xf numFmtId="44" fontId="16" fillId="0" borderId="1" xfId="0" applyNumberFormat="1" applyFont="1" applyBorder="1" applyAlignment="1">
      <alignment horizontal="center" vertical="center" wrapText="1"/>
    </xf>
    <xf numFmtId="9" fontId="4" fillId="0" borderId="40" xfId="0" applyNumberFormat="1" applyFont="1" applyBorder="1" applyAlignment="1">
      <alignment horizontal="center" vertical="center"/>
    </xf>
    <xf numFmtId="9" fontId="4" fillId="0" borderId="62" xfId="0" applyNumberFormat="1" applyFont="1" applyBorder="1" applyAlignment="1">
      <alignment horizontal="center" vertical="center"/>
    </xf>
    <xf numFmtId="9" fontId="4" fillId="0" borderId="63" xfId="0" applyNumberFormat="1" applyFont="1" applyBorder="1" applyAlignment="1">
      <alignment horizontal="center" vertical="center"/>
    </xf>
    <xf numFmtId="0" fontId="4" fillId="0" borderId="64" xfId="0" applyFont="1" applyBorder="1"/>
    <xf numFmtId="0" fontId="4" fillId="0" borderId="64" xfId="0" applyFont="1" applyBorder="1" applyAlignment="1">
      <alignment wrapText="1"/>
    </xf>
    <xf numFmtId="0" fontId="4" fillId="0" borderId="64" xfId="0" applyFont="1" applyBorder="1" applyAlignment="1">
      <alignment horizontal="center" vertical="center" wrapText="1"/>
    </xf>
    <xf numFmtId="0" fontId="4" fillId="0" borderId="44" xfId="0" applyFont="1" applyBorder="1" applyAlignment="1">
      <alignment wrapText="1"/>
    </xf>
    <xf numFmtId="44" fontId="4" fillId="0" borderId="71" xfId="0" applyNumberFormat="1" applyFont="1" applyBorder="1" applyAlignment="1">
      <alignment horizontal="center" vertical="center"/>
    </xf>
    <xf numFmtId="10" fontId="4" fillId="0" borderId="77" xfId="0" applyNumberFormat="1" applyFont="1" applyBorder="1" applyAlignment="1">
      <alignment horizontal="center" vertical="center"/>
    </xf>
    <xf numFmtId="44" fontId="16" fillId="0" borderId="77" xfId="0" applyNumberFormat="1" applyFont="1" applyBorder="1" applyAlignment="1">
      <alignment horizontal="center" vertical="center" wrapText="1"/>
    </xf>
    <xf numFmtId="44" fontId="4" fillId="0" borderId="77" xfId="0" applyNumberFormat="1" applyFont="1" applyBorder="1" applyAlignment="1">
      <alignment horizontal="center" vertical="center"/>
    </xf>
    <xf numFmtId="44" fontId="4" fillId="0" borderId="72" xfId="0" applyNumberFormat="1" applyFont="1" applyBorder="1" applyAlignment="1">
      <alignment horizontal="center" vertical="center"/>
    </xf>
    <xf numFmtId="44" fontId="4" fillId="0" borderId="73" xfId="0" applyNumberFormat="1" applyFont="1" applyBorder="1" applyAlignment="1">
      <alignment horizontal="center" vertical="center"/>
    </xf>
    <xf numFmtId="10" fontId="4" fillId="0" borderId="1" xfId="0" applyNumberFormat="1" applyFont="1" applyBorder="1" applyAlignment="1">
      <alignment horizontal="center" vertical="center"/>
    </xf>
    <xf numFmtId="44" fontId="4" fillId="0" borderId="1" xfId="0" applyNumberFormat="1" applyFont="1" applyBorder="1" applyAlignment="1">
      <alignment horizontal="center" vertical="center"/>
    </xf>
    <xf numFmtId="44" fontId="4" fillId="0" borderId="74" xfId="0" applyNumberFormat="1" applyFont="1" applyBorder="1" applyAlignment="1">
      <alignment horizontal="center" vertical="center"/>
    </xf>
    <xf numFmtId="44" fontId="4" fillId="0" borderId="75" xfId="0" applyNumberFormat="1" applyFont="1" applyBorder="1" applyAlignment="1">
      <alignment horizontal="center" vertical="center"/>
    </xf>
    <xf numFmtId="10" fontId="4" fillId="0" borderId="78" xfId="0" applyNumberFormat="1" applyFont="1" applyBorder="1" applyAlignment="1">
      <alignment horizontal="center" vertical="center"/>
    </xf>
    <xf numFmtId="44" fontId="16" fillId="0" borderId="78" xfId="0" applyNumberFormat="1" applyFont="1" applyBorder="1" applyAlignment="1">
      <alignment horizontal="center" vertical="center" wrapText="1"/>
    </xf>
    <xf numFmtId="44" fontId="4" fillId="0" borderId="78" xfId="0" applyNumberFormat="1" applyFont="1" applyBorder="1" applyAlignment="1">
      <alignment horizontal="center" vertical="center"/>
    </xf>
    <xf numFmtId="44" fontId="4" fillId="0" borderId="76" xfId="0" applyNumberFormat="1" applyFont="1" applyBorder="1" applyAlignment="1">
      <alignment horizontal="center" vertical="center"/>
    </xf>
    <xf numFmtId="0" fontId="4" fillId="0" borderId="46" xfId="0" applyFont="1" applyBorder="1"/>
    <xf numFmtId="8" fontId="4" fillId="0" borderId="79" xfId="0" applyNumberFormat="1" applyFont="1" applyBorder="1"/>
    <xf numFmtId="0" fontId="3" fillId="0" borderId="79" xfId="0" applyFont="1" applyBorder="1"/>
    <xf numFmtId="10" fontId="4" fillId="2" borderId="79" xfId="0" applyNumberFormat="1" applyFont="1" applyFill="1" applyBorder="1"/>
    <xf numFmtId="0" fontId="4" fillId="2" borderId="79" xfId="0" applyFont="1" applyFill="1" applyBorder="1"/>
    <xf numFmtId="44" fontId="4" fillId="0" borderId="79" xfId="0" applyNumberFormat="1" applyFont="1" applyBorder="1" applyAlignment="1">
      <alignment horizontal="center"/>
    </xf>
    <xf numFmtId="0" fontId="4" fillId="0" borderId="79" xfId="0" applyFont="1" applyBorder="1"/>
    <xf numFmtId="0" fontId="3" fillId="0" borderId="67" xfId="0" applyFont="1" applyBorder="1"/>
    <xf numFmtId="8" fontId="4" fillId="0" borderId="67" xfId="0" applyNumberFormat="1" applyFont="1" applyBorder="1"/>
    <xf numFmtId="0" fontId="3" fillId="0" borderId="80" xfId="0" applyFont="1" applyBorder="1"/>
    <xf numFmtId="8" fontId="4" fillId="0" borderId="81" xfId="0" applyNumberFormat="1" applyFont="1" applyBorder="1"/>
    <xf numFmtId="0" fontId="4" fillId="2" borderId="10" xfId="0" applyFont="1" applyFill="1" applyBorder="1"/>
    <xf numFmtId="0" fontId="4" fillId="0" borderId="82" xfId="0" applyFont="1" applyBorder="1"/>
    <xf numFmtId="8" fontId="4" fillId="0" borderId="83" xfId="0" applyNumberFormat="1" applyFont="1" applyBorder="1"/>
    <xf numFmtId="0" fontId="4" fillId="0" borderId="68" xfId="0" applyFont="1" applyBorder="1"/>
    <xf numFmtId="8" fontId="4" fillId="0" borderId="70" xfId="0" applyNumberFormat="1" applyFont="1" applyBorder="1"/>
    <xf numFmtId="0" fontId="3" fillId="0" borderId="84" xfId="0" applyFont="1" applyBorder="1"/>
    <xf numFmtId="10" fontId="4" fillId="0" borderId="85" xfId="0" applyNumberFormat="1" applyFont="1" applyBorder="1"/>
    <xf numFmtId="10" fontId="4" fillId="0" borderId="86" xfId="0" applyNumberFormat="1" applyFont="1" applyBorder="1"/>
    <xf numFmtId="0" fontId="4" fillId="7" borderId="84" xfId="0" applyFont="1" applyFill="1" applyBorder="1"/>
    <xf numFmtId="6" fontId="4" fillId="7" borderId="85" xfId="0" applyNumberFormat="1" applyFont="1" applyFill="1" applyBorder="1"/>
    <xf numFmtId="6" fontId="4" fillId="7" borderId="86" xfId="0" applyNumberFormat="1" applyFont="1" applyFill="1" applyBorder="1"/>
    <xf numFmtId="0" fontId="2" fillId="0" borderId="84" xfId="0" applyFont="1" applyBorder="1"/>
    <xf numFmtId="165" fontId="4" fillId="2" borderId="2" xfId="1" applyNumberFormat="1" applyFont="1" applyFill="1" applyBorder="1"/>
    <xf numFmtId="0" fontId="4" fillId="0" borderId="87" xfId="0" applyFont="1" applyBorder="1"/>
    <xf numFmtId="165" fontId="4" fillId="2" borderId="88" xfId="1" applyNumberFormat="1" applyFont="1" applyFill="1" applyBorder="1"/>
    <xf numFmtId="9" fontId="4" fillId="0" borderId="88" xfId="0" applyNumberFormat="1" applyFont="1" applyBorder="1"/>
    <xf numFmtId="10" fontId="4" fillId="0" borderId="88" xfId="0" applyNumberFormat="1" applyFont="1" applyBorder="1"/>
    <xf numFmtId="166" fontId="4" fillId="0" borderId="88" xfId="0" applyNumberFormat="1" applyFont="1" applyBorder="1"/>
    <xf numFmtId="1" fontId="4" fillId="15" borderId="88" xfId="0" applyNumberFormat="1" applyFont="1" applyFill="1" applyBorder="1"/>
    <xf numFmtId="164" fontId="4" fillId="0" borderId="88" xfId="0" applyNumberFormat="1" applyFont="1" applyBorder="1"/>
    <xf numFmtId="0" fontId="21" fillId="0" borderId="89" xfId="0" applyFont="1" applyBorder="1"/>
    <xf numFmtId="8" fontId="2" fillId="0" borderId="78" xfId="0" applyNumberFormat="1" applyFont="1" applyBorder="1"/>
    <xf numFmtId="9" fontId="4" fillId="0" borderId="90" xfId="0" applyNumberFormat="1" applyFont="1" applyBorder="1"/>
    <xf numFmtId="0" fontId="4" fillId="0" borderId="91" xfId="0" applyFont="1" applyBorder="1"/>
    <xf numFmtId="6" fontId="4" fillId="0" borderId="92" xfId="0" applyNumberFormat="1" applyFont="1" applyBorder="1"/>
    <xf numFmtId="165" fontId="4" fillId="2" borderId="93" xfId="1" applyNumberFormat="1" applyFont="1" applyFill="1" applyBorder="1"/>
    <xf numFmtId="0" fontId="2" fillId="0" borderId="69" xfId="0" applyFont="1" applyBorder="1"/>
    <xf numFmtId="0" fontId="2" fillId="0" borderId="70" xfId="0" applyFont="1" applyBorder="1"/>
    <xf numFmtId="0" fontId="4" fillId="0" borderId="0" xfId="0" applyFont="1" applyAlignment="1">
      <alignment horizontal="center"/>
    </xf>
    <xf numFmtId="0" fontId="0" fillId="0" borderId="0" xfId="0"/>
    <xf numFmtId="0" fontId="4" fillId="0" borderId="0" xfId="0" applyFont="1" applyAlignment="1">
      <alignment horizontal="center" vertical="top" wrapText="1"/>
    </xf>
    <xf numFmtId="0" fontId="2" fillId="0" borderId="5" xfId="0" applyFont="1" applyBorder="1" applyAlignment="1">
      <alignment horizontal="center"/>
    </xf>
    <xf numFmtId="0" fontId="6" fillId="0" borderId="15" xfId="0" applyFont="1" applyBorder="1"/>
    <xf numFmtId="0" fontId="6" fillId="0" borderId="6" xfId="0" applyFont="1" applyBorder="1"/>
    <xf numFmtId="5" fontId="11" fillId="6" borderId="47" xfId="0" applyNumberFormat="1" applyFont="1" applyFill="1" applyBorder="1" applyAlignment="1">
      <alignment horizontal="left"/>
    </xf>
    <xf numFmtId="0" fontId="6" fillId="0" borderId="48" xfId="0" applyFont="1" applyBorder="1"/>
    <xf numFmtId="0" fontId="6" fillId="0" borderId="49" xfId="0" applyFont="1" applyBorder="1"/>
    <xf numFmtId="0" fontId="12" fillId="0" borderId="3" xfId="0" applyFont="1" applyBorder="1" applyAlignment="1">
      <alignment horizontal="center" vertical="center" wrapText="1"/>
    </xf>
    <xf numFmtId="0" fontId="6" fillId="0" borderId="25" xfId="0" applyFont="1" applyBorder="1"/>
    <xf numFmtId="0" fontId="6" fillId="0" borderId="4" xfId="0" applyFont="1" applyBorder="1"/>
    <xf numFmtId="0" fontId="6" fillId="0" borderId="7" xfId="0" applyFont="1" applyBorder="1"/>
    <xf numFmtId="0" fontId="6" fillId="0" borderId="8" xfId="0" applyFont="1" applyBorder="1"/>
    <xf numFmtId="0" fontId="6" fillId="0" borderId="11" xfId="0" applyFont="1" applyBorder="1"/>
    <xf numFmtId="0" fontId="6" fillId="0" borderId="52" xfId="0" applyFont="1" applyBorder="1"/>
    <xf numFmtId="0" fontId="6" fillId="0" borderId="12" xfId="0" applyFont="1" applyBorder="1"/>
    <xf numFmtId="0" fontId="5" fillId="0" borderId="3" xfId="0" applyFont="1" applyBorder="1" applyAlignment="1">
      <alignment horizontal="center" vertical="center"/>
    </xf>
    <xf numFmtId="0" fontId="7" fillId="0" borderId="26" xfId="0" applyFont="1" applyBorder="1" applyAlignment="1">
      <alignment horizontal="center" vertical="center"/>
    </xf>
    <xf numFmtId="0" fontId="6" fillId="0" borderId="19" xfId="0" applyFont="1" applyBorder="1"/>
    <xf numFmtId="0" fontId="6" fillId="0" borderId="27" xfId="0" applyFont="1" applyBorder="1"/>
    <xf numFmtId="5" fontId="11" fillId="6" borderId="40" xfId="0" applyNumberFormat="1" applyFont="1" applyFill="1" applyBorder="1" applyAlignment="1">
      <alignment horizontal="left"/>
    </xf>
    <xf numFmtId="0" fontId="6" fillId="0" borderId="41" xfId="0" applyFont="1" applyBorder="1"/>
    <xf numFmtId="0" fontId="6" fillId="0" borderId="42" xfId="0" applyFont="1" applyBorder="1"/>
    <xf numFmtId="9" fontId="5" fillId="6" borderId="43" xfId="0" applyNumberFormat="1" applyFont="1" applyFill="1" applyBorder="1" applyAlignment="1">
      <alignment horizontal="center"/>
    </xf>
    <xf numFmtId="0" fontId="6" fillId="0" borderId="44" xfId="0" applyFont="1" applyBorder="1"/>
    <xf numFmtId="5" fontId="11" fillId="6" borderId="29" xfId="0" applyNumberFormat="1" applyFont="1" applyFill="1" applyBorder="1" applyAlignment="1">
      <alignment horizontal="left"/>
    </xf>
    <xf numFmtId="0" fontId="6" fillId="0" borderId="21" xfId="0" applyFont="1" applyBorder="1"/>
    <xf numFmtId="0" fontId="6" fillId="0" borderId="45" xfId="0" applyFont="1" applyBorder="1"/>
    <xf numFmtId="167" fontId="5" fillId="6" borderId="46" xfId="0" applyNumberFormat="1" applyFont="1" applyFill="1" applyBorder="1" applyAlignment="1">
      <alignment horizontal="center"/>
    </xf>
    <xf numFmtId="0" fontId="6" fillId="0" borderId="30" xfId="0" applyFont="1" applyBorder="1"/>
    <xf numFmtId="167" fontId="5" fillId="6" borderId="50" xfId="0" applyNumberFormat="1" applyFont="1" applyFill="1" applyBorder="1" applyAlignment="1">
      <alignment horizontal="center"/>
    </xf>
    <xf numFmtId="0" fontId="6" fillId="0" borderId="51" xfId="0" applyFont="1" applyBorder="1"/>
    <xf numFmtId="0" fontId="4" fillId="0" borderId="0" xfId="0" applyFont="1" applyAlignment="1">
      <alignment horizontal="left" wrapText="1"/>
    </xf>
    <xf numFmtId="0" fontId="0" fillId="0" borderId="0" xfId="0" applyFont="1"/>
  </cellXfs>
  <cellStyles count="2">
    <cellStyle name="Normal" xfId="0" builtinId="0"/>
    <cellStyle name="Percent" xfId="1" builtinId="5"/>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alcChain" Target="calcChain.xml"/><Relationship Id="rId19" Type="http://schemas.openxmlformats.org/officeDocument/2006/relationships/theme" Target="theme/theme1.xml"/><Relationship Id="rId4" Type="http://schemas.openxmlformats.org/officeDocument/2006/relationships/worksheet" Target="worksheets/sheet4.xml"/><Relationship Id="rId22"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Monthly Payment vs Interest and Down Payment %</a:t>
            </a:r>
          </a:p>
        </c:rich>
      </c:tx>
      <c:overlay val="0"/>
    </c:title>
    <c:autoTitleDeleted val="0"/>
    <c:plotArea>
      <c:layout/>
      <c:scatterChart>
        <c:scatterStyle val="lineMarker"/>
        <c:varyColors val="1"/>
        <c:ser>
          <c:idx val="0"/>
          <c:order val="0"/>
          <c:tx>
            <c:v>10%</c:v>
          </c:tx>
          <c:spPr>
            <a:ln>
              <a:noFill/>
            </a:ln>
          </c:spPr>
          <c:marker>
            <c:symbol val="circle"/>
            <c:size val="7"/>
            <c:spPr>
              <a:solidFill>
                <a:schemeClr val="accent1"/>
              </a:solidFill>
              <a:ln cmpd="sng">
                <a:solidFill>
                  <a:schemeClr val="accent1"/>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Comparison'!$C$3:$C$8</c:f>
              <c:numCache>
                <c:formatCode>"$"#,##0.00_);[Red]\("$"#,##0.00\)</c:formatCode>
                <c:ptCount val="6"/>
                <c:pt idx="0">
                  <c:v>-5071.049577343736</c:v>
                </c:pt>
                <c:pt idx="1">
                  <c:v>-4952.9108736857888</c:v>
                </c:pt>
                <c:pt idx="2">
                  <c:v>-4835.7826575235422</c:v>
                </c:pt>
                <c:pt idx="3">
                  <c:v>-4719.6979327312592</c:v>
                </c:pt>
                <c:pt idx="4">
                  <c:v>-4604.6898903792953</c:v>
                </c:pt>
                <c:pt idx="5">
                  <c:v>-4490.7918424594873</c:v>
                </c:pt>
              </c:numCache>
            </c:numRef>
          </c:yVal>
          <c:smooth val="1"/>
          <c:extLst>
            <c:ext xmlns:c16="http://schemas.microsoft.com/office/drawing/2014/chart" uri="{C3380CC4-5D6E-409C-BE32-E72D297353CC}">
              <c16:uniqueId val="{00000000-E1D7-4134-9308-C754DF6A2DEA}"/>
            </c:ext>
          </c:extLst>
        </c:ser>
        <c:ser>
          <c:idx val="1"/>
          <c:order val="1"/>
          <c:tx>
            <c:v>15%</c:v>
          </c:tx>
          <c:spPr>
            <a:ln>
              <a:noFill/>
            </a:ln>
          </c:spPr>
          <c:marker>
            <c:symbol val="circle"/>
            <c:size val="7"/>
            <c:spPr>
              <a:solidFill>
                <a:schemeClr val="accent2"/>
              </a:solidFill>
              <a:ln cmpd="sng">
                <a:solidFill>
                  <a:schemeClr val="accent2"/>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Comparison'!$D$3:$D$8</c:f>
              <c:numCache>
                <c:formatCode>"$"#,##0.00_);[Red]\("$"#,##0.00\)</c:formatCode>
                <c:ptCount val="6"/>
                <c:pt idx="0">
                  <c:v>-4789.3246008246397</c:v>
                </c:pt>
                <c:pt idx="1">
                  <c:v>-4677.7491584810232</c:v>
                </c:pt>
                <c:pt idx="2">
                  <c:v>-4567.1280654389002</c:v>
                </c:pt>
                <c:pt idx="3">
                  <c:v>-4457.4924920239673</c:v>
                </c:pt>
                <c:pt idx="4">
                  <c:v>-4348.8737853582234</c:v>
                </c:pt>
                <c:pt idx="5">
                  <c:v>-4241.3034067672934</c:v>
                </c:pt>
              </c:numCache>
            </c:numRef>
          </c:yVal>
          <c:smooth val="1"/>
          <c:extLst>
            <c:ext xmlns:c16="http://schemas.microsoft.com/office/drawing/2014/chart" uri="{C3380CC4-5D6E-409C-BE32-E72D297353CC}">
              <c16:uniqueId val="{00000001-E1D7-4134-9308-C754DF6A2DEA}"/>
            </c:ext>
          </c:extLst>
        </c:ser>
        <c:ser>
          <c:idx val="2"/>
          <c:order val="2"/>
          <c:tx>
            <c:v>20%</c:v>
          </c:tx>
          <c:spPr>
            <a:ln>
              <a:noFill/>
            </a:ln>
          </c:spPr>
          <c:marker>
            <c:symbol val="circle"/>
            <c:size val="7"/>
            <c:spPr>
              <a:solidFill>
                <a:schemeClr val="accent3"/>
              </a:solidFill>
              <a:ln cmpd="sng">
                <a:solidFill>
                  <a:schemeClr val="accent3"/>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Comparison'!$E$3:$E$8</c:f>
              <c:numCache>
                <c:formatCode>"$"#,##0.00_);[Red]\("$"#,##0.00\)</c:formatCode>
                <c:ptCount val="6"/>
                <c:pt idx="0">
                  <c:v>-4507.5996243055433</c:v>
                </c:pt>
                <c:pt idx="1">
                  <c:v>-4402.5874432762575</c:v>
                </c:pt>
                <c:pt idx="2">
                  <c:v>-4298.47347335426</c:v>
                </c:pt>
                <c:pt idx="3">
                  <c:v>-4195.2870513166745</c:v>
                </c:pt>
                <c:pt idx="4">
                  <c:v>-4093.0576803371519</c:v>
                </c:pt>
                <c:pt idx="5">
                  <c:v>-3991.8149710750995</c:v>
                </c:pt>
              </c:numCache>
            </c:numRef>
          </c:yVal>
          <c:smooth val="1"/>
          <c:extLst>
            <c:ext xmlns:c16="http://schemas.microsoft.com/office/drawing/2014/chart" uri="{C3380CC4-5D6E-409C-BE32-E72D297353CC}">
              <c16:uniqueId val="{00000002-E1D7-4134-9308-C754DF6A2DEA}"/>
            </c:ext>
          </c:extLst>
        </c:ser>
        <c:ser>
          <c:idx val="3"/>
          <c:order val="3"/>
          <c:tx>
            <c:v>25%</c:v>
          </c:tx>
          <c:spPr>
            <a:ln>
              <a:noFill/>
            </a:ln>
          </c:spPr>
          <c:marker>
            <c:symbol val="circle"/>
            <c:size val="7"/>
            <c:spPr>
              <a:solidFill>
                <a:schemeClr val="accent4"/>
              </a:solidFill>
              <a:ln cmpd="sng">
                <a:solidFill>
                  <a:schemeClr val="accent4"/>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Comparison'!$F$3:$F$8</c:f>
              <c:numCache>
                <c:formatCode>"$"#,##0.00_);[Red]\("$"#,##0.00\)</c:formatCode>
                <c:ptCount val="6"/>
                <c:pt idx="0">
                  <c:v>-4225.874647786447</c:v>
                </c:pt>
                <c:pt idx="1">
                  <c:v>-4127.425728071491</c:v>
                </c:pt>
                <c:pt idx="2">
                  <c:v>-4029.818881269618</c:v>
                </c:pt>
                <c:pt idx="3">
                  <c:v>-3933.0816106093826</c:v>
                </c:pt>
                <c:pt idx="4">
                  <c:v>-3837.2415753160794</c:v>
                </c:pt>
                <c:pt idx="5">
                  <c:v>-3742.3265353829056</c:v>
                </c:pt>
              </c:numCache>
            </c:numRef>
          </c:yVal>
          <c:smooth val="1"/>
          <c:extLst>
            <c:ext xmlns:c16="http://schemas.microsoft.com/office/drawing/2014/chart" uri="{C3380CC4-5D6E-409C-BE32-E72D297353CC}">
              <c16:uniqueId val="{00000003-E1D7-4134-9308-C754DF6A2DEA}"/>
            </c:ext>
          </c:extLst>
        </c:ser>
        <c:dLbls>
          <c:showLegendKey val="0"/>
          <c:showVal val="0"/>
          <c:showCatName val="0"/>
          <c:showSerName val="0"/>
          <c:showPercent val="0"/>
          <c:showBubbleSize val="0"/>
        </c:dLbls>
        <c:axId val="1294266793"/>
        <c:axId val="1652423053"/>
      </c:scatterChart>
      <c:valAx>
        <c:axId val="1294266793"/>
        <c:scaling>
          <c:orientation val="minMax"/>
        </c:scaling>
        <c:delete val="0"/>
        <c:axPos val="t"/>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Interest Rate</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652423053"/>
        <c:crosses val="autoZero"/>
        <c:crossBetween val="midCat"/>
        <c:majorUnit val="2.5000000000000005E-3"/>
      </c:valAx>
      <c:valAx>
        <c:axId val="1652423053"/>
        <c:scaling>
          <c:orientation val="maxMin"/>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Monthly Payment</a:t>
                </a:r>
              </a:p>
            </c:rich>
          </c:tx>
          <c:overlay val="0"/>
        </c:title>
        <c:numFmt formatCode="&quot;$&quot;#,##0.00_);[Red]\(&quot;$&quot;#,##0.00\)" sourceLinked="1"/>
        <c:majorTickMark val="none"/>
        <c:minorTickMark val="none"/>
        <c:tickLblPos val="nextTo"/>
        <c:spPr>
          <a:ln/>
        </c:spPr>
        <c:txPr>
          <a:bodyPr/>
          <a:lstStyle/>
          <a:p>
            <a:pPr lvl="0">
              <a:defRPr sz="900" b="0" i="0">
                <a:solidFill>
                  <a:srgbClr val="000000"/>
                </a:solidFill>
                <a:latin typeface="+mn-lt"/>
              </a:defRPr>
            </a:pPr>
            <a:endParaRPr lang="en-US"/>
          </a:p>
        </c:txPr>
        <c:crossAx val="1294266793"/>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0"/>
        <c:ser>
          <c:idx val="0"/>
          <c:order val="0"/>
          <c:tx>
            <c:v>Down Payment</c:v>
          </c:tx>
          <c:spPr>
            <a:ln>
              <a:noFill/>
            </a:ln>
          </c:spPr>
          <c:marker>
            <c:symbol val="circle"/>
            <c:size val="7"/>
            <c:spPr>
              <a:solidFill>
                <a:schemeClr val="accent1"/>
              </a:solidFill>
              <a:ln cmpd="sng">
                <a:solidFill>
                  <a:schemeClr val="accent1"/>
                </a:solidFill>
              </a:ln>
            </c:spPr>
          </c:marker>
          <c:xVal>
            <c:numRef>
              <c:f>'Interest Rate Comparison'!$C$1:$F$1</c:f>
              <c:numCache>
                <c:formatCode>0%</c:formatCode>
                <c:ptCount val="4"/>
                <c:pt idx="0">
                  <c:v>0.1</c:v>
                </c:pt>
                <c:pt idx="1">
                  <c:v>0.15</c:v>
                </c:pt>
                <c:pt idx="2">
                  <c:v>0.2</c:v>
                </c:pt>
                <c:pt idx="3">
                  <c:v>0.25</c:v>
                </c:pt>
              </c:numCache>
            </c:numRef>
          </c:xVal>
          <c:yVal>
            <c:numRef>
              <c:f>'Interest Rate Comparison'!$C$2:$F$2</c:f>
              <c:numCache>
                <c:formatCode>_("$"* #,##0.00_);_("$"* \(#,##0.00\);_("$"* "-"??_);_(@_)</c:formatCode>
                <c:ptCount val="4"/>
                <c:pt idx="0">
                  <c:v>75000</c:v>
                </c:pt>
                <c:pt idx="1">
                  <c:v>112500</c:v>
                </c:pt>
                <c:pt idx="2">
                  <c:v>150000</c:v>
                </c:pt>
                <c:pt idx="3">
                  <c:v>187500</c:v>
                </c:pt>
              </c:numCache>
            </c:numRef>
          </c:yVal>
          <c:smooth val="1"/>
          <c:extLst>
            <c:ext xmlns:c16="http://schemas.microsoft.com/office/drawing/2014/chart" uri="{C3380CC4-5D6E-409C-BE32-E72D297353CC}">
              <c16:uniqueId val="{00000000-A0B1-4D76-B66F-86F3DAB9BDCA}"/>
            </c:ext>
          </c:extLst>
        </c:ser>
        <c:dLbls>
          <c:showLegendKey val="0"/>
          <c:showVal val="0"/>
          <c:showCatName val="0"/>
          <c:showSerName val="0"/>
          <c:showPercent val="0"/>
          <c:showBubbleSize val="0"/>
        </c:dLbls>
        <c:axId val="1642091771"/>
        <c:axId val="1366566730"/>
      </c:scatterChart>
      <c:valAx>
        <c:axId val="16420917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66566730"/>
        <c:crosses val="autoZero"/>
        <c:crossBetween val="midCat"/>
      </c:valAx>
      <c:valAx>
        <c:axId val="136656673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Interest Rate / Down Payment</a:t>
                </a:r>
              </a:p>
            </c:rich>
          </c:tx>
          <c:overlay val="0"/>
        </c:title>
        <c:numFmt formatCode="_(&quot;$&quot;* #,##0.00_);_(&quot;$&quot;* \(#,##0.0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642091771"/>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DP'!$L$8:$L$367</c:f>
              <c:numCache>
                <c:formatCode>"$"#,##0.00_);[Red]\("$"#,##0.00\)</c:formatCode>
                <c:ptCount val="360"/>
                <c:pt idx="0" formatCode="_(&quot;$&quot;* #,##0_);_(&quot;$&quot;* \(#,##0\);_(&quot;$&quot;* &quot;-&quot;??_);_(@_)">
                  <c:v>675000</c:v>
                </c:pt>
                <c:pt idx="1">
                  <c:v>674569.57542265626</c:v>
                </c:pt>
                <c:pt idx="2">
                  <c:v>674136.19167634333</c:v>
                </c:pt>
                <c:pt idx="3">
                  <c:v>673699.8284167744</c:v>
                </c:pt>
                <c:pt idx="4">
                  <c:v>673260.46515979595</c:v>
                </c:pt>
                <c:pt idx="5">
                  <c:v>672818.08128042577</c:v>
                </c:pt>
                <c:pt idx="6">
                  <c:v>672372.65601188492</c:v>
                </c:pt>
                <c:pt idx="7">
                  <c:v>671924.16844462289</c:v>
                </c:pt>
                <c:pt idx="8">
                  <c:v>671472.59752533596</c:v>
                </c:pt>
                <c:pt idx="9">
                  <c:v>671017.92205597891</c:v>
                </c:pt>
                <c:pt idx="10">
                  <c:v>670560.12069277</c:v>
                </c:pt>
                <c:pt idx="11">
                  <c:v>670099.17194518901</c:v>
                </c:pt>
                <c:pt idx="12">
                  <c:v>669635.05417496839</c:v>
                </c:pt>
                <c:pt idx="13">
                  <c:v>669167.74559507752</c:v>
                </c:pt>
                <c:pt idx="14">
                  <c:v>668697.22426869988</c:v>
                </c:pt>
                <c:pt idx="15">
                  <c:v>668223.46810820349</c:v>
                </c:pt>
                <c:pt idx="16">
                  <c:v>667746.45487410366</c:v>
                </c:pt>
                <c:pt idx="17">
                  <c:v>667266.16217401938</c:v>
                </c:pt>
                <c:pt idx="18">
                  <c:v>666782.56746162206</c:v>
                </c:pt>
                <c:pt idx="19">
                  <c:v>666295.64803557692</c:v>
                </c:pt>
                <c:pt idx="20">
                  <c:v>665805.38103847776</c:v>
                </c:pt>
                <c:pt idx="21">
                  <c:v>665311.74345577357</c:v>
                </c:pt>
                <c:pt idx="22">
                  <c:v>664814.71211468824</c:v>
                </c:pt>
                <c:pt idx="23">
                  <c:v>664314.26368313294</c:v>
                </c:pt>
                <c:pt idx="24">
                  <c:v>663810.37466861075</c:v>
                </c:pt>
                <c:pt idx="25">
                  <c:v>663303.02141711372</c:v>
                </c:pt>
                <c:pt idx="26">
                  <c:v>662792.18011201266</c:v>
                </c:pt>
                <c:pt idx="27">
                  <c:v>662277.82677293895</c:v>
                </c:pt>
                <c:pt idx="28">
                  <c:v>661759.93725465913</c:v>
                </c:pt>
                <c:pt idx="29">
                  <c:v>661238.48724594119</c:v>
                </c:pt>
                <c:pt idx="30">
                  <c:v>660713.45226841327</c:v>
                </c:pt>
                <c:pt idx="31">
                  <c:v>660184.80767541484</c:v>
                </c:pt>
                <c:pt idx="32">
                  <c:v>659652.52865083958</c:v>
                </c:pt>
                <c:pt idx="33">
                  <c:v>659116.59020797035</c:v>
                </c:pt>
                <c:pt idx="34">
                  <c:v>658576.96718830639</c:v>
                </c:pt>
                <c:pt idx="35">
                  <c:v>658033.63426038227</c:v>
                </c:pt>
                <c:pt idx="36">
                  <c:v>657486.56591857865</c:v>
                </c:pt>
                <c:pt idx="37">
                  <c:v>656935.73648192512</c:v>
                </c:pt>
                <c:pt idx="38">
                  <c:v>656381.12009289465</c:v>
                </c:pt>
                <c:pt idx="39">
                  <c:v>655822.69071618957</c:v>
                </c:pt>
                <c:pt idx="40">
                  <c:v>655260.42213751958</c:v>
                </c:pt>
                <c:pt idx="41">
                  <c:v>654694.28796237125</c:v>
                </c:pt>
                <c:pt idx="42">
                  <c:v>654124.26161476877</c:v>
                </c:pt>
                <c:pt idx="43">
                  <c:v>653550.31633602653</c:v>
                </c:pt>
                <c:pt idx="44">
                  <c:v>652972.42518349295</c:v>
                </c:pt>
                <c:pt idx="45">
                  <c:v>652390.56102928566</c:v>
                </c:pt>
                <c:pt idx="46">
                  <c:v>651804.69655901822</c:v>
                </c:pt>
                <c:pt idx="47">
                  <c:v>651214.80427051778</c:v>
                </c:pt>
                <c:pt idx="48">
                  <c:v>650620.85647253389</c:v>
                </c:pt>
                <c:pt idx="49">
                  <c:v>650022.82528343878</c:v>
                </c:pt>
                <c:pt idx="50">
                  <c:v>649420.68262991868</c:v>
                </c:pt>
                <c:pt idx="51">
                  <c:v>648814.40024565568</c:v>
                </c:pt>
                <c:pt idx="52">
                  <c:v>648203.94967000082</c:v>
                </c:pt>
                <c:pt idx="53">
                  <c:v>647589.30224663834</c:v>
                </c:pt>
                <c:pt idx="54">
                  <c:v>646970.42912224028</c:v>
                </c:pt>
                <c:pt idx="55">
                  <c:v>646347.30124511197</c:v>
                </c:pt>
                <c:pt idx="56">
                  <c:v>645719.88936382835</c:v>
                </c:pt>
                <c:pt idx="57">
                  <c:v>645088.16402586096</c:v>
                </c:pt>
                <c:pt idx="58">
                  <c:v>644452.09557619505</c:v>
                </c:pt>
                <c:pt idx="59">
                  <c:v>643811.65415593761</c:v>
                </c:pt>
                <c:pt idx="60">
                  <c:v>643166.80970091594</c:v>
                </c:pt>
                <c:pt idx="61">
                  <c:v>642517.53194026602</c:v>
                </c:pt>
                <c:pt idx="62">
                  <c:v>641863.79039501166</c:v>
                </c:pt>
                <c:pt idx="63">
                  <c:v>641205.5543766336</c:v>
                </c:pt>
                <c:pt idx="64">
                  <c:v>640542.79298562917</c:v>
                </c:pt>
                <c:pt idx="65">
                  <c:v>639875.47511006158</c:v>
                </c:pt>
                <c:pt idx="66">
                  <c:v>639203.56942409952</c:v>
                </c:pt>
                <c:pt idx="67">
                  <c:v>638527.04438654648</c:v>
                </c:pt>
                <c:pt idx="68">
                  <c:v>637845.86823936028</c:v>
                </c:pt>
                <c:pt idx="69">
                  <c:v>637160.00900616217</c:v>
                </c:pt>
                <c:pt idx="70">
                  <c:v>636469.43449073576</c:v>
                </c:pt>
                <c:pt idx="71">
                  <c:v>635774.1122755158</c:v>
                </c:pt>
                <c:pt idx="72">
                  <c:v>635074.00972006621</c:v>
                </c:pt>
                <c:pt idx="73">
                  <c:v>634369.09395954793</c:v>
                </c:pt>
                <c:pt idx="74">
                  <c:v>633659.33190317603</c:v>
                </c:pt>
                <c:pt idx="75">
                  <c:v>632944.69023266668</c:v>
                </c:pt>
                <c:pt idx="76">
                  <c:v>632225.13540067256</c:v>
                </c:pt>
                <c:pt idx="77">
                  <c:v>631500.63362920843</c:v>
                </c:pt>
                <c:pt idx="78">
                  <c:v>630771.15090806549</c:v>
                </c:pt>
                <c:pt idx="79">
                  <c:v>630036.65299321467</c:v>
                </c:pt>
                <c:pt idx="80">
                  <c:v>629297.10540519923</c:v>
                </c:pt>
                <c:pt idx="81">
                  <c:v>628552.47342751618</c:v>
                </c:pt>
                <c:pt idx="82">
                  <c:v>627802.72210498655</c:v>
                </c:pt>
                <c:pt idx="83">
                  <c:v>627047.81624211464</c:v>
                </c:pt>
                <c:pt idx="84">
                  <c:v>626287.72040143539</c:v>
                </c:pt>
                <c:pt idx="85">
                  <c:v>625522.3989018515</c:v>
                </c:pt>
                <c:pt idx="86">
                  <c:v>624751.81581695797</c:v>
                </c:pt>
                <c:pt idx="87">
                  <c:v>623975.93497335585</c:v>
                </c:pt>
                <c:pt idx="88">
                  <c:v>623194.71994895395</c:v>
                </c:pt>
                <c:pt idx="89">
                  <c:v>622408.13407125929</c:v>
                </c:pt>
                <c:pt idx="90">
                  <c:v>621616.14041565545</c:v>
                </c:pt>
                <c:pt idx="91">
                  <c:v>620818.70180366933</c:v>
                </c:pt>
                <c:pt idx="92">
                  <c:v>620015.7808012258</c:v>
                </c:pt>
                <c:pt idx="93">
                  <c:v>619207.33971689048</c:v>
                </c:pt>
                <c:pt idx="94">
                  <c:v>618393.34060010035</c:v>
                </c:pt>
                <c:pt idx="95">
                  <c:v>617573.74523938226</c:v>
                </c:pt>
                <c:pt idx="96">
                  <c:v>616748.51516055921</c:v>
                </c:pt>
                <c:pt idx="97">
                  <c:v>615917.61162494426</c:v>
                </c:pt>
                <c:pt idx="98">
                  <c:v>615080.995627522</c:v>
                </c:pt>
                <c:pt idx="99">
                  <c:v>614238.6278951175</c:v>
                </c:pt>
                <c:pt idx="100">
                  <c:v>613390.46888455271</c:v>
                </c:pt>
                <c:pt idx="101">
                  <c:v>612536.47878079023</c:v>
                </c:pt>
                <c:pt idx="102">
                  <c:v>611676.61749506439</c:v>
                </c:pt>
                <c:pt idx="103">
                  <c:v>610810.84466299927</c:v>
                </c:pt>
                <c:pt idx="104">
                  <c:v>609939.11964271369</c:v>
                </c:pt>
                <c:pt idx="105">
                  <c:v>609061.40151291364</c:v>
                </c:pt>
                <c:pt idx="106">
                  <c:v>608177.64907097118</c:v>
                </c:pt>
                <c:pt idx="107">
                  <c:v>607287.82083099033</c:v>
                </c:pt>
                <c:pt idx="108">
                  <c:v>606391.87502185965</c:v>
                </c:pt>
                <c:pt idx="109">
                  <c:v>605489.76958529116</c:v>
                </c:pt>
                <c:pt idx="110">
                  <c:v>604581.46217384632</c:v>
                </c:pt>
                <c:pt idx="111">
                  <c:v>603666.91014894773</c:v>
                </c:pt>
                <c:pt idx="112">
                  <c:v>602746.07057887805</c:v>
                </c:pt>
                <c:pt idx="113">
                  <c:v>601818.90023676411</c:v>
                </c:pt>
                <c:pt idx="114">
                  <c:v>600885.35559854808</c:v>
                </c:pt>
                <c:pt idx="115">
                  <c:v>599945.39284094435</c:v>
                </c:pt>
                <c:pt idx="116">
                  <c:v>598998.96783938212</c:v>
                </c:pt>
                <c:pt idx="117">
                  <c:v>598046.03616593417</c:v>
                </c:pt>
                <c:pt idx="118">
                  <c:v>597086.55308723124</c:v>
                </c:pt>
                <c:pt idx="119">
                  <c:v>596120.47356236225</c:v>
                </c:pt>
                <c:pt idx="120">
                  <c:v>595147.75224075979</c:v>
                </c:pt>
                <c:pt idx="121">
                  <c:v>594168.34346007125</c:v>
                </c:pt>
                <c:pt idx="122">
                  <c:v>593182.20124401548</c:v>
                </c:pt>
                <c:pt idx="123">
                  <c:v>592189.27930022439</c:v>
                </c:pt>
                <c:pt idx="124">
                  <c:v>591189.53101806971</c:v>
                </c:pt>
                <c:pt idx="125">
                  <c:v>590182.90946647525</c:v>
                </c:pt>
                <c:pt idx="126">
                  <c:v>589169.36739171355</c:v>
                </c:pt>
                <c:pt idx="127">
                  <c:v>588148.85721518786</c:v>
                </c:pt>
                <c:pt idx="128">
                  <c:v>587121.3310311985</c:v>
                </c:pt>
                <c:pt idx="129">
                  <c:v>586086.74060469423</c:v>
                </c:pt>
                <c:pt idx="130">
                  <c:v>585045.03736900771</c:v>
                </c:pt>
                <c:pt idx="131">
                  <c:v>583996.17242357589</c:v>
                </c:pt>
                <c:pt idx="132">
                  <c:v>582940.09653164423</c:v>
                </c:pt>
                <c:pt idx="133">
                  <c:v>581876.76011795551</c:v>
                </c:pt>
                <c:pt idx="134">
                  <c:v>580806.11326642265</c:v>
                </c:pt>
                <c:pt idx="135">
                  <c:v>579728.10571778554</c:v>
                </c:pt>
                <c:pt idx="136">
                  <c:v>578642.68686725153</c:v>
                </c:pt>
                <c:pt idx="137">
                  <c:v>577549.80576212017</c:v>
                </c:pt>
                <c:pt idx="138">
                  <c:v>576449.41109939106</c:v>
                </c:pt>
                <c:pt idx="139">
                  <c:v>575341.4512233556</c:v>
                </c:pt>
                <c:pt idx="140">
                  <c:v>574225.87412317237</c:v>
                </c:pt>
                <c:pt idx="141">
                  <c:v>573102.62743042549</c:v>
                </c:pt>
                <c:pt idx="142">
                  <c:v>571971.65841666597</c:v>
                </c:pt>
                <c:pt idx="143">
                  <c:v>570832.91399093682</c:v>
                </c:pt>
                <c:pt idx="144">
                  <c:v>569686.34069728071</c:v>
                </c:pt>
                <c:pt idx="145">
                  <c:v>568531.88471223076</c:v>
                </c:pt>
                <c:pt idx="146">
                  <c:v>567369.49184228363</c:v>
                </c:pt>
                <c:pt idx="147">
                  <c:v>566199.10752135562</c:v>
                </c:pt>
                <c:pt idx="148">
                  <c:v>565020.67680822115</c:v>
                </c:pt>
                <c:pt idx="149">
                  <c:v>563834.14438393398</c:v>
                </c:pt>
                <c:pt idx="150">
                  <c:v>562639.45454922982</c:v>
                </c:pt>
                <c:pt idx="151">
                  <c:v>561436.55122191203</c:v>
                </c:pt>
                <c:pt idx="152">
                  <c:v>560225.37793421897</c:v>
                </c:pt>
                <c:pt idx="153">
                  <c:v>559005.87783017301</c:v>
                </c:pt>
                <c:pt idx="154">
                  <c:v>557777.9936629117</c:v>
                </c:pt>
                <c:pt idx="155">
                  <c:v>556541.66779200046</c:v>
                </c:pt>
                <c:pt idx="156">
                  <c:v>555296.8421807267</c:v>
                </c:pt>
                <c:pt idx="157">
                  <c:v>554043.45839337551</c:v>
                </c:pt>
                <c:pt idx="158">
                  <c:v>552781.45759248617</c:v>
                </c:pt>
                <c:pt idx="159">
                  <c:v>551510.78053609072</c:v>
                </c:pt>
                <c:pt idx="160">
                  <c:v>550231.36757493264</c:v>
                </c:pt>
                <c:pt idx="161">
                  <c:v>548943.15864966658</c:v>
                </c:pt>
                <c:pt idx="162">
                  <c:v>547646.09328803932</c:v>
                </c:pt>
                <c:pt idx="163">
                  <c:v>546340.1106020509</c:v>
                </c:pt>
                <c:pt idx="164">
                  <c:v>545025.14928509621</c:v>
                </c:pt>
                <c:pt idx="165">
                  <c:v>543701.14760908752</c:v>
                </c:pt>
                <c:pt idx="166">
                  <c:v>542368.04342155624</c:v>
                </c:pt>
                <c:pt idx="167">
                  <c:v>541025.77414273564</c:v>
                </c:pt>
                <c:pt idx="168">
                  <c:v>539674.27676262322</c:v>
                </c:pt>
                <c:pt idx="169">
                  <c:v>538313.48783802253</c:v>
                </c:pt>
                <c:pt idx="170">
                  <c:v>536943.34348956519</c:v>
                </c:pt>
                <c:pt idx="171">
                  <c:v>535563.77939871221</c:v>
                </c:pt>
                <c:pt idx="172">
                  <c:v>534174.73080473463</c:v>
                </c:pt>
                <c:pt idx="173">
                  <c:v>532776.13250167342</c:v>
                </c:pt>
                <c:pt idx="174">
                  <c:v>531367.91883527872</c:v>
                </c:pt>
                <c:pt idx="175">
                  <c:v>529950.02369992749</c:v>
                </c:pt>
                <c:pt idx="176">
                  <c:v>528522.38053552073</c:v>
                </c:pt>
                <c:pt idx="177">
                  <c:v>527084.92232435872</c:v>
                </c:pt>
                <c:pt idx="178">
                  <c:v>525637.58158799494</c:v>
                </c:pt>
                <c:pt idx="179">
                  <c:v>524180.29038406868</c:v>
                </c:pt>
                <c:pt idx="180">
                  <c:v>522712.98030311539</c:v>
                </c:pt>
                <c:pt idx="181">
                  <c:v>521235.58246535558</c:v>
                </c:pt>
                <c:pt idx="182">
                  <c:v>519748.02751746116</c:v>
                </c:pt>
                <c:pt idx="183">
                  <c:v>518250.24562929996</c:v>
                </c:pt>
                <c:pt idx="184">
                  <c:v>516742.16649065766</c:v>
                </c:pt>
                <c:pt idx="185">
                  <c:v>515223.71930793719</c:v>
                </c:pt>
                <c:pt idx="186">
                  <c:v>513694.83280083549</c:v>
                </c:pt>
                <c:pt idx="187">
                  <c:v>512155.4351989975</c:v>
                </c:pt>
                <c:pt idx="188">
                  <c:v>510605.45423864684</c:v>
                </c:pt>
                <c:pt idx="189">
                  <c:v>509044.8171591938</c:v>
                </c:pt>
                <c:pt idx="190">
                  <c:v>507473.45069981948</c:v>
                </c:pt>
                <c:pt idx="191">
                  <c:v>505891.28109603701</c:v>
                </c:pt>
                <c:pt idx="192">
                  <c:v>504298.23407622852</c:v>
                </c:pt>
                <c:pt idx="193">
                  <c:v>502694.23485815886</c:v>
                </c:pt>
                <c:pt idx="194">
                  <c:v>501079.20814546495</c:v>
                </c:pt>
                <c:pt idx="195">
                  <c:v>499453.0781241213</c:v>
                </c:pt>
                <c:pt idx="196">
                  <c:v>497815.76845888089</c:v>
                </c:pt>
                <c:pt idx="197">
                  <c:v>496167.20228969195</c:v>
                </c:pt>
                <c:pt idx="198">
                  <c:v>494507.30222808983</c:v>
                </c:pt>
                <c:pt idx="199">
                  <c:v>492835.99035356421</c:v>
                </c:pt>
                <c:pt idx="200">
                  <c:v>491153.18820990121</c:v>
                </c:pt>
                <c:pt idx="201">
                  <c:v>489458.81680150056</c:v>
                </c:pt>
                <c:pt idx="202">
                  <c:v>487752.79658966715</c:v>
                </c:pt>
                <c:pt idx="203">
                  <c:v>486035.04748887738</c:v>
                </c:pt>
                <c:pt idx="204">
                  <c:v>484305.48886301968</c:v>
                </c:pt>
                <c:pt idx="205">
                  <c:v>482564.0395216092</c:v>
                </c:pt>
                <c:pt idx="206">
                  <c:v>480810.61771597649</c:v>
                </c:pt>
                <c:pt idx="207">
                  <c:v>479045.14113543008</c:v>
                </c:pt>
                <c:pt idx="208">
                  <c:v>477267.5269033924</c:v>
                </c:pt>
                <c:pt idx="209">
                  <c:v>475477.69157350948</c:v>
                </c:pt>
                <c:pt idx="210">
                  <c:v>473675.55112573359</c:v>
                </c:pt>
                <c:pt idx="211">
                  <c:v>471861.02096237929</c:v>
                </c:pt>
                <c:pt idx="212">
                  <c:v>470034.01590415189</c:v>
                </c:pt>
                <c:pt idx="213">
                  <c:v>468194.45018614922</c:v>
                </c:pt>
                <c:pt idx="214">
                  <c:v>466342.23745383526</c:v>
                </c:pt>
                <c:pt idx="215">
                  <c:v>464477.29075898661</c:v>
                </c:pt>
                <c:pt idx="216">
                  <c:v>462599.52255561092</c:v>
                </c:pt>
                <c:pt idx="217">
                  <c:v>460708.844695837</c:v>
                </c:pt>
                <c:pt idx="218">
                  <c:v>458805.16842577711</c:v>
                </c:pt>
                <c:pt idx="219">
                  <c:v>456888.40438136057</c:v>
                </c:pt>
                <c:pt idx="220">
                  <c:v>454958.46258413867</c:v>
                </c:pt>
                <c:pt idx="221">
                  <c:v>453015.25243706087</c:v>
                </c:pt>
                <c:pt idx="222">
                  <c:v>451058.68272022193</c:v>
                </c:pt>
                <c:pt idx="223">
                  <c:v>449088.66158657969</c:v>
                </c:pt>
                <c:pt idx="224">
                  <c:v>447105.09655764367</c:v>
                </c:pt>
                <c:pt idx="225">
                  <c:v>445107.89451913373</c:v>
                </c:pt>
                <c:pt idx="226">
                  <c:v>443096.96171660902</c:v>
                </c:pt>
                <c:pt idx="227">
                  <c:v>441072.20375106693</c:v>
                </c:pt>
                <c:pt idx="228">
                  <c:v>439033.52557451179</c:v>
                </c:pt>
                <c:pt idx="229">
                  <c:v>436980.83148549282</c:v>
                </c:pt>
                <c:pt idx="230">
                  <c:v>434914.02512461186</c:v>
                </c:pt>
                <c:pt idx="231">
                  <c:v>432833.00946999982</c:v>
                </c:pt>
                <c:pt idx="232">
                  <c:v>430737.68683276232</c:v>
                </c:pt>
                <c:pt idx="233">
                  <c:v>428627.95885239384</c:v>
                </c:pt>
                <c:pt idx="234">
                  <c:v>426503.72649216029</c:v>
                </c:pt>
                <c:pt idx="235">
                  <c:v>424364.89003445016</c:v>
                </c:pt>
                <c:pt idx="236">
                  <c:v>422211.34907609323</c:v>
                </c:pt>
                <c:pt idx="237">
                  <c:v>420043.00252364762</c:v>
                </c:pt>
                <c:pt idx="238">
                  <c:v>417859.74858865398</c:v>
                </c:pt>
                <c:pt idx="239">
                  <c:v>415661.48478285724</c:v>
                </c:pt>
                <c:pt idx="240">
                  <c:v>413448.10791339562</c:v>
                </c:pt>
                <c:pt idx="241">
                  <c:v>411219.5140779565</c:v>
                </c:pt>
                <c:pt idx="242">
                  <c:v>408975.59865989868</c:v>
                </c:pt>
                <c:pt idx="243">
                  <c:v>406716.25632334175</c:v>
                </c:pt>
                <c:pt idx="244">
                  <c:v>404441.38100822095</c:v>
                </c:pt>
                <c:pt idx="245">
                  <c:v>402150.86592530872</c:v>
                </c:pt>
                <c:pt idx="246">
                  <c:v>399844.60355120146</c:v>
                </c:pt>
                <c:pt idx="247">
                  <c:v>397522.48562327225</c:v>
                </c:pt>
                <c:pt idx="248">
                  <c:v>395184.4031345885</c:v>
                </c:pt>
                <c:pt idx="249">
                  <c:v>392830.24632879504</c:v>
                </c:pt>
                <c:pt idx="250">
                  <c:v>390459.90469496173</c:v>
                </c:pt>
                <c:pt idx="251">
                  <c:v>388073.26696239586</c:v>
                </c:pt>
                <c:pt idx="252">
                  <c:v>385670.22109541862</c:v>
                </c:pt>
                <c:pt idx="253">
                  <c:v>383250.6542881059</c:v>
                </c:pt>
                <c:pt idx="254">
                  <c:v>380814.45295899286</c:v>
                </c:pt>
                <c:pt idx="255">
                  <c:v>378361.50274574221</c:v>
                </c:pt>
                <c:pt idx="256">
                  <c:v>375891.68849977542</c:v>
                </c:pt>
                <c:pt idx="257">
                  <c:v>373404.89428086765</c:v>
                </c:pt>
                <c:pt idx="258">
                  <c:v>370901.00335170486</c:v>
                </c:pt>
                <c:pt idx="259">
                  <c:v>368379.89817240409</c:v>
                </c:pt>
                <c:pt idx="260">
                  <c:v>365841.46039499564</c:v>
                </c:pt>
                <c:pt idx="261">
                  <c:v>363285.57085786748</c:v>
                </c:pt>
                <c:pt idx="262">
                  <c:v>360712.10958017159</c:v>
                </c:pt>
                <c:pt idx="263">
                  <c:v>358120.95575619151</c:v>
                </c:pt>
                <c:pt idx="264">
                  <c:v>355511.98774967156</c:v>
                </c:pt>
                <c:pt idx="265">
                  <c:v>352885.08308810683</c:v>
                </c:pt>
                <c:pt idx="266">
                  <c:v>350240.11845699383</c:v>
                </c:pt>
                <c:pt idx="267">
                  <c:v>347576.96969404194</c:v>
                </c:pt>
                <c:pt idx="268">
                  <c:v>344895.51178334473</c:v>
                </c:pt>
                <c:pt idx="269">
                  <c:v>342195.61884951149</c:v>
                </c:pt>
                <c:pt idx="270">
                  <c:v>339477.16415175813</c:v>
                </c:pt>
                <c:pt idx="271">
                  <c:v>336740.02007795771</c:v>
                </c:pt>
                <c:pt idx="272">
                  <c:v>333984.05813864991</c:v>
                </c:pt>
                <c:pt idx="273">
                  <c:v>331209.1489610094</c:v>
                </c:pt>
                <c:pt idx="274">
                  <c:v>328415.1622827726</c:v>
                </c:pt>
                <c:pt idx="275">
                  <c:v>325601.96694612294</c:v>
                </c:pt>
                <c:pt idx="276">
                  <c:v>322769.43089153379</c:v>
                </c:pt>
                <c:pt idx="277">
                  <c:v>319917.42115156935</c:v>
                </c:pt>
                <c:pt idx="278">
                  <c:v>317045.80384464265</c:v>
                </c:pt>
                <c:pt idx="279">
                  <c:v>314154.44416873081</c:v>
                </c:pt>
                <c:pt idx="280">
                  <c:v>311243.20639504708</c:v>
                </c:pt>
                <c:pt idx="281">
                  <c:v>308311.95386166929</c:v>
                </c:pt>
                <c:pt idx="282">
                  <c:v>305360.54896712455</c:v>
                </c:pt>
                <c:pt idx="283">
                  <c:v>302388.85316392977</c:v>
                </c:pt>
                <c:pt idx="284">
                  <c:v>299396.72695208807</c:v>
                </c:pt>
                <c:pt idx="285">
                  <c:v>296384.02987253992</c:v>
                </c:pt>
                <c:pt idx="286">
                  <c:v>293350.62050056987</c:v>
                </c:pt>
                <c:pt idx="287">
                  <c:v>290296.35643916752</c:v>
                </c:pt>
                <c:pt idx="288">
                  <c:v>287221.09431234305</c:v>
                </c:pt>
                <c:pt idx="289">
                  <c:v>284124.68975839665</c:v>
                </c:pt>
                <c:pt idx="290">
                  <c:v>281006.9974231419</c:v>
                </c:pt>
                <c:pt idx="291">
                  <c:v>277867.87095308228</c:v>
                </c:pt>
                <c:pt idx="292">
                  <c:v>274707.16298854095</c:v>
                </c:pt>
                <c:pt idx="293">
                  <c:v>271524.72515674343</c:v>
                </c:pt>
                <c:pt idx="294">
                  <c:v>268320.40806485229</c:v>
                </c:pt>
                <c:pt idx="295">
                  <c:v>265094.06129295443</c:v>
                </c:pt>
                <c:pt idx="296">
                  <c:v>261845.53338699974</c:v>
                </c:pt>
                <c:pt idx="297">
                  <c:v>258574.67185169162</c:v>
                </c:pt>
                <c:pt idx="298">
                  <c:v>255281.32314332825</c:v>
                </c:pt>
                <c:pt idx="299">
                  <c:v>251965.33266259488</c:v>
                </c:pt>
                <c:pt idx="300">
                  <c:v>248626.54474730647</c:v>
                </c:pt>
                <c:pt idx="301">
                  <c:v>245264.80266510046</c:v>
                </c:pt>
                <c:pt idx="302">
                  <c:v>241879.94860607927</c:v>
                </c:pt>
                <c:pt idx="303">
                  <c:v>238471.82367540232</c:v>
                </c:pt>
                <c:pt idx="304">
                  <c:v>235040.26788582696</c:v>
                </c:pt>
                <c:pt idx="305">
                  <c:v>231585.12015019829</c:v>
                </c:pt>
                <c:pt idx="306">
                  <c:v>228106.21827388715</c:v>
                </c:pt>
                <c:pt idx="307">
                  <c:v>224603.39894717638</c:v>
                </c:pt>
                <c:pt idx="308">
                  <c:v>221076.49773759447</c:v>
                </c:pt>
                <c:pt idx="309">
                  <c:v>217525.34908219668</c:v>
                </c:pt>
                <c:pt idx="310">
                  <c:v>213949.78627979304</c:v>
                </c:pt>
                <c:pt idx="311">
                  <c:v>210349.64148312286</c:v>
                </c:pt>
                <c:pt idx="312">
                  <c:v>206724.74569097557</c:v>
                </c:pt>
                <c:pt idx="313">
                  <c:v>203074.92874025728</c:v>
                </c:pt>
                <c:pt idx="314">
                  <c:v>199400.01929800279</c:v>
                </c:pt>
                <c:pt idx="315">
                  <c:v>195699.84485333282</c:v>
                </c:pt>
                <c:pt idx="316">
                  <c:v>191974.23170935575</c:v>
                </c:pt>
                <c:pt idx="317">
                  <c:v>188223.00497501381</c:v>
                </c:pt>
                <c:pt idx="318">
                  <c:v>184445.98855687329</c:v>
                </c:pt>
                <c:pt idx="319">
                  <c:v>180643.00515085805</c:v>
                </c:pt>
                <c:pt idx="320">
                  <c:v>176813.87623392645</c:v>
                </c:pt>
                <c:pt idx="321">
                  <c:v>172958.42205569096</c:v>
                </c:pt>
                <c:pt idx="322">
                  <c:v>169076.4616299801</c:v>
                </c:pt>
                <c:pt idx="323">
                  <c:v>165167.81272634247</c:v>
                </c:pt>
                <c:pt idx="324">
                  <c:v>161232.29186149233</c:v>
                </c:pt>
                <c:pt idx="325">
                  <c:v>157269.71429069634</c:v>
                </c:pt>
                <c:pt idx="326">
                  <c:v>153279.89399910113</c:v>
                </c:pt>
                <c:pt idx="327">
                  <c:v>149262.64369300121</c:v>
                </c:pt>
                <c:pt idx="328">
                  <c:v>145217.77479104686</c:v>
                </c:pt>
                <c:pt idx="329">
                  <c:v>141145.09741539156</c:v>
                </c:pt>
                <c:pt idx="330">
                  <c:v>137044.42038277863</c:v>
                </c:pt>
                <c:pt idx="331">
                  <c:v>132915.55119556648</c:v>
                </c:pt>
                <c:pt idx="332">
                  <c:v>128758.29603269226</c:v>
                </c:pt>
                <c:pt idx="333">
                  <c:v>124572.45974057328</c:v>
                </c:pt>
                <c:pt idx="334">
                  <c:v>120357.84582394597</c:v>
                </c:pt>
                <c:pt idx="335">
                  <c:v>116114.25643664185</c:v>
                </c:pt>
                <c:pt idx="336">
                  <c:v>111841.49237230002</c:v>
                </c:pt>
                <c:pt idx="337">
                  <c:v>107539.35305501585</c:v>
                </c:pt>
                <c:pt idx="338">
                  <c:v>103207.63652992534</c:v>
                </c:pt>
                <c:pt idx="339">
                  <c:v>98846.139453724827</c:v>
                </c:pt>
                <c:pt idx="340">
                  <c:v>94454.657085125436</c:v>
                </c:pt>
                <c:pt idx="341">
                  <c:v>90032.983275241932</c:v>
                </c:pt>
                <c:pt idx="342">
                  <c:v>85580.910457915481</c:v>
                </c:pt>
                <c:pt idx="343">
                  <c:v>81098.229639969897</c:v>
                </c:pt>
                <c:pt idx="344">
                  <c:v>76584.730391400939</c:v>
                </c:pt>
                <c:pt idx="345">
                  <c:v>72040.200835498079</c:v>
                </c:pt>
                <c:pt idx="346">
                  <c:v>67464.427638898385</c:v>
                </c:pt>
                <c:pt idx="347">
                  <c:v>62857.196001572069</c:v>
                </c:pt>
                <c:pt idx="348">
                  <c:v>58218.289646739133</c:v>
                </c:pt>
                <c:pt idx="349">
                  <c:v>53547.490810716721</c:v>
                </c:pt>
                <c:pt idx="350">
                  <c:v>48844.580232696651</c:v>
                </c:pt>
                <c:pt idx="351">
                  <c:v>44109.337144452693</c:v>
                </c:pt>
                <c:pt idx="352">
                  <c:v>39341.539259977057</c:v>
                </c:pt>
                <c:pt idx="353">
                  <c:v>34540.962765045653</c:v>
                </c:pt>
                <c:pt idx="354">
                  <c:v>29707.382306711595</c:v>
                </c:pt>
                <c:pt idx="355">
                  <c:v>24840.570982726491</c:v>
                </c:pt>
                <c:pt idx="356">
                  <c:v>19940.300330888989</c:v>
                </c:pt>
                <c:pt idx="357">
                  <c:v>15006.340318320104</c:v>
                </c:pt>
                <c:pt idx="358">
                  <c:v>10038.459330664809</c:v>
                </c:pt>
                <c:pt idx="359">
                  <c:v>5036.4241612193837</c:v>
                </c:pt>
              </c:numCache>
            </c:numRef>
          </c:yVal>
          <c:smooth val="1"/>
          <c:extLst>
            <c:ext xmlns:c16="http://schemas.microsoft.com/office/drawing/2014/chart" uri="{C3380CC4-5D6E-409C-BE32-E72D297353CC}">
              <c16:uniqueId val="{00000000-AA83-453D-915C-BE332B2AA626}"/>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DP'!$R$8:$R$367</c:f>
              <c:numCache>
                <c:formatCode>"$"#,##0.00_);[Red]\("$"#,##0.00\)</c:formatCode>
                <c:ptCount val="360"/>
                <c:pt idx="0">
                  <c:v>430.42457734374602</c:v>
                </c:pt>
                <c:pt idx="1">
                  <c:v>863.80832365672995</c:v>
                </c:pt>
                <c:pt idx="2">
                  <c:v>1300.1715832256159</c:v>
                </c:pt>
                <c:pt idx="3">
                  <c:v>1739.5348402040381</c:v>
                </c:pt>
                <c:pt idx="4">
                  <c:v>2181.918719574187</c:v>
                </c:pt>
                <c:pt idx="5">
                  <c:v>2627.3439881150061</c:v>
                </c:pt>
                <c:pt idx="6">
                  <c:v>3075.8315553770435</c:v>
                </c:pt>
                <c:pt idx="7">
                  <c:v>3527.4024746640071</c:v>
                </c:pt>
                <c:pt idx="8">
                  <c:v>3982.0779440210681</c:v>
                </c:pt>
                <c:pt idx="9">
                  <c:v>4439.8793072299595</c:v>
                </c:pt>
                <c:pt idx="10">
                  <c:v>4900.8280548109115</c:v>
                </c:pt>
                <c:pt idx="11">
                  <c:v>5364.9458250314829</c:v>
                </c:pt>
                <c:pt idx="12">
                  <c:v>5832.2544049223216</c:v>
                </c:pt>
                <c:pt idx="13">
                  <c:v>6302.7757312999092</c:v>
                </c:pt>
                <c:pt idx="14">
                  <c:v>6776.5318917963432</c:v>
                </c:pt>
                <c:pt idx="15">
                  <c:v>7253.5451258961903</c:v>
                </c:pt>
                <c:pt idx="16">
                  <c:v>7733.837825980474</c:v>
                </c:pt>
                <c:pt idx="17">
                  <c:v>8217.4325383778378</c:v>
                </c:pt>
                <c:pt idx="18">
                  <c:v>8704.3519644229309</c:v>
                </c:pt>
                <c:pt idx="19">
                  <c:v>9194.6189615220865</c:v>
                </c:pt>
                <c:pt idx="20">
                  <c:v>9688.2565442262967</c:v>
                </c:pt>
                <c:pt idx="21">
                  <c:v>10185.287885311598</c:v>
                </c:pt>
                <c:pt idx="22">
                  <c:v>10685.736316866863</c:v>
                </c:pt>
                <c:pt idx="23">
                  <c:v>11189.62533138907</c:v>
                </c:pt>
                <c:pt idx="24">
                  <c:v>11696.978582886117</c:v>
                </c:pt>
                <c:pt idx="25">
                  <c:v>12207.819887987207</c:v>
                </c:pt>
                <c:pt idx="26">
                  <c:v>12722.173227060866</c:v>
                </c:pt>
                <c:pt idx="27">
                  <c:v>13240.062745340656</c:v>
                </c:pt>
                <c:pt idx="28">
                  <c:v>13761.51275405862</c:v>
                </c:pt>
                <c:pt idx="29">
                  <c:v>14286.547731586521</c:v>
                </c:pt>
                <c:pt idx="30">
                  <c:v>14815.192324584925</c:v>
                </c:pt>
                <c:pt idx="31">
                  <c:v>15347.471349160194</c:v>
                </c:pt>
                <c:pt idx="32">
                  <c:v>15883.409792029419</c:v>
                </c:pt>
                <c:pt idx="33">
                  <c:v>16423.032811693367</c:v>
                </c:pt>
                <c:pt idx="34">
                  <c:v>16966.365739617508</c:v>
                </c:pt>
                <c:pt idx="35">
                  <c:v>17513.434081421125</c:v>
                </c:pt>
                <c:pt idx="36">
                  <c:v>18064.263518074644</c:v>
                </c:pt>
                <c:pt idx="37">
                  <c:v>18618.879907105154</c:v>
                </c:pt>
                <c:pt idx="38">
                  <c:v>19177.309283810249</c:v>
                </c:pt>
                <c:pt idx="39">
                  <c:v>19739.577862480193</c:v>
                </c:pt>
                <c:pt idx="40">
                  <c:v>20305.712037628491</c:v>
                </c:pt>
                <c:pt idx="41">
                  <c:v>20875.738385230936</c:v>
                </c:pt>
                <c:pt idx="42">
                  <c:v>21449.683663973148</c:v>
                </c:pt>
                <c:pt idx="43">
                  <c:v>22027.574816506713</c:v>
                </c:pt>
                <c:pt idx="44">
                  <c:v>22609.438970713945</c:v>
                </c:pt>
                <c:pt idx="45">
                  <c:v>23195.303440981352</c:v>
                </c:pt>
                <c:pt idx="46">
                  <c:v>23785.195729481849</c:v>
                </c:pt>
                <c:pt idx="47">
                  <c:v>24379.143527465785</c:v>
                </c:pt>
                <c:pt idx="48">
                  <c:v>24977.174716560861</c:v>
                </c:pt>
                <c:pt idx="49">
                  <c:v>25579.317370080964</c:v>
                </c:pt>
                <c:pt idx="50">
                  <c:v>26185.599754344017</c:v>
                </c:pt>
                <c:pt idx="51">
                  <c:v>26796.050329998881</c:v>
                </c:pt>
                <c:pt idx="52">
                  <c:v>27410.697753361372</c:v>
                </c:pt>
                <c:pt idx="53">
                  <c:v>28029.570877759477</c:v>
                </c:pt>
                <c:pt idx="54">
                  <c:v>28652.698754887821</c:v>
                </c:pt>
                <c:pt idx="55">
                  <c:v>29280.110636171423</c:v>
                </c:pt>
                <c:pt idx="56">
                  <c:v>29911.835974138849</c:v>
                </c:pt>
                <c:pt idx="57">
                  <c:v>30547.904423804801</c:v>
                </c:pt>
                <c:pt idx="58">
                  <c:v>31188.345844062205</c:v>
                </c:pt>
                <c:pt idx="59">
                  <c:v>31833.190299083879</c:v>
                </c:pt>
                <c:pt idx="60">
                  <c:v>32482.468059733827</c:v>
                </c:pt>
                <c:pt idx="61">
                  <c:v>33136.209604988246</c:v>
                </c:pt>
                <c:pt idx="62">
                  <c:v>33794.445623366286</c:v>
                </c:pt>
                <c:pt idx="63">
                  <c:v>34457.207014370673</c:v>
                </c:pt>
                <c:pt idx="64">
                  <c:v>35124.52488993822</c:v>
                </c:pt>
                <c:pt idx="65">
                  <c:v>35796.430575900289</c:v>
                </c:pt>
                <c:pt idx="66">
                  <c:v>36472.955613453349</c:v>
                </c:pt>
                <c:pt idx="67">
                  <c:v>37154.13176063959</c:v>
                </c:pt>
                <c:pt idx="68">
                  <c:v>37839.990993837731</c:v>
                </c:pt>
                <c:pt idx="69">
                  <c:v>38530.56550926411</c:v>
                </c:pt>
                <c:pt idx="70">
                  <c:v>39225.887724484048</c:v>
                </c:pt>
                <c:pt idx="71">
                  <c:v>39925.99027993362</c:v>
                </c:pt>
                <c:pt idx="72">
                  <c:v>40630.906040451911</c:v>
                </c:pt>
                <c:pt idx="73">
                  <c:v>41340.668096823763</c:v>
                </c:pt>
                <c:pt idx="74">
                  <c:v>42055.309767333172</c:v>
                </c:pt>
                <c:pt idx="75">
                  <c:v>42774.864599327339</c:v>
                </c:pt>
                <c:pt idx="76">
                  <c:v>43499.36637079146</c:v>
                </c:pt>
                <c:pt idx="77">
                  <c:v>44228.849091934397</c:v>
                </c:pt>
                <c:pt idx="78">
                  <c:v>44963.347006785189</c:v>
                </c:pt>
                <c:pt idx="79">
                  <c:v>45702.894594800586</c:v>
                </c:pt>
                <c:pt idx="80">
                  <c:v>46447.526572483584</c:v>
                </c:pt>
                <c:pt idx="81">
                  <c:v>47197.277895013154</c:v>
                </c:pt>
                <c:pt idx="82">
                  <c:v>47952.183757885119</c:v>
                </c:pt>
                <c:pt idx="83">
                  <c:v>48712.279598564324</c:v>
                </c:pt>
                <c:pt idx="84">
                  <c:v>49477.601098148203</c:v>
                </c:pt>
                <c:pt idx="85">
                  <c:v>50248.184183041718</c:v>
                </c:pt>
                <c:pt idx="86">
                  <c:v>51024.065026643875</c:v>
                </c:pt>
                <c:pt idx="87">
                  <c:v>51805.280051045804</c:v>
                </c:pt>
                <c:pt idx="88">
                  <c:v>52591.865928740488</c:v>
                </c:pt>
                <c:pt idx="89">
                  <c:v>53383.859584344325</c:v>
                </c:pt>
                <c:pt idx="90">
                  <c:v>54181.298196330441</c:v>
                </c:pt>
                <c:pt idx="91">
                  <c:v>54984.219198773964</c:v>
                </c:pt>
                <c:pt idx="92">
                  <c:v>55792.660283109282</c:v>
                </c:pt>
                <c:pt idx="93">
                  <c:v>56606.659399899407</c:v>
                </c:pt>
                <c:pt idx="94">
                  <c:v>57426.254760617463</c:v>
                </c:pt>
                <c:pt idx="95">
                  <c:v>58251.484839440454</c:v>
                </c:pt>
                <c:pt idx="96">
                  <c:v>59082.388375055358</c:v>
                </c:pt>
                <c:pt idx="97">
                  <c:v>59919.004372477611</c:v>
                </c:pt>
                <c:pt idx="98">
                  <c:v>60761.372104882146</c:v>
                </c:pt>
                <c:pt idx="99">
                  <c:v>61609.53111544696</c:v>
                </c:pt>
                <c:pt idx="100">
                  <c:v>62463.521219209404</c:v>
                </c:pt>
                <c:pt idx="101">
                  <c:v>63323.382504935216</c:v>
                </c:pt>
                <c:pt idx="102">
                  <c:v>64189.155337000397</c:v>
                </c:pt>
                <c:pt idx="103">
                  <c:v>65060.88035728602</c:v>
                </c:pt>
                <c:pt idx="104">
                  <c:v>65938.598487086114</c:v>
                </c:pt>
                <c:pt idx="105">
                  <c:v>66822.350929028573</c:v>
                </c:pt>
                <c:pt idx="106">
                  <c:v>67712.179169009396</c:v>
                </c:pt>
                <c:pt idx="107">
                  <c:v>68608.124978140084</c:v>
                </c:pt>
                <c:pt idx="108">
                  <c:v>69510.230414708552</c:v>
                </c:pt>
                <c:pt idx="109">
                  <c:v>70418.537826153421</c:v>
                </c:pt>
                <c:pt idx="110">
                  <c:v>71333.089851051976</c:v>
                </c:pt>
                <c:pt idx="111">
                  <c:v>72253.929421121706</c:v>
                </c:pt>
                <c:pt idx="112">
                  <c:v>73181.099763235659</c:v>
                </c:pt>
                <c:pt idx="113">
                  <c:v>74114.644401451646</c:v>
                </c:pt>
                <c:pt idx="114">
                  <c:v>75054.607159055377</c:v>
                </c:pt>
                <c:pt idx="115">
                  <c:v>76001.032160617629</c:v>
                </c:pt>
                <c:pt idx="116">
                  <c:v>76953.963834065624</c:v>
                </c:pt>
                <c:pt idx="117">
                  <c:v>77913.446912768573</c:v>
                </c:pt>
                <c:pt idx="118">
                  <c:v>78879.5264376376</c:v>
                </c:pt>
                <c:pt idx="119">
                  <c:v>79852.247759240112</c:v>
                </c:pt>
                <c:pt idx="120">
                  <c:v>80831.656539928634</c:v>
                </c:pt>
                <c:pt idx="121">
                  <c:v>81817.79875598439</c:v>
                </c:pt>
                <c:pt idx="122">
                  <c:v>82810.720699775527</c:v>
                </c:pt>
                <c:pt idx="123">
                  <c:v>83810.468981930229</c:v>
                </c:pt>
                <c:pt idx="124">
                  <c:v>84817.090533524752</c:v>
                </c:pt>
                <c:pt idx="125">
                  <c:v>85830.632608286483</c:v>
                </c:pt>
                <c:pt idx="126">
                  <c:v>86851.142784812197</c:v>
                </c:pt>
                <c:pt idx="127">
                  <c:v>87878.668968801532</c:v>
                </c:pt>
                <c:pt idx="128">
                  <c:v>88913.259395305795</c:v>
                </c:pt>
                <c:pt idx="129">
                  <c:v>89954.962630992275</c:v>
                </c:pt>
                <c:pt idx="130">
                  <c:v>91003.827576424097</c:v>
                </c:pt>
                <c:pt idx="131">
                  <c:v>92059.903468355755</c:v>
                </c:pt>
                <c:pt idx="132">
                  <c:v>93123.23988204445</c:v>
                </c:pt>
                <c:pt idx="133">
                  <c:v>94193.886733577252</c:v>
                </c:pt>
                <c:pt idx="134">
                  <c:v>95271.894282214344</c:v>
                </c:pt>
                <c:pt idx="135">
                  <c:v>96357.313132748313</c:v>
                </c:pt>
                <c:pt idx="136">
                  <c:v>97450.19423787971</c:v>
                </c:pt>
                <c:pt idx="137">
                  <c:v>98550.588900608884</c:v>
                </c:pt>
                <c:pt idx="138">
                  <c:v>99658.548776644311</c:v>
                </c:pt>
                <c:pt idx="139">
                  <c:v>100774.12587682749</c:v>
                </c:pt>
                <c:pt idx="140">
                  <c:v>101897.37256957442</c:v>
                </c:pt>
                <c:pt idx="141">
                  <c:v>103028.341583334</c:v>
                </c:pt>
                <c:pt idx="142">
                  <c:v>104167.08600906316</c:v>
                </c:pt>
                <c:pt idx="143">
                  <c:v>105313.65930271921</c:v>
                </c:pt>
                <c:pt idx="144">
                  <c:v>106468.11528776915</c:v>
                </c:pt>
                <c:pt idx="145">
                  <c:v>107630.50815771631</c:v>
                </c:pt>
                <c:pt idx="146">
                  <c:v>108800.89247864435</c:v>
                </c:pt>
                <c:pt idx="147">
                  <c:v>109979.32319177878</c:v>
                </c:pt>
                <c:pt idx="148">
                  <c:v>111165.85561606601</c:v>
                </c:pt>
                <c:pt idx="149">
                  <c:v>112360.54545077021</c:v>
                </c:pt>
                <c:pt idx="150">
                  <c:v>113563.448778088</c:v>
                </c:pt>
                <c:pt idx="151">
                  <c:v>114774.62206578111</c:v>
                </c:pt>
                <c:pt idx="152">
                  <c:v>115994.1221698271</c:v>
                </c:pt>
                <c:pt idx="153">
                  <c:v>117222.0063370884</c:v>
                </c:pt>
                <c:pt idx="154">
                  <c:v>118458.33220799963</c:v>
                </c:pt>
                <c:pt idx="155">
                  <c:v>119703.15781927337</c:v>
                </c:pt>
                <c:pt idx="156">
                  <c:v>120956.54160662463</c:v>
                </c:pt>
                <c:pt idx="157">
                  <c:v>122218.54240751392</c:v>
                </c:pt>
                <c:pt idx="158">
                  <c:v>123489.21946390932</c:v>
                </c:pt>
                <c:pt idx="159">
                  <c:v>124768.63242506744</c:v>
                </c:pt>
                <c:pt idx="160">
                  <c:v>126056.84135033352</c:v>
                </c:pt>
                <c:pt idx="161">
                  <c:v>127353.90671196081</c:v>
                </c:pt>
                <c:pt idx="162">
                  <c:v>128659.88939794929</c:v>
                </c:pt>
                <c:pt idx="163">
                  <c:v>129974.85071490394</c:v>
                </c:pt>
                <c:pt idx="164">
                  <c:v>131298.85239091265</c:v>
                </c:pt>
                <c:pt idx="165">
                  <c:v>132631.95657844393</c:v>
                </c:pt>
                <c:pt idx="166">
                  <c:v>133974.22585726448</c:v>
                </c:pt>
                <c:pt idx="167">
                  <c:v>135325.72323737692</c:v>
                </c:pt>
                <c:pt idx="168">
                  <c:v>136686.51216197765</c:v>
                </c:pt>
                <c:pt idx="169">
                  <c:v>138056.65651043499</c:v>
                </c:pt>
                <c:pt idx="170">
                  <c:v>139436.22060128796</c:v>
                </c:pt>
                <c:pt idx="171">
                  <c:v>140825.26919526557</c:v>
                </c:pt>
                <c:pt idx="172">
                  <c:v>142223.86749832676</c:v>
                </c:pt>
                <c:pt idx="173">
                  <c:v>143632.08116472149</c:v>
                </c:pt>
                <c:pt idx="174">
                  <c:v>145049.97630007268</c:v>
                </c:pt>
                <c:pt idx="175">
                  <c:v>146477.61946447942</c:v>
                </c:pt>
                <c:pt idx="176">
                  <c:v>147915.07767564146</c:v>
                </c:pt>
                <c:pt idx="177">
                  <c:v>149362.41841200524</c:v>
                </c:pt>
                <c:pt idx="178">
                  <c:v>150819.70961593153</c:v>
                </c:pt>
                <c:pt idx="179">
                  <c:v>152287.01969688479</c:v>
                </c:pt>
                <c:pt idx="180">
                  <c:v>153764.41753464463</c:v>
                </c:pt>
                <c:pt idx="181">
                  <c:v>155251.97248253904</c:v>
                </c:pt>
                <c:pt idx="182">
                  <c:v>156749.75437070025</c:v>
                </c:pt>
                <c:pt idx="183">
                  <c:v>158257.83350934257</c:v>
                </c:pt>
                <c:pt idx="184">
                  <c:v>159776.28069206304</c:v>
                </c:pt>
                <c:pt idx="185">
                  <c:v>161305.16719916472</c:v>
                </c:pt>
                <c:pt idx="186">
                  <c:v>162844.56480100271</c:v>
                </c:pt>
                <c:pt idx="187">
                  <c:v>164394.54576135334</c:v>
                </c:pt>
                <c:pt idx="188">
                  <c:v>165955.18284080637</c:v>
                </c:pt>
                <c:pt idx="189">
                  <c:v>167526.54930018066</c:v>
                </c:pt>
                <c:pt idx="190">
                  <c:v>169108.71890396313</c:v>
                </c:pt>
                <c:pt idx="191">
                  <c:v>170701.76592377163</c:v>
                </c:pt>
                <c:pt idx="192">
                  <c:v>172305.76514184132</c:v>
                </c:pt>
                <c:pt idx="193">
                  <c:v>173920.79185453523</c:v>
                </c:pt>
                <c:pt idx="194">
                  <c:v>175546.92187587891</c:v>
                </c:pt>
                <c:pt idx="195">
                  <c:v>177184.23154111931</c:v>
                </c:pt>
                <c:pt idx="196">
                  <c:v>178832.79771030825</c:v>
                </c:pt>
                <c:pt idx="197">
                  <c:v>180492.69777191037</c:v>
                </c:pt>
                <c:pt idx="198">
                  <c:v>182164.009646436</c:v>
                </c:pt>
                <c:pt idx="199">
                  <c:v>183846.81179009899</c:v>
                </c:pt>
                <c:pt idx="200">
                  <c:v>185541.18319849967</c:v>
                </c:pt>
                <c:pt idx="201">
                  <c:v>187247.20341033311</c:v>
                </c:pt>
                <c:pt idx="202">
                  <c:v>188964.95251112289</c:v>
                </c:pt>
                <c:pt idx="203">
                  <c:v>190694.51113698061</c:v>
                </c:pt>
                <c:pt idx="204">
                  <c:v>192435.96047839109</c:v>
                </c:pt>
                <c:pt idx="205">
                  <c:v>194189.38228402377</c:v>
                </c:pt>
                <c:pt idx="206">
                  <c:v>195954.85886457018</c:v>
                </c:pt>
                <c:pt idx="207">
                  <c:v>197732.47309660784</c:v>
                </c:pt>
                <c:pt idx="208">
                  <c:v>199522.30842649075</c:v>
                </c:pt>
                <c:pt idx="209">
                  <c:v>201324.44887426661</c:v>
                </c:pt>
                <c:pt idx="210">
                  <c:v>203138.97903762094</c:v>
                </c:pt>
                <c:pt idx="211">
                  <c:v>204965.98409584834</c:v>
                </c:pt>
                <c:pt idx="212">
                  <c:v>206805.54981385104</c:v>
                </c:pt>
                <c:pt idx="213">
                  <c:v>208657.762546165</c:v>
                </c:pt>
                <c:pt idx="214">
                  <c:v>210522.70924101362</c:v>
                </c:pt>
                <c:pt idx="215">
                  <c:v>212400.47744438934</c:v>
                </c:pt>
                <c:pt idx="216">
                  <c:v>214291.15530416326</c:v>
                </c:pt>
                <c:pt idx="217">
                  <c:v>216194.83157422312</c:v>
                </c:pt>
                <c:pt idx="218">
                  <c:v>218111.59561863964</c:v>
                </c:pt>
                <c:pt idx="219">
                  <c:v>220041.53741586153</c:v>
                </c:pt>
                <c:pt idx="220">
                  <c:v>221984.74756293933</c:v>
                </c:pt>
                <c:pt idx="221">
                  <c:v>223941.31727977828</c:v>
                </c:pt>
                <c:pt idx="222">
                  <c:v>225911.33841342048</c:v>
                </c:pt>
                <c:pt idx="223">
                  <c:v>227894.9034423565</c:v>
                </c:pt>
                <c:pt idx="224">
                  <c:v>229892.10548086645</c:v>
                </c:pt>
                <c:pt idx="225">
                  <c:v>231903.03828339116</c:v>
                </c:pt>
                <c:pt idx="226">
                  <c:v>233927.79624893321</c:v>
                </c:pt>
                <c:pt idx="227">
                  <c:v>235966.47442548838</c:v>
                </c:pt>
                <c:pt idx="228">
                  <c:v>238019.16851450736</c:v>
                </c:pt>
                <c:pt idx="229">
                  <c:v>240085.97487538835</c:v>
                </c:pt>
                <c:pt idx="230">
                  <c:v>242166.99053000039</c:v>
                </c:pt>
                <c:pt idx="231">
                  <c:v>244262.31316723788</c:v>
                </c:pt>
                <c:pt idx="232">
                  <c:v>246372.04114760639</c:v>
                </c:pt>
                <c:pt idx="233">
                  <c:v>248496.27350783994</c:v>
                </c:pt>
                <c:pt idx="234">
                  <c:v>250635.10996555007</c:v>
                </c:pt>
                <c:pt idx="235">
                  <c:v>252788.65092390697</c:v>
                </c:pt>
                <c:pt idx="236">
                  <c:v>254956.99747635258</c:v>
                </c:pt>
                <c:pt idx="237">
                  <c:v>257140.25141134625</c:v>
                </c:pt>
                <c:pt idx="238">
                  <c:v>259338.51521714299</c:v>
                </c:pt>
                <c:pt idx="239">
                  <c:v>261551.89208660461</c:v>
                </c:pt>
                <c:pt idx="240">
                  <c:v>263780.48592204374</c:v>
                </c:pt>
                <c:pt idx="241">
                  <c:v>266024.40134010155</c:v>
                </c:pt>
                <c:pt idx="242">
                  <c:v>268283.74367665849</c:v>
                </c:pt>
                <c:pt idx="243">
                  <c:v>270558.61899177928</c:v>
                </c:pt>
                <c:pt idx="244">
                  <c:v>272849.13407469151</c:v>
                </c:pt>
                <c:pt idx="245">
                  <c:v>275155.39644879877</c:v>
                </c:pt>
                <c:pt idx="246">
                  <c:v>277477.51437672798</c:v>
                </c:pt>
                <c:pt idx="247">
                  <c:v>279815.59686541173</c:v>
                </c:pt>
                <c:pt idx="248">
                  <c:v>282169.7536712052</c:v>
                </c:pt>
                <c:pt idx="249">
                  <c:v>284540.0953050385</c:v>
                </c:pt>
                <c:pt idx="250">
                  <c:v>286926.73303760437</c:v>
                </c:pt>
                <c:pt idx="251">
                  <c:v>289329.77890458162</c:v>
                </c:pt>
                <c:pt idx="252">
                  <c:v>291749.34571189433</c:v>
                </c:pt>
                <c:pt idx="253">
                  <c:v>294185.54704100738</c:v>
                </c:pt>
                <c:pt idx="254">
                  <c:v>296638.49725425802</c:v>
                </c:pt>
                <c:pt idx="255">
                  <c:v>299108.31150022481</c:v>
                </c:pt>
                <c:pt idx="256">
                  <c:v>301595.10571913258</c:v>
                </c:pt>
                <c:pt idx="257">
                  <c:v>304098.99664829538</c:v>
                </c:pt>
                <c:pt idx="258">
                  <c:v>306620.10182759614</c:v>
                </c:pt>
                <c:pt idx="259">
                  <c:v>309158.5396050046</c:v>
                </c:pt>
                <c:pt idx="260">
                  <c:v>311714.42914213275</c:v>
                </c:pt>
                <c:pt idx="261">
                  <c:v>314287.89041982865</c:v>
                </c:pt>
                <c:pt idx="262">
                  <c:v>316879.04424380872</c:v>
                </c:pt>
                <c:pt idx="263">
                  <c:v>319488.01225032867</c:v>
                </c:pt>
                <c:pt idx="264">
                  <c:v>322114.91691189341</c:v>
                </c:pt>
                <c:pt idx="265">
                  <c:v>324759.8815430064</c:v>
                </c:pt>
                <c:pt idx="266">
                  <c:v>327423.03030595829</c:v>
                </c:pt>
                <c:pt idx="267">
                  <c:v>330104.4882166555</c:v>
                </c:pt>
                <c:pt idx="268">
                  <c:v>332804.38115048874</c:v>
                </c:pt>
                <c:pt idx="269">
                  <c:v>335522.8358482421</c:v>
                </c:pt>
                <c:pt idx="270">
                  <c:v>338259.97992204252</c:v>
                </c:pt>
                <c:pt idx="271">
                  <c:v>341015.94186135032</c:v>
                </c:pt>
                <c:pt idx="272">
                  <c:v>343790.85103899083</c:v>
                </c:pt>
                <c:pt idx="273">
                  <c:v>346584.83771722764</c:v>
                </c:pt>
                <c:pt idx="274">
                  <c:v>349398.0330538773</c:v>
                </c:pt>
                <c:pt idx="275">
                  <c:v>352230.56910846644</c:v>
                </c:pt>
                <c:pt idx="276">
                  <c:v>355082.57884843089</c:v>
                </c:pt>
                <c:pt idx="277">
                  <c:v>357954.19615535758</c:v>
                </c:pt>
                <c:pt idx="278">
                  <c:v>360845.55583126942</c:v>
                </c:pt>
                <c:pt idx="279">
                  <c:v>363756.79360495316</c:v>
                </c:pt>
                <c:pt idx="280">
                  <c:v>366688.04613833094</c:v>
                </c:pt>
                <c:pt idx="281">
                  <c:v>369639.45103287569</c:v>
                </c:pt>
                <c:pt idx="282">
                  <c:v>372611.14683607046</c:v>
                </c:pt>
                <c:pt idx="283">
                  <c:v>375603.27304791217</c:v>
                </c:pt>
                <c:pt idx="284">
                  <c:v>378615.97012746031</c:v>
                </c:pt>
                <c:pt idx="285">
                  <c:v>381649.37949943036</c:v>
                </c:pt>
                <c:pt idx="286">
                  <c:v>384703.64356083272</c:v>
                </c:pt>
                <c:pt idx="287">
                  <c:v>387778.90568765718</c:v>
                </c:pt>
                <c:pt idx="288">
                  <c:v>390875.31024160358</c:v>
                </c:pt>
                <c:pt idx="289">
                  <c:v>393993.00257685833</c:v>
                </c:pt>
                <c:pt idx="290">
                  <c:v>397132.12904691795</c:v>
                </c:pt>
                <c:pt idx="291">
                  <c:v>400292.83701145928</c:v>
                </c:pt>
                <c:pt idx="292">
                  <c:v>403475.2748432568</c:v>
                </c:pt>
                <c:pt idx="293">
                  <c:v>406679.59193514794</c:v>
                </c:pt>
                <c:pt idx="294">
                  <c:v>409905.9387070458</c:v>
                </c:pt>
                <c:pt idx="295">
                  <c:v>413154.46661300049</c:v>
                </c:pt>
                <c:pt idx="296">
                  <c:v>416425.32814830862</c:v>
                </c:pt>
                <c:pt idx="297">
                  <c:v>419718.67685667198</c:v>
                </c:pt>
                <c:pt idx="298">
                  <c:v>423034.66733740532</c:v>
                </c:pt>
                <c:pt idx="299">
                  <c:v>426373.45525269373</c:v>
                </c:pt>
                <c:pt idx="300">
                  <c:v>429735.19733489974</c:v>
                </c:pt>
                <c:pt idx="301">
                  <c:v>433120.0513939209</c:v>
                </c:pt>
                <c:pt idx="302">
                  <c:v>436528.17632459785</c:v>
                </c:pt>
                <c:pt idx="303">
                  <c:v>439959.73211417318</c:v>
                </c:pt>
                <c:pt idx="304">
                  <c:v>443414.87984980189</c:v>
                </c:pt>
                <c:pt idx="305">
                  <c:v>446893.781726113</c:v>
                </c:pt>
                <c:pt idx="306">
                  <c:v>450396.60105282377</c:v>
                </c:pt>
                <c:pt idx="307">
                  <c:v>453923.5022624057</c:v>
                </c:pt>
                <c:pt idx="308">
                  <c:v>457474.65091780346</c:v>
                </c:pt>
                <c:pt idx="309">
                  <c:v>461050.2137202071</c:v>
                </c:pt>
                <c:pt idx="310">
                  <c:v>464650.35851687728</c:v>
                </c:pt>
                <c:pt idx="311">
                  <c:v>468275.25430902455</c:v>
                </c:pt>
                <c:pt idx="312">
                  <c:v>471925.07125974284</c:v>
                </c:pt>
                <c:pt idx="313">
                  <c:v>475599.98070199729</c:v>
                </c:pt>
                <c:pt idx="314">
                  <c:v>479300.15514666727</c:v>
                </c:pt>
                <c:pt idx="315">
                  <c:v>483025.76829064434</c:v>
                </c:pt>
                <c:pt idx="316">
                  <c:v>486776.99502498627</c:v>
                </c:pt>
                <c:pt idx="317">
                  <c:v>490554.01144312677</c:v>
                </c:pt>
                <c:pt idx="318">
                  <c:v>494356.99484914204</c:v>
                </c:pt>
                <c:pt idx="319">
                  <c:v>498186.12376607361</c:v>
                </c:pt>
                <c:pt idx="320">
                  <c:v>502041.5779443091</c:v>
                </c:pt>
                <c:pt idx="321">
                  <c:v>505923.53837001999</c:v>
                </c:pt>
                <c:pt idx="322">
                  <c:v>509832.18727365765</c:v>
                </c:pt>
                <c:pt idx="323">
                  <c:v>513767.70813850779</c:v>
                </c:pt>
                <c:pt idx="324">
                  <c:v>517730.2857093038</c:v>
                </c:pt>
                <c:pt idx="325">
                  <c:v>521720.10600089899</c:v>
                </c:pt>
                <c:pt idx="326">
                  <c:v>525737.35630699887</c:v>
                </c:pt>
                <c:pt idx="327">
                  <c:v>529782.22520895326</c:v>
                </c:pt>
                <c:pt idx="328">
                  <c:v>533854.90258460853</c:v>
                </c:pt>
                <c:pt idx="329">
                  <c:v>537955.57961722149</c:v>
                </c:pt>
                <c:pt idx="330">
                  <c:v>542084.44880443369</c:v>
                </c:pt>
                <c:pt idx="331">
                  <c:v>546241.70396730793</c:v>
                </c:pt>
                <c:pt idx="332">
                  <c:v>550427.54025942693</c:v>
                </c:pt>
                <c:pt idx="333">
                  <c:v>554642.15417605417</c:v>
                </c:pt>
                <c:pt idx="334">
                  <c:v>558885.74356335832</c:v>
                </c:pt>
                <c:pt idx="335">
                  <c:v>563158.50762770011</c:v>
                </c:pt>
                <c:pt idx="336">
                  <c:v>567460.64694498433</c:v>
                </c:pt>
                <c:pt idx="337">
                  <c:v>571792.36347007484</c:v>
                </c:pt>
                <c:pt idx="338">
                  <c:v>576153.86054627539</c:v>
                </c:pt>
                <c:pt idx="339">
                  <c:v>580545.34291487478</c:v>
                </c:pt>
                <c:pt idx="340">
                  <c:v>584967.01672475832</c:v>
                </c:pt>
                <c:pt idx="341">
                  <c:v>589419.08954208472</c:v>
                </c:pt>
                <c:pt idx="342">
                  <c:v>593901.77036003035</c:v>
                </c:pt>
                <c:pt idx="343">
                  <c:v>598415.26960859925</c:v>
                </c:pt>
                <c:pt idx="344">
                  <c:v>602959.79916450207</c:v>
                </c:pt>
                <c:pt idx="345">
                  <c:v>607535.57236110175</c:v>
                </c:pt>
                <c:pt idx="346">
                  <c:v>612142.80399842805</c:v>
                </c:pt>
                <c:pt idx="347">
                  <c:v>616781.71035326098</c:v>
                </c:pt>
                <c:pt idx="348">
                  <c:v>621452.50918928336</c:v>
                </c:pt>
                <c:pt idx="349">
                  <c:v>626155.41976730339</c:v>
                </c:pt>
                <c:pt idx="350">
                  <c:v>630890.66285554739</c:v>
                </c:pt>
                <c:pt idx="351">
                  <c:v>635658.46074002306</c:v>
                </c:pt>
                <c:pt idx="352">
                  <c:v>640459.03723495442</c:v>
                </c:pt>
                <c:pt idx="353">
                  <c:v>645292.61769328848</c:v>
                </c:pt>
                <c:pt idx="354">
                  <c:v>650159.42901727359</c:v>
                </c:pt>
                <c:pt idx="355">
                  <c:v>655059.69966911105</c:v>
                </c:pt>
                <c:pt idx="356">
                  <c:v>659993.65968167991</c:v>
                </c:pt>
                <c:pt idx="357">
                  <c:v>664961.54066933517</c:v>
                </c:pt>
                <c:pt idx="358">
                  <c:v>669963.57583878061</c:v>
                </c:pt>
                <c:pt idx="359">
                  <c:v>675000.00000001595</c:v>
                </c:pt>
              </c:numCache>
            </c:numRef>
          </c:yVal>
          <c:smooth val="1"/>
          <c:extLst>
            <c:ext xmlns:c16="http://schemas.microsoft.com/office/drawing/2014/chart" uri="{C3380CC4-5D6E-409C-BE32-E72D297353CC}">
              <c16:uniqueId val="{00000001-AA83-453D-915C-BE332B2AA626}"/>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DP'!$S$8:$S$367</c:f>
              <c:numCache>
                <c:formatCode>"$"#,##0.00_);[Red]\("$"#,##0.00\)</c:formatCode>
                <c:ptCount val="360"/>
                <c:pt idx="0">
                  <c:v>4640.625</c:v>
                </c:pt>
                <c:pt idx="1">
                  <c:v>9278.2908310307612</c:v>
                </c:pt>
                <c:pt idx="2">
                  <c:v>13912.977148805621</c:v>
                </c:pt>
                <c:pt idx="3">
                  <c:v>18544.663469170944</c:v>
                </c:pt>
                <c:pt idx="4">
                  <c:v>23173.32916714454</c:v>
                </c:pt>
                <c:pt idx="5">
                  <c:v>27798.953475947466</c:v>
                </c:pt>
                <c:pt idx="6">
                  <c:v>32421.515486029173</c:v>
                </c:pt>
                <c:pt idx="7">
                  <c:v>37040.994144085955</c:v>
                </c:pt>
                <c:pt idx="8">
                  <c:v>41657.368252072643</c:v>
                </c:pt>
                <c:pt idx="9">
                  <c:v>46270.616466207495</c:v>
                </c:pt>
                <c:pt idx="10">
                  <c:v>50880.717295970288</c:v>
                </c:pt>
                <c:pt idx="11">
                  <c:v>55487.649103093463</c:v>
                </c:pt>
                <c:pt idx="12">
                  <c:v>60091.39010054637</c:v>
                </c:pt>
                <c:pt idx="13">
                  <c:v>64691.918351512526</c:v>
                </c:pt>
                <c:pt idx="14">
                  <c:v>69289.211768359834</c:v>
                </c:pt>
                <c:pt idx="15">
                  <c:v>73883.248111603738</c:v>
                </c:pt>
                <c:pt idx="16">
                  <c:v>78474.004988863206</c:v>
                </c:pt>
                <c:pt idx="17">
                  <c:v>83061.459853809589</c:v>
                </c:pt>
                <c:pt idx="18">
                  <c:v>87645.590005108243</c:v>
                </c:pt>
                <c:pt idx="19">
                  <c:v>92226.37258535283</c:v>
                </c:pt>
                <c:pt idx="20">
                  <c:v>96803.784579992367</c:v>
                </c:pt>
                <c:pt idx="21">
                  <c:v>101377.80281625081</c:v>
                </c:pt>
                <c:pt idx="22">
                  <c:v>105948.4039620393</c:v>
                </c:pt>
                <c:pt idx="23">
                  <c:v>110515.56452486083</c:v>
                </c:pt>
                <c:pt idx="24">
                  <c:v>115079.26085070753</c:v>
                </c:pt>
                <c:pt idx="25">
                  <c:v>119639.46912295019</c:v>
                </c:pt>
                <c:pt idx="26">
                  <c:v>124196.16536122028</c:v>
                </c:pt>
                <c:pt idx="27">
                  <c:v>128749.32542028424</c:v>
                </c:pt>
                <c:pt idx="28">
                  <c:v>133298.92498891003</c:v>
                </c:pt>
                <c:pt idx="29">
                  <c:v>137844.93958872589</c:v>
                </c:pt>
                <c:pt idx="30">
                  <c:v>142387.34457307123</c:v>
                </c:pt>
                <c:pt idx="31">
                  <c:v>146926.11512583971</c:v>
                </c:pt>
                <c:pt idx="32">
                  <c:v>151461.22626031423</c:v>
                </c:pt>
                <c:pt idx="33">
                  <c:v>155992.65281799404</c:v>
                </c:pt>
                <c:pt idx="34">
                  <c:v>160520.36946741363</c:v>
                </c:pt>
                <c:pt idx="35">
                  <c:v>165044.35070295376</c:v>
                </c:pt>
                <c:pt idx="36">
                  <c:v>169564.57084364397</c:v>
                </c:pt>
                <c:pt idx="37">
                  <c:v>174081.00403195721</c:v>
                </c:pt>
                <c:pt idx="38">
                  <c:v>178593.62423259587</c:v>
                </c:pt>
                <c:pt idx="39">
                  <c:v>183102.40523126969</c:v>
                </c:pt>
                <c:pt idx="40">
                  <c:v>187607.32063346513</c:v>
                </c:pt>
                <c:pt idx="41">
                  <c:v>192108.34386320645</c:v>
                </c:pt>
                <c:pt idx="42">
                  <c:v>196605.44816180799</c:v>
                </c:pt>
                <c:pt idx="43">
                  <c:v>201098.60658661817</c:v>
                </c:pt>
                <c:pt idx="44">
                  <c:v>205587.79200975469</c:v>
                </c:pt>
                <c:pt idx="45">
                  <c:v>210072.97711683103</c:v>
                </c:pt>
                <c:pt idx="46">
                  <c:v>214554.13440567427</c:v>
                </c:pt>
                <c:pt idx="47">
                  <c:v>219031.23618503407</c:v>
                </c:pt>
                <c:pt idx="48">
                  <c:v>223504.25457328273</c:v>
                </c:pt>
                <c:pt idx="49">
                  <c:v>227973.16149710637</c:v>
                </c:pt>
                <c:pt idx="50">
                  <c:v>232437.92869018705</c:v>
                </c:pt>
                <c:pt idx="51">
                  <c:v>236898.52769187593</c:v>
                </c:pt>
                <c:pt idx="52">
                  <c:v>241354.9298458572</c:v>
                </c:pt>
                <c:pt idx="53">
                  <c:v>245807.10629880283</c:v>
                </c:pt>
                <c:pt idx="54">
                  <c:v>250255.02799901823</c:v>
                </c:pt>
                <c:pt idx="55">
                  <c:v>254698.66569507838</c:v>
                </c:pt>
                <c:pt idx="56">
                  <c:v>259137.9899344547</c:v>
                </c:pt>
                <c:pt idx="57">
                  <c:v>263572.97106213251</c:v>
                </c:pt>
                <c:pt idx="58">
                  <c:v>268003.57921921887</c:v>
                </c:pt>
                <c:pt idx="59">
                  <c:v>272429.78434154094</c:v>
                </c:pt>
                <c:pt idx="60">
                  <c:v>276851.55615823471</c:v>
                </c:pt>
                <c:pt idx="61">
                  <c:v>281268.86419032404</c:v>
                </c:pt>
                <c:pt idx="62">
                  <c:v>285681.67774928972</c:v>
                </c:pt>
                <c:pt idx="63">
                  <c:v>290089.96593562909</c:v>
                </c:pt>
                <c:pt idx="64">
                  <c:v>294493.6976374053</c:v>
                </c:pt>
                <c:pt idx="65">
                  <c:v>298892.84152878699</c:v>
                </c:pt>
                <c:pt idx="66">
                  <c:v>303287.36606857768</c:v>
                </c:pt>
                <c:pt idx="67">
                  <c:v>307677.23949873517</c:v>
                </c:pt>
                <c:pt idx="68">
                  <c:v>312062.42984288075</c:v>
                </c:pt>
                <c:pt idx="69">
                  <c:v>316442.90490479814</c:v>
                </c:pt>
                <c:pt idx="70">
                  <c:v>320818.63226692192</c:v>
                </c:pt>
                <c:pt idx="71">
                  <c:v>325189.57928881608</c:v>
                </c:pt>
                <c:pt idx="72">
                  <c:v>329555.71310564154</c:v>
                </c:pt>
                <c:pt idx="73">
                  <c:v>333917.00062661344</c:v>
                </c:pt>
                <c:pt idx="74">
                  <c:v>338273.40853344777</c:v>
                </c:pt>
                <c:pt idx="75">
                  <c:v>342624.90327879734</c:v>
                </c:pt>
                <c:pt idx="76">
                  <c:v>346971.45108467696</c:v>
                </c:pt>
                <c:pt idx="77">
                  <c:v>351313.01794087776</c:v>
                </c:pt>
                <c:pt idx="78">
                  <c:v>355649.56960337074</c:v>
                </c:pt>
                <c:pt idx="79">
                  <c:v>359981.0715926991</c:v>
                </c:pt>
                <c:pt idx="80">
                  <c:v>364307.48919235985</c:v>
                </c:pt>
                <c:pt idx="81">
                  <c:v>368628.78744717402</c:v>
                </c:pt>
                <c:pt idx="82">
                  <c:v>372944.9311616458</c:v>
                </c:pt>
                <c:pt idx="83">
                  <c:v>377255.88489831035</c:v>
                </c:pt>
                <c:pt idx="84">
                  <c:v>381561.6129760702</c:v>
                </c:pt>
                <c:pt idx="85">
                  <c:v>385862.07946852042</c:v>
                </c:pt>
                <c:pt idx="86">
                  <c:v>390157.24820226198</c:v>
                </c:pt>
                <c:pt idx="87">
                  <c:v>394447.08275520382</c:v>
                </c:pt>
                <c:pt idx="88">
                  <c:v>398731.54645485285</c:v>
                </c:pt>
                <c:pt idx="89">
                  <c:v>403010.60237659275</c:v>
                </c:pt>
                <c:pt idx="90">
                  <c:v>407284.21334195038</c:v>
                </c:pt>
                <c:pt idx="91">
                  <c:v>411552.34191685059</c:v>
                </c:pt>
                <c:pt idx="92">
                  <c:v>415814.95040985901</c:v>
                </c:pt>
                <c:pt idx="93">
                  <c:v>420072.00087041262</c:v>
                </c:pt>
                <c:pt idx="94">
                  <c:v>424323.45508703834</c:v>
                </c:pt>
                <c:pt idx="95">
                  <c:v>428569.27458555909</c:v>
                </c:pt>
                <c:pt idx="96">
                  <c:v>432809.42062728794</c:v>
                </c:pt>
                <c:pt idx="97">
                  <c:v>437043.85420720943</c:v>
                </c:pt>
                <c:pt idx="98">
                  <c:v>441272.53605214861</c:v>
                </c:pt>
                <c:pt idx="99">
                  <c:v>445495.42661892757</c:v>
                </c:pt>
                <c:pt idx="100">
                  <c:v>449712.48609250889</c:v>
                </c:pt>
                <c:pt idx="101">
                  <c:v>453923.67438412685</c:v>
                </c:pt>
                <c:pt idx="102">
                  <c:v>458128.95112940541</c:v>
                </c:pt>
                <c:pt idx="103">
                  <c:v>462328.27568646352</c:v>
                </c:pt>
                <c:pt idx="104">
                  <c:v>466521.60713400715</c:v>
                </c:pt>
                <c:pt idx="105">
                  <c:v>470708.90426940843</c:v>
                </c:pt>
                <c:pt idx="106">
                  <c:v>474890.12560677138</c:v>
                </c:pt>
                <c:pt idx="107">
                  <c:v>479065.22937498445</c:v>
                </c:pt>
                <c:pt idx="108">
                  <c:v>483234.17351575976</c:v>
                </c:pt>
                <c:pt idx="109">
                  <c:v>487396.91568165866</c:v>
                </c:pt>
                <c:pt idx="110">
                  <c:v>491553.41323410388</c:v>
                </c:pt>
                <c:pt idx="111">
                  <c:v>495703.62324137788</c:v>
                </c:pt>
                <c:pt idx="112">
                  <c:v>499847.50247660768</c:v>
                </c:pt>
                <c:pt idx="113">
                  <c:v>503985.00741573545</c:v>
                </c:pt>
                <c:pt idx="114">
                  <c:v>508116.09423547547</c:v>
                </c:pt>
                <c:pt idx="115">
                  <c:v>512240.71881125699</c:v>
                </c:pt>
                <c:pt idx="116">
                  <c:v>516358.83671515272</c:v>
                </c:pt>
                <c:pt idx="117">
                  <c:v>520470.40321379353</c:v>
                </c:pt>
                <c:pt idx="118">
                  <c:v>524575.37326626829</c:v>
                </c:pt>
                <c:pt idx="119">
                  <c:v>528673.70152200956</c:v>
                </c:pt>
                <c:pt idx="120">
                  <c:v>532765.34231866477</c:v>
                </c:pt>
                <c:pt idx="121">
                  <c:v>536850.24967995274</c:v>
                </c:pt>
                <c:pt idx="122">
                  <c:v>540928.37731350539</c:v>
                </c:pt>
                <c:pt idx="123">
                  <c:v>544999.67860869446</c:v>
                </c:pt>
                <c:pt idx="124">
                  <c:v>549064.10663444374</c:v>
                </c:pt>
                <c:pt idx="125">
                  <c:v>553121.61413702578</c:v>
                </c:pt>
                <c:pt idx="126">
                  <c:v>557172.15353784384</c:v>
                </c:pt>
                <c:pt idx="127">
                  <c:v>561215.67693119822</c:v>
                </c:pt>
                <c:pt idx="128">
                  <c:v>565252.1360820377</c:v>
                </c:pt>
                <c:pt idx="129">
                  <c:v>569281.48242369492</c:v>
                </c:pt>
                <c:pt idx="130">
                  <c:v>573303.66705560684</c:v>
                </c:pt>
                <c:pt idx="131">
                  <c:v>577318.64074101893</c:v>
                </c:pt>
                <c:pt idx="132">
                  <c:v>581326.35390467395</c:v>
                </c:pt>
                <c:pt idx="133">
                  <c:v>585326.75663048495</c:v>
                </c:pt>
                <c:pt idx="134">
                  <c:v>589319.79865919158</c:v>
                </c:pt>
                <c:pt idx="135">
                  <c:v>593305.42938600131</c:v>
                </c:pt>
                <c:pt idx="136">
                  <c:v>597283.5978582137</c:v>
                </c:pt>
                <c:pt idx="137">
                  <c:v>601254.25277282833</c:v>
                </c:pt>
                <c:pt idx="138">
                  <c:v>605217.34247413662</c:v>
                </c:pt>
                <c:pt idx="139">
                  <c:v>609172.81495129724</c:v>
                </c:pt>
                <c:pt idx="140">
                  <c:v>613120.61783589411</c:v>
                </c:pt>
                <c:pt idx="141">
                  <c:v>617060.69839947834</c:v>
                </c:pt>
                <c:pt idx="142">
                  <c:v>620993.00355109293</c:v>
                </c:pt>
                <c:pt idx="143">
                  <c:v>624917.47983478056</c:v>
                </c:pt>
                <c:pt idx="144">
                  <c:v>628834.07342707436</c:v>
                </c:pt>
                <c:pt idx="145">
                  <c:v>632742.73013447097</c:v>
                </c:pt>
                <c:pt idx="146">
                  <c:v>636643.3953908867</c:v>
                </c:pt>
                <c:pt idx="147">
                  <c:v>640536.01425509597</c:v>
                </c:pt>
                <c:pt idx="148">
                  <c:v>644420.53140815254</c:v>
                </c:pt>
                <c:pt idx="149">
                  <c:v>648296.89115079213</c:v>
                </c:pt>
                <c:pt idx="150">
                  <c:v>652165.03740081808</c:v>
                </c:pt>
                <c:pt idx="151">
                  <c:v>656024.91369046876</c:v>
                </c:pt>
                <c:pt idx="152">
                  <c:v>659876.46316376654</c:v>
                </c:pt>
                <c:pt idx="153">
                  <c:v>663719.62857384898</c:v>
                </c:pt>
                <c:pt idx="154">
                  <c:v>667554.35228028148</c:v>
                </c:pt>
                <c:pt idx="155">
                  <c:v>671380.57624635147</c:v>
                </c:pt>
                <c:pt idx="156">
                  <c:v>675198.24203634402</c:v>
                </c:pt>
                <c:pt idx="157">
                  <c:v>679007.29081279843</c:v>
                </c:pt>
                <c:pt idx="158">
                  <c:v>682807.66333374672</c:v>
                </c:pt>
                <c:pt idx="159">
                  <c:v>686599.29994993238</c:v>
                </c:pt>
                <c:pt idx="160">
                  <c:v>690382.14060201007</c:v>
                </c:pt>
                <c:pt idx="161">
                  <c:v>694156.12481772655</c:v>
                </c:pt>
                <c:pt idx="162">
                  <c:v>697921.19170908188</c:v>
                </c:pt>
                <c:pt idx="163">
                  <c:v>701677.27996947092</c:v>
                </c:pt>
                <c:pt idx="164">
                  <c:v>705424.32787080598</c:v>
                </c:pt>
                <c:pt idx="165">
                  <c:v>709162.27326061844</c:v>
                </c:pt>
                <c:pt idx="166">
                  <c:v>712891.0535591417</c:v>
                </c:pt>
                <c:pt idx="167">
                  <c:v>716610.60575637303</c:v>
                </c:pt>
                <c:pt idx="168">
                  <c:v>720320.86640911608</c:v>
                </c:pt>
                <c:pt idx="169">
                  <c:v>724021.77163800248</c:v>
                </c:pt>
                <c:pt idx="170">
                  <c:v>727713.25712449325</c:v>
                </c:pt>
                <c:pt idx="171">
                  <c:v>731395.25810785941</c:v>
                </c:pt>
                <c:pt idx="172">
                  <c:v>735067.70938214194</c:v>
                </c:pt>
                <c:pt idx="173">
                  <c:v>738730.54529309098</c:v>
                </c:pt>
                <c:pt idx="174">
                  <c:v>742383.6997350835</c:v>
                </c:pt>
                <c:pt idx="175">
                  <c:v>746027.10614802048</c:v>
                </c:pt>
                <c:pt idx="176">
                  <c:v>749660.69751420221</c:v>
                </c:pt>
                <c:pt idx="177">
                  <c:v>753284.40635518217</c:v>
                </c:pt>
                <c:pt idx="178">
                  <c:v>756898.1647285996</c:v>
                </c:pt>
                <c:pt idx="179">
                  <c:v>760501.90422499005</c:v>
                </c:pt>
                <c:pt idx="180">
                  <c:v>764095.55596457398</c:v>
                </c:pt>
                <c:pt idx="181">
                  <c:v>767679.05059402331</c:v>
                </c:pt>
                <c:pt idx="182">
                  <c:v>771252.31828320585</c:v>
                </c:pt>
                <c:pt idx="183">
                  <c:v>774815.2887219073</c:v>
                </c:pt>
                <c:pt idx="184">
                  <c:v>778367.89111653052</c:v>
                </c:pt>
                <c:pt idx="185">
                  <c:v>781910.05418677256</c:v>
                </c:pt>
                <c:pt idx="186">
                  <c:v>785441.70616227831</c:v>
                </c:pt>
                <c:pt idx="187">
                  <c:v>788962.77477927145</c:v>
                </c:pt>
                <c:pt idx="188">
                  <c:v>792473.1872771621</c:v>
                </c:pt>
                <c:pt idx="189">
                  <c:v>795972.87039513153</c:v>
                </c:pt>
                <c:pt idx="190">
                  <c:v>799461.7503686928</c:v>
                </c:pt>
                <c:pt idx="191">
                  <c:v>802939.7529262281</c:v>
                </c:pt>
                <c:pt idx="192">
                  <c:v>806406.80328550213</c:v>
                </c:pt>
                <c:pt idx="193">
                  <c:v>809862.82615015202</c:v>
                </c:pt>
                <c:pt idx="194">
                  <c:v>813307.74570615205</c:v>
                </c:pt>
                <c:pt idx="195">
                  <c:v>816741.48561825533</c:v>
                </c:pt>
                <c:pt idx="196">
                  <c:v>820163.96902641014</c:v>
                </c:pt>
                <c:pt idx="197">
                  <c:v>823575.11854215176</c:v>
                </c:pt>
                <c:pt idx="198">
                  <c:v>826974.85624496988</c:v>
                </c:pt>
                <c:pt idx="199">
                  <c:v>830363.10367865069</c:v>
                </c:pt>
                <c:pt idx="200">
                  <c:v>833739.78184759372</c:v>
                </c:pt>
                <c:pt idx="201">
                  <c:v>837104.81121310405</c:v>
                </c:pt>
                <c:pt idx="202">
                  <c:v>840458.11168965802</c:v>
                </c:pt>
                <c:pt idx="203">
                  <c:v>843799.60264114407</c:v>
                </c:pt>
                <c:pt idx="204">
                  <c:v>847129.20287707727</c:v>
                </c:pt>
                <c:pt idx="205">
                  <c:v>850446.83064878837</c:v>
                </c:pt>
                <c:pt idx="206">
                  <c:v>853752.40364558576</c:v>
                </c:pt>
                <c:pt idx="207">
                  <c:v>857045.83899089182</c:v>
                </c:pt>
                <c:pt idx="208">
                  <c:v>860327.05323835264</c:v>
                </c:pt>
                <c:pt idx="209">
                  <c:v>863595.96236792055</c:v>
                </c:pt>
                <c:pt idx="210">
                  <c:v>866852.48178190994</c:v>
                </c:pt>
                <c:pt idx="211">
                  <c:v>870096.52630102634</c:v>
                </c:pt>
                <c:pt idx="212">
                  <c:v>873328.01016036735</c:v>
                </c:pt>
                <c:pt idx="213">
                  <c:v>876546.84700539708</c:v>
                </c:pt>
                <c:pt idx="214">
                  <c:v>879752.94988789223</c:v>
                </c:pt>
                <c:pt idx="215">
                  <c:v>882946.23126186023</c:v>
                </c:pt>
                <c:pt idx="216">
                  <c:v>886126.60297943</c:v>
                </c:pt>
                <c:pt idx="217">
                  <c:v>889293.97628671385</c:v>
                </c:pt>
                <c:pt idx="218">
                  <c:v>892448.26181964111</c:v>
                </c:pt>
                <c:pt idx="219">
                  <c:v>895589.36959976295</c:v>
                </c:pt>
                <c:pt idx="220">
                  <c:v>898717.2090300289</c:v>
                </c:pt>
                <c:pt idx="221">
                  <c:v>901831.68889053364</c:v>
                </c:pt>
                <c:pt idx="222">
                  <c:v>904932.7173342352</c:v>
                </c:pt>
                <c:pt idx="223">
                  <c:v>908020.20188264293</c:v>
                </c:pt>
                <c:pt idx="224">
                  <c:v>911094.04942147678</c:v>
                </c:pt>
                <c:pt idx="225">
                  <c:v>914154.16619629588</c:v>
                </c:pt>
                <c:pt idx="226">
                  <c:v>917200.45780809759</c:v>
                </c:pt>
                <c:pt idx="227">
                  <c:v>920232.82920888613</c:v>
                </c:pt>
                <c:pt idx="228">
                  <c:v>923251.18469721091</c:v>
                </c:pt>
                <c:pt idx="229">
                  <c:v>926255.42791367369</c:v>
                </c:pt>
                <c:pt idx="230">
                  <c:v>929245.46183640545</c:v>
                </c:pt>
                <c:pt idx="231">
                  <c:v>932221.1887765117</c:v>
                </c:pt>
                <c:pt idx="232">
                  <c:v>935182.5103734869</c:v>
                </c:pt>
                <c:pt idx="233">
                  <c:v>938129.32759059709</c:v>
                </c:pt>
                <c:pt idx="234">
                  <c:v>941061.54071023071</c:v>
                </c:pt>
                <c:pt idx="235">
                  <c:v>943979.04932921752</c:v>
                </c:pt>
                <c:pt idx="236">
                  <c:v>946881.75235411571</c:v>
                </c:pt>
                <c:pt idx="237">
                  <c:v>949769.54799646582</c:v>
                </c:pt>
                <c:pt idx="238">
                  <c:v>952642.33376801282</c:v>
                </c:pt>
                <c:pt idx="239">
                  <c:v>955500.00647589494</c:v>
                </c:pt>
                <c:pt idx="240">
                  <c:v>958342.4622177995</c:v>
                </c:pt>
                <c:pt idx="241">
                  <c:v>961169.59637708543</c:v>
                </c:pt>
                <c:pt idx="242">
                  <c:v>963981.30361787218</c:v>
                </c:pt>
                <c:pt idx="243">
                  <c:v>966777.47788009513</c:v>
                </c:pt>
                <c:pt idx="244">
                  <c:v>969558.0123745267</c:v>
                </c:pt>
                <c:pt idx="245">
                  <c:v>972322.79957776319</c:v>
                </c:pt>
                <c:pt idx="246">
                  <c:v>975071.73122717766</c:v>
                </c:pt>
                <c:pt idx="247">
                  <c:v>977804.69831583765</c:v>
                </c:pt>
                <c:pt idx="248">
                  <c:v>980521.59108738799</c:v>
                </c:pt>
                <c:pt idx="249">
                  <c:v>983222.29903089849</c:v>
                </c:pt>
                <c:pt idx="250">
                  <c:v>985906.71087567636</c:v>
                </c:pt>
                <c:pt idx="251">
                  <c:v>988574.7145860428</c:v>
                </c:pt>
                <c:pt idx="252">
                  <c:v>991226.19735607377</c:v>
                </c:pt>
                <c:pt idx="253">
                  <c:v>993861.04560430453</c:v>
                </c:pt>
                <c:pt idx="254">
                  <c:v>996479.14496839757</c:v>
                </c:pt>
                <c:pt idx="255">
                  <c:v>999080.38029977458</c:v>
                </c:pt>
                <c:pt idx="256">
                  <c:v>1001664.6356582105</c:v>
                </c:pt>
                <c:pt idx="257">
                  <c:v>1004231.7943063915</c:v>
                </c:pt>
                <c:pt idx="258">
                  <c:v>1006781.7387044345</c:v>
                </c:pt>
                <c:pt idx="259">
                  <c:v>1009314.3505043697</c:v>
                </c:pt>
                <c:pt idx="260">
                  <c:v>1011829.5105445853</c:v>
                </c:pt>
                <c:pt idx="261">
                  <c:v>1014327.0988442331</c:v>
                </c:pt>
                <c:pt idx="262">
                  <c:v>1016806.9945975968</c:v>
                </c:pt>
                <c:pt idx="263">
                  <c:v>1019269.0761684206</c:v>
                </c:pt>
                <c:pt idx="264">
                  <c:v>1021713.2210841996</c:v>
                </c:pt>
                <c:pt idx="265">
                  <c:v>1024139.3060304304</c:v>
                </c:pt>
                <c:pt idx="266">
                  <c:v>1026547.2068448222</c:v>
                </c:pt>
                <c:pt idx="267">
                  <c:v>1028936.7985114687</c:v>
                </c:pt>
                <c:pt idx="268">
                  <c:v>1031307.9551549791</c:v>
                </c:pt>
                <c:pt idx="269">
                  <c:v>1033660.5500345696</c:v>
                </c:pt>
                <c:pt idx="270">
                  <c:v>1035994.4555381129</c:v>
                </c:pt>
                <c:pt idx="271">
                  <c:v>1038309.5431761489</c:v>
                </c:pt>
                <c:pt idx="272">
                  <c:v>1040605.6835758521</c:v>
                </c:pt>
                <c:pt idx="273">
                  <c:v>1042882.7464749591</c:v>
                </c:pt>
                <c:pt idx="274">
                  <c:v>1045140.6007156532</c:v>
                </c:pt>
                <c:pt idx="275">
                  <c:v>1047379.1142384077</c:v>
                </c:pt>
                <c:pt idx="276">
                  <c:v>1049598.1540757869</c:v>
                </c:pt>
                <c:pt idx="277">
                  <c:v>1051797.5863462039</c:v>
                </c:pt>
                <c:pt idx="278">
                  <c:v>1053977.2762476359</c:v>
                </c:pt>
                <c:pt idx="279">
                  <c:v>1056137.0880512961</c:v>
                </c:pt>
                <c:pt idx="280">
                  <c:v>1058276.885095262</c:v>
                </c:pt>
                <c:pt idx="281">
                  <c:v>1060396.529778061</c:v>
                </c:pt>
                <c:pt idx="282">
                  <c:v>1062495.8835522099</c:v>
                </c:pt>
                <c:pt idx="283">
                  <c:v>1064574.8069177119</c:v>
                </c:pt>
                <c:pt idx="284">
                  <c:v>1066633.1594155075</c:v>
                </c:pt>
                <c:pt idx="285">
                  <c:v>1068670.7996208812</c:v>
                </c:pt>
                <c:pt idx="286">
                  <c:v>1070687.5851368227</c:v>
                </c:pt>
                <c:pt idx="287">
                  <c:v>1072683.372587342</c:v>
                </c:pt>
                <c:pt idx="288">
                  <c:v>1074658.0176107395</c:v>
                </c:pt>
                <c:pt idx="289">
                  <c:v>1076611.3748528284</c:v>
                </c:pt>
                <c:pt idx="290">
                  <c:v>1078543.2979601126</c:v>
                </c:pt>
                <c:pt idx="291">
                  <c:v>1080453.6395729149</c:v>
                </c:pt>
                <c:pt idx="292">
                  <c:v>1082342.251318461</c:v>
                </c:pt>
                <c:pt idx="293">
                  <c:v>1084208.9838039137</c:v>
                </c:pt>
                <c:pt idx="294">
                  <c:v>1086053.6866093595</c:v>
                </c:pt>
                <c:pt idx="295">
                  <c:v>1087876.2082807485</c:v>
                </c:pt>
                <c:pt idx="296">
                  <c:v>1089676.396322784</c:v>
                </c:pt>
                <c:pt idx="297">
                  <c:v>1091454.0971917645</c:v>
                </c:pt>
                <c:pt idx="298">
                  <c:v>1093209.1562883749</c:v>
                </c:pt>
                <c:pt idx="299">
                  <c:v>1094941.4179504302</c:v>
                </c:pt>
                <c:pt idx="300">
                  <c:v>1096650.7254455679</c:v>
                </c:pt>
                <c:pt idx="301">
                  <c:v>1098336.9209638904</c:v>
                </c:pt>
                <c:pt idx="302">
                  <c:v>1099999.8456105571</c:v>
                </c:pt>
                <c:pt idx="303">
                  <c:v>1101639.3393983254</c:v>
                </c:pt>
                <c:pt idx="304">
                  <c:v>1103255.2412400404</c:v>
                </c:pt>
                <c:pt idx="305">
                  <c:v>1104847.3889410731</c:v>
                </c:pt>
                <c:pt idx="306">
                  <c:v>1106415.6191917062</c:v>
                </c:pt>
                <c:pt idx="307">
                  <c:v>1107959.767559468</c:v>
                </c:pt>
                <c:pt idx="308">
                  <c:v>1109479.668481414</c:v>
                </c:pt>
                <c:pt idx="309">
                  <c:v>1110975.155256354</c:v>
                </c:pt>
                <c:pt idx="310">
                  <c:v>1112446.0600370276</c:v>
                </c:pt>
                <c:pt idx="311">
                  <c:v>1113892.2138222239</c:v>
                </c:pt>
                <c:pt idx="312">
                  <c:v>1115313.4464488495</c:v>
                </c:pt>
                <c:pt idx="313">
                  <c:v>1116709.5865839387</c:v>
                </c:pt>
                <c:pt idx="314">
                  <c:v>1118080.4617166123</c:v>
                </c:pt>
                <c:pt idx="315">
                  <c:v>1119425.8981499791</c:v>
                </c:pt>
                <c:pt idx="316">
                  <c:v>1120745.720992981</c:v>
                </c:pt>
                <c:pt idx="317">
                  <c:v>1122039.7541521841</c:v>
                </c:pt>
                <c:pt idx="318">
                  <c:v>1123307.8203235127</c:v>
                </c:pt>
                <c:pt idx="319">
                  <c:v>1124549.7409839248</c:v>
                </c:pt>
                <c:pt idx="320">
                  <c:v>1125765.3363830331</c:v>
                </c:pt>
                <c:pt idx="321">
                  <c:v>1126954.4255346661</c:v>
                </c:pt>
                <c:pt idx="322">
                  <c:v>1128116.8262083721</c:v>
                </c:pt>
                <c:pt idx="323">
                  <c:v>1129252.3549208657</c:v>
                </c:pt>
                <c:pt idx="324">
                  <c:v>1130360.8269274135</c:v>
                </c:pt>
                <c:pt idx="325">
                  <c:v>1131442.0562131619</c:v>
                </c:pt>
                <c:pt idx="326">
                  <c:v>1132495.8554844058</c:v>
                </c:pt>
                <c:pt idx="327">
                  <c:v>1133522.0361597952</c:v>
                </c:pt>
                <c:pt idx="328">
                  <c:v>1134520.4083614836</c:v>
                </c:pt>
                <c:pt idx="329">
                  <c:v>1135490.7809062144</c:v>
                </c:pt>
                <c:pt idx="330">
                  <c:v>1136432.961296346</c:v>
                </c:pt>
                <c:pt idx="331">
                  <c:v>1137346.7557108155</c:v>
                </c:pt>
                <c:pt idx="332">
                  <c:v>1138231.9689960403</c:v>
                </c:pt>
                <c:pt idx="333">
                  <c:v>1139088.4046567567</c:v>
                </c:pt>
                <c:pt idx="334">
                  <c:v>1139915.8648467963</c:v>
                </c:pt>
                <c:pt idx="335">
                  <c:v>1140714.1503597982</c:v>
                </c:pt>
                <c:pt idx="336">
                  <c:v>1141483.0606198579</c:v>
                </c:pt>
                <c:pt idx="337">
                  <c:v>1142222.393672111</c:v>
                </c:pt>
                <c:pt idx="338">
                  <c:v>1142931.9461732542</c:v>
                </c:pt>
                <c:pt idx="339">
                  <c:v>1143611.5133819985</c:v>
                </c:pt>
                <c:pt idx="340">
                  <c:v>1144260.8891494588</c:v>
                </c:pt>
                <c:pt idx="341">
                  <c:v>1144879.8659094761</c:v>
                </c:pt>
                <c:pt idx="342">
                  <c:v>1145468.2346688742</c:v>
                </c:pt>
                <c:pt idx="343">
                  <c:v>1146025.784997649</c:v>
                </c:pt>
                <c:pt idx="344">
                  <c:v>1146552.30501909</c:v>
                </c:pt>
                <c:pt idx="345">
                  <c:v>1147047.581399834</c:v>
                </c:pt>
                <c:pt idx="346">
                  <c:v>1147511.3993398515</c:v>
                </c:pt>
                <c:pt idx="347">
                  <c:v>1147943.5425623623</c:v>
                </c:pt>
                <c:pt idx="348">
                  <c:v>1148343.7933036836</c:v>
                </c:pt>
                <c:pt idx="349">
                  <c:v>1148711.9323030072</c:v>
                </c:pt>
                <c:pt idx="350">
                  <c:v>1149047.738792107</c:v>
                </c:pt>
                <c:pt idx="351">
                  <c:v>1149350.990484975</c:v>
                </c:pt>
                <c:pt idx="352">
                  <c:v>1149621.4635673873</c:v>
                </c:pt>
                <c:pt idx="353">
                  <c:v>1149858.9326863971</c:v>
                </c:pt>
                <c:pt idx="354">
                  <c:v>1150063.1709397559</c:v>
                </c:pt>
                <c:pt idx="355">
                  <c:v>1150233.949865262</c:v>
                </c:pt>
                <c:pt idx="356">
                  <c:v>1150371.0394300369</c:v>
                </c:pt>
                <c:pt idx="357">
                  <c:v>1150474.2080197253</c:v>
                </c:pt>
                <c:pt idx="358">
                  <c:v>1150543.2224276236</c:v>
                </c:pt>
                <c:pt idx="359">
                  <c:v>1150577.847843732</c:v>
                </c:pt>
              </c:numCache>
            </c:numRef>
          </c:yVal>
          <c:smooth val="1"/>
          <c:extLst>
            <c:ext xmlns:c16="http://schemas.microsoft.com/office/drawing/2014/chart" uri="{C3380CC4-5D6E-409C-BE32-E72D297353CC}">
              <c16:uniqueId val="{00000002-AA83-453D-915C-BE332B2AA626}"/>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DP'!$U$8:$U$367</c:f>
              <c:numCache>
                <c:formatCode>"$"#,##0.00_);[Red]\("$"#,##0.00\)</c:formatCode>
                <c:ptCount val="360"/>
                <c:pt idx="0">
                  <c:v>5071.049577343746</c:v>
                </c:pt>
                <c:pt idx="1">
                  <c:v>10142.09915468749</c:v>
                </c:pt>
                <c:pt idx="2">
                  <c:v>15213.148732031237</c:v>
                </c:pt>
                <c:pt idx="3">
                  <c:v>20284.19830937498</c:v>
                </c:pt>
                <c:pt idx="4">
                  <c:v>25355.247886718727</c:v>
                </c:pt>
                <c:pt idx="5">
                  <c:v>30426.297464062474</c:v>
                </c:pt>
                <c:pt idx="6">
                  <c:v>35497.347041406218</c:v>
                </c:pt>
                <c:pt idx="7">
                  <c:v>40568.396618749961</c:v>
                </c:pt>
                <c:pt idx="8">
                  <c:v>45639.446196093711</c:v>
                </c:pt>
                <c:pt idx="9">
                  <c:v>50710.495773437455</c:v>
                </c:pt>
                <c:pt idx="10">
                  <c:v>55781.545350781198</c:v>
                </c:pt>
                <c:pt idx="11">
                  <c:v>60852.594928124949</c:v>
                </c:pt>
                <c:pt idx="12">
                  <c:v>65923.644505468692</c:v>
                </c:pt>
                <c:pt idx="13">
                  <c:v>70994.694082812435</c:v>
                </c:pt>
                <c:pt idx="14">
                  <c:v>76065.743660156179</c:v>
                </c:pt>
                <c:pt idx="15">
                  <c:v>81136.793237499922</c:v>
                </c:pt>
                <c:pt idx="16">
                  <c:v>86207.84281484368</c:v>
                </c:pt>
                <c:pt idx="17">
                  <c:v>91278.892392187423</c:v>
                </c:pt>
                <c:pt idx="18">
                  <c:v>96349.941969531181</c:v>
                </c:pt>
                <c:pt idx="19">
                  <c:v>101420.99154687492</c:v>
                </c:pt>
                <c:pt idx="20">
                  <c:v>106492.04112421867</c:v>
                </c:pt>
                <c:pt idx="21">
                  <c:v>111563.09070156241</c:v>
                </c:pt>
                <c:pt idx="22">
                  <c:v>116634.14027890617</c:v>
                </c:pt>
                <c:pt idx="23">
                  <c:v>121705.1898562499</c:v>
                </c:pt>
                <c:pt idx="24">
                  <c:v>126776.23943359366</c:v>
                </c:pt>
                <c:pt idx="25">
                  <c:v>131847.28901093738</c:v>
                </c:pt>
                <c:pt idx="26">
                  <c:v>136918.33858828116</c:v>
                </c:pt>
                <c:pt idx="27">
                  <c:v>141989.3881656249</c:v>
                </c:pt>
                <c:pt idx="28">
                  <c:v>147060.43774296864</c:v>
                </c:pt>
                <c:pt idx="29">
                  <c:v>152131.48732031242</c:v>
                </c:pt>
                <c:pt idx="30">
                  <c:v>157202.53689765616</c:v>
                </c:pt>
                <c:pt idx="31">
                  <c:v>162273.5864749999</c:v>
                </c:pt>
                <c:pt idx="32">
                  <c:v>167344.63605234365</c:v>
                </c:pt>
                <c:pt idx="33">
                  <c:v>172415.68562968739</c:v>
                </c:pt>
                <c:pt idx="34">
                  <c:v>177486.73520703113</c:v>
                </c:pt>
                <c:pt idx="35">
                  <c:v>182557.78478437488</c:v>
                </c:pt>
                <c:pt idx="36">
                  <c:v>187628.83436171862</c:v>
                </c:pt>
                <c:pt idx="37">
                  <c:v>192699.88393906236</c:v>
                </c:pt>
                <c:pt idx="38">
                  <c:v>197770.93351640613</c:v>
                </c:pt>
                <c:pt idx="39">
                  <c:v>202841.98309374988</c:v>
                </c:pt>
                <c:pt idx="40">
                  <c:v>207913.03267109362</c:v>
                </c:pt>
                <c:pt idx="41">
                  <c:v>212984.08224843739</c:v>
                </c:pt>
                <c:pt idx="42">
                  <c:v>218055.13182578114</c:v>
                </c:pt>
                <c:pt idx="43">
                  <c:v>223126.18140312488</c:v>
                </c:pt>
                <c:pt idx="44">
                  <c:v>228197.23098046862</c:v>
                </c:pt>
                <c:pt idx="45">
                  <c:v>233268.28055781237</c:v>
                </c:pt>
                <c:pt idx="46">
                  <c:v>238339.33013515611</c:v>
                </c:pt>
                <c:pt idx="47">
                  <c:v>243410.37971249985</c:v>
                </c:pt>
                <c:pt idx="48">
                  <c:v>248481.4292898436</c:v>
                </c:pt>
                <c:pt idx="49">
                  <c:v>253552.47886718734</c:v>
                </c:pt>
                <c:pt idx="50">
                  <c:v>258623.52844453108</c:v>
                </c:pt>
                <c:pt idx="51">
                  <c:v>263694.57802187483</c:v>
                </c:pt>
                <c:pt idx="52">
                  <c:v>268765.62759921857</c:v>
                </c:pt>
                <c:pt idx="53">
                  <c:v>273836.67717656231</c:v>
                </c:pt>
                <c:pt idx="54">
                  <c:v>278907.72675390606</c:v>
                </c:pt>
                <c:pt idx="55">
                  <c:v>283978.7763312498</c:v>
                </c:pt>
                <c:pt idx="56">
                  <c:v>289049.82590859354</c:v>
                </c:pt>
                <c:pt idx="57">
                  <c:v>294120.87548593729</c:v>
                </c:pt>
                <c:pt idx="58">
                  <c:v>299191.92506328109</c:v>
                </c:pt>
                <c:pt idx="59">
                  <c:v>304262.97464062483</c:v>
                </c:pt>
                <c:pt idx="60">
                  <c:v>309334.02421796852</c:v>
                </c:pt>
                <c:pt idx="61">
                  <c:v>314405.07379531226</c:v>
                </c:pt>
                <c:pt idx="62">
                  <c:v>319476.123372656</c:v>
                </c:pt>
                <c:pt idx="63">
                  <c:v>324547.17294999975</c:v>
                </c:pt>
                <c:pt idx="64">
                  <c:v>329618.22252734355</c:v>
                </c:pt>
                <c:pt idx="65">
                  <c:v>334689.27210468729</c:v>
                </c:pt>
                <c:pt idx="66">
                  <c:v>339760.32168203103</c:v>
                </c:pt>
                <c:pt idx="67">
                  <c:v>344831.37125937478</c:v>
                </c:pt>
                <c:pt idx="68">
                  <c:v>349902.42083671846</c:v>
                </c:pt>
                <c:pt idx="69">
                  <c:v>354973.47041406226</c:v>
                </c:pt>
                <c:pt idx="70">
                  <c:v>360044.51999140595</c:v>
                </c:pt>
                <c:pt idx="71">
                  <c:v>365115.56956874969</c:v>
                </c:pt>
                <c:pt idx="72">
                  <c:v>370186.61914609344</c:v>
                </c:pt>
                <c:pt idx="73">
                  <c:v>375257.66872343724</c:v>
                </c:pt>
                <c:pt idx="74">
                  <c:v>380328.71830078092</c:v>
                </c:pt>
                <c:pt idx="75">
                  <c:v>385399.76787812467</c:v>
                </c:pt>
                <c:pt idx="76">
                  <c:v>390470.81745546841</c:v>
                </c:pt>
                <c:pt idx="77">
                  <c:v>395541.86703281215</c:v>
                </c:pt>
                <c:pt idx="78">
                  <c:v>400612.91661015595</c:v>
                </c:pt>
                <c:pt idx="79">
                  <c:v>405683.9661874997</c:v>
                </c:pt>
                <c:pt idx="80">
                  <c:v>410755.01576484344</c:v>
                </c:pt>
                <c:pt idx="81">
                  <c:v>415826.06534218718</c:v>
                </c:pt>
                <c:pt idx="82">
                  <c:v>420897.11491953093</c:v>
                </c:pt>
                <c:pt idx="83">
                  <c:v>425968.16449687467</c:v>
                </c:pt>
                <c:pt idx="84">
                  <c:v>431039.21407421841</c:v>
                </c:pt>
                <c:pt idx="85">
                  <c:v>436110.26365156216</c:v>
                </c:pt>
                <c:pt idx="86">
                  <c:v>441181.31322890584</c:v>
                </c:pt>
                <c:pt idx="87">
                  <c:v>446252.36280624964</c:v>
                </c:pt>
                <c:pt idx="88">
                  <c:v>451323.41238359333</c:v>
                </c:pt>
                <c:pt idx="89">
                  <c:v>456394.46196093707</c:v>
                </c:pt>
                <c:pt idx="90">
                  <c:v>461465.51153828081</c:v>
                </c:pt>
                <c:pt idx="91">
                  <c:v>466536.56111562456</c:v>
                </c:pt>
                <c:pt idx="92">
                  <c:v>471607.6106929683</c:v>
                </c:pt>
                <c:pt idx="93">
                  <c:v>476678.66027031204</c:v>
                </c:pt>
                <c:pt idx="94">
                  <c:v>481749.70984765579</c:v>
                </c:pt>
                <c:pt idx="95">
                  <c:v>486820.75942499953</c:v>
                </c:pt>
                <c:pt idx="96">
                  <c:v>491891.80900234327</c:v>
                </c:pt>
                <c:pt idx="97">
                  <c:v>496962.85857968702</c:v>
                </c:pt>
                <c:pt idx="98">
                  <c:v>502033.90815703076</c:v>
                </c:pt>
                <c:pt idx="99">
                  <c:v>507104.9577343745</c:v>
                </c:pt>
                <c:pt idx="100">
                  <c:v>512176.00731171831</c:v>
                </c:pt>
                <c:pt idx="101">
                  <c:v>517247.05688906205</c:v>
                </c:pt>
                <c:pt idx="102">
                  <c:v>522318.10646640579</c:v>
                </c:pt>
                <c:pt idx="103">
                  <c:v>527389.15604374954</c:v>
                </c:pt>
                <c:pt idx="104">
                  <c:v>532460.20562109328</c:v>
                </c:pt>
                <c:pt idx="105">
                  <c:v>537531.25519843702</c:v>
                </c:pt>
                <c:pt idx="106">
                  <c:v>542602.30477578077</c:v>
                </c:pt>
                <c:pt idx="107">
                  <c:v>547673.35435312451</c:v>
                </c:pt>
                <c:pt idx="108">
                  <c:v>552744.40393046825</c:v>
                </c:pt>
                <c:pt idx="109">
                  <c:v>557815.45350781211</c:v>
                </c:pt>
                <c:pt idx="110">
                  <c:v>562886.50308515585</c:v>
                </c:pt>
                <c:pt idx="111">
                  <c:v>567957.5526624996</c:v>
                </c:pt>
                <c:pt idx="112">
                  <c:v>573028.60223984334</c:v>
                </c:pt>
                <c:pt idx="113">
                  <c:v>578099.65181718708</c:v>
                </c:pt>
                <c:pt idx="114">
                  <c:v>583170.70139453083</c:v>
                </c:pt>
                <c:pt idx="115">
                  <c:v>588241.75097187457</c:v>
                </c:pt>
                <c:pt idx="116">
                  <c:v>593312.80054921831</c:v>
                </c:pt>
                <c:pt idx="117">
                  <c:v>598383.85012656206</c:v>
                </c:pt>
                <c:pt idx="118">
                  <c:v>603454.89970390592</c:v>
                </c:pt>
                <c:pt idx="119">
                  <c:v>608525.94928124966</c:v>
                </c:pt>
                <c:pt idx="120">
                  <c:v>613596.9988585934</c:v>
                </c:pt>
                <c:pt idx="121">
                  <c:v>618668.04843593715</c:v>
                </c:pt>
                <c:pt idx="122">
                  <c:v>623739.09801328089</c:v>
                </c:pt>
                <c:pt idx="123">
                  <c:v>628810.14759062463</c:v>
                </c:pt>
                <c:pt idx="124">
                  <c:v>633881.19716796849</c:v>
                </c:pt>
                <c:pt idx="125">
                  <c:v>638952.24674531224</c:v>
                </c:pt>
                <c:pt idx="126">
                  <c:v>644023.2963226561</c:v>
                </c:pt>
                <c:pt idx="127">
                  <c:v>649094.34589999972</c:v>
                </c:pt>
                <c:pt idx="128">
                  <c:v>654165.39547734347</c:v>
                </c:pt>
                <c:pt idx="129">
                  <c:v>659236.44505468721</c:v>
                </c:pt>
                <c:pt idx="130">
                  <c:v>664307.49463203095</c:v>
                </c:pt>
                <c:pt idx="131">
                  <c:v>669378.5442093747</c:v>
                </c:pt>
                <c:pt idx="132">
                  <c:v>674449.59378671844</c:v>
                </c:pt>
                <c:pt idx="133">
                  <c:v>679520.64336406218</c:v>
                </c:pt>
                <c:pt idx="134">
                  <c:v>684591.69294140593</c:v>
                </c:pt>
                <c:pt idx="135">
                  <c:v>689662.74251874967</c:v>
                </c:pt>
                <c:pt idx="136">
                  <c:v>694733.79209609341</c:v>
                </c:pt>
                <c:pt idx="137">
                  <c:v>699804.84167343727</c:v>
                </c:pt>
                <c:pt idx="138">
                  <c:v>704875.8912507809</c:v>
                </c:pt>
                <c:pt idx="139">
                  <c:v>709946.94082812476</c:v>
                </c:pt>
                <c:pt idx="140">
                  <c:v>715017.9904054685</c:v>
                </c:pt>
                <c:pt idx="141">
                  <c:v>720089.03998281236</c:v>
                </c:pt>
                <c:pt idx="142">
                  <c:v>725160.08956015611</c:v>
                </c:pt>
                <c:pt idx="143">
                  <c:v>730231.13913749973</c:v>
                </c:pt>
                <c:pt idx="144">
                  <c:v>735302.18871484348</c:v>
                </c:pt>
                <c:pt idx="145">
                  <c:v>740373.23829218722</c:v>
                </c:pt>
                <c:pt idx="146">
                  <c:v>745444.28786953108</c:v>
                </c:pt>
                <c:pt idx="147">
                  <c:v>750515.33744687471</c:v>
                </c:pt>
                <c:pt idx="148">
                  <c:v>755586.38702421857</c:v>
                </c:pt>
                <c:pt idx="149">
                  <c:v>760657.43660156231</c:v>
                </c:pt>
                <c:pt idx="150">
                  <c:v>765728.48617890605</c:v>
                </c:pt>
                <c:pt idx="151">
                  <c:v>770799.53575624991</c:v>
                </c:pt>
                <c:pt idx="152">
                  <c:v>775870.58533359366</c:v>
                </c:pt>
                <c:pt idx="153">
                  <c:v>780941.6349109374</c:v>
                </c:pt>
                <c:pt idx="154">
                  <c:v>786012.68448828114</c:v>
                </c:pt>
                <c:pt idx="155">
                  <c:v>791083.73406562489</c:v>
                </c:pt>
                <c:pt idx="156">
                  <c:v>796154.78364296863</c:v>
                </c:pt>
                <c:pt idx="157">
                  <c:v>801225.83322031237</c:v>
                </c:pt>
                <c:pt idx="158">
                  <c:v>806296.882797656</c:v>
                </c:pt>
                <c:pt idx="159">
                  <c:v>811367.93237499986</c:v>
                </c:pt>
                <c:pt idx="160">
                  <c:v>816438.9819523436</c:v>
                </c:pt>
                <c:pt idx="161">
                  <c:v>821510.03152968735</c:v>
                </c:pt>
                <c:pt idx="162">
                  <c:v>826581.0811070312</c:v>
                </c:pt>
                <c:pt idx="163">
                  <c:v>831652.13068437483</c:v>
                </c:pt>
                <c:pt idx="164">
                  <c:v>836723.18026171857</c:v>
                </c:pt>
                <c:pt idx="165">
                  <c:v>841794.22983906232</c:v>
                </c:pt>
                <c:pt idx="166">
                  <c:v>846865.27941640618</c:v>
                </c:pt>
                <c:pt idx="167">
                  <c:v>851936.32899374992</c:v>
                </c:pt>
                <c:pt idx="168">
                  <c:v>857007.37857109378</c:v>
                </c:pt>
                <c:pt idx="169">
                  <c:v>862078.42814843752</c:v>
                </c:pt>
                <c:pt idx="170">
                  <c:v>867149.47772578127</c:v>
                </c:pt>
                <c:pt idx="171">
                  <c:v>872220.52730312501</c:v>
                </c:pt>
                <c:pt idx="172">
                  <c:v>877291.57688046875</c:v>
                </c:pt>
                <c:pt idx="173">
                  <c:v>882362.6264578125</c:v>
                </c:pt>
                <c:pt idx="174">
                  <c:v>887433.67603515624</c:v>
                </c:pt>
                <c:pt idx="175">
                  <c:v>892504.72561249987</c:v>
                </c:pt>
                <c:pt idx="176">
                  <c:v>897575.77518984373</c:v>
                </c:pt>
                <c:pt idx="177">
                  <c:v>902646.82476718747</c:v>
                </c:pt>
                <c:pt idx="178">
                  <c:v>907717.8743445311</c:v>
                </c:pt>
                <c:pt idx="179">
                  <c:v>912788.92392187484</c:v>
                </c:pt>
                <c:pt idx="180">
                  <c:v>917859.97349921858</c:v>
                </c:pt>
                <c:pt idx="181">
                  <c:v>922931.02307656233</c:v>
                </c:pt>
                <c:pt idx="182">
                  <c:v>928002.07265390607</c:v>
                </c:pt>
                <c:pt idx="183">
                  <c:v>933073.12223124993</c:v>
                </c:pt>
                <c:pt idx="184">
                  <c:v>938144.17180859356</c:v>
                </c:pt>
                <c:pt idx="185">
                  <c:v>943215.2213859373</c:v>
                </c:pt>
                <c:pt idx="186">
                  <c:v>948286.27096328104</c:v>
                </c:pt>
                <c:pt idx="187">
                  <c:v>953357.32054062479</c:v>
                </c:pt>
                <c:pt idx="188">
                  <c:v>958428.37011796841</c:v>
                </c:pt>
                <c:pt idx="189">
                  <c:v>963499.41969531216</c:v>
                </c:pt>
                <c:pt idx="190">
                  <c:v>968570.4692726559</c:v>
                </c:pt>
                <c:pt idx="191">
                  <c:v>973641.51884999976</c:v>
                </c:pt>
                <c:pt idx="192">
                  <c:v>978712.56842734339</c:v>
                </c:pt>
                <c:pt idx="193">
                  <c:v>983783.61800468725</c:v>
                </c:pt>
                <c:pt idx="194">
                  <c:v>988854.66758203099</c:v>
                </c:pt>
                <c:pt idx="195">
                  <c:v>993925.71715937462</c:v>
                </c:pt>
                <c:pt idx="196">
                  <c:v>998996.76673671836</c:v>
                </c:pt>
                <c:pt idx="197">
                  <c:v>1004067.8163140621</c:v>
                </c:pt>
                <c:pt idx="198">
                  <c:v>1009138.8658914058</c:v>
                </c:pt>
                <c:pt idx="199">
                  <c:v>1014209.9154687497</c:v>
                </c:pt>
                <c:pt idx="200">
                  <c:v>1019280.9650460933</c:v>
                </c:pt>
                <c:pt idx="201">
                  <c:v>1024352.0146234372</c:v>
                </c:pt>
                <c:pt idx="202">
                  <c:v>1029423.0642007809</c:v>
                </c:pt>
                <c:pt idx="203">
                  <c:v>1034494.1137781247</c:v>
                </c:pt>
                <c:pt idx="204">
                  <c:v>1039565.1633554683</c:v>
                </c:pt>
                <c:pt idx="205">
                  <c:v>1044636.2129328122</c:v>
                </c:pt>
                <c:pt idx="206">
                  <c:v>1049707.262510156</c:v>
                </c:pt>
                <c:pt idx="207">
                  <c:v>1054778.3120874995</c:v>
                </c:pt>
                <c:pt idx="208">
                  <c:v>1059849.3616648433</c:v>
                </c:pt>
                <c:pt idx="209">
                  <c:v>1064920.4112421873</c:v>
                </c:pt>
                <c:pt idx="210">
                  <c:v>1069991.4608195308</c:v>
                </c:pt>
                <c:pt idx="211">
                  <c:v>1075062.5103968747</c:v>
                </c:pt>
                <c:pt idx="212">
                  <c:v>1080133.5599742185</c:v>
                </c:pt>
                <c:pt idx="213">
                  <c:v>1085204.609551562</c:v>
                </c:pt>
                <c:pt idx="214">
                  <c:v>1090275.6591289057</c:v>
                </c:pt>
                <c:pt idx="215">
                  <c:v>1095346.7087062495</c:v>
                </c:pt>
                <c:pt idx="216">
                  <c:v>1100417.7582835932</c:v>
                </c:pt>
                <c:pt idx="217">
                  <c:v>1105488.807860937</c:v>
                </c:pt>
                <c:pt idx="218">
                  <c:v>1110559.8574382807</c:v>
                </c:pt>
                <c:pt idx="219">
                  <c:v>1115630.9070156245</c:v>
                </c:pt>
                <c:pt idx="220">
                  <c:v>1120701.9565929682</c:v>
                </c:pt>
                <c:pt idx="221">
                  <c:v>1125773.0061703119</c:v>
                </c:pt>
                <c:pt idx="222">
                  <c:v>1130844.0557476557</c:v>
                </c:pt>
                <c:pt idx="223">
                  <c:v>1135915.1053249994</c:v>
                </c:pt>
                <c:pt idx="224">
                  <c:v>1140986.1549023432</c:v>
                </c:pt>
                <c:pt idx="225">
                  <c:v>1146057.2044796869</c:v>
                </c:pt>
                <c:pt idx="226">
                  <c:v>1151128.2540570309</c:v>
                </c:pt>
                <c:pt idx="227">
                  <c:v>1156199.3036343744</c:v>
                </c:pt>
                <c:pt idx="228">
                  <c:v>1161270.3532117181</c:v>
                </c:pt>
                <c:pt idx="229">
                  <c:v>1166341.4027890621</c:v>
                </c:pt>
                <c:pt idx="230">
                  <c:v>1171412.4523664059</c:v>
                </c:pt>
                <c:pt idx="231">
                  <c:v>1176483.5019437496</c:v>
                </c:pt>
                <c:pt idx="232">
                  <c:v>1181554.5515210934</c:v>
                </c:pt>
                <c:pt idx="233">
                  <c:v>1186625.6010984371</c:v>
                </c:pt>
                <c:pt idx="234">
                  <c:v>1191696.6506757808</c:v>
                </c:pt>
                <c:pt idx="235">
                  <c:v>1196767.7002531246</c:v>
                </c:pt>
                <c:pt idx="236">
                  <c:v>1201838.7498304683</c:v>
                </c:pt>
                <c:pt idx="237">
                  <c:v>1206909.7994078121</c:v>
                </c:pt>
                <c:pt idx="238">
                  <c:v>1211980.8489851558</c:v>
                </c:pt>
                <c:pt idx="239">
                  <c:v>1217051.8985624996</c:v>
                </c:pt>
                <c:pt idx="240">
                  <c:v>1222122.9481398433</c:v>
                </c:pt>
                <c:pt idx="241">
                  <c:v>1227193.997717187</c:v>
                </c:pt>
                <c:pt idx="242">
                  <c:v>1232265.0472945306</c:v>
                </c:pt>
                <c:pt idx="243">
                  <c:v>1237336.0968718743</c:v>
                </c:pt>
                <c:pt idx="244">
                  <c:v>1242407.1464492183</c:v>
                </c:pt>
                <c:pt idx="245">
                  <c:v>1247478.196026562</c:v>
                </c:pt>
                <c:pt idx="246">
                  <c:v>1252549.2456039055</c:v>
                </c:pt>
                <c:pt idx="247">
                  <c:v>1257620.2951812493</c:v>
                </c:pt>
                <c:pt idx="248">
                  <c:v>1262691.3447585932</c:v>
                </c:pt>
                <c:pt idx="249">
                  <c:v>1267762.394335937</c:v>
                </c:pt>
                <c:pt idx="250">
                  <c:v>1272833.4439132807</c:v>
                </c:pt>
                <c:pt idx="251">
                  <c:v>1277904.4934906245</c:v>
                </c:pt>
                <c:pt idx="252">
                  <c:v>1282975.543067968</c:v>
                </c:pt>
                <c:pt idx="253">
                  <c:v>1288046.592645312</c:v>
                </c:pt>
                <c:pt idx="254">
                  <c:v>1293117.6422226555</c:v>
                </c:pt>
                <c:pt idx="255">
                  <c:v>1298188.6917999994</c:v>
                </c:pt>
                <c:pt idx="256">
                  <c:v>1303259.741377343</c:v>
                </c:pt>
                <c:pt idx="257">
                  <c:v>1308330.7909546869</c:v>
                </c:pt>
                <c:pt idx="258">
                  <c:v>1313401.8405320307</c:v>
                </c:pt>
                <c:pt idx="259">
                  <c:v>1318472.8901093742</c:v>
                </c:pt>
                <c:pt idx="260">
                  <c:v>1323543.9396867179</c:v>
                </c:pt>
                <c:pt idx="261">
                  <c:v>1328614.9892640617</c:v>
                </c:pt>
                <c:pt idx="262">
                  <c:v>1333686.0388414054</c:v>
                </c:pt>
                <c:pt idx="263">
                  <c:v>1338757.0884187492</c:v>
                </c:pt>
                <c:pt idx="264">
                  <c:v>1343828.1379960929</c:v>
                </c:pt>
                <c:pt idx="265">
                  <c:v>1348899.1875734366</c:v>
                </c:pt>
                <c:pt idx="266">
                  <c:v>1353970.2371507804</c:v>
                </c:pt>
                <c:pt idx="267">
                  <c:v>1359041.2867281241</c:v>
                </c:pt>
                <c:pt idx="268">
                  <c:v>1364112.3363054679</c:v>
                </c:pt>
                <c:pt idx="269">
                  <c:v>1369183.3858828116</c:v>
                </c:pt>
                <c:pt idx="270">
                  <c:v>1374254.4354601554</c:v>
                </c:pt>
                <c:pt idx="271">
                  <c:v>1379325.4850374991</c:v>
                </c:pt>
                <c:pt idx="272">
                  <c:v>1384396.5346148429</c:v>
                </c:pt>
                <c:pt idx="273">
                  <c:v>1389467.5841921866</c:v>
                </c:pt>
                <c:pt idx="274">
                  <c:v>1394538.6337695303</c:v>
                </c:pt>
                <c:pt idx="275">
                  <c:v>1399609.6833468741</c:v>
                </c:pt>
                <c:pt idx="276">
                  <c:v>1404680.7329242178</c:v>
                </c:pt>
                <c:pt idx="277">
                  <c:v>1409751.7825015616</c:v>
                </c:pt>
                <c:pt idx="278">
                  <c:v>1414822.8320789053</c:v>
                </c:pt>
                <c:pt idx="279">
                  <c:v>1419893.8816562493</c:v>
                </c:pt>
                <c:pt idx="280">
                  <c:v>1424964.9312335928</c:v>
                </c:pt>
                <c:pt idx="281">
                  <c:v>1430035.9808109365</c:v>
                </c:pt>
                <c:pt idx="282">
                  <c:v>1435107.0303882803</c:v>
                </c:pt>
                <c:pt idx="283">
                  <c:v>1440178.079965624</c:v>
                </c:pt>
                <c:pt idx="284">
                  <c:v>1445249.1295429678</c:v>
                </c:pt>
                <c:pt idx="285">
                  <c:v>1450320.1791203115</c:v>
                </c:pt>
                <c:pt idx="286">
                  <c:v>1455391.2286976553</c:v>
                </c:pt>
                <c:pt idx="287">
                  <c:v>1460462.2782749992</c:v>
                </c:pt>
                <c:pt idx="288">
                  <c:v>1465533.327852343</c:v>
                </c:pt>
                <c:pt idx="289">
                  <c:v>1470604.3774296867</c:v>
                </c:pt>
                <c:pt idx="290">
                  <c:v>1475675.4270070305</c:v>
                </c:pt>
                <c:pt idx="291">
                  <c:v>1480746.4765843742</c:v>
                </c:pt>
                <c:pt idx="292">
                  <c:v>1485817.5261617177</c:v>
                </c:pt>
                <c:pt idx="293">
                  <c:v>1490888.5757390617</c:v>
                </c:pt>
                <c:pt idx="294">
                  <c:v>1495959.6253164052</c:v>
                </c:pt>
                <c:pt idx="295">
                  <c:v>1501030.6748937489</c:v>
                </c:pt>
                <c:pt idx="296">
                  <c:v>1506101.7244710927</c:v>
                </c:pt>
                <c:pt idx="297">
                  <c:v>1511172.7740484364</c:v>
                </c:pt>
                <c:pt idx="298">
                  <c:v>1516243.8236257802</c:v>
                </c:pt>
                <c:pt idx="299">
                  <c:v>1521314.8732031239</c:v>
                </c:pt>
                <c:pt idx="300">
                  <c:v>1526385.9227804677</c:v>
                </c:pt>
                <c:pt idx="301">
                  <c:v>1531456.9723578114</c:v>
                </c:pt>
                <c:pt idx="302">
                  <c:v>1536528.0219351549</c:v>
                </c:pt>
                <c:pt idx="303">
                  <c:v>1541599.0715124987</c:v>
                </c:pt>
                <c:pt idx="304">
                  <c:v>1546670.1210898422</c:v>
                </c:pt>
                <c:pt idx="305">
                  <c:v>1551741.1706671861</c:v>
                </c:pt>
                <c:pt idx="306">
                  <c:v>1556812.2202445299</c:v>
                </c:pt>
                <c:pt idx="307">
                  <c:v>1561883.2698218739</c:v>
                </c:pt>
                <c:pt idx="308">
                  <c:v>1566954.3193992174</c:v>
                </c:pt>
                <c:pt idx="309">
                  <c:v>1572025.3689765611</c:v>
                </c:pt>
                <c:pt idx="310">
                  <c:v>1577096.4185539049</c:v>
                </c:pt>
                <c:pt idx="311">
                  <c:v>1582167.4681312484</c:v>
                </c:pt>
                <c:pt idx="312">
                  <c:v>1587238.5177085923</c:v>
                </c:pt>
                <c:pt idx="313">
                  <c:v>1592309.5672859359</c:v>
                </c:pt>
                <c:pt idx="314">
                  <c:v>1597380.6168632796</c:v>
                </c:pt>
                <c:pt idx="315">
                  <c:v>1602451.6664406233</c:v>
                </c:pt>
                <c:pt idx="316">
                  <c:v>1607522.7160179673</c:v>
                </c:pt>
                <c:pt idx="317">
                  <c:v>1612593.7655953108</c:v>
                </c:pt>
                <c:pt idx="318">
                  <c:v>1617664.8151726546</c:v>
                </c:pt>
                <c:pt idx="319">
                  <c:v>1622735.8647499983</c:v>
                </c:pt>
                <c:pt idx="320">
                  <c:v>1627806.9143273421</c:v>
                </c:pt>
                <c:pt idx="321">
                  <c:v>1632877.963904686</c:v>
                </c:pt>
                <c:pt idx="322">
                  <c:v>1637949.0134820298</c:v>
                </c:pt>
                <c:pt idx="323">
                  <c:v>1643020.0630593735</c:v>
                </c:pt>
                <c:pt idx="324">
                  <c:v>1648091.1126367173</c:v>
                </c:pt>
                <c:pt idx="325">
                  <c:v>1653162.1622140608</c:v>
                </c:pt>
                <c:pt idx="326">
                  <c:v>1658233.2117914045</c:v>
                </c:pt>
                <c:pt idx="327">
                  <c:v>1663304.2613687485</c:v>
                </c:pt>
                <c:pt idx="328">
                  <c:v>1668375.310946092</c:v>
                </c:pt>
                <c:pt idx="329">
                  <c:v>1673446.3605234358</c:v>
                </c:pt>
                <c:pt idx="330">
                  <c:v>1678517.4101007797</c:v>
                </c:pt>
                <c:pt idx="331">
                  <c:v>1683588.4596781235</c:v>
                </c:pt>
                <c:pt idx="332">
                  <c:v>1688659.5092554672</c:v>
                </c:pt>
                <c:pt idx="333">
                  <c:v>1693730.5588328107</c:v>
                </c:pt>
                <c:pt idx="334">
                  <c:v>1698801.6084101545</c:v>
                </c:pt>
                <c:pt idx="335">
                  <c:v>1703872.6579874982</c:v>
                </c:pt>
                <c:pt idx="336">
                  <c:v>1708943.7075648422</c:v>
                </c:pt>
                <c:pt idx="337">
                  <c:v>1714014.7571421857</c:v>
                </c:pt>
                <c:pt idx="338">
                  <c:v>1719085.8067195294</c:v>
                </c:pt>
                <c:pt idx="339">
                  <c:v>1724156.8562968732</c:v>
                </c:pt>
                <c:pt idx="340">
                  <c:v>1729227.9058742172</c:v>
                </c:pt>
                <c:pt idx="341">
                  <c:v>1734298.9554515607</c:v>
                </c:pt>
                <c:pt idx="342">
                  <c:v>1739370.0050289044</c:v>
                </c:pt>
                <c:pt idx="343">
                  <c:v>1744441.0546062482</c:v>
                </c:pt>
                <c:pt idx="344">
                  <c:v>1749512.1041835919</c:v>
                </c:pt>
                <c:pt idx="345">
                  <c:v>1754583.1537609356</c:v>
                </c:pt>
                <c:pt idx="346">
                  <c:v>1759654.2033382794</c:v>
                </c:pt>
                <c:pt idx="347">
                  <c:v>1764725.2529156231</c:v>
                </c:pt>
                <c:pt idx="348">
                  <c:v>1769796.3024929669</c:v>
                </c:pt>
                <c:pt idx="349">
                  <c:v>1774867.3520703106</c:v>
                </c:pt>
                <c:pt idx="350">
                  <c:v>1779938.4016476544</c:v>
                </c:pt>
                <c:pt idx="351">
                  <c:v>1785009.4512249981</c:v>
                </c:pt>
                <c:pt idx="352">
                  <c:v>1790080.5008023418</c:v>
                </c:pt>
                <c:pt idx="353">
                  <c:v>1795151.5503796856</c:v>
                </c:pt>
                <c:pt idx="354">
                  <c:v>1800222.5999570293</c:v>
                </c:pt>
                <c:pt idx="355">
                  <c:v>1805293.6495343731</c:v>
                </c:pt>
                <c:pt idx="356">
                  <c:v>1810364.6991117168</c:v>
                </c:pt>
                <c:pt idx="357">
                  <c:v>1815435.7486890606</c:v>
                </c:pt>
                <c:pt idx="358">
                  <c:v>1820506.7982664043</c:v>
                </c:pt>
                <c:pt idx="359">
                  <c:v>1825577.8478437481</c:v>
                </c:pt>
              </c:numCache>
            </c:numRef>
          </c:yVal>
          <c:smooth val="1"/>
          <c:extLst>
            <c:ext xmlns:c16="http://schemas.microsoft.com/office/drawing/2014/chart" uri="{C3380CC4-5D6E-409C-BE32-E72D297353CC}">
              <c16:uniqueId val="{00000003-AA83-453D-915C-BE332B2AA626}"/>
            </c:ext>
          </c:extLst>
        </c:ser>
        <c:dLbls>
          <c:showLegendKey val="0"/>
          <c:showVal val="0"/>
          <c:showCatName val="0"/>
          <c:showSerName val="0"/>
          <c:showPercent val="0"/>
          <c:showBubbleSize val="0"/>
        </c:dLbls>
        <c:axId val="1715402465"/>
        <c:axId val="1229032980"/>
      </c:scatterChart>
      <c:valAx>
        <c:axId val="17154024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9032980"/>
        <c:crosses val="autoZero"/>
        <c:crossBetween val="midCat"/>
      </c:valAx>
      <c:valAx>
        <c:axId val="12290329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715402465"/>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DP'!$L$6:$L$365</c:f>
              <c:numCache>
                <c:formatCode>"$"#,##0.00_);[Red]\("$"#,##0.00\)</c:formatCode>
                <c:ptCount val="360"/>
                <c:pt idx="0" formatCode="_(&quot;$&quot;* #,##0_);_(&quot;$&quot;* \(#,##0\);_(&quot;$&quot;* &quot;-&quot;??_);_(@_)">
                  <c:v>637500</c:v>
                </c:pt>
                <c:pt idx="1">
                  <c:v>637093.48789917538</c:v>
                </c:pt>
                <c:pt idx="2">
                  <c:v>636684.18102765759</c:v>
                </c:pt>
                <c:pt idx="3">
                  <c:v>636272.0601713981</c:v>
                </c:pt>
                <c:pt idx="4">
                  <c:v>635857.10598425183</c:v>
                </c:pt>
                <c:pt idx="5">
                  <c:v>635439.29898706893</c:v>
                </c:pt>
                <c:pt idx="6">
                  <c:v>635018.6195667804</c:v>
                </c:pt>
                <c:pt idx="7">
                  <c:v>634595.04797547741</c:v>
                </c:pt>
                <c:pt idx="8">
                  <c:v>634168.56432948413</c:v>
                </c:pt>
                <c:pt idx="9">
                  <c:v>633739.1486084247</c:v>
                </c:pt>
                <c:pt idx="10">
                  <c:v>633306.78065428301</c:v>
                </c:pt>
                <c:pt idx="11">
                  <c:v>632871.44017045654</c:v>
                </c:pt>
                <c:pt idx="12">
                  <c:v>632433.10672080377</c:v>
                </c:pt>
                <c:pt idx="13">
                  <c:v>631991.75972868467</c:v>
                </c:pt>
                <c:pt idx="14">
                  <c:v>631547.37847599469</c:v>
                </c:pt>
                <c:pt idx="15">
                  <c:v>631099.94210219255</c:v>
                </c:pt>
                <c:pt idx="16">
                  <c:v>630649.42960332043</c:v>
                </c:pt>
                <c:pt idx="17">
                  <c:v>630195.81983101857</c:v>
                </c:pt>
                <c:pt idx="18">
                  <c:v>629739.09149153216</c:v>
                </c:pt>
                <c:pt idx="19">
                  <c:v>629279.22314471181</c:v>
                </c:pt>
                <c:pt idx="20">
                  <c:v>628816.1932030071</c:v>
                </c:pt>
                <c:pt idx="21">
                  <c:v>628349.97993045312</c:v>
                </c:pt>
                <c:pt idx="22">
                  <c:v>627880.56144165038</c:v>
                </c:pt>
                <c:pt idx="23">
                  <c:v>627407.91570073704</c:v>
                </c:pt>
                <c:pt idx="24">
                  <c:v>626932.02052035497</c:v>
                </c:pt>
                <c:pt idx="25">
                  <c:v>626452.85356060776</c:v>
                </c:pt>
                <c:pt idx="26">
                  <c:v>625970.39232801227</c:v>
                </c:pt>
                <c:pt idx="27">
                  <c:v>625484.61417444272</c:v>
                </c:pt>
                <c:pt idx="28">
                  <c:v>624995.49629606737</c:v>
                </c:pt>
                <c:pt idx="29">
                  <c:v>624503.01573227823</c:v>
                </c:pt>
                <c:pt idx="30">
                  <c:v>624007.149364613</c:v>
                </c:pt>
                <c:pt idx="31">
                  <c:v>623507.87391567009</c:v>
                </c:pt>
                <c:pt idx="32">
                  <c:v>623005.16594801564</c:v>
                </c:pt>
                <c:pt idx="33">
                  <c:v>622499.00186308357</c:v>
                </c:pt>
                <c:pt idx="34">
                  <c:v>621989.35790006758</c:v>
                </c:pt>
                <c:pt idx="35">
                  <c:v>621476.21013480588</c:v>
                </c:pt>
                <c:pt idx="36">
                  <c:v>620959.534478658</c:v>
                </c:pt>
                <c:pt idx="37">
                  <c:v>620439.30667737417</c:v>
                </c:pt>
                <c:pt idx="38">
                  <c:v>619915.50230995647</c:v>
                </c:pt>
                <c:pt idx="39">
                  <c:v>619388.09678751277</c:v>
                </c:pt>
                <c:pt idx="40">
                  <c:v>618857.06535210228</c:v>
                </c:pt>
                <c:pt idx="41">
                  <c:v>618322.38307557337</c:v>
                </c:pt>
                <c:pt idx="42">
                  <c:v>617784.02485839324</c:v>
                </c:pt>
                <c:pt idx="43">
                  <c:v>617241.96542847005</c:v>
                </c:pt>
                <c:pt idx="44">
                  <c:v>616696.17933996615</c:v>
                </c:pt>
                <c:pt idx="45">
                  <c:v>616146.64097210381</c:v>
                </c:pt>
                <c:pt idx="46">
                  <c:v>615593.32452796237</c:v>
                </c:pt>
                <c:pt idx="47">
                  <c:v>615036.20403326745</c:v>
                </c:pt>
                <c:pt idx="48">
                  <c:v>614475.2533351715</c:v>
                </c:pt>
                <c:pt idx="49">
                  <c:v>613910.44610102614</c:v>
                </c:pt>
                <c:pt idx="50">
                  <c:v>613341.75581714604</c:v>
                </c:pt>
                <c:pt idx="51">
                  <c:v>612769.15578756423</c:v>
                </c:pt>
                <c:pt idx="52">
                  <c:v>612192.61913277907</c:v>
                </c:pt>
                <c:pt idx="53">
                  <c:v>611612.11878849228</c:v>
                </c:pt>
                <c:pt idx="54">
                  <c:v>611027.62750433851</c:v>
                </c:pt>
                <c:pt idx="55">
                  <c:v>610439.11784260615</c:v>
                </c:pt>
                <c:pt idx="56">
                  <c:v>609846.56217694946</c:v>
                </c:pt>
                <c:pt idx="57">
                  <c:v>609249.93269109132</c:v>
                </c:pt>
                <c:pt idx="58">
                  <c:v>608649.20137751789</c:v>
                </c:pt>
                <c:pt idx="59">
                  <c:v>608044.34003616369</c:v>
                </c:pt>
                <c:pt idx="60">
                  <c:v>607435.32027308771</c:v>
                </c:pt>
                <c:pt idx="61">
                  <c:v>606822.11349914048</c:v>
                </c:pt>
                <c:pt idx="62">
                  <c:v>606204.69092862238</c:v>
                </c:pt>
                <c:pt idx="63">
                  <c:v>605583.02357793204</c:v>
                </c:pt>
                <c:pt idx="64">
                  <c:v>604957.08226420567</c:v>
                </c:pt>
                <c:pt idx="65">
                  <c:v>604326.83760394738</c:v>
                </c:pt>
                <c:pt idx="66">
                  <c:v>603692.26001164992</c:v>
                </c:pt>
                <c:pt idx="67">
                  <c:v>603053.31969840534</c:v>
                </c:pt>
                <c:pt idx="68">
                  <c:v>602409.98667050723</c:v>
                </c:pt>
                <c:pt idx="69">
                  <c:v>601762.23072804231</c:v>
                </c:pt>
                <c:pt idx="70">
                  <c:v>601110.02146347298</c:v>
                </c:pt>
                <c:pt idx="71">
                  <c:v>600453.32826020976</c:v>
                </c:pt>
                <c:pt idx="72">
                  <c:v>599792.12029117404</c:v>
                </c:pt>
                <c:pt idx="73">
                  <c:v>599126.36651735124</c:v>
                </c:pt>
                <c:pt idx="74">
                  <c:v>598456.03568633343</c:v>
                </c:pt>
                <c:pt idx="75">
                  <c:v>597781.09633085236</c:v>
                </c:pt>
                <c:pt idx="76">
                  <c:v>597101.5167673023</c:v>
                </c:pt>
                <c:pt idx="77">
                  <c:v>596417.26509425289</c:v>
                </c:pt>
                <c:pt idx="78">
                  <c:v>595728.30919095117</c:v>
                </c:pt>
                <c:pt idx="79">
                  <c:v>595034.61671581434</c:v>
                </c:pt>
                <c:pt idx="80">
                  <c:v>594336.15510491095</c:v>
                </c:pt>
                <c:pt idx="81">
                  <c:v>593632.89157043258</c:v>
                </c:pt>
                <c:pt idx="82">
                  <c:v>592924.7930991546</c:v>
                </c:pt>
                <c:pt idx="83">
                  <c:v>592211.82645088667</c:v>
                </c:pt>
                <c:pt idx="84">
                  <c:v>591493.95815691189</c:v>
                </c:pt>
                <c:pt idx="85">
                  <c:v>590771.15451841603</c:v>
                </c:pt>
                <c:pt idx="86">
                  <c:v>590043.38160490547</c:v>
                </c:pt>
                <c:pt idx="87">
                  <c:v>589310.60525261459</c:v>
                </c:pt>
                <c:pt idx="88">
                  <c:v>588572.79106290173</c:v>
                </c:pt>
                <c:pt idx="89">
                  <c:v>587829.90440063458</c:v>
                </c:pt>
                <c:pt idx="90">
                  <c:v>587081.91039256426</c:v>
                </c:pt>
                <c:pt idx="91">
                  <c:v>586328.77392568847</c:v>
                </c:pt>
                <c:pt idx="92">
                  <c:v>585570.45964560297</c:v>
                </c:pt>
                <c:pt idx="93">
                  <c:v>584806.93195484183</c:v>
                </c:pt>
                <c:pt idx="94">
                  <c:v>584038.15501120675</c:v>
                </c:pt>
                <c:pt idx="95">
                  <c:v>583264.09272608417</c:v>
                </c:pt>
                <c:pt idx="96">
                  <c:v>582484.70876275131</c:v>
                </c:pt>
                <c:pt idx="97">
                  <c:v>581699.96653467056</c:v>
                </c:pt>
                <c:pt idx="98">
                  <c:v>580909.82920377178</c:v>
                </c:pt>
                <c:pt idx="99">
                  <c:v>580114.25967872306</c:v>
                </c:pt>
                <c:pt idx="100">
                  <c:v>579313.22061318962</c:v>
                </c:pt>
                <c:pt idx="101">
                  <c:v>578506.67440408061</c:v>
                </c:pt>
                <c:pt idx="102">
                  <c:v>577694.58318978397</c:v>
                </c:pt>
                <c:pt idx="103">
                  <c:v>576876.90884838905</c:v>
                </c:pt>
                <c:pt idx="104">
                  <c:v>576053.61299589707</c:v>
                </c:pt>
                <c:pt idx="105">
                  <c:v>575224.65698441921</c:v>
                </c:pt>
                <c:pt idx="106">
                  <c:v>574390.00190036243</c:v>
                </c:pt>
                <c:pt idx="107">
                  <c:v>573549.60856260278</c:v>
                </c:pt>
                <c:pt idx="108">
                  <c:v>572703.43752064602</c:v>
                </c:pt>
                <c:pt idx="109">
                  <c:v>571851.44905277586</c:v>
                </c:pt>
                <c:pt idx="110">
                  <c:v>570993.60316418903</c:v>
                </c:pt>
                <c:pt idx="111">
                  <c:v>570129.85958511813</c:v>
                </c:pt>
                <c:pt idx="112">
                  <c:v>569260.17776894115</c:v>
                </c:pt>
                <c:pt idx="113">
                  <c:v>568384.51689027797</c:v>
                </c:pt>
                <c:pt idx="114">
                  <c:v>567502.83584307402</c:v>
                </c:pt>
                <c:pt idx="115">
                  <c:v>566615.0932386705</c:v>
                </c:pt>
                <c:pt idx="116">
                  <c:v>565721.24740386172</c:v>
                </c:pt>
                <c:pt idx="117">
                  <c:v>564821.25637893868</c:v>
                </c:pt>
                <c:pt idx="118">
                  <c:v>563915.07791571924</c:v>
                </c:pt>
                <c:pt idx="119">
                  <c:v>563002.6694755652</c:v>
                </c:pt>
                <c:pt idx="120">
                  <c:v>562083.9882273851</c:v>
                </c:pt>
                <c:pt idx="121">
                  <c:v>561158.99104562367</c:v>
                </c:pt>
                <c:pt idx="122">
                  <c:v>560227.63450823771</c:v>
                </c:pt>
                <c:pt idx="123">
                  <c:v>559289.87489465717</c:v>
                </c:pt>
                <c:pt idx="124">
                  <c:v>558345.66818373324</c:v>
                </c:pt>
                <c:pt idx="125">
                  <c:v>557394.97005167173</c:v>
                </c:pt>
                <c:pt idx="126">
                  <c:v>556437.73586995236</c:v>
                </c:pt>
                <c:pt idx="127">
                  <c:v>555473.92070323369</c:v>
                </c:pt>
                <c:pt idx="128">
                  <c:v>554503.47930724372</c:v>
                </c:pt>
                <c:pt idx="129">
                  <c:v>553526.36612665642</c:v>
                </c:pt>
                <c:pt idx="130">
                  <c:v>552542.53529295255</c:v>
                </c:pt>
                <c:pt idx="131">
                  <c:v>551551.94062226696</c:v>
                </c:pt>
                <c:pt idx="132">
                  <c:v>550554.53561322042</c:v>
                </c:pt>
                <c:pt idx="133">
                  <c:v>549550.27344473661</c:v>
                </c:pt>
                <c:pt idx="134">
                  <c:v>548539.10697384458</c:v>
                </c:pt>
                <c:pt idx="135">
                  <c:v>547520.98873346508</c:v>
                </c:pt>
                <c:pt idx="136">
                  <c:v>546495.87093018298</c:v>
                </c:pt>
                <c:pt idx="137">
                  <c:v>545463.70544200332</c:v>
                </c:pt>
                <c:pt idx="138">
                  <c:v>544424.44381609245</c:v>
                </c:pt>
                <c:pt idx="139">
                  <c:v>543378.03726650344</c:v>
                </c:pt>
                <c:pt idx="140">
                  <c:v>542324.43667188601</c:v>
                </c:pt>
                <c:pt idx="141">
                  <c:v>541263.59257318056</c:v>
                </c:pt>
                <c:pt idx="142">
                  <c:v>540195.45517129649</c:v>
                </c:pt>
                <c:pt idx="143">
                  <c:v>539119.97432477446</c:v>
                </c:pt>
                <c:pt idx="144">
                  <c:v>538037.09954743262</c:v>
                </c:pt>
                <c:pt idx="145">
                  <c:v>536946.78000599658</c:v>
                </c:pt>
                <c:pt idx="146">
                  <c:v>535848.96451771318</c:v>
                </c:pt>
                <c:pt idx="147">
                  <c:v>534743.60154794785</c:v>
                </c:pt>
                <c:pt idx="148">
                  <c:v>533630.63920776534</c:v>
                </c:pt>
                <c:pt idx="149">
                  <c:v>532510.02525149414</c:v>
                </c:pt>
                <c:pt idx="150">
                  <c:v>531381.70707427349</c:v>
                </c:pt>
                <c:pt idx="151">
                  <c:v>530245.6317095845</c:v>
                </c:pt>
                <c:pt idx="152">
                  <c:v>529101.74582676322</c:v>
                </c:pt>
                <c:pt idx="153">
                  <c:v>527949.99572849751</c:v>
                </c:pt>
                <c:pt idx="154">
                  <c:v>526790.32734830631</c:v>
                </c:pt>
                <c:pt idx="155">
                  <c:v>525622.68624800129</c:v>
                </c:pt>
                <c:pt idx="156">
                  <c:v>524447.01761513168</c:v>
                </c:pt>
                <c:pt idx="157">
                  <c:v>523263.26626041107</c:v>
                </c:pt>
                <c:pt idx="158">
                  <c:v>522071.37661512673</c:v>
                </c:pt>
                <c:pt idx="159">
                  <c:v>520871.29272853106</c:v>
                </c:pt>
                <c:pt idx="160">
                  <c:v>519662.95826521504</c:v>
                </c:pt>
                <c:pt idx="161">
                  <c:v>518446.31650246377</c:v>
                </c:pt>
                <c:pt idx="162">
                  <c:v>517221.31032759359</c:v>
                </c:pt>
                <c:pt idx="163">
                  <c:v>515987.88223527116</c:v>
                </c:pt>
                <c:pt idx="164">
                  <c:v>514745.97432481399</c:v>
                </c:pt>
                <c:pt idx="165">
                  <c:v>513495.52829747245</c:v>
                </c:pt>
                <c:pt idx="166">
                  <c:v>512236.48545369291</c:v>
                </c:pt>
                <c:pt idx="167">
                  <c:v>510968.78669036238</c:v>
                </c:pt>
                <c:pt idx="168">
                  <c:v>509692.37249803398</c:v>
                </c:pt>
                <c:pt idx="169">
                  <c:v>508407.18295813329</c:v>
                </c:pt>
                <c:pt idx="170">
                  <c:v>507113.15774014581</c:v>
                </c:pt>
                <c:pt idx="171">
                  <c:v>505810.23609878466</c:v>
                </c:pt>
                <c:pt idx="172">
                  <c:v>504498.35687113914</c:v>
                </c:pt>
                <c:pt idx="173">
                  <c:v>503177.45847380359</c:v>
                </c:pt>
                <c:pt idx="174">
                  <c:v>501847.47889998637</c:v>
                </c:pt>
                <c:pt idx="175">
                  <c:v>500508.35571659915</c:v>
                </c:pt>
                <c:pt idx="176">
                  <c:v>499160.02606132615</c:v>
                </c:pt>
                <c:pt idx="177">
                  <c:v>497802.42663967313</c:v>
                </c:pt>
                <c:pt idx="178">
                  <c:v>496435.4937219962</c:v>
                </c:pt>
                <c:pt idx="179">
                  <c:v>495059.16314051027</c:v>
                </c:pt>
                <c:pt idx="180">
                  <c:v>493673.37028627662</c:v>
                </c:pt>
                <c:pt idx="181">
                  <c:v>492278.05010617012</c:v>
                </c:pt>
                <c:pt idx="182">
                  <c:v>490873.13709982537</c:v>
                </c:pt>
                <c:pt idx="183">
                  <c:v>489458.56531656202</c:v>
                </c:pt>
                <c:pt idx="184">
                  <c:v>488034.26835228875</c:v>
                </c:pt>
                <c:pt idx="185">
                  <c:v>486600.17934638611</c:v>
                </c:pt>
                <c:pt idx="186">
                  <c:v>485156.23097856785</c:v>
                </c:pt>
                <c:pt idx="187">
                  <c:v>483702.35546572087</c:v>
                </c:pt>
                <c:pt idx="188">
                  <c:v>482238.48455872305</c:v>
                </c:pt>
                <c:pt idx="189">
                  <c:v>480764.54953923961</c:v>
                </c:pt>
                <c:pt idx="190">
                  <c:v>479280.48121649725</c:v>
                </c:pt>
                <c:pt idx="191">
                  <c:v>477786.209924036</c:v>
                </c:pt>
                <c:pt idx="192">
                  <c:v>476281.66551643907</c:v>
                </c:pt>
                <c:pt idx="193">
                  <c:v>474766.77736603993</c:v>
                </c:pt>
                <c:pt idx="194">
                  <c:v>473241.4743596068</c:v>
                </c:pt>
                <c:pt idx="195">
                  <c:v>471705.68489500444</c:v>
                </c:pt>
                <c:pt idx="196">
                  <c:v>470159.33687783295</c:v>
                </c:pt>
                <c:pt idx="197">
                  <c:v>468602.35771804338</c:v>
                </c:pt>
                <c:pt idx="198">
                  <c:v>467034.67432653025</c:v>
                </c:pt>
                <c:pt idx="199">
                  <c:v>465456.21311170049</c:v>
                </c:pt>
                <c:pt idx="200">
                  <c:v>463866.89997601876</c:v>
                </c:pt>
                <c:pt idx="201">
                  <c:v>462266.66031252925</c:v>
                </c:pt>
                <c:pt idx="202">
                  <c:v>460655.41900135326</c:v>
                </c:pt>
                <c:pt idx="203">
                  <c:v>459033.10040616291</c:v>
                </c:pt>
                <c:pt idx="204">
                  <c:v>457399.62837063061</c:v>
                </c:pt>
                <c:pt idx="205">
                  <c:v>455754.92621485406</c:v>
                </c:pt>
                <c:pt idx="206">
                  <c:v>454098.91673175653</c:v>
                </c:pt>
                <c:pt idx="207">
                  <c:v>452431.52218346269</c:v>
                </c:pt>
                <c:pt idx="208">
                  <c:v>450752.66429764935</c:v>
                </c:pt>
                <c:pt idx="209">
                  <c:v>449062.26426387101</c:v>
                </c:pt>
                <c:pt idx="210">
                  <c:v>447360.24272986047</c:v>
                </c:pt>
                <c:pt idx="211">
                  <c:v>445646.5197978036</c:v>
                </c:pt>
                <c:pt idx="212">
                  <c:v>443921.01502058888</c:v>
                </c:pt>
                <c:pt idx="213">
                  <c:v>442183.64739803079</c:v>
                </c:pt>
                <c:pt idx="214">
                  <c:v>440434.33537306759</c:v>
                </c:pt>
                <c:pt idx="215">
                  <c:v>438672.99682793277</c:v>
                </c:pt>
                <c:pt idx="216">
                  <c:v>436899.54908030014</c:v>
                </c:pt>
                <c:pt idx="217">
                  <c:v>435113.90887940256</c:v>
                </c:pt>
                <c:pt idx="218">
                  <c:v>433315.99240212381</c:v>
                </c:pt>
                <c:pt idx="219">
                  <c:v>431505.71524906374</c:v>
                </c:pt>
                <c:pt idx="220">
                  <c:v>429682.99244057637</c:v>
                </c:pt>
                <c:pt idx="221">
                  <c:v>427847.73841278069</c:v>
                </c:pt>
                <c:pt idx="222">
                  <c:v>425999.8670135439</c:v>
                </c:pt>
                <c:pt idx="223">
                  <c:v>424139.29149843735</c:v>
                </c:pt>
                <c:pt idx="224">
                  <c:v>422265.92452666443</c:v>
                </c:pt>
                <c:pt idx="225">
                  <c:v>420379.67815696058</c:v>
                </c:pt>
                <c:pt idx="226">
                  <c:v>418480.46384346503</c:v>
                </c:pt>
                <c:pt idx="227">
                  <c:v>416568.19243156421</c:v>
                </c:pt>
                <c:pt idx="228">
                  <c:v>414642.77415370656</c:v>
                </c:pt>
                <c:pt idx="229">
                  <c:v>412704.11862518865</c:v>
                </c:pt>
                <c:pt idx="230">
                  <c:v>410752.13483991218</c:v>
                </c:pt>
                <c:pt idx="231">
                  <c:v>408786.73116611195</c:v>
                </c:pt>
                <c:pt idx="232">
                  <c:v>406807.81534205429</c:v>
                </c:pt>
                <c:pt idx="233">
                  <c:v>404815.29447170626</c:v>
                </c:pt>
                <c:pt idx="234">
                  <c:v>402809.07502037461</c:v>
                </c:pt>
                <c:pt idx="235">
                  <c:v>400789.06281031505</c:v>
                </c:pt>
                <c:pt idx="236">
                  <c:v>398755.1630163113</c:v>
                </c:pt>
                <c:pt idx="237">
                  <c:v>396707.28016122378</c:v>
                </c:pt>
                <c:pt idx="238">
                  <c:v>394645.31811150757</c:v>
                </c:pt>
                <c:pt idx="239">
                  <c:v>392569.18007269956</c:v>
                </c:pt>
                <c:pt idx="240">
                  <c:v>390478.76858487469</c:v>
                </c:pt>
                <c:pt idx="241">
                  <c:v>388373.98551807104</c:v>
                </c:pt>
                <c:pt idx="242">
                  <c:v>386254.73206768313</c:v>
                </c:pt>
                <c:pt idx="243">
                  <c:v>384120.90874982381</c:v>
                </c:pt>
                <c:pt idx="244">
                  <c:v>381972.41539665422</c:v>
                </c:pt>
                <c:pt idx="245">
                  <c:v>379809.15115168155</c:v>
                </c:pt>
                <c:pt idx="246">
                  <c:v>377631.01446502469</c:v>
                </c:pt>
                <c:pt idx="247">
                  <c:v>375437.90308864712</c:v>
                </c:pt>
                <c:pt idx="248">
                  <c:v>373229.71407155693</c:v>
                </c:pt>
                <c:pt idx="249">
                  <c:v>371006.34375497425</c:v>
                </c:pt>
                <c:pt idx="250">
                  <c:v>368767.68776746508</c:v>
                </c:pt>
                <c:pt idx="251">
                  <c:v>366513.64102004177</c:v>
                </c:pt>
                <c:pt idx="252">
                  <c:v>364244.09770122991</c:v>
                </c:pt>
                <c:pt idx="253">
                  <c:v>361958.9512721012</c:v>
                </c:pt>
                <c:pt idx="254">
                  <c:v>359658.09446127224</c:v>
                </c:pt>
                <c:pt idx="255">
                  <c:v>357341.41925986885</c:v>
                </c:pt>
                <c:pt idx="256">
                  <c:v>355008.81691645581</c:v>
                </c:pt>
                <c:pt idx="257">
                  <c:v>352660.1779319318</c:v>
                </c:pt>
                <c:pt idx="258">
                  <c:v>350295.39205438917</c:v>
                </c:pt>
                <c:pt idx="259">
                  <c:v>347914.34827393846</c:v>
                </c:pt>
                <c:pt idx="260">
                  <c:v>345516.93481749715</c:v>
                </c:pt>
                <c:pt idx="261">
                  <c:v>343103.03914354282</c:v>
                </c:pt>
                <c:pt idx="262">
                  <c:v>340672.54793683003</c:v>
                </c:pt>
                <c:pt idx="263">
                  <c:v>338225.34710307111</c:v>
                </c:pt>
                <c:pt idx="264">
                  <c:v>335761.32176358008</c:v>
                </c:pt>
                <c:pt idx="265">
                  <c:v>333280.35624988005</c:v>
                </c:pt>
                <c:pt idx="266">
                  <c:v>330782.33409827331</c:v>
                </c:pt>
                <c:pt idx="267">
                  <c:v>328267.1380443743</c:v>
                </c:pt>
                <c:pt idx="268">
                  <c:v>325734.6500176047</c:v>
                </c:pt>
                <c:pt idx="269">
                  <c:v>323184.75113565108</c:v>
                </c:pt>
                <c:pt idx="270">
                  <c:v>320617.32169888401</c:v>
                </c:pt>
                <c:pt idx="271">
                  <c:v>318032.24118473922</c:v>
                </c:pt>
                <c:pt idx="272">
                  <c:v>315429.38824205968</c:v>
                </c:pt>
                <c:pt idx="273">
                  <c:v>312808.64068539918</c:v>
                </c:pt>
                <c:pt idx="274">
                  <c:v>310169.87548928667</c:v>
                </c:pt>
                <c:pt idx="275">
                  <c:v>307512.96878245089</c:v>
                </c:pt>
                <c:pt idx="276">
                  <c:v>304837.79584200558</c:v>
                </c:pt>
                <c:pt idx="277">
                  <c:v>302144.2310875947</c:v>
                </c:pt>
                <c:pt idx="278">
                  <c:v>299432.14807549724</c:v>
                </c:pt>
                <c:pt idx="279">
                  <c:v>296701.41949269164</c:v>
                </c:pt>
                <c:pt idx="280">
                  <c:v>293951.91715087922</c:v>
                </c:pt>
                <c:pt idx="281">
                  <c:v>291183.51198046689</c:v>
                </c:pt>
                <c:pt idx="282">
                  <c:v>288396.07402450795</c:v>
                </c:pt>
                <c:pt idx="283">
                  <c:v>285589.47243260179</c:v>
                </c:pt>
                <c:pt idx="284">
                  <c:v>282763.57545475126</c:v>
                </c:pt>
                <c:pt idx="285">
                  <c:v>279918.25043517805</c:v>
                </c:pt>
                <c:pt idx="286">
                  <c:v>277053.36380609527</c:v>
                </c:pt>
                <c:pt idx="287">
                  <c:v>274168.78108143754</c:v>
                </c:pt>
                <c:pt idx="288">
                  <c:v>271264.36685054778</c:v>
                </c:pt>
                <c:pt idx="289">
                  <c:v>268339.98477182066</c:v>
                </c:pt>
                <c:pt idx="290">
                  <c:v>265395.49756630225</c:v>
                </c:pt>
                <c:pt idx="291">
                  <c:v>262430.76701124595</c:v>
                </c:pt>
                <c:pt idx="292">
                  <c:v>259445.6539336236</c:v>
                </c:pt>
                <c:pt idx="293">
                  <c:v>256440.01820359263</c:v>
                </c:pt>
                <c:pt idx="294">
                  <c:v>253413.71872791767</c:v>
                </c:pt>
                <c:pt idx="295">
                  <c:v>250366.61344334745</c:v>
                </c:pt>
                <c:pt idx="296">
                  <c:v>247298.55930994582</c:v>
                </c:pt>
                <c:pt idx="297">
                  <c:v>244209.41230437704</c:v>
                </c:pt>
                <c:pt idx="298">
                  <c:v>241099.02741314497</c:v>
                </c:pt>
                <c:pt idx="299">
                  <c:v>237967.2586257857</c:v>
                </c:pt>
                <c:pt idx="300">
                  <c:v>234813.95892801334</c:v>
                </c:pt>
                <c:pt idx="301">
                  <c:v>231638.98029481879</c:v>
                </c:pt>
                <c:pt idx="302">
                  <c:v>228442.17368352102</c:v>
                </c:pt>
                <c:pt idx="303">
                  <c:v>225223.38902677057</c:v>
                </c:pt>
                <c:pt idx="304">
                  <c:v>221982.47522550498</c:v>
                </c:pt>
                <c:pt idx="305">
                  <c:v>218719.28014185568</c:v>
                </c:pt>
                <c:pt idx="306">
                  <c:v>215433.65059200628</c:v>
                </c:pt>
                <c:pt idx="307">
                  <c:v>212125.43233900168</c:v>
                </c:pt>
                <c:pt idx="308">
                  <c:v>208794.47008550767</c:v>
                </c:pt>
                <c:pt idx="309">
                  <c:v>205440.60746652089</c:v>
                </c:pt>
                <c:pt idx="310">
                  <c:v>202063.68704202856</c:v>
                </c:pt>
                <c:pt idx="311">
                  <c:v>198663.55028961785</c:v>
                </c:pt>
                <c:pt idx="312">
                  <c:v>195240.03759703433</c:v>
                </c:pt>
                <c:pt idx="313">
                  <c:v>191792.98825468929</c:v>
                </c:pt>
                <c:pt idx="314">
                  <c:v>188322.24044811563</c:v>
                </c:pt>
                <c:pt idx="315">
                  <c:v>184827.63125037178</c:v>
                </c:pt>
                <c:pt idx="316">
                  <c:v>181308.99661439343</c:v>
                </c:pt>
                <c:pt idx="317">
                  <c:v>177766.17136529274</c:v>
                </c:pt>
                <c:pt idx="318">
                  <c:v>174198.98919260449</c:v>
                </c:pt>
                <c:pt idx="319">
                  <c:v>170607.282642479</c:v>
                </c:pt>
                <c:pt idx="320">
                  <c:v>166990.88310982139</c:v>
                </c:pt>
                <c:pt idx="321">
                  <c:v>163349.62083037675</c:v>
                </c:pt>
                <c:pt idx="322">
                  <c:v>159683.32487276095</c:v>
                </c:pt>
                <c:pt idx="323">
                  <c:v>155991.82313043653</c:v>
                </c:pt>
                <c:pt idx="324">
                  <c:v>152274.94231363363</c:v>
                </c:pt>
                <c:pt idx="325">
                  <c:v>148532.50794121521</c:v>
                </c:pt>
                <c:pt idx="326">
                  <c:v>144764.34433248642</c:v>
                </c:pt>
                <c:pt idx="327">
                  <c:v>140970.27459894761</c:v>
                </c:pt>
                <c:pt idx="328">
                  <c:v>137150.12063599072</c:v>
                </c:pt>
                <c:pt idx="329">
                  <c:v>133303.70311453851</c:v>
                </c:pt>
                <c:pt idx="330">
                  <c:v>129430.84147262631</c:v>
                </c:pt>
                <c:pt idx="331">
                  <c:v>125531.35390692597</c:v>
                </c:pt>
                <c:pt idx="332">
                  <c:v>121605.05736421143</c:v>
                </c:pt>
                <c:pt idx="333">
                  <c:v>117651.76753276573</c:v>
                </c:pt>
                <c:pt idx="334">
                  <c:v>113671.29883372886</c:v>
                </c:pt>
                <c:pt idx="335">
                  <c:v>109663.46441238609</c:v>
                </c:pt>
                <c:pt idx="336">
                  <c:v>105628.07612939659</c:v>
                </c:pt>
                <c:pt idx="337">
                  <c:v>101564.94455196154</c:v>
                </c:pt>
                <c:pt idx="338">
                  <c:v>97473.878944931625</c:v>
                </c:pt>
                <c:pt idx="339">
                  <c:v>93354.687261853382</c:v>
                </c:pt>
                <c:pt idx="340">
                  <c:v>89207.176135953981</c:v>
                </c:pt>
                <c:pt idx="341">
                  <c:v>85031.150871064019</c:v>
                </c:pt>
                <c:pt idx="342">
                  <c:v>80826.415432477937</c:v>
                </c:pt>
                <c:pt idx="343">
                  <c:v>76592.77243775157</c:v>
                </c:pt>
                <c:pt idx="344">
                  <c:v>72330.02314743647</c:v>
                </c:pt>
                <c:pt idx="345">
                  <c:v>68037.967455750448</c:v>
                </c:pt>
                <c:pt idx="346">
                  <c:v>63716.403881184087</c:v>
                </c:pt>
                <c:pt idx="347">
                  <c:v>59365.129557042579</c:v>
                </c:pt>
                <c:pt idx="348">
                  <c:v>54983.940221922596</c:v>
                </c:pt>
                <c:pt idx="349">
                  <c:v>50572.630210123665</c:v>
                </c:pt>
                <c:pt idx="350">
                  <c:v>46130.992441993614</c:v>
                </c:pt>
                <c:pt idx="351">
                  <c:v>41658.818414207672</c:v>
                </c:pt>
                <c:pt idx="352">
                  <c:v>37155.898189980697</c:v>
                </c:pt>
                <c:pt idx="353">
                  <c:v>32622.020389212164</c:v>
                </c:pt>
                <c:pt idx="354">
                  <c:v>28056.972178563348</c:v>
                </c:pt>
                <c:pt idx="355">
                  <c:v>23460.539261466321</c:v>
                </c:pt>
                <c:pt idx="356">
                  <c:v>18832.505868064254</c:v>
                </c:pt>
                <c:pt idx="357">
                  <c:v>14172.654745082547</c:v>
                </c:pt>
                <c:pt idx="358">
                  <c:v>9480.7671456303415</c:v>
                </c:pt>
                <c:pt idx="359">
                  <c:v>4756.6228189319017</c:v>
                </c:pt>
              </c:numCache>
            </c:numRef>
          </c:yVal>
          <c:smooth val="1"/>
          <c:extLst>
            <c:ext xmlns:c16="http://schemas.microsoft.com/office/drawing/2014/chart" uri="{C3380CC4-5D6E-409C-BE32-E72D297353CC}">
              <c16:uniqueId val="{00000000-6114-482C-8B26-95A17C0FB29E}"/>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DP'!$R$6:$R$365</c:f>
              <c:numCache>
                <c:formatCode>"$"#,##0.00_);[Red]\("$"#,##0.00\)</c:formatCode>
                <c:ptCount val="360"/>
                <c:pt idx="0">
                  <c:v>406.51210082464877</c:v>
                </c:pt>
                <c:pt idx="1">
                  <c:v>815.81897234246662</c:v>
                </c:pt>
                <c:pt idx="2">
                  <c:v>1227.9398286019696</c:v>
                </c:pt>
                <c:pt idx="3">
                  <c:v>1642.8940157482566</c:v>
                </c:pt>
                <c:pt idx="4">
                  <c:v>2060.7010129311739</c:v>
                </c:pt>
                <c:pt idx="5">
                  <c:v>2481.3804332197233</c:v>
                </c:pt>
                <c:pt idx="6">
                  <c:v>2904.9520245227568</c:v>
                </c:pt>
                <c:pt idx="7">
                  <c:v>3331.435670515998</c:v>
                </c:pt>
                <c:pt idx="8">
                  <c:v>3760.8513915754438</c:v>
                </c:pt>
                <c:pt idx="9">
                  <c:v>4193.2193457171725</c:v>
                </c:pt>
                <c:pt idx="10">
                  <c:v>4628.5598295436257</c:v>
                </c:pt>
                <c:pt idx="11">
                  <c:v>5066.8932791963862</c:v>
                </c:pt>
                <c:pt idx="12">
                  <c:v>5508.2402713155088</c:v>
                </c:pt>
                <c:pt idx="13">
                  <c:v>5952.6215240054507</c:v>
                </c:pt>
                <c:pt idx="14">
                  <c:v>6400.0578978076364</c:v>
                </c:pt>
                <c:pt idx="15">
                  <c:v>6850.5703966797109</c:v>
                </c:pt>
                <c:pt idx="16">
                  <c:v>7304.180168981532</c:v>
                </c:pt>
                <c:pt idx="17">
                  <c:v>7760.9085084679282</c:v>
                </c:pt>
                <c:pt idx="18">
                  <c:v>8220.7768552882935</c:v>
                </c:pt>
                <c:pt idx="19">
                  <c:v>8683.8067969930489</c:v>
                </c:pt>
                <c:pt idx="20">
                  <c:v>9150.020069547023</c:v>
                </c:pt>
                <c:pt idx="21">
                  <c:v>9619.4385583498079</c:v>
                </c:pt>
                <c:pt idx="22">
                  <c:v>10092.084299263111</c:v>
                </c:pt>
                <c:pt idx="23">
                  <c:v>10567.979479645193</c:v>
                </c:pt>
                <c:pt idx="24">
                  <c:v>11047.146439392402</c:v>
                </c:pt>
                <c:pt idx="25">
                  <c:v>11529.607671987873</c:v>
                </c:pt>
                <c:pt idx="26">
                  <c:v>12015.385825557438</c:v>
                </c:pt>
                <c:pt idx="27">
                  <c:v>12504.503703932793</c:v>
                </c:pt>
                <c:pt idx="28">
                  <c:v>12996.984267721979</c:v>
                </c:pt>
                <c:pt idx="29">
                  <c:v>13492.850635387214</c:v>
                </c:pt>
                <c:pt idx="30">
                  <c:v>13992.12608433015</c:v>
                </c:pt>
                <c:pt idx="31">
                  <c:v>14494.834051984566</c:v>
                </c:pt>
                <c:pt idx="32">
                  <c:v>15000.998136916607</c:v>
                </c:pt>
                <c:pt idx="33">
                  <c:v>15510.642099932556</c:v>
                </c:pt>
                <c:pt idx="34">
                  <c:v>16023.789865194241</c:v>
                </c:pt>
                <c:pt idx="35">
                  <c:v>16540.465521342099</c:v>
                </c:pt>
                <c:pt idx="36">
                  <c:v>17060.693322625975</c:v>
                </c:pt>
                <c:pt idx="37">
                  <c:v>17584.497690043678</c:v>
                </c:pt>
                <c:pt idx="38">
                  <c:v>18111.903212487377</c:v>
                </c:pt>
                <c:pt idx="39">
                  <c:v>18642.934647897877</c:v>
                </c:pt>
                <c:pt idx="40">
                  <c:v>19177.616924426824</c:v>
                </c:pt>
                <c:pt idx="41">
                  <c:v>19715.975141606905</c:v>
                </c:pt>
                <c:pt idx="42">
                  <c:v>20258.034571530101</c:v>
                </c:pt>
                <c:pt idx="43">
                  <c:v>20803.82066003402</c:v>
                </c:pt>
                <c:pt idx="44">
                  <c:v>21353.3590278964</c:v>
                </c:pt>
                <c:pt idx="45">
                  <c:v>21906.675472037834</c:v>
                </c:pt>
                <c:pt idx="46">
                  <c:v>22463.795966732741</c:v>
                </c:pt>
                <c:pt idx="47">
                  <c:v>23024.746664828675</c:v>
                </c:pt>
                <c:pt idx="48">
                  <c:v>23589.55389897402</c:v>
                </c:pt>
                <c:pt idx="49">
                  <c:v>24158.244182854112</c:v>
                </c:pt>
                <c:pt idx="50">
                  <c:v>24730.844212435881</c:v>
                </c:pt>
                <c:pt idx="51">
                  <c:v>25307.380867221025</c:v>
                </c:pt>
                <c:pt idx="52">
                  <c:v>25887.881211507818</c:v>
                </c:pt>
                <c:pt idx="53">
                  <c:v>26472.372495661584</c:v>
                </c:pt>
                <c:pt idx="54">
                  <c:v>27060.882157393906</c:v>
                </c:pt>
                <c:pt idx="55">
                  <c:v>27653.437823050637</c:v>
                </c:pt>
                <c:pt idx="56">
                  <c:v>28250.067308908758</c:v>
                </c:pt>
                <c:pt idx="57">
                  <c:v>28850.798622482154</c:v>
                </c:pt>
                <c:pt idx="58">
                  <c:v>29455.65996383637</c:v>
                </c:pt>
                <c:pt idx="59">
                  <c:v>30064.679726912393</c:v>
                </c:pt>
                <c:pt idx="60">
                  <c:v>30677.886500859564</c:v>
                </c:pt>
                <c:pt idx="61">
                  <c:v>31295.309071377622</c:v>
                </c:pt>
                <c:pt idx="62">
                  <c:v>31916.976422067994</c:v>
                </c:pt>
                <c:pt idx="63">
                  <c:v>32542.917735794359</c:v>
                </c:pt>
                <c:pt idx="64">
                  <c:v>33173.16239605259</c:v>
                </c:pt>
                <c:pt idx="65">
                  <c:v>33807.739988350098</c:v>
                </c:pt>
                <c:pt idx="66">
                  <c:v>34446.680301594657</c:v>
                </c:pt>
                <c:pt idx="67">
                  <c:v>35090.013329492765</c:v>
                </c:pt>
                <c:pt idx="68">
                  <c:v>35737.769271957673</c:v>
                </c:pt>
                <c:pt idx="69">
                  <c:v>36389.978536527029</c:v>
                </c:pt>
                <c:pt idx="70">
                  <c:v>37046.671739790298</c:v>
                </c:pt>
                <c:pt idx="71">
                  <c:v>37707.879708826003</c:v>
                </c:pt>
                <c:pt idx="72">
                  <c:v>38373.633482648831</c:v>
                </c:pt>
                <c:pt idx="73">
                  <c:v>39043.964313666693</c:v>
                </c:pt>
                <c:pt idx="74">
                  <c:v>39718.903669147796</c:v>
                </c:pt>
                <c:pt idx="75">
                  <c:v>40398.483232697836</c:v>
                </c:pt>
                <c:pt idx="76">
                  <c:v>41082.734905747282</c:v>
                </c:pt>
                <c:pt idx="77">
                  <c:v>41771.690809048945</c:v>
                </c:pt>
                <c:pt idx="78">
                  <c:v>42465.383284185802</c:v>
                </c:pt>
                <c:pt idx="79">
                  <c:v>43163.844895089227</c:v>
                </c:pt>
                <c:pt idx="80">
                  <c:v>43867.108429567612</c:v>
                </c:pt>
                <c:pt idx="81">
                  <c:v>44575.206900845536</c:v>
                </c:pt>
                <c:pt idx="82">
                  <c:v>45288.173549113497</c:v>
                </c:pt>
                <c:pt idx="83">
                  <c:v>46006.0418430883</c:v>
                </c:pt>
                <c:pt idx="84">
                  <c:v>46728.845481584183</c:v>
                </c:pt>
                <c:pt idx="85">
                  <c:v>47456.618395094723</c:v>
                </c:pt>
                <c:pt idx="86">
                  <c:v>48189.394747385646</c:v>
                </c:pt>
                <c:pt idx="87">
                  <c:v>48927.20893709857</c:v>
                </c:pt>
                <c:pt idx="88">
                  <c:v>49670.09559936577</c:v>
                </c:pt>
                <c:pt idx="89">
                  <c:v>50418.089607436057</c:v>
                </c:pt>
                <c:pt idx="90">
                  <c:v>51171.226074311824</c:v>
                </c:pt>
                <c:pt idx="91">
                  <c:v>51929.540354397366</c:v>
                </c:pt>
                <c:pt idx="92">
                  <c:v>52693.068045158492</c:v>
                </c:pt>
                <c:pt idx="93">
                  <c:v>53461.8449887936</c:v>
                </c:pt>
                <c:pt idx="94">
                  <c:v>54235.9072739162</c:v>
                </c:pt>
                <c:pt idx="95">
                  <c:v>55015.291237249017</c:v>
                </c:pt>
                <c:pt idx="96">
                  <c:v>55800.033465329754</c:v>
                </c:pt>
                <c:pt idx="97">
                  <c:v>56590.170796228544</c:v>
                </c:pt>
                <c:pt idx="98">
                  <c:v>57385.740321277262</c:v>
                </c:pt>
                <c:pt idx="99">
                  <c:v>58186.779386810689</c:v>
                </c:pt>
                <c:pt idx="100">
                  <c:v>58993.325595919661</c:v>
                </c:pt>
                <c:pt idx="101">
                  <c:v>59805.416810216258</c:v>
                </c:pt>
                <c:pt idx="102">
                  <c:v>60623.091151611145</c:v>
                </c:pt>
                <c:pt idx="103">
                  <c:v>61446.387004103119</c:v>
                </c:pt>
                <c:pt idx="104">
                  <c:v>62275.343015580976</c:v>
                </c:pt>
                <c:pt idx="105">
                  <c:v>63109.998099637742</c:v>
                </c:pt>
                <c:pt idx="106">
                  <c:v>63950.391437397397</c:v>
                </c:pt>
                <c:pt idx="107">
                  <c:v>64796.56247935415</c:v>
                </c:pt>
                <c:pt idx="108">
                  <c:v>65648.550947224358</c:v>
                </c:pt>
                <c:pt idx="109">
                  <c:v>66506.396835811174</c:v>
                </c:pt>
                <c:pt idx="110">
                  <c:v>67370.140414882029</c:v>
                </c:pt>
                <c:pt idx="111">
                  <c:v>68239.822231058992</c:v>
                </c:pt>
                <c:pt idx="112">
                  <c:v>69115.483109722176</c:v>
                </c:pt>
                <c:pt idx="113">
                  <c:v>69997.16415692617</c:v>
                </c:pt>
                <c:pt idx="114">
                  <c:v>70884.906761329679</c:v>
                </c:pt>
                <c:pt idx="115">
                  <c:v>71778.752596138467</c:v>
                </c:pt>
                <c:pt idx="116">
                  <c:v>72678.743621061571</c:v>
                </c:pt>
                <c:pt idx="117">
                  <c:v>73584.922084281017</c:v>
                </c:pt>
                <c:pt idx="118">
                  <c:v>74497.330524435092</c:v>
                </c:pt>
                <c:pt idx="119">
                  <c:v>75416.011772615224</c:v>
                </c:pt>
                <c:pt idx="120">
                  <c:v>76341.008954376593</c:v>
                </c:pt>
                <c:pt idx="121">
                  <c:v>77272.365491762583</c:v>
                </c:pt>
                <c:pt idx="122">
                  <c:v>78210.125105343104</c:v>
                </c:pt>
                <c:pt idx="123">
                  <c:v>79154.331816266989</c:v>
                </c:pt>
                <c:pt idx="124">
                  <c:v>80105.029948328476</c:v>
                </c:pt>
                <c:pt idx="125">
                  <c:v>81062.264130047886</c:v>
                </c:pt>
                <c:pt idx="126">
                  <c:v>82026.079296766606</c:v>
                </c:pt>
                <c:pt idx="127">
                  <c:v>82996.520692756516</c:v>
                </c:pt>
                <c:pt idx="128">
                  <c:v>83973.633873343861</c:v>
                </c:pt>
                <c:pt idx="129">
                  <c:v>84957.464707047751</c:v>
                </c:pt>
                <c:pt idx="130">
                  <c:v>85948.059377733356</c:v>
                </c:pt>
                <c:pt idx="131">
                  <c:v>86945.464386779917</c:v>
                </c:pt>
                <c:pt idx="132">
                  <c:v>87949.726555263682</c:v>
                </c:pt>
                <c:pt idx="133">
                  <c:v>88960.893026155769</c:v>
                </c:pt>
                <c:pt idx="134">
                  <c:v>89979.011266535235</c:v>
                </c:pt>
                <c:pt idx="135">
                  <c:v>91004.129069817311</c:v>
                </c:pt>
                <c:pt idx="136">
                  <c:v>92036.294557996953</c:v>
                </c:pt>
                <c:pt idx="137">
                  <c:v>93075.556183907829</c:v>
                </c:pt>
                <c:pt idx="138">
                  <c:v>94121.962733496839</c:v>
                </c:pt>
                <c:pt idx="139">
                  <c:v>95175.56332811428</c:v>
                </c:pt>
                <c:pt idx="140">
                  <c:v>96236.407426819715</c:v>
                </c:pt>
                <c:pt idx="141">
                  <c:v>97304.544828703743</c:v>
                </c:pt>
                <c:pt idx="142">
                  <c:v>98380.025675225726</c:v>
                </c:pt>
                <c:pt idx="143">
                  <c:v>99462.900452567555</c:v>
                </c:pt>
                <c:pt idx="144">
                  <c:v>100553.21999400361</c:v>
                </c:pt>
                <c:pt idx="145">
                  <c:v>101651.03548228703</c:v>
                </c:pt>
                <c:pt idx="146">
                  <c:v>102756.3984520524</c:v>
                </c:pt>
                <c:pt idx="147">
                  <c:v>103869.3607922349</c:v>
                </c:pt>
                <c:pt idx="148">
                  <c:v>104989.97474850617</c:v>
                </c:pt>
                <c:pt idx="149">
                  <c:v>106118.2929257268</c:v>
                </c:pt>
                <c:pt idx="150">
                  <c:v>107254.36829041582</c:v>
                </c:pt>
                <c:pt idx="151">
                  <c:v>108398.25417323707</c:v>
                </c:pt>
                <c:pt idx="152">
                  <c:v>109550.00427150272</c:v>
                </c:pt>
                <c:pt idx="153">
                  <c:v>110709.67265169395</c:v>
                </c:pt>
                <c:pt idx="154">
                  <c:v>111877.313751999</c:v>
                </c:pt>
                <c:pt idx="155">
                  <c:v>113052.98238486864</c:v>
                </c:pt>
                <c:pt idx="156">
                  <c:v>114236.73373958925</c:v>
                </c:pt>
                <c:pt idx="157">
                  <c:v>115428.62338487357</c:v>
                </c:pt>
                <c:pt idx="158">
                  <c:v>116628.70727146922</c:v>
                </c:pt>
                <c:pt idx="159">
                  <c:v>117837.04173478522</c:v>
                </c:pt>
                <c:pt idx="160">
                  <c:v>119053.68349753652</c:v>
                </c:pt>
                <c:pt idx="161">
                  <c:v>120278.68967240673</c:v>
                </c:pt>
                <c:pt idx="162">
                  <c:v>121512.11776472918</c:v>
                </c:pt>
                <c:pt idx="163">
                  <c:v>122754.02567518633</c:v>
                </c:pt>
                <c:pt idx="164">
                  <c:v>124004.47170252788</c:v>
                </c:pt>
                <c:pt idx="165">
                  <c:v>125263.5145463074</c:v>
                </c:pt>
                <c:pt idx="166">
                  <c:v>126531.21330963791</c:v>
                </c:pt>
                <c:pt idx="167">
                  <c:v>127807.62750196632</c:v>
                </c:pt>
                <c:pt idx="168">
                  <c:v>129092.81704186698</c:v>
                </c:pt>
                <c:pt idx="169">
                  <c:v>130386.84225985446</c:v>
                </c:pt>
                <c:pt idx="170">
                  <c:v>131689.7639012156</c:v>
                </c:pt>
                <c:pt idx="171">
                  <c:v>133001.64312886109</c:v>
                </c:pt>
                <c:pt idx="172">
                  <c:v>134322.54152619667</c:v>
                </c:pt>
                <c:pt idx="173">
                  <c:v>135652.52110001392</c:v>
                </c:pt>
                <c:pt idx="174">
                  <c:v>136991.64428340117</c:v>
                </c:pt>
                <c:pt idx="175">
                  <c:v>138339.9739386742</c:v>
                </c:pt>
                <c:pt idx="176">
                  <c:v>139697.57336032722</c:v>
                </c:pt>
                <c:pt idx="177">
                  <c:v>141064.50627800412</c:v>
                </c:pt>
                <c:pt idx="178">
                  <c:v>142440.83685949005</c:v>
                </c:pt>
                <c:pt idx="179">
                  <c:v>143826.6297137237</c:v>
                </c:pt>
                <c:pt idx="180">
                  <c:v>145221.9498938302</c:v>
                </c:pt>
                <c:pt idx="181">
                  <c:v>146626.86290017492</c:v>
                </c:pt>
                <c:pt idx="182">
                  <c:v>148041.43468343827</c:v>
                </c:pt>
                <c:pt idx="183">
                  <c:v>149465.73164771157</c:v>
                </c:pt>
                <c:pt idx="184">
                  <c:v>150899.82065361424</c:v>
                </c:pt>
                <c:pt idx="185">
                  <c:v>152343.7690214325</c:v>
                </c:pt>
                <c:pt idx="186">
                  <c:v>153797.64453427951</c:v>
                </c:pt>
                <c:pt idx="187">
                  <c:v>155261.51544127733</c:v>
                </c:pt>
                <c:pt idx="188">
                  <c:v>156735.45046076077</c:v>
                </c:pt>
                <c:pt idx="189">
                  <c:v>158219.51878350315</c:v>
                </c:pt>
                <c:pt idx="190">
                  <c:v>159713.79007596438</c:v>
                </c:pt>
                <c:pt idx="191">
                  <c:v>161218.33448356128</c:v>
                </c:pt>
                <c:pt idx="192">
                  <c:v>162733.22263396042</c:v>
                </c:pt>
                <c:pt idx="193">
                  <c:v>164258.52564039355</c:v>
                </c:pt>
                <c:pt idx="194">
                  <c:v>165794.31510499591</c:v>
                </c:pt>
                <c:pt idx="195">
                  <c:v>167340.6631221674</c:v>
                </c:pt>
                <c:pt idx="196">
                  <c:v>168897.64228195694</c:v>
                </c:pt>
                <c:pt idx="197">
                  <c:v>170465.32567347004</c:v>
                </c:pt>
                <c:pt idx="198">
                  <c:v>172043.7868882998</c:v>
                </c:pt>
                <c:pt idx="199">
                  <c:v>173633.1000239815</c:v>
                </c:pt>
                <c:pt idx="200">
                  <c:v>175233.33968747102</c:v>
                </c:pt>
                <c:pt idx="201">
                  <c:v>176844.58099864703</c:v>
                </c:pt>
                <c:pt idx="202">
                  <c:v>178466.89959383738</c:v>
                </c:pt>
                <c:pt idx="203">
                  <c:v>180100.37162936968</c:v>
                </c:pt>
                <c:pt idx="204">
                  <c:v>181745.07378514623</c:v>
                </c:pt>
                <c:pt idx="205">
                  <c:v>183401.08326824376</c:v>
                </c:pt>
                <c:pt idx="206">
                  <c:v>185068.47781653758</c:v>
                </c:pt>
                <c:pt idx="207">
                  <c:v>186747.33570235092</c:v>
                </c:pt>
                <c:pt idx="208">
                  <c:v>188437.73573612922</c:v>
                </c:pt>
                <c:pt idx="209">
                  <c:v>190139.75727013976</c:v>
                </c:pt>
                <c:pt idx="210">
                  <c:v>191853.4802021966</c:v>
                </c:pt>
                <c:pt idx="211">
                  <c:v>193578.98497941135</c:v>
                </c:pt>
                <c:pt idx="212">
                  <c:v>195316.35260196944</c:v>
                </c:pt>
                <c:pt idx="213">
                  <c:v>197065.66462693262</c:v>
                </c:pt>
                <c:pt idx="214">
                  <c:v>198827.00317206743</c:v>
                </c:pt>
                <c:pt idx="215">
                  <c:v>200600.45091970003</c:v>
                </c:pt>
                <c:pt idx="216">
                  <c:v>202386.09112059762</c:v>
                </c:pt>
                <c:pt idx="217">
                  <c:v>204184.00759787636</c:v>
                </c:pt>
                <c:pt idx="218">
                  <c:v>205994.28475093641</c:v>
                </c:pt>
                <c:pt idx="219">
                  <c:v>207817.00755942374</c:v>
                </c:pt>
                <c:pt idx="220">
                  <c:v>209652.26158721943</c:v>
                </c:pt>
                <c:pt idx="221">
                  <c:v>211500.13298645621</c:v>
                </c:pt>
                <c:pt idx="222">
                  <c:v>213360.70850156274</c:v>
                </c:pt>
                <c:pt idx="223">
                  <c:v>215234.07547333563</c:v>
                </c:pt>
                <c:pt idx="224">
                  <c:v>217120.32184303945</c:v>
                </c:pt>
                <c:pt idx="225">
                  <c:v>219019.536156535</c:v>
                </c:pt>
                <c:pt idx="226">
                  <c:v>220931.80756843582</c:v>
                </c:pt>
                <c:pt idx="227">
                  <c:v>222857.22584629347</c:v>
                </c:pt>
                <c:pt idx="228">
                  <c:v>224795.88137481138</c:v>
                </c:pt>
                <c:pt idx="229">
                  <c:v>226747.86516008785</c:v>
                </c:pt>
                <c:pt idx="230">
                  <c:v>228713.26883388811</c:v>
                </c:pt>
                <c:pt idx="231">
                  <c:v>230692.18465794573</c:v>
                </c:pt>
                <c:pt idx="232">
                  <c:v>232684.70552829377</c:v>
                </c:pt>
                <c:pt idx="233">
                  <c:v>234690.92497962544</c:v>
                </c:pt>
                <c:pt idx="234">
                  <c:v>236710.93718968501</c:v>
                </c:pt>
                <c:pt idx="235">
                  <c:v>238744.83698368873</c:v>
                </c:pt>
                <c:pt idx="236">
                  <c:v>240792.71983877625</c:v>
                </c:pt>
                <c:pt idx="237">
                  <c:v>242854.68188849249</c:v>
                </c:pt>
                <c:pt idx="238">
                  <c:v>244930.81992730053</c:v>
                </c:pt>
                <c:pt idx="239">
                  <c:v>247021.23141512537</c:v>
                </c:pt>
                <c:pt idx="240">
                  <c:v>249126.01448192901</c:v>
                </c:pt>
                <c:pt idx="241">
                  <c:v>251245.26793231693</c:v>
                </c:pt>
                <c:pt idx="242">
                  <c:v>253379.09125017625</c:v>
                </c:pt>
                <c:pt idx="243">
                  <c:v>255527.58460334587</c:v>
                </c:pt>
                <c:pt idx="244">
                  <c:v>257690.84884831851</c:v>
                </c:pt>
                <c:pt idx="245">
                  <c:v>259868.98553497533</c:v>
                </c:pt>
                <c:pt idx="246">
                  <c:v>262062.09691135294</c:v>
                </c:pt>
                <c:pt idx="247">
                  <c:v>264270.28592844313</c:v>
                </c:pt>
                <c:pt idx="248">
                  <c:v>266493.65624502581</c:v>
                </c:pt>
                <c:pt idx="249">
                  <c:v>268732.31223253498</c:v>
                </c:pt>
                <c:pt idx="250">
                  <c:v>270986.35897995828</c:v>
                </c:pt>
                <c:pt idx="251">
                  <c:v>273255.90229877015</c:v>
                </c:pt>
                <c:pt idx="252">
                  <c:v>275541.04872789886</c:v>
                </c:pt>
                <c:pt idx="253">
                  <c:v>277841.90553872782</c:v>
                </c:pt>
                <c:pt idx="254">
                  <c:v>280158.5807401312</c:v>
                </c:pt>
                <c:pt idx="255">
                  <c:v>282491.18308354425</c:v>
                </c:pt>
                <c:pt idx="256">
                  <c:v>284839.82206806826</c:v>
                </c:pt>
                <c:pt idx="257">
                  <c:v>287204.60794561089</c:v>
                </c:pt>
                <c:pt idx="258">
                  <c:v>289585.65172606159</c:v>
                </c:pt>
                <c:pt idx="259">
                  <c:v>291983.06518250291</c:v>
                </c:pt>
                <c:pt idx="260">
                  <c:v>294396.96085645724</c:v>
                </c:pt>
                <c:pt idx="261">
                  <c:v>296827.45206317003</c:v>
                </c:pt>
                <c:pt idx="262">
                  <c:v>299274.65289692895</c:v>
                </c:pt>
                <c:pt idx="263">
                  <c:v>301738.67823641998</c:v>
                </c:pt>
                <c:pt idx="264">
                  <c:v>304219.64375012001</c:v>
                </c:pt>
                <c:pt idx="265">
                  <c:v>306717.66590172675</c:v>
                </c:pt>
                <c:pt idx="266">
                  <c:v>309232.86195562576</c:v>
                </c:pt>
                <c:pt idx="267">
                  <c:v>311765.34998239536</c:v>
                </c:pt>
                <c:pt idx="268">
                  <c:v>314315.24886434898</c:v>
                </c:pt>
                <c:pt idx="269">
                  <c:v>316882.67830111604</c:v>
                </c:pt>
                <c:pt idx="270">
                  <c:v>319467.75881526084</c:v>
                </c:pt>
                <c:pt idx="271">
                  <c:v>322070.61175794038</c:v>
                </c:pt>
                <c:pt idx="272">
                  <c:v>324691.35931460088</c:v>
                </c:pt>
                <c:pt idx="273">
                  <c:v>327330.12451071339</c:v>
                </c:pt>
                <c:pt idx="274">
                  <c:v>329987.03121754917</c:v>
                </c:pt>
                <c:pt idx="275">
                  <c:v>332662.20415799448</c:v>
                </c:pt>
                <c:pt idx="276">
                  <c:v>335355.76891240536</c:v>
                </c:pt>
                <c:pt idx="277">
                  <c:v>338067.85192450281</c:v>
                </c:pt>
                <c:pt idx="278">
                  <c:v>340798.58050730842</c:v>
                </c:pt>
                <c:pt idx="279">
                  <c:v>343548.08284912084</c:v>
                </c:pt>
                <c:pt idx="280">
                  <c:v>346316.48801953316</c:v>
                </c:pt>
                <c:pt idx="281">
                  <c:v>349103.92597549211</c:v>
                </c:pt>
                <c:pt idx="282">
                  <c:v>351910.52756739827</c:v>
                </c:pt>
                <c:pt idx="283">
                  <c:v>354736.4245452488</c:v>
                </c:pt>
                <c:pt idx="284">
                  <c:v>357581.74956482201</c:v>
                </c:pt>
                <c:pt idx="285">
                  <c:v>360446.63619390479</c:v>
                </c:pt>
                <c:pt idx="286">
                  <c:v>363331.21891856252</c:v>
                </c:pt>
                <c:pt idx="287">
                  <c:v>366235.63314945227</c:v>
                </c:pt>
                <c:pt idx="288">
                  <c:v>369160.0152281794</c:v>
                </c:pt>
                <c:pt idx="289">
                  <c:v>372104.50243369781</c:v>
                </c:pt>
                <c:pt idx="290">
                  <c:v>375069.23298875411</c:v>
                </c:pt>
                <c:pt idx="291">
                  <c:v>378054.34606637643</c:v>
                </c:pt>
                <c:pt idx="292">
                  <c:v>381059.98179640743</c:v>
                </c:pt>
                <c:pt idx="293">
                  <c:v>384086.28127208236</c:v>
                </c:pt>
                <c:pt idx="294">
                  <c:v>387133.38655665255</c:v>
                </c:pt>
                <c:pt idx="295">
                  <c:v>390201.44069005421</c:v>
                </c:pt>
                <c:pt idx="296">
                  <c:v>393290.58769562299</c:v>
                </c:pt>
                <c:pt idx="297">
                  <c:v>396400.97258685506</c:v>
                </c:pt>
                <c:pt idx="298">
                  <c:v>399532.74137421435</c:v>
                </c:pt>
                <c:pt idx="299">
                  <c:v>402686.04107198672</c:v>
                </c:pt>
                <c:pt idx="300">
                  <c:v>405861.0197051813</c:v>
                </c:pt>
                <c:pt idx="301">
                  <c:v>409057.82631647907</c:v>
                </c:pt>
                <c:pt idx="302">
                  <c:v>412276.61097322952</c:v>
                </c:pt>
                <c:pt idx="303">
                  <c:v>415517.5247744951</c:v>
                </c:pt>
                <c:pt idx="304">
                  <c:v>418780.71985814441</c:v>
                </c:pt>
                <c:pt idx="305">
                  <c:v>422066.34940799378</c:v>
                </c:pt>
                <c:pt idx="306">
                  <c:v>425374.56766099838</c:v>
                </c:pt>
                <c:pt idx="307">
                  <c:v>428705.52991449239</c:v>
                </c:pt>
                <c:pt idx="308">
                  <c:v>432059.3925334792</c:v>
                </c:pt>
                <c:pt idx="309">
                  <c:v>435436.31295797153</c:v>
                </c:pt>
                <c:pt idx="310">
                  <c:v>438836.44971038221</c:v>
                </c:pt>
                <c:pt idx="311">
                  <c:v>442259.96240296576</c:v>
                </c:pt>
                <c:pt idx="312">
                  <c:v>445707.0117453108</c:v>
                </c:pt>
                <c:pt idx="313">
                  <c:v>449177.75955188443</c:v>
                </c:pt>
                <c:pt idx="314">
                  <c:v>452672.36874962831</c:v>
                </c:pt>
                <c:pt idx="315">
                  <c:v>456191.00338560663</c:v>
                </c:pt>
                <c:pt idx="316">
                  <c:v>459733.82863470732</c:v>
                </c:pt>
                <c:pt idx="317">
                  <c:v>463301.01080739556</c:v>
                </c:pt>
                <c:pt idx="318">
                  <c:v>466892.71735752106</c:v>
                </c:pt>
                <c:pt idx="319">
                  <c:v>470509.11689017864</c:v>
                </c:pt>
                <c:pt idx="320">
                  <c:v>474150.37916962325</c:v>
                </c:pt>
                <c:pt idx="321">
                  <c:v>477816.67512723908</c:v>
                </c:pt>
                <c:pt idx="322">
                  <c:v>481508.17686956353</c:v>
                </c:pt>
                <c:pt idx="323">
                  <c:v>485225.05768636643</c:v>
                </c:pt>
                <c:pt idx="324">
                  <c:v>488967.49205878488</c:v>
                </c:pt>
                <c:pt idx="325">
                  <c:v>492735.65566751367</c:v>
                </c:pt>
                <c:pt idx="326">
                  <c:v>496529.72540105245</c:v>
                </c:pt>
                <c:pt idx="327">
                  <c:v>500349.87936400931</c:v>
                </c:pt>
                <c:pt idx="328">
                  <c:v>504196.29688546155</c:v>
                </c:pt>
                <c:pt idx="329">
                  <c:v>508069.15852737374</c:v>
                </c:pt>
                <c:pt idx="330">
                  <c:v>511968.64609307412</c:v>
                </c:pt>
                <c:pt idx="331">
                  <c:v>515894.94263578864</c:v>
                </c:pt>
                <c:pt idx="332">
                  <c:v>519848.23246723431</c:v>
                </c:pt>
                <c:pt idx="333">
                  <c:v>523828.70116627117</c:v>
                </c:pt>
                <c:pt idx="334">
                  <c:v>527836.53558761394</c:v>
                </c:pt>
                <c:pt idx="335">
                  <c:v>531871.92387060344</c:v>
                </c:pt>
                <c:pt idx="336">
                  <c:v>535935.0554480385</c:v>
                </c:pt>
                <c:pt idx="337">
                  <c:v>540026.12105506845</c:v>
                </c:pt>
                <c:pt idx="338">
                  <c:v>544145.31273814675</c:v>
                </c:pt>
                <c:pt idx="339">
                  <c:v>548292.82386404613</c:v>
                </c:pt>
                <c:pt idx="340">
                  <c:v>552468.84912893607</c:v>
                </c:pt>
                <c:pt idx="341">
                  <c:v>556673.58456752216</c:v>
                </c:pt>
                <c:pt idx="342">
                  <c:v>560907.22756224847</c:v>
                </c:pt>
                <c:pt idx="343">
                  <c:v>565169.97685256356</c:v>
                </c:pt>
                <c:pt idx="344">
                  <c:v>569462.03254424955</c:v>
                </c:pt>
                <c:pt idx="345">
                  <c:v>573783.59611881594</c:v>
                </c:pt>
                <c:pt idx="346">
                  <c:v>578134.8704429575</c:v>
                </c:pt>
                <c:pt idx="347">
                  <c:v>582516.05977807753</c:v>
                </c:pt>
                <c:pt idx="348">
                  <c:v>586927.36978987651</c:v>
                </c:pt>
                <c:pt idx="349">
                  <c:v>591369.00755800656</c:v>
                </c:pt>
                <c:pt idx="350">
                  <c:v>595841.18158579245</c:v>
                </c:pt>
                <c:pt idx="351">
                  <c:v>600344.10181001946</c:v>
                </c:pt>
                <c:pt idx="352">
                  <c:v>604877.97961078794</c:v>
                </c:pt>
                <c:pt idx="353">
                  <c:v>609443.02782143676</c:v>
                </c:pt>
                <c:pt idx="354">
                  <c:v>614039.46073853376</c:v>
                </c:pt>
                <c:pt idx="355">
                  <c:v>618667.49413193588</c:v>
                </c:pt>
                <c:pt idx="356">
                  <c:v>623327.34525491763</c:v>
                </c:pt>
                <c:pt idx="357">
                  <c:v>628019.23285436979</c:v>
                </c:pt>
                <c:pt idx="358">
                  <c:v>632743.37718106818</c:v>
                </c:pt>
                <c:pt idx="359">
                  <c:v>637500.00000001269</c:v>
                </c:pt>
              </c:numCache>
            </c:numRef>
          </c:yVal>
          <c:smooth val="1"/>
          <c:extLst>
            <c:ext xmlns:c16="http://schemas.microsoft.com/office/drawing/2014/chart" uri="{C3380CC4-5D6E-409C-BE32-E72D297353CC}">
              <c16:uniqueId val="{00000001-6114-482C-8B26-95A17C0FB29E}"/>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DP'!$S$6:$S$365</c:f>
              <c:numCache>
                <c:formatCode>"$"#,##0.00_);[Red]\("$"#,##0.00\)</c:formatCode>
                <c:ptCount val="360"/>
                <c:pt idx="0">
                  <c:v>4382.8125</c:v>
                </c:pt>
                <c:pt idx="1">
                  <c:v>8762.83022930683</c:v>
                </c:pt>
                <c:pt idx="2">
                  <c:v>13140.033973871976</c:v>
                </c:pt>
                <c:pt idx="3">
                  <c:v>17514.404387550338</c:v>
                </c:pt>
                <c:pt idx="4">
                  <c:v>21885.92199119207</c:v>
                </c:pt>
                <c:pt idx="5">
                  <c:v>26254.567171728169</c:v>
                </c:pt>
                <c:pt idx="6">
                  <c:v>30620.320181249786</c:v>
                </c:pt>
                <c:pt idx="7">
                  <c:v>34983.161136081195</c:v>
                </c:pt>
                <c:pt idx="8">
                  <c:v>39343.070015846395</c:v>
                </c:pt>
                <c:pt idx="9">
                  <c:v>43700.026662529315</c:v>
                </c:pt>
                <c:pt idx="10">
                  <c:v>48054.010779527511</c:v>
                </c:pt>
                <c:pt idx="11">
                  <c:v>52405.0019306994</c:v>
                </c:pt>
                <c:pt idx="12">
                  <c:v>56752.979539404929</c:v>
                </c:pt>
                <c:pt idx="13">
                  <c:v>61097.922887539637</c:v>
                </c:pt>
                <c:pt idx="14">
                  <c:v>65439.811114562101</c:v>
                </c:pt>
                <c:pt idx="15">
                  <c:v>69778.623216514679</c:v>
                </c:pt>
                <c:pt idx="16">
                  <c:v>74114.338045037512</c:v>
                </c:pt>
                <c:pt idx="17">
                  <c:v>78446.93430637577</c:v>
                </c:pt>
                <c:pt idx="18">
                  <c:v>82776.390560380052</c:v>
                </c:pt>
                <c:pt idx="19">
                  <c:v>87102.685219499952</c:v>
                </c:pt>
                <c:pt idx="20">
                  <c:v>91425.796547770631</c:v>
                </c:pt>
                <c:pt idx="21">
                  <c:v>95745.7026597925</c:v>
                </c:pt>
                <c:pt idx="22">
                  <c:v>100062.38151970385</c:v>
                </c:pt>
                <c:pt idx="23">
                  <c:v>104375.81094014642</c:v>
                </c:pt>
                <c:pt idx="24">
                  <c:v>108685.96858122386</c:v>
                </c:pt>
                <c:pt idx="25">
                  <c:v>112992.83194945304</c:v>
                </c:pt>
                <c:pt idx="26">
                  <c:v>117296.37839670813</c:v>
                </c:pt>
                <c:pt idx="27">
                  <c:v>121596.58511915742</c:v>
                </c:pt>
                <c:pt idx="28">
                  <c:v>125893.42915619288</c:v>
                </c:pt>
                <c:pt idx="29">
                  <c:v>130186.8873893523</c:v>
                </c:pt>
                <c:pt idx="30">
                  <c:v>134476.93654123403</c:v>
                </c:pt>
                <c:pt idx="31">
                  <c:v>138763.55317440425</c:v>
                </c:pt>
                <c:pt idx="32">
                  <c:v>143046.71369029686</c:v>
                </c:pt>
                <c:pt idx="33">
                  <c:v>147326.39432810555</c:v>
                </c:pt>
                <c:pt idx="34">
                  <c:v>151602.57116366853</c:v>
                </c:pt>
                <c:pt idx="35">
                  <c:v>155875.22010834533</c:v>
                </c:pt>
                <c:pt idx="36">
                  <c:v>160144.3169078861</c:v>
                </c:pt>
                <c:pt idx="37">
                  <c:v>164409.83714129304</c:v>
                </c:pt>
                <c:pt idx="38">
                  <c:v>168671.75621967399</c:v>
                </c:pt>
                <c:pt idx="39">
                  <c:v>172930.04938508815</c:v>
                </c:pt>
                <c:pt idx="40">
                  <c:v>177184.69170938386</c:v>
                </c:pt>
                <c:pt idx="41">
                  <c:v>181435.65809302841</c:v>
                </c:pt>
                <c:pt idx="42">
                  <c:v>185682.92326392987</c:v>
                </c:pt>
                <c:pt idx="43">
                  <c:v>189926.46177625059</c:v>
                </c:pt>
                <c:pt idx="44">
                  <c:v>194166.24800921287</c:v>
                </c:pt>
                <c:pt idx="45">
                  <c:v>198402.25616589608</c:v>
                </c:pt>
                <c:pt idx="46">
                  <c:v>202634.46027202581</c:v>
                </c:pt>
                <c:pt idx="47">
                  <c:v>206862.83417475453</c:v>
                </c:pt>
                <c:pt idx="48">
                  <c:v>211087.35154143383</c:v>
                </c:pt>
                <c:pt idx="49">
                  <c:v>215307.98585837838</c:v>
                </c:pt>
                <c:pt idx="50">
                  <c:v>219524.71042962125</c:v>
                </c:pt>
                <c:pt idx="51">
                  <c:v>223737.49837566074</c:v>
                </c:pt>
                <c:pt idx="52">
                  <c:v>227946.3226321986</c:v>
                </c:pt>
                <c:pt idx="53">
                  <c:v>232151.15594886948</c:v>
                </c:pt>
                <c:pt idx="54">
                  <c:v>236351.9708879618</c:v>
                </c:pt>
                <c:pt idx="55">
                  <c:v>240548.73982312973</c:v>
                </c:pt>
                <c:pt idx="56">
                  <c:v>244741.43493809627</c:v>
                </c:pt>
                <c:pt idx="57">
                  <c:v>248930.02822534752</c:v>
                </c:pt>
                <c:pt idx="58">
                  <c:v>253114.49148481796</c:v>
                </c:pt>
                <c:pt idx="59">
                  <c:v>257294.79632256657</c:v>
                </c:pt>
                <c:pt idx="60">
                  <c:v>261470.91414944406</c:v>
                </c:pt>
                <c:pt idx="61">
                  <c:v>265642.81617975066</c:v>
                </c:pt>
                <c:pt idx="62">
                  <c:v>269810.47342988494</c:v>
                </c:pt>
                <c:pt idx="63">
                  <c:v>273973.85671698319</c:v>
                </c:pt>
                <c:pt idx="64">
                  <c:v>278132.93665754958</c:v>
                </c:pt>
                <c:pt idx="65">
                  <c:v>282287.68366607674</c:v>
                </c:pt>
                <c:pt idx="66">
                  <c:v>286438.06795365684</c:v>
                </c:pt>
                <c:pt idx="67">
                  <c:v>290584.05952658335</c:v>
                </c:pt>
                <c:pt idx="68">
                  <c:v>294725.62818494311</c:v>
                </c:pt>
                <c:pt idx="69">
                  <c:v>298862.7435211984</c:v>
                </c:pt>
                <c:pt idx="70">
                  <c:v>302995.3749187598</c:v>
                </c:pt>
                <c:pt idx="71">
                  <c:v>307123.49155054876</c:v>
                </c:pt>
                <c:pt idx="72">
                  <c:v>311247.06237755058</c:v>
                </c:pt>
                <c:pt idx="73">
                  <c:v>315366.05614735739</c:v>
                </c:pt>
                <c:pt idx="74">
                  <c:v>319480.44139270094</c:v>
                </c:pt>
                <c:pt idx="75">
                  <c:v>323590.18642997555</c:v>
                </c:pt>
                <c:pt idx="76">
                  <c:v>327695.25935775077</c:v>
                </c:pt>
                <c:pt idx="77">
                  <c:v>331795.62805527373</c:v>
                </c:pt>
                <c:pt idx="78">
                  <c:v>335891.26018096152</c:v>
                </c:pt>
                <c:pt idx="79">
                  <c:v>339982.12317088275</c:v>
                </c:pt>
                <c:pt idx="80">
                  <c:v>344068.184237229</c:v>
                </c:pt>
                <c:pt idx="81">
                  <c:v>348149.4103667757</c:v>
                </c:pt>
                <c:pt idx="82">
                  <c:v>352225.76831933239</c:v>
                </c:pt>
                <c:pt idx="83">
                  <c:v>356297.22462618223</c:v>
                </c:pt>
                <c:pt idx="84">
                  <c:v>360363.745588511</c:v>
                </c:pt>
                <c:pt idx="85">
                  <c:v>364425.29727582511</c:v>
                </c:pt>
                <c:pt idx="86">
                  <c:v>368481.84552435885</c:v>
                </c:pt>
                <c:pt idx="87">
                  <c:v>372533.35593547055</c:v>
                </c:pt>
                <c:pt idx="88">
                  <c:v>376579.79387402802</c:v>
                </c:pt>
                <c:pt idx="89">
                  <c:v>380621.12446678238</c:v>
                </c:pt>
                <c:pt idx="90">
                  <c:v>384657.31260073127</c:v>
                </c:pt>
                <c:pt idx="91">
                  <c:v>388688.32292147039</c:v>
                </c:pt>
                <c:pt idx="92">
                  <c:v>392714.11983153393</c:v>
                </c:pt>
                <c:pt idx="93">
                  <c:v>396734.66748872347</c:v>
                </c:pt>
                <c:pt idx="94">
                  <c:v>400749.92980442551</c:v>
                </c:pt>
                <c:pt idx="95">
                  <c:v>404759.87044191733</c:v>
                </c:pt>
                <c:pt idx="96">
                  <c:v>408764.45281466126</c:v>
                </c:pt>
                <c:pt idx="97">
                  <c:v>412763.6400845871</c:v>
                </c:pt>
                <c:pt idx="98">
                  <c:v>416757.39516036306</c:v>
                </c:pt>
                <c:pt idx="99">
                  <c:v>420745.6806956543</c:v>
                </c:pt>
                <c:pt idx="100">
                  <c:v>424728.45908736996</c:v>
                </c:pt>
                <c:pt idx="101">
                  <c:v>428705.692473898</c:v>
                </c:pt>
                <c:pt idx="102">
                  <c:v>432677.34273332777</c:v>
                </c:pt>
                <c:pt idx="103">
                  <c:v>436643.37148166046</c:v>
                </c:pt>
                <c:pt idx="104">
                  <c:v>440603.74007100728</c:v>
                </c:pt>
                <c:pt idx="105">
                  <c:v>444558.40958777518</c:v>
                </c:pt>
                <c:pt idx="106">
                  <c:v>448507.34085084015</c:v>
                </c:pt>
                <c:pt idx="107">
                  <c:v>452450.49440970802</c:v>
                </c:pt>
                <c:pt idx="108">
                  <c:v>456387.83054266247</c:v>
                </c:pt>
                <c:pt idx="109">
                  <c:v>460319.30925490032</c:v>
                </c:pt>
                <c:pt idx="110">
                  <c:v>464244.8902766541</c:v>
                </c:pt>
                <c:pt idx="111">
                  <c:v>468164.5330613018</c:v>
                </c:pt>
                <c:pt idx="112">
                  <c:v>472078.1967834633</c:v>
                </c:pt>
                <c:pt idx="113">
                  <c:v>475985.84033708397</c:v>
                </c:pt>
                <c:pt idx="114">
                  <c:v>479887.42233350512</c:v>
                </c:pt>
                <c:pt idx="115">
                  <c:v>483782.90109952097</c:v>
                </c:pt>
                <c:pt idx="116">
                  <c:v>487672.23467542254</c:v>
                </c:pt>
                <c:pt idx="117">
                  <c:v>491555.38081302773</c:v>
                </c:pt>
                <c:pt idx="118">
                  <c:v>495432.29697369831</c:v>
                </c:pt>
                <c:pt idx="119">
                  <c:v>499302.94032634282</c:v>
                </c:pt>
                <c:pt idx="120">
                  <c:v>503167.26774540608</c:v>
                </c:pt>
                <c:pt idx="121">
                  <c:v>507025.23580884474</c:v>
                </c:pt>
                <c:pt idx="122">
                  <c:v>510876.80079608888</c:v>
                </c:pt>
                <c:pt idx="123">
                  <c:v>514721.91868598963</c:v>
                </c:pt>
                <c:pt idx="124">
                  <c:v>518560.54515475279</c:v>
                </c:pt>
                <c:pt idx="125">
                  <c:v>522392.63557385805</c:v>
                </c:pt>
                <c:pt idx="126">
                  <c:v>526218.14500796399</c:v>
                </c:pt>
                <c:pt idx="127">
                  <c:v>530037.02821279876</c:v>
                </c:pt>
                <c:pt idx="128">
                  <c:v>533849.23963303608</c:v>
                </c:pt>
                <c:pt idx="129">
                  <c:v>537654.73340015684</c:v>
                </c:pt>
                <c:pt idx="130">
                  <c:v>541453.46333029587</c:v>
                </c:pt>
                <c:pt idx="131">
                  <c:v>545245.38292207394</c:v>
                </c:pt>
                <c:pt idx="132">
                  <c:v>549030.44535441487</c:v>
                </c:pt>
                <c:pt idx="133">
                  <c:v>552808.60348434746</c:v>
                </c:pt>
                <c:pt idx="134">
                  <c:v>556579.80984479259</c:v>
                </c:pt>
                <c:pt idx="135">
                  <c:v>560344.0166423351</c:v>
                </c:pt>
                <c:pt idx="136">
                  <c:v>564101.17575498007</c:v>
                </c:pt>
                <c:pt idx="137">
                  <c:v>567851.23872989381</c:v>
                </c:pt>
                <c:pt idx="138">
                  <c:v>571594.15678112942</c:v>
                </c:pt>
                <c:pt idx="139">
                  <c:v>575329.88078733662</c:v>
                </c:pt>
                <c:pt idx="140">
                  <c:v>579058.36128945579</c:v>
                </c:pt>
                <c:pt idx="141">
                  <c:v>582779.54848839645</c:v>
                </c:pt>
                <c:pt idx="142">
                  <c:v>586493.39224269916</c:v>
                </c:pt>
                <c:pt idx="143">
                  <c:v>590199.84206618194</c:v>
                </c:pt>
                <c:pt idx="144">
                  <c:v>593898.84712557052</c:v>
                </c:pt>
                <c:pt idx="145">
                  <c:v>597590.35623811174</c:v>
                </c:pt>
                <c:pt idx="146">
                  <c:v>601274.31786917103</c:v>
                </c:pt>
                <c:pt idx="147">
                  <c:v>604950.68012981315</c:v>
                </c:pt>
                <c:pt idx="148">
                  <c:v>608619.39077436656</c:v>
                </c:pt>
                <c:pt idx="149">
                  <c:v>612280.39719797054</c:v>
                </c:pt>
                <c:pt idx="150">
                  <c:v>615933.64643410617</c:v>
                </c:pt>
                <c:pt idx="151">
                  <c:v>619579.0851521095</c:v>
                </c:pt>
                <c:pt idx="152">
                  <c:v>623216.65965466853</c:v>
                </c:pt>
                <c:pt idx="153">
                  <c:v>626846.31587530195</c:v>
                </c:pt>
                <c:pt idx="154">
                  <c:v>630467.99937582156</c:v>
                </c:pt>
                <c:pt idx="155">
                  <c:v>634081.65534377657</c:v>
                </c:pt>
                <c:pt idx="156">
                  <c:v>637687.22858988063</c:v>
                </c:pt>
                <c:pt idx="157">
                  <c:v>641284.66354542098</c:v>
                </c:pt>
                <c:pt idx="158">
                  <c:v>644873.90425964992</c:v>
                </c:pt>
                <c:pt idx="159">
                  <c:v>648454.89439715852</c:v>
                </c:pt>
                <c:pt idx="160">
                  <c:v>652027.57723523187</c:v>
                </c:pt>
                <c:pt idx="161">
                  <c:v>655591.89566118631</c:v>
                </c:pt>
                <c:pt idx="162">
                  <c:v>659147.7921696885</c:v>
                </c:pt>
                <c:pt idx="163">
                  <c:v>662695.20886005601</c:v>
                </c:pt>
                <c:pt idx="164">
                  <c:v>666234.0874335391</c:v>
                </c:pt>
                <c:pt idx="165">
                  <c:v>669764.36919058417</c:v>
                </c:pt>
                <c:pt idx="166">
                  <c:v>673285.99502807832</c:v>
                </c:pt>
                <c:pt idx="167">
                  <c:v>676798.9054365746</c:v>
                </c:pt>
                <c:pt idx="168">
                  <c:v>680303.04049749859</c:v>
                </c:pt>
                <c:pt idx="169">
                  <c:v>683798.33988033573</c:v>
                </c:pt>
                <c:pt idx="170">
                  <c:v>687284.74283979926</c:v>
                </c:pt>
                <c:pt idx="171">
                  <c:v>690762.18821297842</c:v>
                </c:pt>
                <c:pt idx="172">
                  <c:v>694230.61441646749</c:v>
                </c:pt>
                <c:pt idx="173">
                  <c:v>697689.95944347489</c:v>
                </c:pt>
                <c:pt idx="174">
                  <c:v>701140.16086091229</c:v>
                </c:pt>
                <c:pt idx="175">
                  <c:v>704581.15580646391</c:v>
                </c:pt>
                <c:pt idx="176">
                  <c:v>708012.88098563557</c:v>
                </c:pt>
                <c:pt idx="177">
                  <c:v>711435.27266878332</c:v>
                </c:pt>
                <c:pt idx="178">
                  <c:v>714848.26668812206</c:v>
                </c:pt>
                <c:pt idx="179">
                  <c:v>718251.79843471304</c:v>
                </c:pt>
                <c:pt idx="180">
                  <c:v>721645.80285543122</c:v>
                </c:pt>
                <c:pt idx="181">
                  <c:v>725030.21444991115</c:v>
                </c:pt>
                <c:pt idx="182">
                  <c:v>728404.96726747241</c:v>
                </c:pt>
                <c:pt idx="183">
                  <c:v>731769.99490402383</c:v>
                </c:pt>
                <c:pt idx="184">
                  <c:v>735125.23049894581</c:v>
                </c:pt>
                <c:pt idx="185">
                  <c:v>738470.60673195217</c:v>
                </c:pt>
                <c:pt idx="186">
                  <c:v>741806.05581992981</c:v>
                </c:pt>
                <c:pt idx="187">
                  <c:v>745131.50951375661</c:v>
                </c:pt>
                <c:pt idx="188">
                  <c:v>748446.89909509779</c:v>
                </c:pt>
                <c:pt idx="189">
                  <c:v>751752.15537318005</c:v>
                </c:pt>
                <c:pt idx="190">
                  <c:v>755047.20868154347</c:v>
                </c:pt>
                <c:pt idx="191">
                  <c:v>758331.98887477117</c:v>
                </c:pt>
                <c:pt idx="192">
                  <c:v>761606.4253251967</c:v>
                </c:pt>
                <c:pt idx="193">
                  <c:v>764870.44691958826</c:v>
                </c:pt>
                <c:pt idx="194">
                  <c:v>768123.98205581051</c:v>
                </c:pt>
                <c:pt idx="195">
                  <c:v>771366.95863946364</c:v>
                </c:pt>
                <c:pt idx="196">
                  <c:v>774599.30408049875</c:v>
                </c:pt>
                <c:pt idx="197">
                  <c:v>777820.9452898103</c:v>
                </c:pt>
                <c:pt idx="198">
                  <c:v>781031.80867580522</c:v>
                </c:pt>
                <c:pt idx="199">
                  <c:v>784231.82014094817</c:v>
                </c:pt>
                <c:pt idx="200">
                  <c:v>787420.90507828328</c:v>
                </c:pt>
                <c:pt idx="201">
                  <c:v>790598.98836793192</c:v>
                </c:pt>
                <c:pt idx="202">
                  <c:v>793765.99437356624</c:v>
                </c:pt>
                <c:pt idx="203">
                  <c:v>796921.84693885862</c:v>
                </c:pt>
                <c:pt idx="204">
                  <c:v>800066.46938390669</c:v>
                </c:pt>
                <c:pt idx="205">
                  <c:v>803199.78450163384</c:v>
                </c:pt>
                <c:pt idx="206">
                  <c:v>806321.71455416468</c:v>
                </c:pt>
                <c:pt idx="207">
                  <c:v>809432.18126917596</c:v>
                </c:pt>
                <c:pt idx="208">
                  <c:v>812531.1058362223</c:v>
                </c:pt>
                <c:pt idx="209">
                  <c:v>815618.40890303638</c:v>
                </c:pt>
                <c:pt idx="210">
                  <c:v>818694.01057180413</c:v>
                </c:pt>
                <c:pt idx="211">
                  <c:v>821757.83039541403</c:v>
                </c:pt>
                <c:pt idx="212">
                  <c:v>824809.78737368062</c:v>
                </c:pt>
                <c:pt idx="213">
                  <c:v>827849.79994954204</c:v>
                </c:pt>
                <c:pt idx="214">
                  <c:v>830877.7860052319</c:v>
                </c:pt>
                <c:pt idx="215">
                  <c:v>833893.66285842389</c:v>
                </c:pt>
                <c:pt idx="216">
                  <c:v>836897.34725835093</c:v>
                </c:pt>
                <c:pt idx="217">
                  <c:v>839888.75538189686</c:v>
                </c:pt>
                <c:pt idx="218">
                  <c:v>842867.80282966141</c:v>
                </c:pt>
                <c:pt idx="219">
                  <c:v>845834.40462199866</c:v>
                </c:pt>
                <c:pt idx="220">
                  <c:v>848788.47519502765</c:v>
                </c:pt>
                <c:pt idx="221">
                  <c:v>851729.92839661555</c:v>
                </c:pt>
                <c:pt idx="222">
                  <c:v>854658.67748233362</c:v>
                </c:pt>
                <c:pt idx="223">
                  <c:v>857574.63511138537</c:v>
                </c:pt>
                <c:pt idx="224">
                  <c:v>860477.71334250621</c:v>
                </c:pt>
                <c:pt idx="225">
                  <c:v>863367.82362983527</c:v>
                </c:pt>
                <c:pt idx="226">
                  <c:v>866244.87681875913</c:v>
                </c:pt>
                <c:pt idx="227">
                  <c:v>869108.78314172616</c:v>
                </c:pt>
                <c:pt idx="228">
                  <c:v>871959.45221403288</c:v>
                </c:pt>
                <c:pt idx="229">
                  <c:v>874796.79302958108</c:v>
                </c:pt>
                <c:pt idx="230">
                  <c:v>877620.71395660553</c:v>
                </c:pt>
                <c:pt idx="231">
                  <c:v>880431.1227333725</c:v>
                </c:pt>
                <c:pt idx="232">
                  <c:v>883227.92646384914</c:v>
                </c:pt>
                <c:pt idx="233">
                  <c:v>886011.03161334211</c:v>
                </c:pt>
                <c:pt idx="234">
                  <c:v>888780.34400410717</c:v>
                </c:pt>
                <c:pt idx="235">
                  <c:v>891535.7688109281</c:v>
                </c:pt>
                <c:pt idx="236">
                  <c:v>894277.2105566652</c:v>
                </c:pt>
                <c:pt idx="237">
                  <c:v>897004.57310777367</c:v>
                </c:pt>
                <c:pt idx="238">
                  <c:v>899717.75966979028</c:v>
                </c:pt>
                <c:pt idx="239">
                  <c:v>902416.67278279003</c:v>
                </c:pt>
                <c:pt idx="240">
                  <c:v>905101.21431681106</c:v>
                </c:pt>
                <c:pt idx="241">
                  <c:v>907771.28546724783</c:v>
                </c:pt>
                <c:pt idx="242">
                  <c:v>910426.78675021313</c:v>
                </c:pt>
                <c:pt idx="243">
                  <c:v>913067.61799786822</c:v>
                </c:pt>
                <c:pt idx="244">
                  <c:v>915693.67835372023</c:v>
                </c:pt>
                <c:pt idx="245">
                  <c:v>918304.86626788799</c:v>
                </c:pt>
                <c:pt idx="246">
                  <c:v>920901.07949233509</c:v>
                </c:pt>
                <c:pt idx="247">
                  <c:v>923482.21507606958</c:v>
                </c:pt>
                <c:pt idx="248">
                  <c:v>926048.16936031159</c:v>
                </c:pt>
                <c:pt idx="249">
                  <c:v>928598.83797362703</c:v>
                </c:pt>
                <c:pt idx="250">
                  <c:v>931134.11582702841</c:v>
                </c:pt>
                <c:pt idx="251">
                  <c:v>933653.89710904122</c:v>
                </c:pt>
                <c:pt idx="252">
                  <c:v>936158.07528073713</c:v>
                </c:pt>
                <c:pt idx="253">
                  <c:v>938646.54307073285</c:v>
                </c:pt>
                <c:pt idx="254">
                  <c:v>941119.19247015414</c:v>
                </c:pt>
                <c:pt idx="255">
                  <c:v>943575.91472756572</c:v>
                </c:pt>
                <c:pt idx="256">
                  <c:v>946016.60034386639</c:v>
                </c:pt>
                <c:pt idx="257">
                  <c:v>948441.13906714844</c:v>
                </c:pt>
                <c:pt idx="258">
                  <c:v>950849.41988752235</c:v>
                </c:pt>
                <c:pt idx="259">
                  <c:v>953241.33103190572</c:v>
                </c:pt>
                <c:pt idx="260">
                  <c:v>955616.75995877606</c:v>
                </c:pt>
                <c:pt idx="261">
                  <c:v>957975.5933528879</c:v>
                </c:pt>
                <c:pt idx="262">
                  <c:v>960317.7171199536</c:v>
                </c:pt>
                <c:pt idx="263">
                  <c:v>962643.01638128725</c:v>
                </c:pt>
                <c:pt idx="264">
                  <c:v>964951.37546841183</c:v>
                </c:pt>
                <c:pt idx="265">
                  <c:v>967242.67791762971</c:v>
                </c:pt>
                <c:pt idx="266">
                  <c:v>969516.80646455532</c:v>
                </c:pt>
                <c:pt idx="267">
                  <c:v>971773.64303861035</c:v>
                </c:pt>
                <c:pt idx="268">
                  <c:v>974013.06875748141</c:v>
                </c:pt>
                <c:pt idx="269">
                  <c:v>976234.96392153902</c:v>
                </c:pt>
                <c:pt idx="270">
                  <c:v>978439.20800821879</c:v>
                </c:pt>
                <c:pt idx="271">
                  <c:v>980625.67966636387</c:v>
                </c:pt>
                <c:pt idx="272">
                  <c:v>982794.25671052805</c:v>
                </c:pt>
                <c:pt idx="273">
                  <c:v>984944.81611524022</c:v>
                </c:pt>
                <c:pt idx="274">
                  <c:v>987077.23400922911</c:v>
                </c:pt>
                <c:pt idx="275">
                  <c:v>989191.38566960848</c:v>
                </c:pt>
                <c:pt idx="276">
                  <c:v>991287.14551602222</c:v>
                </c:pt>
                <c:pt idx="277">
                  <c:v>993364.38710474945</c:v>
                </c:pt>
                <c:pt idx="278">
                  <c:v>995422.98312276846</c:v>
                </c:pt>
                <c:pt idx="279">
                  <c:v>997462.80538178072</c:v>
                </c:pt>
                <c:pt idx="280">
                  <c:v>999483.72481219308</c:v>
                </c:pt>
                <c:pt idx="281">
                  <c:v>1001485.6114570588</c:v>
                </c:pt>
                <c:pt idx="282">
                  <c:v>1003468.3344659773</c:v>
                </c:pt>
                <c:pt idx="283">
                  <c:v>1005431.7620889514</c:v>
                </c:pt>
                <c:pt idx="284">
                  <c:v>1007375.7616702028</c:v>
                </c:pt>
                <c:pt idx="285">
                  <c:v>1009300.1996419447</c:v>
                </c:pt>
                <c:pt idx="286">
                  <c:v>1011204.9415181116</c:v>
                </c:pt>
                <c:pt idx="287">
                  <c:v>1013089.8518880465</c:v>
                </c:pt>
                <c:pt idx="288">
                  <c:v>1014954.794410144</c:v>
                </c:pt>
                <c:pt idx="289">
                  <c:v>1016799.6318054502</c:v>
                </c:pt>
                <c:pt idx="290">
                  <c:v>1018624.2258512186</c:v>
                </c:pt>
                <c:pt idx="291">
                  <c:v>1020428.4373744209</c:v>
                </c:pt>
                <c:pt idx="292">
                  <c:v>1022212.1262452146</c:v>
                </c:pt>
                <c:pt idx="293">
                  <c:v>1023975.1513703644</c:v>
                </c:pt>
                <c:pt idx="294">
                  <c:v>1025717.3706866188</c:v>
                </c:pt>
                <c:pt idx="295">
                  <c:v>1027438.6411540419</c:v>
                </c:pt>
                <c:pt idx="296">
                  <c:v>1029138.8187492978</c:v>
                </c:pt>
                <c:pt idx="297">
                  <c:v>1030817.7584588904</c:v>
                </c:pt>
                <c:pt idx="298">
                  <c:v>1032475.3142723558</c:v>
                </c:pt>
                <c:pt idx="299">
                  <c:v>1034111.339175408</c:v>
                </c:pt>
                <c:pt idx="300">
                  <c:v>1035725.685143038</c:v>
                </c:pt>
                <c:pt idx="301">
                  <c:v>1037318.2031325649</c:v>
                </c:pt>
                <c:pt idx="302">
                  <c:v>1038888.7430766391</c:v>
                </c:pt>
                <c:pt idx="303">
                  <c:v>1040437.1538761982</c:v>
                </c:pt>
                <c:pt idx="304">
                  <c:v>1041963.2833933736</c:v>
                </c:pt>
                <c:pt idx="305">
                  <c:v>1043466.9784443489</c:v>
                </c:pt>
                <c:pt idx="306">
                  <c:v>1044948.0847921689</c:v>
                </c:pt>
                <c:pt idx="307">
                  <c:v>1046406.4471394996</c:v>
                </c:pt>
                <c:pt idx="308">
                  <c:v>1047841.9091213375</c:v>
                </c:pt>
                <c:pt idx="309">
                  <c:v>1049254.3132976699</c:v>
                </c:pt>
                <c:pt idx="310">
                  <c:v>1050643.5011460839</c:v>
                </c:pt>
                <c:pt idx="311">
                  <c:v>1052009.3130543251</c:v>
                </c:pt>
                <c:pt idx="312">
                  <c:v>1053351.5883128047</c:v>
                </c:pt>
                <c:pt idx="313">
                  <c:v>1054670.1651070558</c:v>
                </c:pt>
                <c:pt idx="314">
                  <c:v>1055964.8805101365</c:v>
                </c:pt>
                <c:pt idx="315">
                  <c:v>1057235.5704749827</c:v>
                </c:pt>
                <c:pt idx="316">
                  <c:v>1058482.0698267068</c:v>
                </c:pt>
                <c:pt idx="317">
                  <c:v>1059704.2122548432</c:v>
                </c:pt>
                <c:pt idx="318">
                  <c:v>1060901.8303055423</c:v>
                </c:pt>
                <c:pt idx="319">
                  <c:v>1062074.7553737094</c:v>
                </c:pt>
                <c:pt idx="320">
                  <c:v>1063222.8176950894</c:v>
                </c:pt>
                <c:pt idx="321">
                  <c:v>1064345.8463382982</c:v>
                </c:pt>
                <c:pt idx="322">
                  <c:v>1065443.6691967985</c:v>
                </c:pt>
                <c:pt idx="323">
                  <c:v>1066516.1129808202</c:v>
                </c:pt>
                <c:pt idx="324">
                  <c:v>1067563.0032092265</c:v>
                </c:pt>
                <c:pt idx="325">
                  <c:v>1068584.1642013225</c:v>
                </c:pt>
                <c:pt idx="326">
                  <c:v>1069579.4190686084</c:v>
                </c:pt>
                <c:pt idx="327">
                  <c:v>1070548.5897064763</c:v>
                </c:pt>
                <c:pt idx="328">
                  <c:v>1071491.4967858486</c:v>
                </c:pt>
                <c:pt idx="329">
                  <c:v>1072407.959744761</c:v>
                </c:pt>
                <c:pt idx="330">
                  <c:v>1073297.7967798852</c:v>
                </c:pt>
                <c:pt idx="331">
                  <c:v>1074160.8248379952</c:v>
                </c:pt>
                <c:pt idx="332">
                  <c:v>1074996.8596073743</c:v>
                </c:pt>
                <c:pt idx="333">
                  <c:v>1075805.7155091621</c:v>
                </c:pt>
                <c:pt idx="334">
                  <c:v>1076587.205688644</c:v>
                </c:pt>
                <c:pt idx="335">
                  <c:v>1077341.1420064792</c:v>
                </c:pt>
                <c:pt idx="336">
                  <c:v>1078067.3350298689</c:v>
                </c:pt>
                <c:pt idx="337">
                  <c:v>1078765.5940236636</c:v>
                </c:pt>
                <c:pt idx="338">
                  <c:v>1079435.72694141</c:v>
                </c:pt>
                <c:pt idx="339">
                  <c:v>1080077.5404163352</c:v>
                </c:pt>
                <c:pt idx="340">
                  <c:v>1080690.8397522699</c:v>
                </c:pt>
                <c:pt idx="341">
                  <c:v>1081275.4289145085</c:v>
                </c:pt>
                <c:pt idx="342">
                  <c:v>1081831.1105206069</c:v>
                </c:pt>
                <c:pt idx="343">
                  <c:v>1082357.6858311165</c:v>
                </c:pt>
                <c:pt idx="344">
                  <c:v>1082854.9547402551</c:v>
                </c:pt>
                <c:pt idx="345">
                  <c:v>1083322.7157665135</c:v>
                </c:pt>
                <c:pt idx="346">
                  <c:v>1083760.7660431967</c:v>
                </c:pt>
                <c:pt idx="347">
                  <c:v>1084168.9013089014</c:v>
                </c:pt>
                <c:pt idx="348">
                  <c:v>1084546.915897927</c:v>
                </c:pt>
                <c:pt idx="349">
                  <c:v>1084894.6027306216</c:v>
                </c:pt>
                <c:pt idx="350">
                  <c:v>1085211.7533036603</c:v>
                </c:pt>
                <c:pt idx="351">
                  <c:v>1085498.1576802579</c:v>
                </c:pt>
                <c:pt idx="352">
                  <c:v>1085753.6044803141</c:v>
                </c:pt>
                <c:pt idx="353">
                  <c:v>1085977.8808704899</c:v>
                </c:pt>
                <c:pt idx="354">
                  <c:v>1086170.7725542176</c:v>
                </c:pt>
                <c:pt idx="355">
                  <c:v>1086332.0637616401</c:v>
                </c:pt>
                <c:pt idx="356">
                  <c:v>1086461.5372394831</c:v>
                </c:pt>
                <c:pt idx="357">
                  <c:v>1086558.9742408555</c:v>
                </c:pt>
                <c:pt idx="358">
                  <c:v>1086624.1545149817</c:v>
                </c:pt>
                <c:pt idx="359">
                  <c:v>1086656.8562968618</c:v>
                </c:pt>
              </c:numCache>
            </c:numRef>
          </c:yVal>
          <c:smooth val="1"/>
          <c:extLst>
            <c:ext xmlns:c16="http://schemas.microsoft.com/office/drawing/2014/chart" uri="{C3380CC4-5D6E-409C-BE32-E72D297353CC}">
              <c16:uniqueId val="{00000002-6114-482C-8B26-95A17C0FB29E}"/>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DP'!$U$6:$U$365</c:f>
              <c:numCache>
                <c:formatCode>"$"#,##0.00_);[Red]\("$"#,##0.00\)</c:formatCode>
                <c:ptCount val="360"/>
                <c:pt idx="0">
                  <c:v>4789.3246008246488</c:v>
                </c:pt>
                <c:pt idx="1">
                  <c:v>9578.6492016492957</c:v>
                </c:pt>
                <c:pt idx="2">
                  <c:v>14367.973802473945</c:v>
                </c:pt>
                <c:pt idx="3">
                  <c:v>19157.298403298595</c:v>
                </c:pt>
                <c:pt idx="4">
                  <c:v>23946.623004123245</c:v>
                </c:pt>
                <c:pt idx="5">
                  <c:v>28735.947604947891</c:v>
                </c:pt>
                <c:pt idx="6">
                  <c:v>33525.27220577254</c:v>
                </c:pt>
                <c:pt idx="7">
                  <c:v>38314.59680659719</c:v>
                </c:pt>
                <c:pt idx="8">
                  <c:v>43103.92140742184</c:v>
                </c:pt>
                <c:pt idx="9">
                  <c:v>47893.24600824649</c:v>
                </c:pt>
                <c:pt idx="10">
                  <c:v>52682.570609071139</c:v>
                </c:pt>
                <c:pt idx="11">
                  <c:v>57471.895209895789</c:v>
                </c:pt>
                <c:pt idx="12">
                  <c:v>62261.219810720439</c:v>
                </c:pt>
                <c:pt idx="13">
                  <c:v>67050.544411545081</c:v>
                </c:pt>
                <c:pt idx="14">
                  <c:v>71839.869012369731</c:v>
                </c:pt>
                <c:pt idx="15">
                  <c:v>76629.193613194395</c:v>
                </c:pt>
                <c:pt idx="16">
                  <c:v>81418.518214019045</c:v>
                </c:pt>
                <c:pt idx="17">
                  <c:v>86207.842814843694</c:v>
                </c:pt>
                <c:pt idx="18">
                  <c:v>90997.167415668344</c:v>
                </c:pt>
                <c:pt idx="19">
                  <c:v>95786.492016492994</c:v>
                </c:pt>
                <c:pt idx="20">
                  <c:v>100575.81661731766</c:v>
                </c:pt>
                <c:pt idx="21">
                  <c:v>105365.14121814231</c:v>
                </c:pt>
                <c:pt idx="22">
                  <c:v>110154.46581896696</c:v>
                </c:pt>
                <c:pt idx="23">
                  <c:v>114943.79041979161</c:v>
                </c:pt>
                <c:pt idx="24">
                  <c:v>119733.11502061626</c:v>
                </c:pt>
                <c:pt idx="25">
                  <c:v>124522.43962144092</c:v>
                </c:pt>
                <c:pt idx="26">
                  <c:v>129311.76422226557</c:v>
                </c:pt>
                <c:pt idx="27">
                  <c:v>134101.08882309022</c:v>
                </c:pt>
                <c:pt idx="28">
                  <c:v>138890.41342391487</c:v>
                </c:pt>
                <c:pt idx="29">
                  <c:v>143679.73802473952</c:v>
                </c:pt>
                <c:pt idx="30">
                  <c:v>148469.06262556417</c:v>
                </c:pt>
                <c:pt idx="31">
                  <c:v>153258.38722638882</c:v>
                </c:pt>
                <c:pt idx="32">
                  <c:v>158047.71182721347</c:v>
                </c:pt>
                <c:pt idx="33">
                  <c:v>162837.03642803812</c:v>
                </c:pt>
                <c:pt idx="34">
                  <c:v>167626.36102886277</c:v>
                </c:pt>
                <c:pt idx="35">
                  <c:v>172415.68562968742</c:v>
                </c:pt>
                <c:pt idx="36">
                  <c:v>177205.01023051207</c:v>
                </c:pt>
                <c:pt idx="37">
                  <c:v>181994.33483133672</c:v>
                </c:pt>
                <c:pt idx="38">
                  <c:v>186783.65943216137</c:v>
                </c:pt>
                <c:pt idx="39">
                  <c:v>191572.98403298602</c:v>
                </c:pt>
                <c:pt idx="40">
                  <c:v>196362.30863381067</c:v>
                </c:pt>
                <c:pt idx="41">
                  <c:v>201151.63323463532</c:v>
                </c:pt>
                <c:pt idx="42">
                  <c:v>205940.95783545997</c:v>
                </c:pt>
                <c:pt idx="43">
                  <c:v>210730.28243628461</c:v>
                </c:pt>
                <c:pt idx="44">
                  <c:v>215519.60703710926</c:v>
                </c:pt>
                <c:pt idx="45">
                  <c:v>220308.93163793391</c:v>
                </c:pt>
                <c:pt idx="46">
                  <c:v>225098.25623875856</c:v>
                </c:pt>
                <c:pt idx="47">
                  <c:v>229887.58083958321</c:v>
                </c:pt>
                <c:pt idx="48">
                  <c:v>234676.90544040786</c:v>
                </c:pt>
                <c:pt idx="49">
                  <c:v>239466.23004123248</c:v>
                </c:pt>
                <c:pt idx="50">
                  <c:v>244255.55464205713</c:v>
                </c:pt>
                <c:pt idx="51">
                  <c:v>249044.87924288175</c:v>
                </c:pt>
                <c:pt idx="52">
                  <c:v>253834.2038437064</c:v>
                </c:pt>
                <c:pt idx="53">
                  <c:v>258623.52844453105</c:v>
                </c:pt>
                <c:pt idx="54">
                  <c:v>263412.8530453557</c:v>
                </c:pt>
                <c:pt idx="55">
                  <c:v>268202.17764618038</c:v>
                </c:pt>
                <c:pt idx="56">
                  <c:v>272991.502247005</c:v>
                </c:pt>
                <c:pt idx="57">
                  <c:v>277780.82684782968</c:v>
                </c:pt>
                <c:pt idx="58">
                  <c:v>282570.15144865436</c:v>
                </c:pt>
                <c:pt idx="59">
                  <c:v>287359.47604947898</c:v>
                </c:pt>
                <c:pt idx="60">
                  <c:v>292148.8006503036</c:v>
                </c:pt>
                <c:pt idx="61">
                  <c:v>296938.12525112828</c:v>
                </c:pt>
                <c:pt idx="62">
                  <c:v>301727.44985195296</c:v>
                </c:pt>
                <c:pt idx="63">
                  <c:v>306516.77445277758</c:v>
                </c:pt>
                <c:pt idx="64">
                  <c:v>311306.0990536022</c:v>
                </c:pt>
                <c:pt idx="65">
                  <c:v>316095.42365442682</c:v>
                </c:pt>
                <c:pt idx="66">
                  <c:v>320884.7482552515</c:v>
                </c:pt>
                <c:pt idx="67">
                  <c:v>325674.07285607612</c:v>
                </c:pt>
                <c:pt idx="68">
                  <c:v>330463.3974569008</c:v>
                </c:pt>
                <c:pt idx="69">
                  <c:v>335252.72205772542</c:v>
                </c:pt>
                <c:pt idx="70">
                  <c:v>340042.0466585501</c:v>
                </c:pt>
                <c:pt idx="71">
                  <c:v>344831.37125937478</c:v>
                </c:pt>
                <c:pt idx="72">
                  <c:v>349620.6958601994</c:v>
                </c:pt>
                <c:pt idx="73">
                  <c:v>354410.02046102408</c:v>
                </c:pt>
                <c:pt idx="74">
                  <c:v>359199.34506184875</c:v>
                </c:pt>
                <c:pt idx="75">
                  <c:v>363988.66966267338</c:v>
                </c:pt>
                <c:pt idx="76">
                  <c:v>368777.99426349805</c:v>
                </c:pt>
                <c:pt idx="77">
                  <c:v>373567.31886432267</c:v>
                </c:pt>
                <c:pt idx="78">
                  <c:v>378356.6434651473</c:v>
                </c:pt>
                <c:pt idx="79">
                  <c:v>383145.96806597197</c:v>
                </c:pt>
                <c:pt idx="80">
                  <c:v>387935.29266679659</c:v>
                </c:pt>
                <c:pt idx="81">
                  <c:v>392724.61726762122</c:v>
                </c:pt>
                <c:pt idx="82">
                  <c:v>397513.94186844589</c:v>
                </c:pt>
                <c:pt idx="83">
                  <c:v>402303.26646927051</c:v>
                </c:pt>
                <c:pt idx="84">
                  <c:v>407092.59107009519</c:v>
                </c:pt>
                <c:pt idx="85">
                  <c:v>411881.91567091981</c:v>
                </c:pt>
                <c:pt idx="86">
                  <c:v>416671.24027174449</c:v>
                </c:pt>
                <c:pt idx="87">
                  <c:v>421460.56487256911</c:v>
                </c:pt>
                <c:pt idx="88">
                  <c:v>426249.88947339379</c:v>
                </c:pt>
                <c:pt idx="89">
                  <c:v>431039.21407421841</c:v>
                </c:pt>
                <c:pt idx="90">
                  <c:v>435828.53867504309</c:v>
                </c:pt>
                <c:pt idx="91">
                  <c:v>440617.86327586777</c:v>
                </c:pt>
                <c:pt idx="92">
                  <c:v>445407.18787669239</c:v>
                </c:pt>
                <c:pt idx="93">
                  <c:v>450196.51247751707</c:v>
                </c:pt>
                <c:pt idx="94">
                  <c:v>454985.83707834169</c:v>
                </c:pt>
                <c:pt idx="95">
                  <c:v>459775.16167916637</c:v>
                </c:pt>
                <c:pt idx="96">
                  <c:v>464564.48627999099</c:v>
                </c:pt>
                <c:pt idx="97">
                  <c:v>469353.81088081561</c:v>
                </c:pt>
                <c:pt idx="98">
                  <c:v>474143.13548164035</c:v>
                </c:pt>
                <c:pt idx="99">
                  <c:v>478932.46008246497</c:v>
                </c:pt>
                <c:pt idx="100">
                  <c:v>483721.78468328965</c:v>
                </c:pt>
                <c:pt idx="101">
                  <c:v>488511.10928411427</c:v>
                </c:pt>
                <c:pt idx="102">
                  <c:v>493300.43388493889</c:v>
                </c:pt>
                <c:pt idx="103">
                  <c:v>498089.75848576357</c:v>
                </c:pt>
                <c:pt idx="104">
                  <c:v>502879.08308658825</c:v>
                </c:pt>
                <c:pt idx="105">
                  <c:v>507668.40768741292</c:v>
                </c:pt>
                <c:pt idx="106">
                  <c:v>512457.73228823754</c:v>
                </c:pt>
                <c:pt idx="107">
                  <c:v>517247.05688906217</c:v>
                </c:pt>
                <c:pt idx="108">
                  <c:v>522036.38148988684</c:v>
                </c:pt>
                <c:pt idx="109">
                  <c:v>526825.70609071152</c:v>
                </c:pt>
                <c:pt idx="110">
                  <c:v>531615.03069153614</c:v>
                </c:pt>
                <c:pt idx="111">
                  <c:v>536404.35529236076</c:v>
                </c:pt>
                <c:pt idx="112">
                  <c:v>541193.6798931855</c:v>
                </c:pt>
                <c:pt idx="113">
                  <c:v>545983.00449401012</c:v>
                </c:pt>
                <c:pt idx="114">
                  <c:v>550772.32909483486</c:v>
                </c:pt>
                <c:pt idx="115">
                  <c:v>555561.65369565948</c:v>
                </c:pt>
                <c:pt idx="116">
                  <c:v>560350.9782964841</c:v>
                </c:pt>
                <c:pt idx="117">
                  <c:v>565140.30289730872</c:v>
                </c:pt>
                <c:pt idx="118">
                  <c:v>569929.62749813334</c:v>
                </c:pt>
                <c:pt idx="119">
                  <c:v>574718.95209895808</c:v>
                </c:pt>
                <c:pt idx="120">
                  <c:v>579508.2766997827</c:v>
                </c:pt>
                <c:pt idx="121">
                  <c:v>584297.60130060732</c:v>
                </c:pt>
                <c:pt idx="122">
                  <c:v>589086.92590143194</c:v>
                </c:pt>
                <c:pt idx="123">
                  <c:v>593876.25050225668</c:v>
                </c:pt>
                <c:pt idx="124">
                  <c:v>598665.5751030813</c:v>
                </c:pt>
                <c:pt idx="125">
                  <c:v>603454.89970390592</c:v>
                </c:pt>
                <c:pt idx="126">
                  <c:v>608244.22430473054</c:v>
                </c:pt>
                <c:pt idx="127">
                  <c:v>613033.54890555528</c:v>
                </c:pt>
                <c:pt idx="128">
                  <c:v>617822.8735063799</c:v>
                </c:pt>
                <c:pt idx="129">
                  <c:v>622612.19810720463</c:v>
                </c:pt>
                <c:pt idx="130">
                  <c:v>627401.52270802925</c:v>
                </c:pt>
                <c:pt idx="131">
                  <c:v>632190.84730885387</c:v>
                </c:pt>
                <c:pt idx="132">
                  <c:v>636980.17190967849</c:v>
                </c:pt>
                <c:pt idx="133">
                  <c:v>641769.49651050323</c:v>
                </c:pt>
                <c:pt idx="134">
                  <c:v>646558.82111132785</c:v>
                </c:pt>
                <c:pt idx="135">
                  <c:v>651348.14571215236</c:v>
                </c:pt>
                <c:pt idx="136">
                  <c:v>656137.47031297698</c:v>
                </c:pt>
                <c:pt idx="137">
                  <c:v>660926.7949138016</c:v>
                </c:pt>
                <c:pt idx="138">
                  <c:v>665716.11951462622</c:v>
                </c:pt>
                <c:pt idx="139">
                  <c:v>670505.44411545084</c:v>
                </c:pt>
                <c:pt idx="140">
                  <c:v>675294.76871627546</c:v>
                </c:pt>
                <c:pt idx="141">
                  <c:v>680084.0933171002</c:v>
                </c:pt>
                <c:pt idx="142">
                  <c:v>684873.41791792493</c:v>
                </c:pt>
                <c:pt idx="143">
                  <c:v>689662.74251874955</c:v>
                </c:pt>
                <c:pt idx="144">
                  <c:v>694452.06711957417</c:v>
                </c:pt>
                <c:pt idx="145">
                  <c:v>699241.39172039879</c:v>
                </c:pt>
                <c:pt idx="146">
                  <c:v>704030.71632122342</c:v>
                </c:pt>
                <c:pt idx="147">
                  <c:v>708820.04092204804</c:v>
                </c:pt>
                <c:pt idx="148">
                  <c:v>713609.36552287277</c:v>
                </c:pt>
                <c:pt idx="149">
                  <c:v>718398.69012369728</c:v>
                </c:pt>
                <c:pt idx="150">
                  <c:v>723188.01472452201</c:v>
                </c:pt>
                <c:pt idx="151">
                  <c:v>727977.33932534652</c:v>
                </c:pt>
                <c:pt idx="152">
                  <c:v>732766.66392617126</c:v>
                </c:pt>
                <c:pt idx="153">
                  <c:v>737555.98852699588</c:v>
                </c:pt>
                <c:pt idx="154">
                  <c:v>742345.31312782061</c:v>
                </c:pt>
                <c:pt idx="155">
                  <c:v>747134.63772864523</c:v>
                </c:pt>
                <c:pt idx="156">
                  <c:v>751923.96232946985</c:v>
                </c:pt>
                <c:pt idx="157">
                  <c:v>756713.28693029459</c:v>
                </c:pt>
                <c:pt idx="158">
                  <c:v>761502.6115311191</c:v>
                </c:pt>
                <c:pt idx="159">
                  <c:v>766291.93613194372</c:v>
                </c:pt>
                <c:pt idx="160">
                  <c:v>771081.26073276834</c:v>
                </c:pt>
                <c:pt idx="161">
                  <c:v>775870.58533359307</c:v>
                </c:pt>
                <c:pt idx="162">
                  <c:v>780659.90993441769</c:v>
                </c:pt>
                <c:pt idx="163">
                  <c:v>785449.23453524231</c:v>
                </c:pt>
                <c:pt idx="164">
                  <c:v>790238.55913606694</c:v>
                </c:pt>
                <c:pt idx="165">
                  <c:v>795027.88373689156</c:v>
                </c:pt>
                <c:pt idx="166">
                  <c:v>799817.20833771629</c:v>
                </c:pt>
                <c:pt idx="167">
                  <c:v>804606.53293854091</c:v>
                </c:pt>
                <c:pt idx="168">
                  <c:v>809395.85753936553</c:v>
                </c:pt>
                <c:pt idx="169">
                  <c:v>814185.18214019015</c:v>
                </c:pt>
                <c:pt idx="170">
                  <c:v>818974.50674101489</c:v>
                </c:pt>
                <c:pt idx="171">
                  <c:v>823763.83134183951</c:v>
                </c:pt>
                <c:pt idx="172">
                  <c:v>828553.15594266413</c:v>
                </c:pt>
                <c:pt idx="173">
                  <c:v>833342.48054348887</c:v>
                </c:pt>
                <c:pt idx="174">
                  <c:v>838131.80514431349</c:v>
                </c:pt>
                <c:pt idx="175">
                  <c:v>842921.12974513811</c:v>
                </c:pt>
                <c:pt idx="176">
                  <c:v>847710.45434596273</c:v>
                </c:pt>
                <c:pt idx="177">
                  <c:v>852499.77894678747</c:v>
                </c:pt>
                <c:pt idx="178">
                  <c:v>857289.10354761209</c:v>
                </c:pt>
                <c:pt idx="179">
                  <c:v>862078.42814843671</c:v>
                </c:pt>
                <c:pt idx="180">
                  <c:v>866867.75274926145</c:v>
                </c:pt>
                <c:pt idx="181">
                  <c:v>871657.07735008607</c:v>
                </c:pt>
                <c:pt idx="182">
                  <c:v>876446.40195091069</c:v>
                </c:pt>
                <c:pt idx="183">
                  <c:v>881235.72655173542</c:v>
                </c:pt>
                <c:pt idx="184">
                  <c:v>886025.05115256005</c:v>
                </c:pt>
                <c:pt idx="185">
                  <c:v>890814.37575338467</c:v>
                </c:pt>
                <c:pt idx="186">
                  <c:v>895603.70035420929</c:v>
                </c:pt>
                <c:pt idx="187">
                  <c:v>900393.02495503391</c:v>
                </c:pt>
                <c:pt idx="188">
                  <c:v>905182.34955585853</c:v>
                </c:pt>
                <c:pt idx="189">
                  <c:v>909971.67415668326</c:v>
                </c:pt>
                <c:pt idx="190">
                  <c:v>914760.99875750788</c:v>
                </c:pt>
                <c:pt idx="191">
                  <c:v>919550.32335833251</c:v>
                </c:pt>
                <c:pt idx="192">
                  <c:v>924339.64795915713</c:v>
                </c:pt>
                <c:pt idx="193">
                  <c:v>929128.97255998175</c:v>
                </c:pt>
                <c:pt idx="194">
                  <c:v>933918.29716080637</c:v>
                </c:pt>
                <c:pt idx="195">
                  <c:v>938707.62176163099</c:v>
                </c:pt>
                <c:pt idx="196">
                  <c:v>943496.94636245572</c:v>
                </c:pt>
                <c:pt idx="197">
                  <c:v>948286.27096328035</c:v>
                </c:pt>
                <c:pt idx="198">
                  <c:v>953075.59556410508</c:v>
                </c:pt>
                <c:pt idx="199">
                  <c:v>957864.9201649297</c:v>
                </c:pt>
                <c:pt idx="200">
                  <c:v>962654.24476575432</c:v>
                </c:pt>
                <c:pt idx="201">
                  <c:v>967443.56936657894</c:v>
                </c:pt>
                <c:pt idx="202">
                  <c:v>972232.89396740356</c:v>
                </c:pt>
                <c:pt idx="203">
                  <c:v>977022.2185682283</c:v>
                </c:pt>
                <c:pt idx="204">
                  <c:v>981811.54316905292</c:v>
                </c:pt>
                <c:pt idx="205">
                  <c:v>986600.86776987766</c:v>
                </c:pt>
                <c:pt idx="206">
                  <c:v>991390.19237070228</c:v>
                </c:pt>
                <c:pt idx="207">
                  <c:v>996179.5169715269</c:v>
                </c:pt>
                <c:pt idx="208">
                  <c:v>1000968.8415723515</c:v>
                </c:pt>
                <c:pt idx="209">
                  <c:v>1005758.1661731761</c:v>
                </c:pt>
                <c:pt idx="210">
                  <c:v>1010547.4907740008</c:v>
                </c:pt>
                <c:pt idx="211">
                  <c:v>1015336.8153748254</c:v>
                </c:pt>
                <c:pt idx="212">
                  <c:v>1020126.13997565</c:v>
                </c:pt>
                <c:pt idx="213">
                  <c:v>1024915.4645764746</c:v>
                </c:pt>
                <c:pt idx="214">
                  <c:v>1029704.7891772994</c:v>
                </c:pt>
                <c:pt idx="215">
                  <c:v>1034494.1137781239</c:v>
                </c:pt>
                <c:pt idx="216">
                  <c:v>1039283.4383789485</c:v>
                </c:pt>
                <c:pt idx="217">
                  <c:v>1044072.7629797732</c:v>
                </c:pt>
                <c:pt idx="218">
                  <c:v>1048862.0875805977</c:v>
                </c:pt>
                <c:pt idx="219">
                  <c:v>1053651.4121814223</c:v>
                </c:pt>
                <c:pt idx="220">
                  <c:v>1058440.7367822472</c:v>
                </c:pt>
                <c:pt idx="221">
                  <c:v>1063230.0613830718</c:v>
                </c:pt>
                <c:pt idx="222">
                  <c:v>1068019.3859838964</c:v>
                </c:pt>
                <c:pt idx="223">
                  <c:v>1072808.7105847211</c:v>
                </c:pt>
                <c:pt idx="224">
                  <c:v>1077598.0351855457</c:v>
                </c:pt>
                <c:pt idx="225">
                  <c:v>1082387.3597863703</c:v>
                </c:pt>
                <c:pt idx="226">
                  <c:v>1087176.6843871949</c:v>
                </c:pt>
                <c:pt idx="227">
                  <c:v>1091966.0089880195</c:v>
                </c:pt>
                <c:pt idx="228">
                  <c:v>1096755.3335888442</c:v>
                </c:pt>
                <c:pt idx="229">
                  <c:v>1101544.658189669</c:v>
                </c:pt>
                <c:pt idx="230">
                  <c:v>1106333.9827904936</c:v>
                </c:pt>
                <c:pt idx="231">
                  <c:v>1111123.3073913183</c:v>
                </c:pt>
                <c:pt idx="232">
                  <c:v>1115912.6319921429</c:v>
                </c:pt>
                <c:pt idx="233">
                  <c:v>1120701.9565929675</c:v>
                </c:pt>
                <c:pt idx="234">
                  <c:v>1125491.2811937921</c:v>
                </c:pt>
                <c:pt idx="235">
                  <c:v>1130280.6057946167</c:v>
                </c:pt>
                <c:pt idx="236">
                  <c:v>1135069.9303954414</c:v>
                </c:pt>
                <c:pt idx="237">
                  <c:v>1139859.2549962662</c:v>
                </c:pt>
                <c:pt idx="238">
                  <c:v>1144648.5795970908</c:v>
                </c:pt>
                <c:pt idx="239">
                  <c:v>1149437.9041979155</c:v>
                </c:pt>
                <c:pt idx="240">
                  <c:v>1154227.2287987401</c:v>
                </c:pt>
                <c:pt idx="241">
                  <c:v>1159016.5533995647</c:v>
                </c:pt>
                <c:pt idx="242">
                  <c:v>1163805.8780003893</c:v>
                </c:pt>
                <c:pt idx="243">
                  <c:v>1168595.2026012142</c:v>
                </c:pt>
                <c:pt idx="244">
                  <c:v>1173384.5272020388</c:v>
                </c:pt>
                <c:pt idx="245">
                  <c:v>1178173.8518028634</c:v>
                </c:pt>
                <c:pt idx="246">
                  <c:v>1182963.176403688</c:v>
                </c:pt>
                <c:pt idx="247">
                  <c:v>1187752.5010045127</c:v>
                </c:pt>
                <c:pt idx="248">
                  <c:v>1192541.8256053375</c:v>
                </c:pt>
                <c:pt idx="249">
                  <c:v>1197331.1502061621</c:v>
                </c:pt>
                <c:pt idx="250">
                  <c:v>1202120.4748069867</c:v>
                </c:pt>
                <c:pt idx="251">
                  <c:v>1206909.7994078114</c:v>
                </c:pt>
                <c:pt idx="252">
                  <c:v>1211699.124008636</c:v>
                </c:pt>
                <c:pt idx="253">
                  <c:v>1216488.4486094606</c:v>
                </c:pt>
                <c:pt idx="254">
                  <c:v>1221277.7732102852</c:v>
                </c:pt>
                <c:pt idx="255">
                  <c:v>1226067.0978111099</c:v>
                </c:pt>
                <c:pt idx="256">
                  <c:v>1230856.4224119347</c:v>
                </c:pt>
                <c:pt idx="257">
                  <c:v>1235645.7470127593</c:v>
                </c:pt>
                <c:pt idx="258">
                  <c:v>1240435.0716135839</c:v>
                </c:pt>
                <c:pt idx="259">
                  <c:v>1245224.3962144086</c:v>
                </c:pt>
                <c:pt idx="260">
                  <c:v>1250013.7208152334</c:v>
                </c:pt>
                <c:pt idx="261">
                  <c:v>1254803.045416058</c:v>
                </c:pt>
                <c:pt idx="262">
                  <c:v>1259592.3700168827</c:v>
                </c:pt>
                <c:pt idx="263">
                  <c:v>1264381.6946177073</c:v>
                </c:pt>
                <c:pt idx="264">
                  <c:v>1269171.0192185319</c:v>
                </c:pt>
                <c:pt idx="265">
                  <c:v>1273960.3438193565</c:v>
                </c:pt>
                <c:pt idx="266">
                  <c:v>1278749.6684201811</c:v>
                </c:pt>
                <c:pt idx="267">
                  <c:v>1283538.9930210058</c:v>
                </c:pt>
                <c:pt idx="268">
                  <c:v>1288328.3176218304</c:v>
                </c:pt>
                <c:pt idx="269">
                  <c:v>1293117.642222655</c:v>
                </c:pt>
                <c:pt idx="270">
                  <c:v>1297906.9668234796</c:v>
                </c:pt>
                <c:pt idx="271">
                  <c:v>1302696.2914243042</c:v>
                </c:pt>
                <c:pt idx="272">
                  <c:v>1307485.6160251289</c:v>
                </c:pt>
                <c:pt idx="273">
                  <c:v>1312274.9406259535</c:v>
                </c:pt>
                <c:pt idx="274">
                  <c:v>1317064.2652267783</c:v>
                </c:pt>
                <c:pt idx="275">
                  <c:v>1321853.589827603</c:v>
                </c:pt>
                <c:pt idx="276">
                  <c:v>1326642.9144284276</c:v>
                </c:pt>
                <c:pt idx="277">
                  <c:v>1331432.2390292522</c:v>
                </c:pt>
                <c:pt idx="278">
                  <c:v>1336221.5636300768</c:v>
                </c:pt>
                <c:pt idx="279">
                  <c:v>1341010.8882309017</c:v>
                </c:pt>
                <c:pt idx="280">
                  <c:v>1345800.2128317263</c:v>
                </c:pt>
                <c:pt idx="281">
                  <c:v>1350589.5374325509</c:v>
                </c:pt>
                <c:pt idx="282">
                  <c:v>1355378.8620333755</c:v>
                </c:pt>
                <c:pt idx="283">
                  <c:v>1360168.1866342002</c:v>
                </c:pt>
                <c:pt idx="284">
                  <c:v>1364957.5112350248</c:v>
                </c:pt>
                <c:pt idx="285">
                  <c:v>1369746.8358358494</c:v>
                </c:pt>
                <c:pt idx="286">
                  <c:v>1374536.160436674</c:v>
                </c:pt>
                <c:pt idx="287">
                  <c:v>1379325.4850374986</c:v>
                </c:pt>
                <c:pt idx="288">
                  <c:v>1384114.8096383233</c:v>
                </c:pt>
                <c:pt idx="289">
                  <c:v>1388904.1342391479</c:v>
                </c:pt>
                <c:pt idx="290">
                  <c:v>1393693.4588399727</c:v>
                </c:pt>
                <c:pt idx="291">
                  <c:v>1398482.7834407974</c:v>
                </c:pt>
                <c:pt idx="292">
                  <c:v>1403272.108041622</c:v>
                </c:pt>
                <c:pt idx="293">
                  <c:v>1408061.4326424468</c:v>
                </c:pt>
                <c:pt idx="294">
                  <c:v>1412850.7572432715</c:v>
                </c:pt>
                <c:pt idx="295">
                  <c:v>1417640.0818440961</c:v>
                </c:pt>
                <c:pt idx="296">
                  <c:v>1422429.4064449207</c:v>
                </c:pt>
                <c:pt idx="297">
                  <c:v>1427218.7310457453</c:v>
                </c:pt>
                <c:pt idx="298">
                  <c:v>1432008.0556465702</c:v>
                </c:pt>
                <c:pt idx="299">
                  <c:v>1436797.3802473948</c:v>
                </c:pt>
                <c:pt idx="300">
                  <c:v>1441586.7048482194</c:v>
                </c:pt>
                <c:pt idx="301">
                  <c:v>1446376.029449044</c:v>
                </c:pt>
                <c:pt idx="302">
                  <c:v>1451165.3540498686</c:v>
                </c:pt>
                <c:pt idx="303">
                  <c:v>1455954.6786506933</c:v>
                </c:pt>
                <c:pt idx="304">
                  <c:v>1460744.0032515181</c:v>
                </c:pt>
                <c:pt idx="305">
                  <c:v>1465533.3278523427</c:v>
                </c:pt>
                <c:pt idx="306">
                  <c:v>1470322.6524531674</c:v>
                </c:pt>
                <c:pt idx="307">
                  <c:v>1475111.977053992</c:v>
                </c:pt>
                <c:pt idx="308">
                  <c:v>1479901.3016548166</c:v>
                </c:pt>
                <c:pt idx="309">
                  <c:v>1484690.6262556415</c:v>
                </c:pt>
                <c:pt idx="310">
                  <c:v>1489479.9508564661</c:v>
                </c:pt>
                <c:pt idx="311">
                  <c:v>1494269.2754572909</c:v>
                </c:pt>
                <c:pt idx="312">
                  <c:v>1499058.6000581156</c:v>
                </c:pt>
                <c:pt idx="313">
                  <c:v>1503847.9246589402</c:v>
                </c:pt>
                <c:pt idx="314">
                  <c:v>1508637.2492597648</c:v>
                </c:pt>
                <c:pt idx="315">
                  <c:v>1513426.5738605894</c:v>
                </c:pt>
                <c:pt idx="316">
                  <c:v>1518215.898461414</c:v>
                </c:pt>
                <c:pt idx="317">
                  <c:v>1523005.2230622387</c:v>
                </c:pt>
                <c:pt idx="318">
                  <c:v>1527794.5476630633</c:v>
                </c:pt>
                <c:pt idx="319">
                  <c:v>1532583.8722638879</c:v>
                </c:pt>
                <c:pt idx="320">
                  <c:v>1537373.1968647125</c:v>
                </c:pt>
                <c:pt idx="321">
                  <c:v>1542162.5214655371</c:v>
                </c:pt>
                <c:pt idx="322">
                  <c:v>1546951.846066362</c:v>
                </c:pt>
                <c:pt idx="323">
                  <c:v>1551741.1706671866</c:v>
                </c:pt>
                <c:pt idx="324">
                  <c:v>1556530.4952680115</c:v>
                </c:pt>
                <c:pt idx="325">
                  <c:v>1561319.8198688361</c:v>
                </c:pt>
                <c:pt idx="326">
                  <c:v>1566109.1444696609</c:v>
                </c:pt>
                <c:pt idx="327">
                  <c:v>1570898.4690704856</c:v>
                </c:pt>
                <c:pt idx="328">
                  <c:v>1575687.7936713102</c:v>
                </c:pt>
                <c:pt idx="329">
                  <c:v>1580477.1182721348</c:v>
                </c:pt>
                <c:pt idx="330">
                  <c:v>1585266.4428729592</c:v>
                </c:pt>
                <c:pt idx="331">
                  <c:v>1590055.7674737838</c:v>
                </c:pt>
                <c:pt idx="332">
                  <c:v>1594845.0920746087</c:v>
                </c:pt>
                <c:pt idx="333">
                  <c:v>1599634.4166754333</c:v>
                </c:pt>
                <c:pt idx="334">
                  <c:v>1604423.7412762579</c:v>
                </c:pt>
                <c:pt idx="335">
                  <c:v>1609213.0658770828</c:v>
                </c:pt>
                <c:pt idx="336">
                  <c:v>1614002.3904779074</c:v>
                </c:pt>
                <c:pt idx="337">
                  <c:v>1618791.715078732</c:v>
                </c:pt>
                <c:pt idx="338">
                  <c:v>1623581.0396795566</c:v>
                </c:pt>
                <c:pt idx="339">
                  <c:v>1628370.3642803812</c:v>
                </c:pt>
                <c:pt idx="340">
                  <c:v>1633159.6888812059</c:v>
                </c:pt>
                <c:pt idx="341">
                  <c:v>1637949.0134820307</c:v>
                </c:pt>
                <c:pt idx="342">
                  <c:v>1642738.3380828553</c:v>
                </c:pt>
                <c:pt idx="343">
                  <c:v>1647527.6626836802</c:v>
                </c:pt>
                <c:pt idx="344">
                  <c:v>1652316.9872845048</c:v>
                </c:pt>
                <c:pt idx="345">
                  <c:v>1657106.3118853294</c:v>
                </c:pt>
                <c:pt idx="346">
                  <c:v>1661895.636486154</c:v>
                </c:pt>
                <c:pt idx="347">
                  <c:v>1666684.9610869789</c:v>
                </c:pt>
                <c:pt idx="348">
                  <c:v>1671474.2856878035</c:v>
                </c:pt>
                <c:pt idx="349">
                  <c:v>1676263.6102886281</c:v>
                </c:pt>
                <c:pt idx="350">
                  <c:v>1681052.9348894528</c:v>
                </c:pt>
                <c:pt idx="351">
                  <c:v>1685842.2594902774</c:v>
                </c:pt>
                <c:pt idx="352">
                  <c:v>1690631.584091102</c:v>
                </c:pt>
                <c:pt idx="353">
                  <c:v>1695420.9086919266</c:v>
                </c:pt>
                <c:pt idx="354">
                  <c:v>1700210.2332927515</c:v>
                </c:pt>
                <c:pt idx="355">
                  <c:v>1704999.5578935761</c:v>
                </c:pt>
                <c:pt idx="356">
                  <c:v>1709788.8824944007</c:v>
                </c:pt>
                <c:pt idx="357">
                  <c:v>1714578.2070952253</c:v>
                </c:pt>
                <c:pt idx="358">
                  <c:v>1719367.53169605</c:v>
                </c:pt>
                <c:pt idx="359">
                  <c:v>1724156.8562968746</c:v>
                </c:pt>
              </c:numCache>
            </c:numRef>
          </c:yVal>
          <c:smooth val="1"/>
          <c:extLst>
            <c:ext xmlns:c16="http://schemas.microsoft.com/office/drawing/2014/chart" uri="{C3380CC4-5D6E-409C-BE32-E72D297353CC}">
              <c16:uniqueId val="{00000003-6114-482C-8B26-95A17C0FB29E}"/>
            </c:ext>
          </c:extLst>
        </c:ser>
        <c:dLbls>
          <c:showLegendKey val="0"/>
          <c:showVal val="0"/>
          <c:showCatName val="0"/>
          <c:showSerName val="0"/>
          <c:showPercent val="0"/>
          <c:showBubbleSize val="0"/>
        </c:dLbls>
        <c:axId val="1417452202"/>
        <c:axId val="469460115"/>
      </c:scatterChart>
      <c:valAx>
        <c:axId val="141745220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69460115"/>
        <c:crosses val="autoZero"/>
        <c:crossBetween val="midCat"/>
      </c:valAx>
      <c:valAx>
        <c:axId val="4694601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417452202"/>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DP'!$L$6:$L$365</c:f>
              <c:numCache>
                <c:formatCode>"$"#,##0.00_);[Red]\("$"#,##0.00\)</c:formatCode>
                <c:ptCount val="360"/>
                <c:pt idx="0" formatCode="_(&quot;$&quot;* #,##0_);_(&quot;$&quot;* \(#,##0\);_(&quot;$&quot;* &quot;-&quot;??_);_(@_)">
                  <c:v>600000</c:v>
                </c:pt>
                <c:pt idx="1">
                  <c:v>599617.4003756945</c:v>
                </c:pt>
                <c:pt idx="2">
                  <c:v>599232.17037897184</c:v>
                </c:pt>
                <c:pt idx="3">
                  <c:v>598844.29192602169</c:v>
                </c:pt>
                <c:pt idx="4">
                  <c:v>598453.74680870748</c:v>
                </c:pt>
                <c:pt idx="5">
                  <c:v>598060.51669371175</c:v>
                </c:pt>
                <c:pt idx="6">
                  <c:v>597664.58312167542</c:v>
                </c:pt>
                <c:pt idx="7">
                  <c:v>597265.92750633135</c:v>
                </c:pt>
                <c:pt idx="8">
                  <c:v>596864.53113363183</c:v>
                </c:pt>
                <c:pt idx="9">
                  <c:v>596460.37516087003</c:v>
                </c:pt>
                <c:pt idx="10">
                  <c:v>596053.44061579544</c:v>
                </c:pt>
                <c:pt idx="11">
                  <c:v>595643.70839572349</c:v>
                </c:pt>
                <c:pt idx="12">
                  <c:v>595231.15926663857</c:v>
                </c:pt>
                <c:pt idx="13">
                  <c:v>594815.77386229113</c:v>
                </c:pt>
                <c:pt idx="14">
                  <c:v>594397.53268328879</c:v>
                </c:pt>
                <c:pt idx="15">
                  <c:v>593976.41609618091</c:v>
                </c:pt>
                <c:pt idx="16">
                  <c:v>593552.40433253662</c:v>
                </c:pt>
                <c:pt idx="17">
                  <c:v>593125.47748801729</c:v>
                </c:pt>
                <c:pt idx="18">
                  <c:v>592695.61552144191</c:v>
                </c:pt>
                <c:pt idx="19">
                  <c:v>592262.79825384624</c:v>
                </c:pt>
                <c:pt idx="20">
                  <c:v>591827.00536753586</c:v>
                </c:pt>
                <c:pt idx="21">
                  <c:v>591388.21640513209</c:v>
                </c:pt>
                <c:pt idx="22">
                  <c:v>590946.41076861182</c:v>
                </c:pt>
                <c:pt idx="23">
                  <c:v>590501.56771834043</c:v>
                </c:pt>
                <c:pt idx="24">
                  <c:v>590053.66637209849</c:v>
                </c:pt>
                <c:pt idx="25">
                  <c:v>589602.68570410111</c:v>
                </c:pt>
                <c:pt idx="26">
                  <c:v>589148.60454401129</c:v>
                </c:pt>
                <c:pt idx="27">
                  <c:v>588691.40157594578</c:v>
                </c:pt>
                <c:pt idx="28">
                  <c:v>588231.05533747491</c:v>
                </c:pt>
                <c:pt idx="29">
                  <c:v>587767.54421861446</c:v>
                </c:pt>
                <c:pt idx="30">
                  <c:v>587300.84646081191</c:v>
                </c:pt>
                <c:pt idx="31">
                  <c:v>586830.94015592441</c:v>
                </c:pt>
                <c:pt idx="32">
                  <c:v>586357.80324519088</c:v>
                </c:pt>
                <c:pt idx="33">
                  <c:v>585881.41351819597</c:v>
                </c:pt>
                <c:pt idx="34">
                  <c:v>585401.74861182796</c:v>
                </c:pt>
                <c:pt idx="35">
                  <c:v>584918.78600922867</c:v>
                </c:pt>
                <c:pt idx="36">
                  <c:v>584432.50303873653</c:v>
                </c:pt>
                <c:pt idx="37">
                  <c:v>583942.87687282229</c:v>
                </c:pt>
                <c:pt idx="38">
                  <c:v>583449.88452701736</c:v>
                </c:pt>
                <c:pt idx="39">
                  <c:v>582953.50285883504</c:v>
                </c:pt>
                <c:pt idx="40">
                  <c:v>582453.70856668393</c:v>
                </c:pt>
                <c:pt idx="41">
                  <c:v>581950.47818877432</c:v>
                </c:pt>
                <c:pt idx="42">
                  <c:v>581443.78810201655</c:v>
                </c:pt>
                <c:pt idx="43">
                  <c:v>580933.61452091241</c:v>
                </c:pt>
                <c:pt idx="44">
                  <c:v>580419.93349643808</c:v>
                </c:pt>
                <c:pt idx="45">
                  <c:v>579902.72091492056</c:v>
                </c:pt>
                <c:pt idx="46">
                  <c:v>579381.95249690511</c:v>
                </c:pt>
                <c:pt idx="47">
                  <c:v>578857.60379601573</c:v>
                </c:pt>
                <c:pt idx="48">
                  <c:v>578329.65019780782</c:v>
                </c:pt>
                <c:pt idx="49">
                  <c:v>577798.06691861222</c:v>
                </c:pt>
                <c:pt idx="50">
                  <c:v>577262.82900437212</c:v>
                </c:pt>
                <c:pt idx="51">
                  <c:v>576723.91132947162</c:v>
                </c:pt>
                <c:pt idx="52">
                  <c:v>576181.28859555617</c:v>
                </c:pt>
                <c:pt idx="53">
                  <c:v>575634.93533034506</c:v>
                </c:pt>
                <c:pt idx="54">
                  <c:v>575084.82588643569</c:v>
                </c:pt>
                <c:pt idx="55">
                  <c:v>574530.9344400994</c:v>
                </c:pt>
                <c:pt idx="56">
                  <c:v>573973.23499006953</c:v>
                </c:pt>
                <c:pt idx="57">
                  <c:v>573411.70135632076</c:v>
                </c:pt>
                <c:pt idx="58">
                  <c:v>572846.30717883992</c:v>
                </c:pt>
                <c:pt idx="59">
                  <c:v>572277.02591638884</c:v>
                </c:pt>
                <c:pt idx="60">
                  <c:v>571703.83084525843</c:v>
                </c:pt>
                <c:pt idx="61">
                  <c:v>571126.69505801401</c:v>
                </c:pt>
                <c:pt idx="62">
                  <c:v>570545.59146223229</c:v>
                </c:pt>
                <c:pt idx="63">
                  <c:v>569960.49277922953</c:v>
                </c:pt>
                <c:pt idx="64">
                  <c:v>569371.37154278124</c:v>
                </c:pt>
                <c:pt idx="65">
                  <c:v>568778.20009783236</c:v>
                </c:pt>
                <c:pt idx="66">
                  <c:v>568180.95059919939</c:v>
                </c:pt>
                <c:pt idx="67">
                  <c:v>567579.59501026338</c:v>
                </c:pt>
                <c:pt idx="68">
                  <c:v>566974.10510165337</c:v>
                </c:pt>
                <c:pt idx="69">
                  <c:v>566364.45244992163</c:v>
                </c:pt>
                <c:pt idx="70">
                  <c:v>565750.60843620927</c:v>
                </c:pt>
                <c:pt idx="71">
                  <c:v>565132.54424490267</c:v>
                </c:pt>
                <c:pt idx="72">
                  <c:v>564510.23086228082</c:v>
                </c:pt>
                <c:pt idx="73">
                  <c:v>563883.63907515339</c:v>
                </c:pt>
                <c:pt idx="74">
                  <c:v>563252.73946948955</c:v>
                </c:pt>
                <c:pt idx="75">
                  <c:v>562617.50242903677</c:v>
                </c:pt>
                <c:pt idx="76">
                  <c:v>561977.89813393087</c:v>
                </c:pt>
                <c:pt idx="77">
                  <c:v>561333.89655929606</c:v>
                </c:pt>
                <c:pt idx="78">
                  <c:v>560685.46747383568</c:v>
                </c:pt>
                <c:pt idx="79">
                  <c:v>560032.58043841273</c:v>
                </c:pt>
                <c:pt idx="80">
                  <c:v>559375.20480462129</c:v>
                </c:pt>
                <c:pt idx="81">
                  <c:v>558713.30971334747</c:v>
                </c:pt>
                <c:pt idx="82">
                  <c:v>558046.86409332114</c:v>
                </c:pt>
                <c:pt idx="83">
                  <c:v>557375.83665965719</c:v>
                </c:pt>
                <c:pt idx="84">
                  <c:v>556700.19591238676</c:v>
                </c:pt>
                <c:pt idx="85">
                  <c:v>556019.91013497883</c:v>
                </c:pt>
                <c:pt idx="86">
                  <c:v>555334.94739285123</c:v>
                </c:pt>
                <c:pt idx="87">
                  <c:v>554645.27553187148</c:v>
                </c:pt>
                <c:pt idx="88">
                  <c:v>553950.86217684753</c:v>
                </c:pt>
                <c:pt idx="89">
                  <c:v>553251.67473000777</c:v>
                </c:pt>
                <c:pt idx="90">
                  <c:v>552547.68036947097</c:v>
                </c:pt>
                <c:pt idx="91">
                  <c:v>551838.84604770551</c:v>
                </c:pt>
                <c:pt idx="92">
                  <c:v>551125.13848997792</c:v>
                </c:pt>
                <c:pt idx="93">
                  <c:v>550406.52419279097</c:v>
                </c:pt>
                <c:pt idx="94">
                  <c:v>549682.96942231082</c:v>
                </c:pt>
                <c:pt idx="95">
                  <c:v>548954.44021278364</c:v>
                </c:pt>
                <c:pt idx="96">
                  <c:v>548220.90236494096</c:v>
                </c:pt>
                <c:pt idx="97">
                  <c:v>547482.32144439442</c:v>
                </c:pt>
                <c:pt idx="98">
                  <c:v>546738.66278001911</c:v>
                </c:pt>
                <c:pt idx="99">
                  <c:v>545989.89146232617</c:v>
                </c:pt>
                <c:pt idx="100">
                  <c:v>545235.97234182409</c:v>
                </c:pt>
                <c:pt idx="101">
                  <c:v>544476.87002736854</c:v>
                </c:pt>
                <c:pt idx="102">
                  <c:v>543712.5488845011</c:v>
                </c:pt>
                <c:pt idx="103">
                  <c:v>542942.97303377651</c:v>
                </c:pt>
                <c:pt idx="104">
                  <c:v>542168.10634907812</c:v>
                </c:pt>
                <c:pt idx="105">
                  <c:v>541387.91245592246</c:v>
                </c:pt>
                <c:pt idx="106">
                  <c:v>540602.35472975136</c:v>
                </c:pt>
                <c:pt idx="107">
                  <c:v>539811.3962942129</c:v>
                </c:pt>
                <c:pt idx="108">
                  <c:v>539015.00001943007</c:v>
                </c:pt>
                <c:pt idx="109">
                  <c:v>538213.12852025812</c:v>
                </c:pt>
                <c:pt idx="110">
                  <c:v>537405.7441545293</c:v>
                </c:pt>
                <c:pt idx="111">
                  <c:v>536592.80902128608</c:v>
                </c:pt>
                <c:pt idx="112">
                  <c:v>535774.28495900182</c:v>
                </c:pt>
                <c:pt idx="113">
                  <c:v>534950.13354378939</c:v>
                </c:pt>
                <c:pt idx="114">
                  <c:v>534120.3160875974</c:v>
                </c:pt>
                <c:pt idx="115">
                  <c:v>533284.79363639408</c:v>
                </c:pt>
                <c:pt idx="116">
                  <c:v>532443.52696833876</c:v>
                </c:pt>
                <c:pt idx="117">
                  <c:v>531596.4765919405</c:v>
                </c:pt>
                <c:pt idx="118">
                  <c:v>530743.60274420457</c:v>
                </c:pt>
                <c:pt idx="119">
                  <c:v>529884.86538876547</c:v>
                </c:pt>
                <c:pt idx="120">
                  <c:v>529020.22421400773</c:v>
                </c:pt>
                <c:pt idx="121">
                  <c:v>528149.63863117353</c:v>
                </c:pt>
                <c:pt idx="122">
                  <c:v>527273.06777245726</c:v>
                </c:pt>
                <c:pt idx="123">
                  <c:v>526390.4704890874</c:v>
                </c:pt>
                <c:pt idx="124">
                  <c:v>525501.80534939433</c:v>
                </c:pt>
                <c:pt idx="125">
                  <c:v>524607.03063686588</c:v>
                </c:pt>
                <c:pt idx="126">
                  <c:v>523706.10434818879</c:v>
                </c:pt>
                <c:pt idx="127">
                  <c:v>522798.98419127706</c:v>
                </c:pt>
                <c:pt idx="128">
                  <c:v>521885.62758328655</c:v>
                </c:pt>
                <c:pt idx="129">
                  <c:v>520965.99164861609</c:v>
                </c:pt>
                <c:pt idx="130">
                  <c:v>520040.03321689478</c:v>
                </c:pt>
                <c:pt idx="131">
                  <c:v>519107.70882095536</c:v>
                </c:pt>
                <c:pt idx="132">
                  <c:v>518168.97469479387</c:v>
                </c:pt>
                <c:pt idx="133">
                  <c:v>517223.78677151504</c:v>
                </c:pt>
                <c:pt idx="134">
                  <c:v>516272.10068126366</c:v>
                </c:pt>
                <c:pt idx="135">
                  <c:v>515313.87174914178</c:v>
                </c:pt>
                <c:pt idx="136">
                  <c:v>514349.05499311158</c:v>
                </c:pt>
                <c:pt idx="137">
                  <c:v>513377.60512188368</c:v>
                </c:pt>
                <c:pt idx="138">
                  <c:v>512399.4765327911</c:v>
                </c:pt>
                <c:pt idx="139">
                  <c:v>511414.62330964848</c:v>
                </c:pt>
                <c:pt idx="140">
                  <c:v>510422.99922059674</c:v>
                </c:pt>
                <c:pt idx="141">
                  <c:v>509424.55771593278</c:v>
                </c:pt>
                <c:pt idx="142">
                  <c:v>508419.25192592427</c:v>
                </c:pt>
                <c:pt idx="143">
                  <c:v>507407.03465860942</c:v>
                </c:pt>
                <c:pt idx="144">
                  <c:v>506387.85839758179</c:v>
                </c:pt>
                <c:pt idx="145">
                  <c:v>505361.6752997596</c:v>
                </c:pt>
                <c:pt idx="146">
                  <c:v>504328.43719313992</c:v>
                </c:pt>
                <c:pt idx="147">
                  <c:v>503288.09557453723</c:v>
                </c:pt>
                <c:pt idx="148">
                  <c:v>502240.60160730663</c:v>
                </c:pt>
                <c:pt idx="149">
                  <c:v>501185.90611905133</c:v>
                </c:pt>
                <c:pt idx="150">
                  <c:v>500123.95959931426</c:v>
                </c:pt>
                <c:pt idx="151">
                  <c:v>499054.712197254</c:v>
                </c:pt>
                <c:pt idx="152">
                  <c:v>497978.11371930456</c:v>
                </c:pt>
                <c:pt idx="153">
                  <c:v>496894.11362681922</c:v>
                </c:pt>
                <c:pt idx="154">
                  <c:v>495802.66103369807</c:v>
                </c:pt>
                <c:pt idx="155">
                  <c:v>494703.70470399922</c:v>
                </c:pt>
                <c:pt idx="156">
                  <c:v>493597.19304953364</c:v>
                </c:pt>
                <c:pt idx="157">
                  <c:v>492483.07412744366</c:v>
                </c:pt>
                <c:pt idx="158">
                  <c:v>491361.29563776427</c:v>
                </c:pt>
                <c:pt idx="159">
                  <c:v>490231.80492096837</c:v>
                </c:pt>
                <c:pt idx="160">
                  <c:v>489094.54895549448</c:v>
                </c:pt>
                <c:pt idx="161">
                  <c:v>487949.47435525793</c:v>
                </c:pt>
                <c:pt idx="162">
                  <c:v>486796.52736714476</c:v>
                </c:pt>
                <c:pt idx="163">
                  <c:v>485635.65386848833</c:v>
                </c:pt>
                <c:pt idx="164">
                  <c:v>484466.79936452862</c:v>
                </c:pt>
                <c:pt idx="165">
                  <c:v>483289.90898585418</c:v>
                </c:pt>
                <c:pt idx="166">
                  <c:v>482104.92748582637</c:v>
                </c:pt>
                <c:pt idx="167">
                  <c:v>480911.79923798586</c:v>
                </c:pt>
                <c:pt idx="168">
                  <c:v>479710.46823344147</c:v>
                </c:pt>
                <c:pt idx="169">
                  <c:v>478500.87807824084</c:v>
                </c:pt>
                <c:pt idx="170">
                  <c:v>477282.97199072322</c:v>
                </c:pt>
                <c:pt idx="171">
                  <c:v>476056.69279885391</c:v>
                </c:pt>
                <c:pt idx="172">
                  <c:v>474821.98293754045</c:v>
                </c:pt>
                <c:pt idx="173">
                  <c:v>473578.78444593051</c:v>
                </c:pt>
                <c:pt idx="174">
                  <c:v>472327.0389646907</c:v>
                </c:pt>
                <c:pt idx="175">
                  <c:v>471066.68773326738</c:v>
                </c:pt>
                <c:pt idx="176">
                  <c:v>469797.67158712802</c:v>
                </c:pt>
                <c:pt idx="177">
                  <c:v>468519.93095498398</c:v>
                </c:pt>
                <c:pt idx="178">
                  <c:v>467233.40585599397</c:v>
                </c:pt>
                <c:pt idx="179">
                  <c:v>465938.03589694836</c:v>
                </c:pt>
                <c:pt idx="180">
                  <c:v>464633.76026943431</c:v>
                </c:pt>
                <c:pt idx="181">
                  <c:v>463320.51774698112</c:v>
                </c:pt>
                <c:pt idx="182">
                  <c:v>461998.24668218609</c:v>
                </c:pt>
                <c:pt idx="183">
                  <c:v>460666.88500382059</c:v>
                </c:pt>
                <c:pt idx="184">
                  <c:v>459326.37021391629</c:v>
                </c:pt>
                <c:pt idx="185">
                  <c:v>457976.63938483142</c:v>
                </c:pt>
                <c:pt idx="186">
                  <c:v>456617.62915629661</c:v>
                </c:pt>
                <c:pt idx="187">
                  <c:v>455249.27573244058</c:v>
                </c:pt>
                <c:pt idx="188">
                  <c:v>453871.51487879554</c:v>
                </c:pt>
                <c:pt idx="189">
                  <c:v>452484.2819192817</c:v>
                </c:pt>
                <c:pt idx="190">
                  <c:v>451087.51173317118</c:v>
                </c:pt>
                <c:pt idx="191">
                  <c:v>449681.1387520312</c:v>
                </c:pt>
                <c:pt idx="192">
                  <c:v>448265.09695664584</c:v>
                </c:pt>
                <c:pt idx="193">
                  <c:v>446839.31987391721</c:v>
                </c:pt>
                <c:pt idx="194">
                  <c:v>445403.74057374481</c:v>
                </c:pt>
                <c:pt idx="195">
                  <c:v>443958.29166588373</c:v>
                </c:pt>
                <c:pt idx="196">
                  <c:v>442502.90529678116</c:v>
                </c:pt>
                <c:pt idx="197">
                  <c:v>441037.51314639096</c:v>
                </c:pt>
                <c:pt idx="198">
                  <c:v>439562.04642496683</c:v>
                </c:pt>
                <c:pt idx="199">
                  <c:v>438076.43586983293</c:v>
                </c:pt>
                <c:pt idx="200">
                  <c:v>436580.61174213246</c:v>
                </c:pt>
                <c:pt idx="201">
                  <c:v>435074.50382355409</c:v>
                </c:pt>
                <c:pt idx="202">
                  <c:v>433558.04141303548</c:v>
                </c:pt>
                <c:pt idx="203">
                  <c:v>432031.15332344454</c:v>
                </c:pt>
                <c:pt idx="204">
                  <c:v>430493.76787823765</c:v>
                </c:pt>
                <c:pt idx="205">
                  <c:v>428945.81290809496</c:v>
                </c:pt>
                <c:pt idx="206">
                  <c:v>427387.21574753255</c:v>
                </c:pt>
                <c:pt idx="207">
                  <c:v>425817.90323149128</c:v>
                </c:pt>
                <c:pt idx="208">
                  <c:v>424237.80169190222</c:v>
                </c:pt>
                <c:pt idx="209">
                  <c:v>422646.83695422852</c:v>
                </c:pt>
                <c:pt idx="210">
                  <c:v>421044.93433398328</c:v>
                </c:pt>
                <c:pt idx="211">
                  <c:v>419432.0186332239</c:v>
                </c:pt>
                <c:pt idx="212">
                  <c:v>417808.01413702173</c:v>
                </c:pt>
                <c:pt idx="213">
                  <c:v>416172.84460990818</c:v>
                </c:pt>
                <c:pt idx="214">
                  <c:v>414526.43329229573</c:v>
                </c:pt>
                <c:pt idx="215">
                  <c:v>412868.70289687469</c:v>
                </c:pt>
                <c:pt idx="216">
                  <c:v>411199.57560498518</c:v>
                </c:pt>
                <c:pt idx="217">
                  <c:v>409518.97306296392</c:v>
                </c:pt>
                <c:pt idx="218">
                  <c:v>407826.81637846626</c:v>
                </c:pt>
                <c:pt idx="219">
                  <c:v>406123.02611676266</c:v>
                </c:pt>
                <c:pt idx="220">
                  <c:v>404407.52229700983</c:v>
                </c:pt>
                <c:pt idx="221">
                  <c:v>402680.22438849619</c:v>
                </c:pt>
                <c:pt idx="222">
                  <c:v>400941.05130686157</c:v>
                </c:pt>
                <c:pt idx="223">
                  <c:v>399189.9214102907</c:v>
                </c:pt>
                <c:pt idx="224">
                  <c:v>397426.75249568088</c:v>
                </c:pt>
                <c:pt idx="225">
                  <c:v>395651.46179478313</c:v>
                </c:pt>
                <c:pt idx="226">
                  <c:v>393863.96597031673</c:v>
                </c:pt>
                <c:pt idx="227">
                  <c:v>392064.18111205712</c:v>
                </c:pt>
                <c:pt idx="228">
                  <c:v>390252.02273289696</c:v>
                </c:pt>
                <c:pt idx="229">
                  <c:v>388427.40576488007</c:v>
                </c:pt>
                <c:pt idx="230">
                  <c:v>386590.24455520808</c:v>
                </c:pt>
                <c:pt idx="231">
                  <c:v>384740.45286221959</c:v>
                </c:pt>
                <c:pt idx="232">
                  <c:v>382877.94385134178</c:v>
                </c:pt>
                <c:pt idx="233">
                  <c:v>381002.6300910142</c:v>
                </c:pt>
                <c:pt idx="234">
                  <c:v>379114.4235485844</c:v>
                </c:pt>
                <c:pt idx="235">
                  <c:v>377213.23558617535</c:v>
                </c:pt>
                <c:pt idx="236">
                  <c:v>375298.97695652477</c:v>
                </c:pt>
                <c:pt idx="237">
                  <c:v>373371.55779879534</c:v>
                </c:pt>
                <c:pt idx="238">
                  <c:v>371430.88763435651</c:v>
                </c:pt>
                <c:pt idx="239">
                  <c:v>369476.87536253716</c:v>
                </c:pt>
                <c:pt idx="240">
                  <c:v>367509.42925634905</c:v>
                </c:pt>
                <c:pt idx="241">
                  <c:v>365528.45695818088</c:v>
                </c:pt>
                <c:pt idx="242">
                  <c:v>363533.86547546281</c:v>
                </c:pt>
                <c:pt idx="243">
                  <c:v>361525.56117630104</c:v>
                </c:pt>
                <c:pt idx="244">
                  <c:v>359503.44978508254</c:v>
                </c:pt>
                <c:pt idx="245">
                  <c:v>357467.43637804943</c:v>
                </c:pt>
                <c:pt idx="246">
                  <c:v>355417.42537884298</c:v>
                </c:pt>
                <c:pt idx="247">
                  <c:v>353353.32055401697</c:v>
                </c:pt>
                <c:pt idx="248">
                  <c:v>351275.02500852029</c:v>
                </c:pt>
                <c:pt idx="249">
                  <c:v>349182.44118114829</c:v>
                </c:pt>
                <c:pt idx="250">
                  <c:v>347075.47083996312</c:v>
                </c:pt>
                <c:pt idx="251">
                  <c:v>344954.01507768233</c:v>
                </c:pt>
                <c:pt idx="252">
                  <c:v>342817.97430703585</c:v>
                </c:pt>
                <c:pt idx="253">
                  <c:v>340667.24825609114</c:v>
                </c:pt>
                <c:pt idx="254">
                  <c:v>338501.73596354621</c:v>
                </c:pt>
                <c:pt idx="255">
                  <c:v>336321.33577399002</c:v>
                </c:pt>
                <c:pt idx="256">
                  <c:v>334125.94533313066</c:v>
                </c:pt>
                <c:pt idx="257">
                  <c:v>331915.46158299036</c:v>
                </c:pt>
                <c:pt idx="258">
                  <c:v>329689.78075706784</c:v>
                </c:pt>
                <c:pt idx="259">
                  <c:v>327448.79837546713</c:v>
                </c:pt>
                <c:pt idx="260">
                  <c:v>325192.40923999291</c:v>
                </c:pt>
                <c:pt idx="261">
                  <c:v>322920.50742921233</c:v>
                </c:pt>
                <c:pt idx="262">
                  <c:v>320632.98629348259</c:v>
                </c:pt>
                <c:pt idx="263">
                  <c:v>318329.73844994471</c:v>
                </c:pt>
                <c:pt idx="264">
                  <c:v>316010.65577748255</c:v>
                </c:pt>
                <c:pt idx="265">
                  <c:v>313675.62941164721</c:v>
                </c:pt>
                <c:pt idx="266">
                  <c:v>311324.54973954672</c:v>
                </c:pt>
                <c:pt idx="267">
                  <c:v>308957.30639470054</c:v>
                </c:pt>
                <c:pt idx="268">
                  <c:v>306573.78825185855</c:v>
                </c:pt>
                <c:pt idx="269">
                  <c:v>304173.88342178456</c:v>
                </c:pt>
                <c:pt idx="270">
                  <c:v>301757.47924600379</c:v>
                </c:pt>
                <c:pt idx="271">
                  <c:v>299324.4622915145</c:v>
                </c:pt>
                <c:pt idx="272">
                  <c:v>296874.7183454631</c:v>
                </c:pt>
                <c:pt idx="273">
                  <c:v>294408.13240978261</c:v>
                </c:pt>
                <c:pt idx="274">
                  <c:v>291924.58869579434</c:v>
                </c:pt>
                <c:pt idx="275">
                  <c:v>289423.97061877238</c:v>
                </c:pt>
                <c:pt idx="276">
                  <c:v>286906.16079247091</c:v>
                </c:pt>
                <c:pt idx="277">
                  <c:v>284371.04102361359</c:v>
                </c:pt>
                <c:pt idx="278">
                  <c:v>281818.49230634538</c:v>
                </c:pt>
                <c:pt idx="279">
                  <c:v>279248.39481664594</c:v>
                </c:pt>
                <c:pt idx="280">
                  <c:v>276660.62790670485</c:v>
                </c:pt>
                <c:pt idx="281">
                  <c:v>274055.07009925786</c:v>
                </c:pt>
                <c:pt idx="282">
                  <c:v>271431.59908188472</c:v>
                </c:pt>
                <c:pt idx="283">
                  <c:v>268790.09170126711</c:v>
                </c:pt>
                <c:pt idx="284">
                  <c:v>266130.42395740777</c:v>
                </c:pt>
                <c:pt idx="285">
                  <c:v>263452.47099780937</c:v>
                </c:pt>
                <c:pt idx="286">
                  <c:v>260756.10711161376</c:v>
                </c:pt>
                <c:pt idx="287">
                  <c:v>258041.20572370055</c:v>
                </c:pt>
                <c:pt idx="288">
                  <c:v>255307.63938874545</c:v>
                </c:pt>
                <c:pt idx="289">
                  <c:v>252555.27978523751</c:v>
                </c:pt>
                <c:pt idx="290">
                  <c:v>249783.99770945546</c:v>
                </c:pt>
                <c:pt idx="291">
                  <c:v>246993.66306940242</c:v>
                </c:pt>
                <c:pt idx="292">
                  <c:v>244184.14487869901</c:v>
                </c:pt>
                <c:pt idx="293">
                  <c:v>241355.31125043452</c:v>
                </c:pt>
                <c:pt idx="294">
                  <c:v>238507.02939097572</c:v>
                </c:pt>
                <c:pt idx="295">
                  <c:v>235639.16559373311</c:v>
                </c:pt>
                <c:pt idx="296">
                  <c:v>232751.58523288448</c:v>
                </c:pt>
                <c:pt idx="297">
                  <c:v>229844.15275705501</c:v>
                </c:pt>
                <c:pt idx="298">
                  <c:v>226916.73168295421</c:v>
                </c:pt>
                <c:pt idx="299">
                  <c:v>223969.18458896896</c:v>
                </c:pt>
                <c:pt idx="300">
                  <c:v>221001.37310871258</c:v>
                </c:pt>
                <c:pt idx="301">
                  <c:v>218013.15792452943</c:v>
                </c:pt>
                <c:pt idx="302">
                  <c:v>215004.39876095502</c:v>
                </c:pt>
                <c:pt idx="303">
                  <c:v>211974.95437813105</c:v>
                </c:pt>
                <c:pt idx="304">
                  <c:v>208924.68256517514</c:v>
                </c:pt>
                <c:pt idx="305">
                  <c:v>205853.44013350518</c:v>
                </c:pt>
                <c:pt idx="306">
                  <c:v>202761.08291011749</c:v>
                </c:pt>
                <c:pt idx="307">
                  <c:v>199647.46573081901</c:v>
                </c:pt>
                <c:pt idx="308">
                  <c:v>196512.44243341283</c:v>
                </c:pt>
                <c:pt idx="309">
                  <c:v>193355.865850837</c:v>
                </c:pt>
                <c:pt idx="310">
                  <c:v>190177.58780425595</c:v>
                </c:pt>
                <c:pt idx="311">
                  <c:v>186977.45909610466</c:v>
                </c:pt>
                <c:pt idx="312">
                  <c:v>183755.32950308482</c:v>
                </c:pt>
                <c:pt idx="313">
                  <c:v>180511.04776911298</c:v>
                </c:pt>
                <c:pt idx="314">
                  <c:v>177244.46159822008</c:v>
                </c:pt>
                <c:pt idx="315">
                  <c:v>173955.4176474023</c:v>
                </c:pt>
                <c:pt idx="316">
                  <c:v>170643.76151942264</c:v>
                </c:pt>
                <c:pt idx="317">
                  <c:v>167309.33775556312</c:v>
                </c:pt>
                <c:pt idx="318">
                  <c:v>163951.98982832706</c:v>
                </c:pt>
                <c:pt idx="319">
                  <c:v>160571.56013409127</c:v>
                </c:pt>
                <c:pt idx="320">
                  <c:v>157167.88998570759</c:v>
                </c:pt>
                <c:pt idx="321">
                  <c:v>153740.81960505378</c:v>
                </c:pt>
                <c:pt idx="322">
                  <c:v>150290.18811553298</c:v>
                </c:pt>
                <c:pt idx="323">
                  <c:v>146815.83353452172</c:v>
                </c:pt>
                <c:pt idx="324">
                  <c:v>143317.59276576599</c:v>
                </c:pt>
                <c:pt idx="325">
                  <c:v>139795.30159172509</c:v>
                </c:pt>
                <c:pt idx="326">
                  <c:v>136248.79466586263</c:v>
                </c:pt>
                <c:pt idx="327">
                  <c:v>132677.9055048849</c:v>
                </c:pt>
                <c:pt idx="328">
                  <c:v>129082.46648092543</c:v>
                </c:pt>
                <c:pt idx="329">
                  <c:v>125462.30881367624</c:v>
                </c:pt>
                <c:pt idx="330">
                  <c:v>121817.2625624647</c:v>
                </c:pt>
                <c:pt idx="331">
                  <c:v>118147.1566182761</c:v>
                </c:pt>
                <c:pt idx="332">
                  <c:v>114451.8186957212</c:v>
                </c:pt>
                <c:pt idx="333">
                  <c:v>110731.07532494873</c:v>
                </c:pt>
                <c:pt idx="334">
                  <c:v>106984.75184350221</c:v>
                </c:pt>
                <c:pt idx="335">
                  <c:v>103212.67238812073</c:v>
                </c:pt>
                <c:pt idx="336">
                  <c:v>99414.65988648351</c:v>
                </c:pt>
                <c:pt idx="337">
                  <c:v>95590.536048897528</c:v>
                </c:pt>
                <c:pt idx="338">
                  <c:v>91740.121359928147</c:v>
                </c:pt>
                <c:pt idx="339">
                  <c:v>87863.235069972099</c:v>
                </c:pt>
                <c:pt idx="340">
                  <c:v>83959.695186772602</c:v>
                </c:pt>
                <c:pt idx="341">
                  <c:v>80029.31846687611</c:v>
                </c:pt>
                <c:pt idx="342">
                  <c:v>76071.920407030324</c:v>
                </c:pt>
                <c:pt idx="343">
                  <c:v>72087.3152355231</c:v>
                </c:pt>
                <c:pt idx="344">
                  <c:v>68075.315903461771</c:v>
                </c:pt>
                <c:pt idx="345">
                  <c:v>64035.734075992521</c:v>
                </c:pt>
                <c:pt idx="346">
                  <c:v>59968.380123459414</c:v>
                </c:pt>
                <c:pt idx="347">
                  <c:v>55873.063112502641</c:v>
                </c:pt>
                <c:pt idx="348">
                  <c:v>51749.590797095545</c:v>
                </c:pt>
                <c:pt idx="349">
                  <c:v>47597.769609520023</c:v>
                </c:pt>
                <c:pt idx="350">
                  <c:v>43417.404651279918</c:v>
                </c:pt>
                <c:pt idx="351">
                  <c:v>39208.299683951918</c:v>
                </c:pt>
                <c:pt idx="352">
                  <c:v>34970.257119973539</c:v>
                </c:pt>
                <c:pt idx="353">
                  <c:v>30703.078013367805</c:v>
                </c:pt>
                <c:pt idx="354">
                  <c:v>26406.562050404158</c:v>
                </c:pt>
                <c:pt idx="355">
                  <c:v>22080.507540195133</c:v>
                </c:pt>
                <c:pt idx="356">
                  <c:v>17724.711405228423</c:v>
                </c:pt>
                <c:pt idx="357">
                  <c:v>13338.969171833816</c:v>
                </c:pt>
                <c:pt idx="358">
                  <c:v>8923.0749605846213</c:v>
                </c:pt>
                <c:pt idx="359">
                  <c:v>4476.8214766330884</c:v>
                </c:pt>
              </c:numCache>
            </c:numRef>
          </c:yVal>
          <c:smooth val="1"/>
          <c:extLst>
            <c:ext xmlns:c16="http://schemas.microsoft.com/office/drawing/2014/chart" uri="{C3380CC4-5D6E-409C-BE32-E72D297353CC}">
              <c16:uniqueId val="{00000000-D6AD-4CC5-8C82-855FE24171A6}"/>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DP'!$R$6:$R$365</c:f>
              <c:numCache>
                <c:formatCode>"$"#,##0.00_);[Red]\("$"#,##0.00\)</c:formatCode>
                <c:ptCount val="360"/>
                <c:pt idx="0">
                  <c:v>382.59962430555242</c:v>
                </c:pt>
                <c:pt idx="1">
                  <c:v>767.82962102820511</c:v>
                </c:pt>
                <c:pt idx="2">
                  <c:v>1155.708073978326</c:v>
                </c:pt>
                <c:pt idx="3">
                  <c:v>1546.2531912924796</c:v>
                </c:pt>
                <c:pt idx="4">
                  <c:v>1939.483306288168</c:v>
                </c:pt>
                <c:pt idx="5">
                  <c:v>2335.4168783244522</c:v>
                </c:pt>
                <c:pt idx="6">
                  <c:v>2734.0724936684865</c:v>
                </c:pt>
                <c:pt idx="7">
                  <c:v>3135.4688663680108</c:v>
                </c:pt>
                <c:pt idx="8">
                  <c:v>3539.6248391298441</c:v>
                </c:pt>
                <c:pt idx="9">
                  <c:v>3946.5593842044154</c:v>
                </c:pt>
                <c:pt idx="10">
                  <c:v>4356.2916042763745</c:v>
                </c:pt>
                <c:pt idx="11">
                  <c:v>4768.8407333613286</c:v>
                </c:pt>
                <c:pt idx="12">
                  <c:v>5184.2261377087407</c:v>
                </c:pt>
                <c:pt idx="13">
                  <c:v>5602.4673167110413</c:v>
                </c:pt>
                <c:pt idx="14">
                  <c:v>6023.5839038189833</c:v>
                </c:pt>
                <c:pt idx="15">
                  <c:v>6447.5956674632926</c:v>
                </c:pt>
                <c:pt idx="16">
                  <c:v>6874.5225119826555</c:v>
                </c:pt>
                <c:pt idx="17">
                  <c:v>7304.3844785580895</c:v>
                </c:pt>
                <c:pt idx="18">
                  <c:v>7737.2017461537289</c:v>
                </c:pt>
                <c:pt idx="19">
                  <c:v>8172.9946324640878</c:v>
                </c:pt>
                <c:pt idx="20">
                  <c:v>8611.7835948678312</c:v>
                </c:pt>
                <c:pt idx="21">
                  <c:v>9053.5892313881013</c:v>
                </c:pt>
                <c:pt idx="22">
                  <c:v>9498.4322816594467</c:v>
                </c:pt>
                <c:pt idx="23">
                  <c:v>9946.3336279014093</c:v>
                </c:pt>
                <c:pt idx="24">
                  <c:v>10397.314295898785</c:v>
                </c:pt>
                <c:pt idx="25">
                  <c:v>10851.395455988642</c:v>
                </c:pt>
                <c:pt idx="26">
                  <c:v>11308.598424054117</c:v>
                </c:pt>
                <c:pt idx="27">
                  <c:v>11768.944662525042</c:v>
                </c:pt>
                <c:pt idx="28">
                  <c:v>12232.455781385455</c:v>
                </c:pt>
                <c:pt idx="29">
                  <c:v>12699.153539188033</c:v>
                </c:pt>
                <c:pt idx="30">
                  <c:v>13169.059844075504</c:v>
                </c:pt>
                <c:pt idx="31">
                  <c:v>13642.196754809076</c:v>
                </c:pt>
                <c:pt idx="32">
                  <c:v>14118.586481803941</c:v>
                </c:pt>
                <c:pt idx="33">
                  <c:v>14598.251388171895</c:v>
                </c:pt>
                <c:pt idx="34">
                  <c:v>15081.21399077113</c:v>
                </c:pt>
                <c:pt idx="35">
                  <c:v>15567.496961263236</c:v>
                </c:pt>
                <c:pt idx="36">
                  <c:v>16057.123127177474</c:v>
                </c:pt>
                <c:pt idx="37">
                  <c:v>16550.115472982372</c:v>
                </c:pt>
                <c:pt idx="38">
                  <c:v>17046.49714116468</c:v>
                </c:pt>
                <c:pt idx="39">
                  <c:v>17546.291433315742</c:v>
                </c:pt>
                <c:pt idx="40">
                  <c:v>18049.521811225342</c:v>
                </c:pt>
                <c:pt idx="41">
                  <c:v>18556.21189798307</c:v>
                </c:pt>
                <c:pt idx="42">
                  <c:v>19066.385479087257</c:v>
                </c:pt>
                <c:pt idx="43">
                  <c:v>19580.066503561538</c:v>
                </c:pt>
                <c:pt idx="44">
                  <c:v>20097.279085079077</c:v>
                </c:pt>
                <c:pt idx="45">
                  <c:v>20618.047503094549</c:v>
                </c:pt>
                <c:pt idx="46">
                  <c:v>21142.396203983881</c:v>
                </c:pt>
                <c:pt idx="47">
                  <c:v>21670.349802191824</c:v>
                </c:pt>
                <c:pt idx="48">
                  <c:v>22201.933081387448</c:v>
                </c:pt>
                <c:pt idx="49">
                  <c:v>22737.170995627541</c:v>
                </c:pt>
                <c:pt idx="50">
                  <c:v>23276.088670528035</c:v>
                </c:pt>
                <c:pt idx="51">
                  <c:v>23818.711404443471</c:v>
                </c:pt>
                <c:pt idx="52">
                  <c:v>24365.064669654574</c:v>
                </c:pt>
                <c:pt idx="53">
                  <c:v>24915.174113564004</c:v>
                </c:pt>
                <c:pt idx="54">
                  <c:v>25469.065559900311</c:v>
                </c:pt>
                <c:pt idx="55">
                  <c:v>26026.765009930179</c:v>
                </c:pt>
                <c:pt idx="56">
                  <c:v>26588.298643679002</c:v>
                </c:pt>
                <c:pt idx="57">
                  <c:v>27153.69282115985</c:v>
                </c:pt>
                <c:pt idx="58">
                  <c:v>27722.974083610876</c:v>
                </c:pt>
                <c:pt idx="59">
                  <c:v>28296.169154741256</c:v>
                </c:pt>
                <c:pt idx="60">
                  <c:v>28873.304941985654</c:v>
                </c:pt>
                <c:pt idx="61">
                  <c:v>29454.408537767362</c:v>
                </c:pt>
                <c:pt idx="62">
                  <c:v>30039.507220770069</c:v>
                </c:pt>
                <c:pt idx="63">
                  <c:v>30628.628457218419</c:v>
                </c:pt>
                <c:pt idx="64">
                  <c:v>31221.79990216735</c:v>
                </c:pt>
                <c:pt idx="65">
                  <c:v>31819.049400800304</c:v>
                </c:pt>
                <c:pt idx="66">
                  <c:v>32420.404989736362</c:v>
                </c:pt>
                <c:pt idx="67">
                  <c:v>33025.894898346356</c:v>
                </c:pt>
                <c:pt idx="68">
                  <c:v>33635.547550078045</c:v>
                </c:pt>
                <c:pt idx="69">
                  <c:v>34249.391563790385</c:v>
                </c:pt>
                <c:pt idx="70">
                  <c:v>34867.455755096998</c:v>
                </c:pt>
                <c:pt idx="71">
                  <c:v>35489.769137718846</c:v>
                </c:pt>
                <c:pt idx="72">
                  <c:v>36116.360924846216</c:v>
                </c:pt>
                <c:pt idx="73">
                  <c:v>36747.260530510088</c:v>
                </c:pt>
                <c:pt idx="74">
                  <c:v>37382.4975709629</c:v>
                </c:pt>
                <c:pt idx="75">
                  <c:v>38022.101866068828</c:v>
                </c:pt>
                <c:pt idx="76">
                  <c:v>38666.103440703606</c:v>
                </c:pt>
                <c:pt idx="77">
                  <c:v>39314.532526163995</c:v>
                </c:pt>
                <c:pt idx="78">
                  <c:v>39967.419561586925</c:v>
                </c:pt>
                <c:pt idx="79">
                  <c:v>40624.795195378392</c:v>
                </c:pt>
                <c:pt idx="80">
                  <c:v>41286.69028665217</c:v>
                </c:pt>
                <c:pt idx="81">
                  <c:v>41953.135906678457</c:v>
                </c:pt>
                <c:pt idx="82">
                  <c:v>42624.163340342428</c:v>
                </c:pt>
                <c:pt idx="83">
                  <c:v>43299.804087612836</c:v>
                </c:pt>
                <c:pt idx="84">
                  <c:v>43980.089865020731</c:v>
                </c:pt>
                <c:pt idx="85">
                  <c:v>44665.052607148304</c:v>
                </c:pt>
                <c:pt idx="86">
                  <c:v>45354.724468128006</c:v>
                </c:pt>
                <c:pt idx="87">
                  <c:v>46049.137823151941</c:v>
                </c:pt>
                <c:pt idx="88">
                  <c:v>46748.325269991663</c:v>
                </c:pt>
                <c:pt idx="89">
                  <c:v>47452.319630528415</c:v>
                </c:pt>
                <c:pt idx="90">
                  <c:v>48161.153952293855</c:v>
                </c:pt>
                <c:pt idx="91">
                  <c:v>48874.86151002143</c:v>
                </c:pt>
                <c:pt idx="92">
                  <c:v>49593.475807208386</c:v>
                </c:pt>
                <c:pt idx="93">
                  <c:v>50317.0305776885</c:v>
                </c:pt>
                <c:pt idx="94">
                  <c:v>51045.559787215665</c:v>
                </c:pt>
                <c:pt idx="95">
                  <c:v>51779.09763505833</c:v>
                </c:pt>
                <c:pt idx="96">
                  <c:v>52517.678555604914</c:v>
                </c:pt>
                <c:pt idx="97">
                  <c:v>53261.337219980254</c:v>
                </c:pt>
                <c:pt idx="98">
                  <c:v>54010.108537673179</c:v>
                </c:pt>
                <c:pt idx="99">
                  <c:v>54764.027658175241</c:v>
                </c:pt>
                <c:pt idx="100">
                  <c:v>55523.129972630755</c:v>
                </c:pt>
                <c:pt idx="101">
                  <c:v>56287.451115498152</c:v>
                </c:pt>
                <c:pt idx="102">
                  <c:v>57057.026966222758</c:v>
                </c:pt>
                <c:pt idx="103">
                  <c:v>57831.893650921098</c:v>
                </c:pt>
                <c:pt idx="104">
                  <c:v>58612.087544076741</c:v>
                </c:pt>
                <c:pt idx="105">
                  <c:v>59397.645270247827</c:v>
                </c:pt>
                <c:pt idx="106">
                  <c:v>60188.603705786336</c:v>
                </c:pt>
                <c:pt idx="107">
                  <c:v>60984.999980569177</c:v>
                </c:pt>
                <c:pt idx="108">
                  <c:v>61786.871479741145</c:v>
                </c:pt>
                <c:pt idx="109">
                  <c:v>62594.255845469925</c:v>
                </c:pt>
                <c:pt idx="110">
                  <c:v>63407.190978713086</c:v>
                </c:pt>
                <c:pt idx="111">
                  <c:v>64225.715040997296</c:v>
                </c:pt>
                <c:pt idx="112">
                  <c:v>65049.866456209711</c:v>
                </c:pt>
                <c:pt idx="113">
                  <c:v>65879.683912401713</c:v>
                </c:pt>
                <c:pt idx="114">
                  <c:v>66715.20636360503</c:v>
                </c:pt>
                <c:pt idx="115">
                  <c:v>67556.473031660367</c:v>
                </c:pt>
                <c:pt idx="116">
                  <c:v>68403.523408058594</c:v>
                </c:pt>
                <c:pt idx="117">
                  <c:v>69256.397255794553</c:v>
                </c:pt>
                <c:pt idx="118">
                  <c:v>70115.134611233705</c:v>
                </c:pt>
                <c:pt idx="119">
                  <c:v>70979.7757859915</c:v>
                </c:pt>
                <c:pt idx="120">
                  <c:v>71850.361368825746</c:v>
                </c:pt>
                <c:pt idx="121">
                  <c:v>72726.932227541984</c:v>
                </c:pt>
                <c:pt idx="122">
                  <c:v>73609.529510911889</c:v>
                </c:pt>
                <c:pt idx="123">
                  <c:v>74498.194650604972</c:v>
                </c:pt>
                <c:pt idx="124">
                  <c:v>75392.969363133438</c:v>
                </c:pt>
                <c:pt idx="125">
                  <c:v>76293.895651810541</c:v>
                </c:pt>
                <c:pt idx="126">
                  <c:v>77201.015808722295</c:v>
                </c:pt>
                <c:pt idx="127">
                  <c:v>78114.372416712824</c:v>
                </c:pt>
                <c:pt idx="128">
                  <c:v>79034.00835138328</c:v>
                </c:pt>
                <c:pt idx="129">
                  <c:v>79959.966783104595</c:v>
                </c:pt>
                <c:pt idx="130">
                  <c:v>80892.291179043998</c:v>
                </c:pt>
                <c:pt idx="131">
                  <c:v>81831.025305205476</c:v>
                </c:pt>
                <c:pt idx="132">
                  <c:v>82776.213228484325</c:v>
                </c:pt>
                <c:pt idx="133">
                  <c:v>83727.899318735712</c:v>
                </c:pt>
                <c:pt idx="134">
                  <c:v>84686.128250857582</c:v>
                </c:pt>
                <c:pt idx="135">
                  <c:v>85650.945006887778</c:v>
                </c:pt>
                <c:pt idx="136">
                  <c:v>86622.394878115694</c:v>
                </c:pt>
                <c:pt idx="137">
                  <c:v>87600.523467208302</c:v>
                </c:pt>
                <c:pt idx="138">
                  <c:v>88585.376690350909</c:v>
                </c:pt>
                <c:pt idx="139">
                  <c:v>89577.000779402631</c:v>
                </c:pt>
                <c:pt idx="140">
                  <c:v>90575.442284066579</c:v>
                </c:pt>
                <c:pt idx="141">
                  <c:v>91580.748074075091</c:v>
                </c:pt>
                <c:pt idx="142">
                  <c:v>92592.965341389907</c:v>
                </c:pt>
                <c:pt idx="143">
                  <c:v>93612.141602417512</c:v>
                </c:pt>
                <c:pt idx="144">
                  <c:v>94638.324700239697</c:v>
                </c:pt>
                <c:pt idx="145">
                  <c:v>95671.562806859409</c:v>
                </c:pt>
                <c:pt idx="146">
                  <c:v>96711.904425462126</c:v>
                </c:pt>
                <c:pt idx="147">
                  <c:v>97759.398392692732</c:v>
                </c:pt>
                <c:pt idx="148">
                  <c:v>98814.093880948058</c:v>
                </c:pt>
                <c:pt idx="149">
                  <c:v>99876.040400685131</c:v>
                </c:pt>
                <c:pt idx="150">
                  <c:v>100945.2878027454</c:v>
                </c:pt>
                <c:pt idx="151">
                  <c:v>102021.88628069483</c:v>
                </c:pt>
                <c:pt idx="152">
                  <c:v>103105.88637318017</c:v>
                </c:pt>
                <c:pt idx="153">
                  <c:v>104197.33896630134</c:v>
                </c:pt>
                <c:pt idx="154">
                  <c:v>105296.29529600021</c:v>
                </c:pt>
                <c:pt idx="155">
                  <c:v>106402.80695046578</c:v>
                </c:pt>
                <c:pt idx="156">
                  <c:v>107516.92587255579</c:v>
                </c:pt>
                <c:pt idx="157">
                  <c:v>108638.70436223516</c:v>
                </c:pt>
                <c:pt idx="158">
                  <c:v>109768.19507903108</c:v>
                </c:pt>
                <c:pt idx="159">
                  <c:v>110905.45104450498</c:v>
                </c:pt>
                <c:pt idx="160">
                  <c:v>112050.52564474152</c:v>
                </c:pt>
                <c:pt idx="161">
                  <c:v>113203.47263285467</c:v>
                </c:pt>
                <c:pt idx="162">
                  <c:v>114364.34613151111</c:v>
                </c:pt>
                <c:pt idx="163">
                  <c:v>115533.2006354708</c:v>
                </c:pt>
                <c:pt idx="164">
                  <c:v>116710.09101414522</c:v>
                </c:pt>
                <c:pt idx="165">
                  <c:v>117895.07251417302</c:v>
                </c:pt>
                <c:pt idx="166">
                  <c:v>119088.20076201351</c:v>
                </c:pt>
                <c:pt idx="167">
                  <c:v>120289.53176655791</c:v>
                </c:pt>
                <c:pt idx="168">
                  <c:v>121499.12192175855</c:v>
                </c:pt>
                <c:pt idx="169">
                  <c:v>122717.0280092762</c:v>
                </c:pt>
                <c:pt idx="170">
                  <c:v>123943.30720114552</c:v>
                </c:pt>
                <c:pt idx="171">
                  <c:v>125178.01706245895</c:v>
                </c:pt>
                <c:pt idx="172">
                  <c:v>126421.21555406891</c:v>
                </c:pt>
                <c:pt idx="173">
                  <c:v>127672.96103530869</c:v>
                </c:pt>
                <c:pt idx="174">
                  <c:v>128933.312266732</c:v>
                </c:pt>
                <c:pt idx="175">
                  <c:v>130202.32841287134</c:v>
                </c:pt>
                <c:pt idx="176">
                  <c:v>131480.06904501538</c:v>
                </c:pt>
                <c:pt idx="177">
                  <c:v>132766.59414400542</c:v>
                </c:pt>
                <c:pt idx="178">
                  <c:v>134061.964103051</c:v>
                </c:pt>
                <c:pt idx="179">
                  <c:v>135366.23973056502</c:v>
                </c:pt>
                <c:pt idx="180">
                  <c:v>136679.48225301821</c:v>
                </c:pt>
                <c:pt idx="181">
                  <c:v>138001.75331781327</c:v>
                </c:pt>
                <c:pt idx="182">
                  <c:v>139333.1149961788</c:v>
                </c:pt>
                <c:pt idx="183">
                  <c:v>140673.6297860831</c:v>
                </c:pt>
                <c:pt idx="184">
                  <c:v>142023.36061516797</c:v>
                </c:pt>
                <c:pt idx="185">
                  <c:v>143382.37084370281</c:v>
                </c:pt>
                <c:pt idx="186">
                  <c:v>144750.72426755883</c:v>
                </c:pt>
                <c:pt idx="187">
                  <c:v>146128.48512120385</c:v>
                </c:pt>
                <c:pt idx="188">
                  <c:v>147515.71808071769</c:v>
                </c:pt>
                <c:pt idx="189">
                  <c:v>148912.48826682818</c:v>
                </c:pt>
                <c:pt idx="190">
                  <c:v>150318.86124796819</c:v>
                </c:pt>
                <c:pt idx="191">
                  <c:v>151734.90304335352</c:v>
                </c:pt>
                <c:pt idx="192">
                  <c:v>153160.68012608212</c:v>
                </c:pt>
                <c:pt idx="193">
                  <c:v>154596.25942625449</c:v>
                </c:pt>
                <c:pt idx="194">
                  <c:v>156041.70833411554</c:v>
                </c:pt>
                <c:pt idx="195">
                  <c:v>157497.09470321814</c:v>
                </c:pt>
                <c:pt idx="196">
                  <c:v>158962.48685360834</c:v>
                </c:pt>
                <c:pt idx="197">
                  <c:v>160437.95357503244</c:v>
                </c:pt>
                <c:pt idx="198">
                  <c:v>161923.56413016634</c:v>
                </c:pt>
                <c:pt idx="199">
                  <c:v>163419.38825786678</c:v>
                </c:pt>
                <c:pt idx="200">
                  <c:v>164925.49617644519</c:v>
                </c:pt>
                <c:pt idx="201">
                  <c:v>166441.9585869638</c:v>
                </c:pt>
                <c:pt idx="202">
                  <c:v>167968.84667655473</c:v>
                </c:pt>
                <c:pt idx="203">
                  <c:v>169506.2321217616</c:v>
                </c:pt>
                <c:pt idx="204">
                  <c:v>171054.18709190426</c:v>
                </c:pt>
                <c:pt idx="205">
                  <c:v>172612.78425246666</c:v>
                </c:pt>
                <c:pt idx="206">
                  <c:v>174182.09676850794</c:v>
                </c:pt>
                <c:pt idx="207">
                  <c:v>175762.19830809699</c:v>
                </c:pt>
                <c:pt idx="208">
                  <c:v>177353.16304577072</c:v>
                </c:pt>
                <c:pt idx="209">
                  <c:v>178955.06566601596</c:v>
                </c:pt>
                <c:pt idx="210">
                  <c:v>180567.98136677538</c:v>
                </c:pt>
                <c:pt idx="211">
                  <c:v>182191.98586297751</c:v>
                </c:pt>
                <c:pt idx="212">
                  <c:v>183827.15539009104</c:v>
                </c:pt>
                <c:pt idx="213">
                  <c:v>185473.56670770346</c:v>
                </c:pt>
                <c:pt idx="214">
                  <c:v>187131.29710312447</c:v>
                </c:pt>
                <c:pt idx="215">
                  <c:v>188800.42439501401</c:v>
                </c:pt>
                <c:pt idx="216">
                  <c:v>190481.02693703529</c:v>
                </c:pt>
                <c:pt idx="217">
                  <c:v>192173.18362153295</c:v>
                </c:pt>
                <c:pt idx="218">
                  <c:v>193876.97388323655</c:v>
                </c:pt>
                <c:pt idx="219">
                  <c:v>195592.47770298936</c:v>
                </c:pt>
                <c:pt idx="220">
                  <c:v>197319.77561150296</c:v>
                </c:pt>
                <c:pt idx="221">
                  <c:v>199058.94869313762</c:v>
                </c:pt>
                <c:pt idx="222">
                  <c:v>200810.07858970849</c:v>
                </c:pt>
                <c:pt idx="223">
                  <c:v>202573.24750431828</c:v>
                </c:pt>
                <c:pt idx="224">
                  <c:v>204348.53820521603</c:v>
                </c:pt>
                <c:pt idx="225">
                  <c:v>206136.03402968246</c:v>
                </c:pt>
                <c:pt idx="226">
                  <c:v>207935.81888794209</c:v>
                </c:pt>
                <c:pt idx="227">
                  <c:v>209747.97726710225</c:v>
                </c:pt>
                <c:pt idx="228">
                  <c:v>211572.59423511915</c:v>
                </c:pt>
                <c:pt idx="229">
                  <c:v>213409.75544479114</c:v>
                </c:pt>
                <c:pt idx="230">
                  <c:v>215259.54713777965</c:v>
                </c:pt>
                <c:pt idx="231">
                  <c:v>217122.05614865743</c:v>
                </c:pt>
                <c:pt idx="232">
                  <c:v>218997.36990898501</c:v>
                </c:pt>
                <c:pt idx="233">
                  <c:v>220885.57645141485</c:v>
                </c:pt>
                <c:pt idx="234">
                  <c:v>222786.76441382387</c:v>
                </c:pt>
                <c:pt idx="235">
                  <c:v>224701.02304347447</c:v>
                </c:pt>
                <c:pt idx="236">
                  <c:v>226628.44220120393</c:v>
                </c:pt>
                <c:pt idx="237">
                  <c:v>228569.11236564277</c:v>
                </c:pt>
                <c:pt idx="238">
                  <c:v>230523.12463746211</c:v>
                </c:pt>
                <c:pt idx="239">
                  <c:v>232490.57074365023</c:v>
                </c:pt>
                <c:pt idx="240">
                  <c:v>234471.54304181837</c:v>
                </c:pt>
                <c:pt idx="241">
                  <c:v>236466.13452453644</c:v>
                </c:pt>
                <c:pt idx="242">
                  <c:v>238474.43882369818</c:v>
                </c:pt>
                <c:pt idx="243">
                  <c:v>240496.55021491667</c:v>
                </c:pt>
                <c:pt idx="244">
                  <c:v>242532.56362194978</c:v>
                </c:pt>
                <c:pt idx="245">
                  <c:v>244582.57462115624</c:v>
                </c:pt>
                <c:pt idx="246">
                  <c:v>246646.67944598224</c:v>
                </c:pt>
                <c:pt idx="247">
                  <c:v>248724.97499147893</c:v>
                </c:pt>
                <c:pt idx="248">
                  <c:v>250817.5588188509</c:v>
                </c:pt>
                <c:pt idx="249">
                  <c:v>252924.52916003607</c:v>
                </c:pt>
                <c:pt idx="250">
                  <c:v>255045.98492231686</c:v>
                </c:pt>
                <c:pt idx="251">
                  <c:v>257182.02569296333</c:v>
                </c:pt>
                <c:pt idx="252">
                  <c:v>259332.75174390801</c:v>
                </c:pt>
                <c:pt idx="253">
                  <c:v>261498.26403645295</c:v>
                </c:pt>
                <c:pt idx="254">
                  <c:v>263678.6642260091</c:v>
                </c:pt>
                <c:pt idx="255">
                  <c:v>265874.05466686847</c:v>
                </c:pt>
                <c:pt idx="256">
                  <c:v>268084.53841700876</c:v>
                </c:pt>
                <c:pt idx="257">
                  <c:v>270310.21924293129</c:v>
                </c:pt>
                <c:pt idx="258">
                  <c:v>272551.201624532</c:v>
                </c:pt>
                <c:pt idx="259">
                  <c:v>274807.59076000622</c:v>
                </c:pt>
                <c:pt idx="260">
                  <c:v>277079.4925707868</c:v>
                </c:pt>
                <c:pt idx="261">
                  <c:v>279367.01370651653</c:v>
                </c:pt>
                <c:pt idx="262">
                  <c:v>281670.26155005442</c:v>
                </c:pt>
                <c:pt idx="263">
                  <c:v>283989.34422251658</c:v>
                </c:pt>
                <c:pt idx="264">
                  <c:v>286324.37058835191</c:v>
                </c:pt>
                <c:pt idx="265">
                  <c:v>288675.4502604524</c:v>
                </c:pt>
                <c:pt idx="266">
                  <c:v>291042.69360529858</c:v>
                </c:pt>
                <c:pt idx="267">
                  <c:v>293426.21174814057</c:v>
                </c:pt>
                <c:pt idx="268">
                  <c:v>295826.11657821457</c:v>
                </c:pt>
                <c:pt idx="269">
                  <c:v>298242.52075399534</c:v>
                </c:pt>
                <c:pt idx="270">
                  <c:v>300675.53770848463</c:v>
                </c:pt>
                <c:pt idx="271">
                  <c:v>303125.28165453603</c:v>
                </c:pt>
                <c:pt idx="272">
                  <c:v>305591.86759021651</c:v>
                </c:pt>
                <c:pt idx="273">
                  <c:v>308075.41130420478</c:v>
                </c:pt>
                <c:pt idx="274">
                  <c:v>310576.02938122675</c:v>
                </c:pt>
                <c:pt idx="275">
                  <c:v>313093.83920752822</c:v>
                </c:pt>
                <c:pt idx="276">
                  <c:v>315628.95897638553</c:v>
                </c:pt>
                <c:pt idx="277">
                  <c:v>318181.50769365375</c:v>
                </c:pt>
                <c:pt idx="278">
                  <c:v>320751.60518335318</c:v>
                </c:pt>
                <c:pt idx="279">
                  <c:v>323339.37209329428</c:v>
                </c:pt>
                <c:pt idx="280">
                  <c:v>325944.92990074126</c:v>
                </c:pt>
                <c:pt idx="281">
                  <c:v>328568.40091811441</c:v>
                </c:pt>
                <c:pt idx="282">
                  <c:v>331209.90829873201</c:v>
                </c:pt>
                <c:pt idx="283">
                  <c:v>333869.57604259136</c:v>
                </c:pt>
                <c:pt idx="284">
                  <c:v>336547.52900218975</c:v>
                </c:pt>
                <c:pt idx="285">
                  <c:v>339243.89288838534</c:v>
                </c:pt>
                <c:pt idx="286">
                  <c:v>341958.79427629855</c:v>
                </c:pt>
                <c:pt idx="287">
                  <c:v>344692.36061125365</c:v>
                </c:pt>
                <c:pt idx="288">
                  <c:v>347444.72021476156</c:v>
                </c:pt>
                <c:pt idx="289">
                  <c:v>350216.00229054363</c:v>
                </c:pt>
                <c:pt idx="290">
                  <c:v>353006.33693059668</c:v>
                </c:pt>
                <c:pt idx="291">
                  <c:v>355815.85512130009</c:v>
                </c:pt>
                <c:pt idx="292">
                  <c:v>358644.68874956458</c:v>
                </c:pt>
                <c:pt idx="293">
                  <c:v>361492.97060902341</c:v>
                </c:pt>
                <c:pt idx="294">
                  <c:v>364360.83440626599</c:v>
                </c:pt>
                <c:pt idx="295">
                  <c:v>367248.41476711462</c:v>
                </c:pt>
                <c:pt idx="296">
                  <c:v>370155.84724294412</c:v>
                </c:pt>
                <c:pt idx="297">
                  <c:v>373083.26831704495</c:v>
                </c:pt>
                <c:pt idx="298">
                  <c:v>376030.8154110302</c:v>
                </c:pt>
                <c:pt idx="299">
                  <c:v>378998.62689128658</c:v>
                </c:pt>
                <c:pt idx="300">
                  <c:v>381986.84207546973</c:v>
                </c:pt>
                <c:pt idx="301">
                  <c:v>384995.60123904416</c:v>
                </c:pt>
                <c:pt idx="302">
                  <c:v>388025.04562186816</c:v>
                </c:pt>
                <c:pt idx="303">
                  <c:v>391075.31743482407</c:v>
                </c:pt>
                <c:pt idx="304">
                  <c:v>394146.55986649403</c:v>
                </c:pt>
                <c:pt idx="305">
                  <c:v>397238.91708988172</c:v>
                </c:pt>
                <c:pt idx="306">
                  <c:v>400352.53426918021</c:v>
                </c:pt>
                <c:pt idx="307">
                  <c:v>403487.55756658636</c:v>
                </c:pt>
                <c:pt idx="308">
                  <c:v>406644.13414916222</c:v>
                </c:pt>
                <c:pt idx="309">
                  <c:v>409822.41219574324</c:v>
                </c:pt>
                <c:pt idx="310">
                  <c:v>413022.54090389452</c:v>
                </c:pt>
                <c:pt idx="311">
                  <c:v>416244.67049691436</c:v>
                </c:pt>
                <c:pt idx="312">
                  <c:v>419488.95223088621</c:v>
                </c:pt>
                <c:pt idx="313">
                  <c:v>422755.53840177914</c:v>
                </c:pt>
                <c:pt idx="314">
                  <c:v>426044.58235259692</c:v>
                </c:pt>
                <c:pt idx="315">
                  <c:v>429356.23848057661</c:v>
                </c:pt>
                <c:pt idx="316">
                  <c:v>432690.6622444361</c:v>
                </c:pt>
                <c:pt idx="317">
                  <c:v>436048.01017167215</c:v>
                </c:pt>
                <c:pt idx="318">
                  <c:v>439428.43986590795</c:v>
                </c:pt>
                <c:pt idx="319">
                  <c:v>442832.1100142916</c:v>
                </c:pt>
                <c:pt idx="320">
                  <c:v>446259.18039494543</c:v>
                </c:pt>
                <c:pt idx="321">
                  <c:v>449709.81188446627</c:v>
                </c:pt>
                <c:pt idx="322">
                  <c:v>453184.16646547755</c:v>
                </c:pt>
                <c:pt idx="323">
                  <c:v>456682.40723423328</c:v>
                </c:pt>
                <c:pt idx="324">
                  <c:v>460204.69840827421</c:v>
                </c:pt>
                <c:pt idx="325">
                  <c:v>463751.20533413667</c:v>
                </c:pt>
                <c:pt idx="326">
                  <c:v>467322.0944951144</c:v>
                </c:pt>
                <c:pt idx="327">
                  <c:v>470917.53351907386</c:v>
                </c:pt>
                <c:pt idx="328">
                  <c:v>474537.69118632306</c:v>
                </c:pt>
                <c:pt idx="329">
                  <c:v>478182.73743753461</c:v>
                </c:pt>
                <c:pt idx="330">
                  <c:v>481852.84338172321</c:v>
                </c:pt>
                <c:pt idx="331">
                  <c:v>485548.18130427814</c:v>
                </c:pt>
                <c:pt idx="332">
                  <c:v>489268.9246750506</c:v>
                </c:pt>
                <c:pt idx="333">
                  <c:v>493015.24815649714</c:v>
                </c:pt>
                <c:pt idx="334">
                  <c:v>496787.32761187863</c:v>
                </c:pt>
                <c:pt idx="335">
                  <c:v>500585.34011351585</c:v>
                </c:pt>
                <c:pt idx="336">
                  <c:v>504409.46395110182</c:v>
                </c:pt>
                <c:pt idx="337">
                  <c:v>508259.8786400712</c:v>
                </c:pt>
                <c:pt idx="338">
                  <c:v>512136.76493002725</c:v>
                </c:pt>
                <c:pt idx="339">
                  <c:v>516040.30481322674</c:v>
                </c:pt>
                <c:pt idx="340">
                  <c:v>519970.68153312325</c:v>
                </c:pt>
                <c:pt idx="341">
                  <c:v>523928.07959296904</c:v>
                </c:pt>
                <c:pt idx="342">
                  <c:v>527912.68476447626</c:v>
                </c:pt>
                <c:pt idx="343">
                  <c:v>531924.68409653765</c:v>
                </c:pt>
                <c:pt idx="344">
                  <c:v>535964.26592400693</c:v>
                </c:pt>
                <c:pt idx="345">
                  <c:v>540031.61987654003</c:v>
                </c:pt>
                <c:pt idx="346">
                  <c:v>544126.93688749685</c:v>
                </c:pt>
                <c:pt idx="347">
                  <c:v>548250.40920290397</c:v>
                </c:pt>
                <c:pt idx="348">
                  <c:v>552402.23039047944</c:v>
                </c:pt>
                <c:pt idx="349">
                  <c:v>556582.59534871951</c:v>
                </c:pt>
                <c:pt idx="350">
                  <c:v>560791.70031604753</c:v>
                </c:pt>
                <c:pt idx="351">
                  <c:v>565029.74288002588</c:v>
                </c:pt>
                <c:pt idx="352">
                  <c:v>569296.92198663158</c:v>
                </c:pt>
                <c:pt idx="353">
                  <c:v>573593.43794959527</c:v>
                </c:pt>
                <c:pt idx="354">
                  <c:v>577919.49245980429</c:v>
                </c:pt>
                <c:pt idx="355">
                  <c:v>582275.28859477094</c:v>
                </c:pt>
                <c:pt idx="356">
                  <c:v>586661.03082816559</c:v>
                </c:pt>
                <c:pt idx="357">
                  <c:v>591076.92503941478</c:v>
                </c:pt>
                <c:pt idx="358">
                  <c:v>595523.17852336634</c:v>
                </c:pt>
                <c:pt idx="359">
                  <c:v>600000.00000002002</c:v>
                </c:pt>
              </c:numCache>
            </c:numRef>
          </c:yVal>
          <c:smooth val="1"/>
          <c:extLst>
            <c:ext xmlns:c16="http://schemas.microsoft.com/office/drawing/2014/chart" uri="{C3380CC4-5D6E-409C-BE32-E72D297353CC}">
              <c16:uniqueId val="{00000001-D6AD-4CC5-8C82-855FE24171A6}"/>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DP'!$S$6:$S$365</c:f>
              <c:numCache>
                <c:formatCode>"$"#,##0.00_);[Red]\("$"#,##0.00\)</c:formatCode>
                <c:ptCount val="360"/>
                <c:pt idx="0">
                  <c:v>4125</c:v>
                </c:pt>
                <c:pt idx="1">
                  <c:v>8247.3696275828988</c:v>
                </c:pt>
                <c:pt idx="2">
                  <c:v>12367.09079893833</c:v>
                </c:pt>
                <c:pt idx="3">
                  <c:v>16484.145305929727</c:v>
                </c:pt>
                <c:pt idx="4">
                  <c:v>20598.514815239592</c:v>
                </c:pt>
                <c:pt idx="5">
                  <c:v>24710.180867508861</c:v>
                </c:pt>
                <c:pt idx="6">
                  <c:v>28819.124876470378</c:v>
                </c:pt>
                <c:pt idx="7">
                  <c:v>32925.328128076406</c:v>
                </c:pt>
                <c:pt idx="8">
                  <c:v>37028.771779620125</c:v>
                </c:pt>
                <c:pt idx="9">
                  <c:v>41129.436858851106</c:v>
                </c:pt>
                <c:pt idx="10">
                  <c:v>45227.304263084698</c:v>
                </c:pt>
                <c:pt idx="11">
                  <c:v>49322.354758305293</c:v>
                </c:pt>
                <c:pt idx="12">
                  <c:v>53414.568978263436</c:v>
                </c:pt>
                <c:pt idx="13">
                  <c:v>57503.927423566689</c:v>
                </c:pt>
                <c:pt idx="14">
                  <c:v>61590.410460764302</c:v>
                </c:pt>
                <c:pt idx="15">
                  <c:v>65673.998321425548</c:v>
                </c:pt>
                <c:pt idx="16">
                  <c:v>69754.671101211745</c:v>
                </c:pt>
                <c:pt idx="17">
                  <c:v>73832.408758941863</c:v>
                </c:pt>
                <c:pt idx="18">
                  <c:v>77907.191115651774</c:v>
                </c:pt>
                <c:pt idx="19">
                  <c:v>81978.997853646972</c:v>
                </c:pt>
                <c:pt idx="20">
                  <c:v>86047.808515548779</c:v>
                </c:pt>
                <c:pt idx="21">
                  <c:v>90113.602503334056</c:v>
                </c:pt>
                <c:pt idx="22">
                  <c:v>94176.359077368266</c:v>
                </c:pt>
                <c:pt idx="23">
                  <c:v>98236.057355431854</c:v>
                </c:pt>
                <c:pt idx="24">
                  <c:v>102292.67631174003</c:v>
                </c:pt>
                <c:pt idx="25">
                  <c:v>106346.19477595572</c:v>
                </c:pt>
                <c:pt idx="26">
                  <c:v>110396.5914321958</c:v>
                </c:pt>
                <c:pt idx="27">
                  <c:v>114443.84481803043</c:v>
                </c:pt>
                <c:pt idx="28">
                  <c:v>118487.93332347556</c:v>
                </c:pt>
                <c:pt idx="29">
                  <c:v>122528.83518997853</c:v>
                </c:pt>
                <c:pt idx="30">
                  <c:v>126566.52850939662</c:v>
                </c:pt>
                <c:pt idx="31">
                  <c:v>130600.9912229686</c:v>
                </c:pt>
                <c:pt idx="32">
                  <c:v>134632.20112027929</c:v>
                </c:pt>
                <c:pt idx="33">
                  <c:v>138660.1358382169</c:v>
                </c:pt>
                <c:pt idx="34">
                  <c:v>142684.77285992322</c:v>
                </c:pt>
                <c:pt idx="35">
                  <c:v>146706.08951373666</c:v>
                </c:pt>
                <c:pt idx="36">
                  <c:v>150724.06297212798</c:v>
                </c:pt>
                <c:pt idx="37">
                  <c:v>154738.67025062864</c:v>
                </c:pt>
                <c:pt idx="38">
                  <c:v>158749.88820675187</c:v>
                </c:pt>
                <c:pt idx="39">
                  <c:v>162757.69353890637</c:v>
                </c:pt>
                <c:pt idx="40">
                  <c:v>166762.06278530232</c:v>
                </c:pt>
                <c:pt idx="41">
                  <c:v>170762.97232285014</c:v>
                </c:pt>
                <c:pt idx="42">
                  <c:v>174760.39836605149</c:v>
                </c:pt>
                <c:pt idx="43">
                  <c:v>178754.31696588275</c:v>
                </c:pt>
                <c:pt idx="44">
                  <c:v>182744.70400867076</c:v>
                </c:pt>
                <c:pt idx="45">
                  <c:v>186731.53521496084</c:v>
                </c:pt>
                <c:pt idx="46">
                  <c:v>190714.78613837707</c:v>
                </c:pt>
                <c:pt idx="47">
                  <c:v>194694.43216447468</c:v>
                </c:pt>
                <c:pt idx="48">
                  <c:v>198670.44850958462</c:v>
                </c:pt>
                <c:pt idx="49">
                  <c:v>202642.81021965007</c:v>
                </c:pt>
                <c:pt idx="50">
                  <c:v>206611.49216905513</c:v>
                </c:pt>
                <c:pt idx="51">
                  <c:v>210576.46905944525</c:v>
                </c:pt>
                <c:pt idx="52">
                  <c:v>214537.71541853971</c:v>
                </c:pt>
                <c:pt idx="53">
                  <c:v>218495.20559893583</c:v>
                </c:pt>
                <c:pt idx="54">
                  <c:v>222448.91377690507</c:v>
                </c:pt>
                <c:pt idx="55">
                  <c:v>226398.81395118075</c:v>
                </c:pt>
                <c:pt idx="56">
                  <c:v>230344.87994173748</c:v>
                </c:pt>
                <c:pt idx="57">
                  <c:v>234287.08538856218</c:v>
                </c:pt>
                <c:pt idx="58">
                  <c:v>238225.40375041671</c:v>
                </c:pt>
                <c:pt idx="59">
                  <c:v>242159.80830359188</c:v>
                </c:pt>
                <c:pt idx="60">
                  <c:v>246090.27214065305</c:v>
                </c:pt>
                <c:pt idx="61">
                  <c:v>250016.76816917688</c:v>
                </c:pt>
                <c:pt idx="62">
                  <c:v>253939.26911047974</c:v>
                </c:pt>
                <c:pt idx="63">
                  <c:v>257857.74749833695</c:v>
                </c:pt>
                <c:pt idx="64">
                  <c:v>261772.17567769357</c:v>
                </c:pt>
                <c:pt idx="65">
                  <c:v>265682.52580336615</c:v>
                </c:pt>
                <c:pt idx="66">
                  <c:v>269588.76983873564</c:v>
                </c:pt>
                <c:pt idx="67">
                  <c:v>273490.87955443119</c:v>
                </c:pt>
                <c:pt idx="68">
                  <c:v>277388.82652700506</c:v>
                </c:pt>
                <c:pt idx="69">
                  <c:v>281282.58213759825</c:v>
                </c:pt>
                <c:pt idx="70">
                  <c:v>285172.11757059721</c:v>
                </c:pt>
                <c:pt idx="71">
                  <c:v>289057.40381228091</c:v>
                </c:pt>
                <c:pt idx="72">
                  <c:v>292938.4116494591</c:v>
                </c:pt>
                <c:pt idx="73">
                  <c:v>296815.11166810076</c:v>
                </c:pt>
                <c:pt idx="74">
                  <c:v>300687.47425195348</c:v>
                </c:pt>
                <c:pt idx="75">
                  <c:v>304555.46958115313</c:v>
                </c:pt>
                <c:pt idx="76">
                  <c:v>308419.06763082388</c:v>
                </c:pt>
                <c:pt idx="77">
                  <c:v>312278.23816966906</c:v>
                </c:pt>
                <c:pt idx="78">
                  <c:v>316132.95075855165</c:v>
                </c:pt>
                <c:pt idx="79">
                  <c:v>319983.17474906571</c:v>
                </c:pt>
                <c:pt idx="80">
                  <c:v>323828.87928209751</c:v>
                </c:pt>
                <c:pt idx="81">
                  <c:v>327670.0332863768</c:v>
                </c:pt>
                <c:pt idx="82">
                  <c:v>331506.6054770184</c:v>
                </c:pt>
                <c:pt idx="83">
                  <c:v>335338.56435405352</c:v>
                </c:pt>
                <c:pt idx="84">
                  <c:v>339165.87820095121</c:v>
                </c:pt>
                <c:pt idx="85">
                  <c:v>342988.51508312917</c:v>
                </c:pt>
                <c:pt idx="86">
                  <c:v>346806.44284645503</c:v>
                </c:pt>
                <c:pt idx="87">
                  <c:v>350619.62911573664</c:v>
                </c:pt>
                <c:pt idx="88">
                  <c:v>354428.04129320243</c:v>
                </c:pt>
                <c:pt idx="89">
                  <c:v>358231.64655697125</c:v>
                </c:pt>
                <c:pt idx="90">
                  <c:v>362030.41185951134</c:v>
                </c:pt>
                <c:pt idx="91">
                  <c:v>365824.30392608931</c:v>
                </c:pt>
                <c:pt idx="92">
                  <c:v>369613.28925320791</c:v>
                </c:pt>
                <c:pt idx="93">
                  <c:v>373397.33410703333</c:v>
                </c:pt>
                <c:pt idx="94">
                  <c:v>377176.4045218117</c:v>
                </c:pt>
                <c:pt idx="95">
                  <c:v>380950.46629827458</c:v>
                </c:pt>
                <c:pt idx="96">
                  <c:v>384719.48500203353</c:v>
                </c:pt>
                <c:pt idx="97">
                  <c:v>388483.42596196372</c:v>
                </c:pt>
                <c:pt idx="98">
                  <c:v>392242.25426857633</c:v>
                </c:pt>
                <c:pt idx="99">
                  <c:v>395995.93477237981</c:v>
                </c:pt>
                <c:pt idx="100">
                  <c:v>399744.43208222988</c:v>
                </c:pt>
                <c:pt idx="101">
                  <c:v>403487.71056366805</c:v>
                </c:pt>
                <c:pt idx="102">
                  <c:v>407225.73433724901</c:v>
                </c:pt>
                <c:pt idx="103">
                  <c:v>410958.46727685625</c:v>
                </c:pt>
                <c:pt idx="104">
                  <c:v>414685.87300800614</c:v>
                </c:pt>
                <c:pt idx="105">
                  <c:v>418407.91490614059</c:v>
                </c:pt>
                <c:pt idx="106">
                  <c:v>422124.55609490763</c:v>
                </c:pt>
                <c:pt idx="107">
                  <c:v>425835.75944443035</c:v>
                </c:pt>
                <c:pt idx="108">
                  <c:v>429541.48756956396</c:v>
                </c:pt>
                <c:pt idx="109">
                  <c:v>433241.70282814075</c:v>
                </c:pt>
                <c:pt idx="110">
                  <c:v>436936.36731920316</c:v>
                </c:pt>
                <c:pt idx="111">
                  <c:v>440625.4428812245</c:v>
                </c:pt>
                <c:pt idx="112">
                  <c:v>444308.89109031763</c:v>
                </c:pt>
                <c:pt idx="113">
                  <c:v>447986.6732584312</c:v>
                </c:pt>
                <c:pt idx="114">
                  <c:v>451658.75043153344</c:v>
                </c:pt>
                <c:pt idx="115">
                  <c:v>455325.08338778367</c:v>
                </c:pt>
                <c:pt idx="116">
                  <c:v>458985.63263569097</c:v>
                </c:pt>
                <c:pt idx="117">
                  <c:v>462640.35841226054</c:v>
                </c:pt>
                <c:pt idx="118">
                  <c:v>466289.22068112693</c:v>
                </c:pt>
                <c:pt idx="119">
                  <c:v>469932.17913067469</c:v>
                </c:pt>
                <c:pt idx="120">
                  <c:v>473569.19317214598</c:v>
                </c:pt>
                <c:pt idx="121">
                  <c:v>477200.22193773527</c:v>
                </c:pt>
                <c:pt idx="122">
                  <c:v>480825.22427867091</c:v>
                </c:pt>
                <c:pt idx="123">
                  <c:v>484444.1587632834</c:v>
                </c:pt>
                <c:pt idx="124">
                  <c:v>488056.9836750605</c:v>
                </c:pt>
                <c:pt idx="125">
                  <c:v>491663.65701068897</c:v>
                </c:pt>
                <c:pt idx="126">
                  <c:v>495264.13647808274</c:v>
                </c:pt>
                <c:pt idx="127">
                  <c:v>498858.37949439778</c:v>
                </c:pt>
                <c:pt idx="128">
                  <c:v>502446.34318403288</c:v>
                </c:pt>
                <c:pt idx="129">
                  <c:v>506027.98437661713</c:v>
                </c:pt>
                <c:pt idx="130">
                  <c:v>509603.25960498326</c:v>
                </c:pt>
                <c:pt idx="131">
                  <c:v>513172.12510312733</c:v>
                </c:pt>
                <c:pt idx="132">
                  <c:v>516734.53680415405</c:v>
                </c:pt>
                <c:pt idx="133">
                  <c:v>520290.45033820823</c:v>
                </c:pt>
                <c:pt idx="134">
                  <c:v>523839.8210303919</c:v>
                </c:pt>
                <c:pt idx="135">
                  <c:v>527382.60389866726</c:v>
                </c:pt>
                <c:pt idx="136">
                  <c:v>530918.75365174492</c:v>
                </c:pt>
                <c:pt idx="137">
                  <c:v>534448.2246869579</c:v>
                </c:pt>
                <c:pt idx="138">
                  <c:v>537970.97108812083</c:v>
                </c:pt>
                <c:pt idx="139">
                  <c:v>541486.94662337471</c:v>
                </c:pt>
                <c:pt idx="140">
                  <c:v>544996.1047430163</c:v>
                </c:pt>
                <c:pt idx="141">
                  <c:v>548498.39857731329</c:v>
                </c:pt>
                <c:pt idx="142">
                  <c:v>551993.780934304</c:v>
                </c:pt>
                <c:pt idx="143">
                  <c:v>555482.20429758192</c:v>
                </c:pt>
                <c:pt idx="144">
                  <c:v>558963.62082406529</c:v>
                </c:pt>
                <c:pt idx="145">
                  <c:v>562437.98234175111</c:v>
                </c:pt>
                <c:pt idx="146">
                  <c:v>565905.24034745398</c:v>
                </c:pt>
                <c:pt idx="147">
                  <c:v>569365.34600452892</c:v>
                </c:pt>
                <c:pt idx="148">
                  <c:v>572818.25014057918</c:v>
                </c:pt>
                <c:pt idx="149">
                  <c:v>576263.90324514767</c:v>
                </c:pt>
                <c:pt idx="150">
                  <c:v>579702.25546739297</c:v>
                </c:pt>
                <c:pt idx="151">
                  <c:v>583133.25661374908</c:v>
                </c:pt>
                <c:pt idx="152">
                  <c:v>586556.85614556936</c:v>
                </c:pt>
                <c:pt idx="153">
                  <c:v>589973.00317675376</c:v>
                </c:pt>
                <c:pt idx="154">
                  <c:v>593381.64647136047</c:v>
                </c:pt>
                <c:pt idx="155">
                  <c:v>596782.7344412005</c:v>
                </c:pt>
                <c:pt idx="156">
                  <c:v>600176.21514341608</c:v>
                </c:pt>
                <c:pt idx="157">
                  <c:v>603562.03627804224</c:v>
                </c:pt>
                <c:pt idx="158">
                  <c:v>606940.14518555184</c:v>
                </c:pt>
                <c:pt idx="159">
                  <c:v>610310.48884438351</c:v>
                </c:pt>
                <c:pt idx="160">
                  <c:v>613673.01386845252</c:v>
                </c:pt>
                <c:pt idx="161">
                  <c:v>617027.66650464491</c:v>
                </c:pt>
                <c:pt idx="162">
                  <c:v>620374.39263029408</c:v>
                </c:pt>
                <c:pt idx="163">
                  <c:v>623713.13775063993</c:v>
                </c:pt>
                <c:pt idx="164">
                  <c:v>627043.84699627105</c:v>
                </c:pt>
                <c:pt idx="165">
                  <c:v>630366.46512054885</c:v>
                </c:pt>
                <c:pt idx="166">
                  <c:v>633680.9364970139</c:v>
                </c:pt>
                <c:pt idx="167">
                  <c:v>636987.205116775</c:v>
                </c:pt>
                <c:pt idx="168">
                  <c:v>640285.21458587993</c:v>
                </c:pt>
                <c:pt idx="169">
                  <c:v>643574.90812266781</c:v>
                </c:pt>
                <c:pt idx="170">
                  <c:v>646856.228555104</c:v>
                </c:pt>
                <c:pt idx="171">
                  <c:v>650129.11831809615</c:v>
                </c:pt>
                <c:pt idx="172">
                  <c:v>653393.51945079176</c:v>
                </c:pt>
                <c:pt idx="173">
                  <c:v>656649.37359385751</c:v>
                </c:pt>
                <c:pt idx="174">
                  <c:v>659896.6219867398</c:v>
                </c:pt>
                <c:pt idx="175">
                  <c:v>663135.20546490606</c:v>
                </c:pt>
                <c:pt idx="176">
                  <c:v>666365.06445706752</c:v>
                </c:pt>
                <c:pt idx="177">
                  <c:v>669586.13898238307</c:v>
                </c:pt>
                <c:pt idx="178">
                  <c:v>672798.36864764302</c:v>
                </c:pt>
                <c:pt idx="179">
                  <c:v>676001.69264443452</c:v>
                </c:pt>
                <c:pt idx="180">
                  <c:v>679196.04974628682</c:v>
                </c:pt>
                <c:pt idx="181">
                  <c:v>682381.37830579735</c:v>
                </c:pt>
                <c:pt idx="182">
                  <c:v>685557.61625173735</c:v>
                </c:pt>
                <c:pt idx="183">
                  <c:v>688724.70108613861</c:v>
                </c:pt>
                <c:pt idx="184">
                  <c:v>691882.56988135923</c:v>
                </c:pt>
                <c:pt idx="185">
                  <c:v>695031.15927712992</c:v>
                </c:pt>
                <c:pt idx="186">
                  <c:v>698170.40547757945</c:v>
                </c:pt>
                <c:pt idx="187">
                  <c:v>701300.24424824002</c:v>
                </c:pt>
                <c:pt idx="188">
                  <c:v>704420.61091303173</c:v>
                </c:pt>
                <c:pt idx="189">
                  <c:v>707531.44035122683</c:v>
                </c:pt>
                <c:pt idx="190">
                  <c:v>710632.66699439241</c:v>
                </c:pt>
                <c:pt idx="191">
                  <c:v>713724.2248233126</c:v>
                </c:pt>
                <c:pt idx="192">
                  <c:v>716806.04736488953</c:v>
                </c:pt>
                <c:pt idx="193">
                  <c:v>719878.06768902275</c:v>
                </c:pt>
                <c:pt idx="194">
                  <c:v>722940.21840546723</c:v>
                </c:pt>
                <c:pt idx="195">
                  <c:v>725992.43166067021</c:v>
                </c:pt>
                <c:pt idx="196">
                  <c:v>729034.63913458562</c:v>
                </c:pt>
                <c:pt idx="197">
                  <c:v>732066.7720374671</c:v>
                </c:pt>
                <c:pt idx="198">
                  <c:v>735088.7611066387</c:v>
                </c:pt>
                <c:pt idx="199">
                  <c:v>738100.53660324379</c:v>
                </c:pt>
                <c:pt idx="200">
                  <c:v>741102.02830897097</c:v>
                </c:pt>
                <c:pt idx="201">
                  <c:v>744093.16552275792</c:v>
                </c:pt>
                <c:pt idx="202">
                  <c:v>747073.87705747259</c:v>
                </c:pt>
                <c:pt idx="203">
                  <c:v>750044.09123657132</c:v>
                </c:pt>
                <c:pt idx="204">
                  <c:v>753003.73589073424</c:v>
                </c:pt>
                <c:pt idx="205">
                  <c:v>755952.73835447745</c:v>
                </c:pt>
                <c:pt idx="206">
                  <c:v>758891.02546274173</c:v>
                </c:pt>
                <c:pt idx="207">
                  <c:v>761818.52354745823</c:v>
                </c:pt>
                <c:pt idx="208">
                  <c:v>764735.15843409009</c:v>
                </c:pt>
                <c:pt idx="209">
                  <c:v>767640.85543815047</c:v>
                </c:pt>
                <c:pt idx="210">
                  <c:v>770535.53936169657</c:v>
                </c:pt>
                <c:pt idx="211">
                  <c:v>773419.13448979997</c:v>
                </c:pt>
                <c:pt idx="212">
                  <c:v>776291.56458699203</c:v>
                </c:pt>
                <c:pt idx="213">
                  <c:v>779152.75289368513</c:v>
                </c:pt>
                <c:pt idx="214">
                  <c:v>782002.62212256971</c:v>
                </c:pt>
                <c:pt idx="215">
                  <c:v>784841.09445498569</c:v>
                </c:pt>
                <c:pt idx="216">
                  <c:v>787668.09153727</c:v>
                </c:pt>
                <c:pt idx="217">
                  <c:v>790483.53447707789</c:v>
                </c:pt>
                <c:pt idx="218">
                  <c:v>793287.34383967984</c:v>
                </c:pt>
                <c:pt idx="219">
                  <c:v>796079.43964423263</c:v>
                </c:pt>
                <c:pt idx="220">
                  <c:v>798859.74136002455</c:v>
                </c:pt>
                <c:pt idx="221">
                  <c:v>801628.16790269548</c:v>
                </c:pt>
                <c:pt idx="222">
                  <c:v>804384.63763043017</c:v>
                </c:pt>
                <c:pt idx="223">
                  <c:v>807129.06834012596</c:v>
                </c:pt>
                <c:pt idx="224">
                  <c:v>809861.37726353377</c:v>
                </c:pt>
                <c:pt idx="225">
                  <c:v>812581.48106337292</c:v>
                </c:pt>
                <c:pt idx="226">
                  <c:v>815289.29582941881</c:v>
                </c:pt>
                <c:pt idx="227">
                  <c:v>817984.73707456421</c:v>
                </c:pt>
                <c:pt idx="228">
                  <c:v>820667.71973085287</c:v>
                </c:pt>
                <c:pt idx="229">
                  <c:v>823338.15814548638</c:v>
                </c:pt>
                <c:pt idx="230">
                  <c:v>825995.96607680339</c:v>
                </c:pt>
                <c:pt idx="231">
                  <c:v>828641.0566902312</c:v>
                </c:pt>
                <c:pt idx="232">
                  <c:v>831273.34255420917</c:v>
                </c:pt>
                <c:pt idx="233">
                  <c:v>833892.73563608492</c:v>
                </c:pt>
                <c:pt idx="234">
                  <c:v>836499.14729798143</c:v>
                </c:pt>
                <c:pt idx="235">
                  <c:v>839092.48829263635</c:v>
                </c:pt>
                <c:pt idx="236">
                  <c:v>841672.66875921248</c:v>
                </c:pt>
                <c:pt idx="237">
                  <c:v>844239.5982190792</c:v>
                </c:pt>
                <c:pt idx="238">
                  <c:v>846793.18557156541</c:v>
                </c:pt>
                <c:pt idx="239">
                  <c:v>849333.33908968291</c:v>
                </c:pt>
                <c:pt idx="240">
                  <c:v>851859.96641582029</c:v>
                </c:pt>
                <c:pt idx="241">
                  <c:v>854372.97455740778</c:v>
                </c:pt>
                <c:pt idx="242">
                  <c:v>856872.26988255163</c:v>
                </c:pt>
                <c:pt idx="243">
                  <c:v>859357.75811563875</c:v>
                </c:pt>
                <c:pt idx="244">
                  <c:v>861829.34433291119</c:v>
                </c:pt>
                <c:pt idx="245">
                  <c:v>864286.93295801023</c:v>
                </c:pt>
                <c:pt idx="246">
                  <c:v>866730.42775748973</c:v>
                </c:pt>
                <c:pt idx="247">
                  <c:v>869159.7318362986</c:v>
                </c:pt>
                <c:pt idx="248">
                  <c:v>871574.74763323215</c:v>
                </c:pt>
                <c:pt idx="249">
                  <c:v>873975.37691635254</c:v>
                </c:pt>
                <c:pt idx="250">
                  <c:v>876361.52077837731</c:v>
                </c:pt>
                <c:pt idx="251">
                  <c:v>878733.07963203639</c:v>
                </c:pt>
                <c:pt idx="252">
                  <c:v>881089.95320539724</c:v>
                </c:pt>
                <c:pt idx="253">
                  <c:v>883432.04053715791</c:v>
                </c:pt>
                <c:pt idx="254">
                  <c:v>885759.23997190734</c:v>
                </c:pt>
                <c:pt idx="255">
                  <c:v>888071.44915535348</c:v>
                </c:pt>
                <c:pt idx="256">
                  <c:v>890368.5650295188</c:v>
                </c:pt>
                <c:pt idx="257">
                  <c:v>892650.48382790189</c:v>
                </c:pt>
                <c:pt idx="258">
                  <c:v>894917.10107060673</c:v>
                </c:pt>
                <c:pt idx="259">
                  <c:v>897168.31155943812</c:v>
                </c:pt>
                <c:pt idx="260">
                  <c:v>899404.0093729631</c:v>
                </c:pt>
                <c:pt idx="261">
                  <c:v>901624.08786153898</c:v>
                </c:pt>
                <c:pt idx="262">
                  <c:v>903828.43964230665</c:v>
                </c:pt>
                <c:pt idx="263">
                  <c:v>906016.95659415005</c:v>
                </c:pt>
                <c:pt idx="264">
                  <c:v>908189.52985262021</c:v>
                </c:pt>
                <c:pt idx="265">
                  <c:v>910346.04980482534</c:v>
                </c:pt>
                <c:pt idx="266">
                  <c:v>912486.40608428477</c:v>
                </c:pt>
                <c:pt idx="267">
                  <c:v>914610.48756574828</c:v>
                </c:pt>
                <c:pt idx="268">
                  <c:v>916718.18235997984</c:v>
                </c:pt>
                <c:pt idx="269">
                  <c:v>918809.37780850462</c:v>
                </c:pt>
                <c:pt idx="270">
                  <c:v>920883.96047832095</c:v>
                </c:pt>
                <c:pt idx="271">
                  <c:v>922941.81615657511</c:v>
                </c:pt>
                <c:pt idx="272">
                  <c:v>924982.82984520018</c:v>
                </c:pt>
                <c:pt idx="273">
                  <c:v>927006.8857555174</c:v>
                </c:pt>
                <c:pt idx="274">
                  <c:v>929013.86730280099</c:v>
                </c:pt>
                <c:pt idx="275">
                  <c:v>931003.65710080508</c:v>
                </c:pt>
                <c:pt idx="276">
                  <c:v>932976.13695625332</c:v>
                </c:pt>
                <c:pt idx="277">
                  <c:v>934931.18786329066</c:v>
                </c:pt>
                <c:pt idx="278">
                  <c:v>936868.68999789678</c:v>
                </c:pt>
                <c:pt idx="279">
                  <c:v>938788.52271226118</c:v>
                </c:pt>
                <c:pt idx="280">
                  <c:v>940690.56452911976</c:v>
                </c:pt>
                <c:pt idx="281">
                  <c:v>942574.69313605211</c:v>
                </c:pt>
                <c:pt idx="282">
                  <c:v>944440.78537974006</c:v>
                </c:pt>
                <c:pt idx="283">
                  <c:v>946288.71726018633</c:v>
                </c:pt>
                <c:pt idx="284">
                  <c:v>948118.36392489355</c:v>
                </c:pt>
                <c:pt idx="285">
                  <c:v>949929.59966300346</c:v>
                </c:pt>
                <c:pt idx="286">
                  <c:v>951722.29789939581</c:v>
                </c:pt>
                <c:pt idx="287">
                  <c:v>953496.33118874626</c:v>
                </c:pt>
                <c:pt idx="288">
                  <c:v>955251.57120954385</c:v>
                </c:pt>
                <c:pt idx="289">
                  <c:v>956987.88875806739</c:v>
                </c:pt>
                <c:pt idx="290">
                  <c:v>958705.1537423199</c:v>
                </c:pt>
                <c:pt idx="291">
                  <c:v>960403.23517592205</c:v>
                </c:pt>
                <c:pt idx="292">
                  <c:v>962082.00117196306</c:v>
                </c:pt>
                <c:pt idx="293">
                  <c:v>963741.31893680978</c:v>
                </c:pt>
                <c:pt idx="294">
                  <c:v>965381.05476387276</c:v>
                </c:pt>
                <c:pt idx="295">
                  <c:v>967001.07402732968</c:v>
                </c:pt>
                <c:pt idx="296">
                  <c:v>968601.2411758058</c:v>
                </c:pt>
                <c:pt idx="297">
                  <c:v>970181.41972601053</c:v>
                </c:pt>
                <c:pt idx="298">
                  <c:v>971741.47225633089</c:v>
                </c:pt>
                <c:pt idx="299">
                  <c:v>973281.26040038001</c:v>
                </c:pt>
                <c:pt idx="300">
                  <c:v>974800.64484050241</c:v>
                </c:pt>
                <c:pt idx="301">
                  <c:v>976299.4853012336</c:v>
                </c:pt>
                <c:pt idx="302">
                  <c:v>977777.64054271521</c:v>
                </c:pt>
                <c:pt idx="303">
                  <c:v>979234.96835406485</c:v>
                </c:pt>
                <c:pt idx="304">
                  <c:v>980671.32554670039</c:v>
                </c:pt>
                <c:pt idx="305">
                  <c:v>982086.5679476182</c:v>
                </c:pt>
                <c:pt idx="306">
                  <c:v>983480.55039262527</c:v>
                </c:pt>
                <c:pt idx="307">
                  <c:v>984853.12671952462</c:v>
                </c:pt>
                <c:pt idx="308">
                  <c:v>986204.14976125432</c:v>
                </c:pt>
                <c:pt idx="309">
                  <c:v>987533.47133897885</c:v>
                </c:pt>
                <c:pt idx="310">
                  <c:v>988840.94225513306</c:v>
                </c:pt>
                <c:pt idx="311">
                  <c:v>990126.41228641884</c:v>
                </c:pt>
                <c:pt idx="312">
                  <c:v>991389.73017675255</c:v>
                </c:pt>
                <c:pt idx="313">
                  <c:v>992630.74363016523</c:v>
                </c:pt>
                <c:pt idx="314">
                  <c:v>993849.29930365295</c:v>
                </c:pt>
                <c:pt idx="315">
                  <c:v>995045.24279997882</c:v>
                </c:pt>
                <c:pt idx="316">
                  <c:v>996218.41866042488</c:v>
                </c:pt>
                <c:pt idx="317">
                  <c:v>997368.67035749438</c:v>
                </c:pt>
                <c:pt idx="318">
                  <c:v>998495.84028756409</c:v>
                </c:pt>
                <c:pt idx="319">
                  <c:v>999599.76976348599</c:v>
                </c:pt>
                <c:pt idx="320">
                  <c:v>1000680.2990071378</c:v>
                </c:pt>
                <c:pt idx="321">
                  <c:v>1001737.2671419225</c:v>
                </c:pt>
                <c:pt idx="322">
                  <c:v>1002770.5121852168</c:v>
                </c:pt>
                <c:pt idx="323">
                  <c:v>1003779.8710407666</c:v>
                </c:pt>
                <c:pt idx="324">
                  <c:v>1004765.1794910312</c:v>
                </c:pt>
                <c:pt idx="325">
                  <c:v>1005726.2721894743</c:v>
                </c:pt>
                <c:pt idx="326">
                  <c:v>1006662.9826528021</c:v>
                </c:pt>
                <c:pt idx="327">
                  <c:v>1007575.1432531482</c:v>
                </c:pt>
                <c:pt idx="328">
                  <c:v>1008462.5852102046</c:v>
                </c:pt>
                <c:pt idx="329">
                  <c:v>1009325.1385832987</c:v>
                </c:pt>
                <c:pt idx="330">
                  <c:v>1010162.6322634156</c:v>
                </c:pt>
                <c:pt idx="331">
                  <c:v>1010974.8939651663</c:v>
                </c:pt>
                <c:pt idx="332">
                  <c:v>1011761.7502186993</c:v>
                </c:pt>
                <c:pt idx="333">
                  <c:v>1012523.0263615584</c:v>
                </c:pt>
                <c:pt idx="334">
                  <c:v>1013258.5465304825</c:v>
                </c:pt>
                <c:pt idx="335">
                  <c:v>1013968.1336531508</c:v>
                </c:pt>
                <c:pt idx="336">
                  <c:v>1014651.6094398703</c:v>
                </c:pt>
                <c:pt idx="337">
                  <c:v>1015308.7943752065</c:v>
                </c:pt>
                <c:pt idx="338">
                  <c:v>1015939.5077095559</c:v>
                </c:pt>
                <c:pt idx="339">
                  <c:v>1016543.5674506619</c:v>
                </c:pt>
                <c:pt idx="340">
                  <c:v>1017120.790355071</c:v>
                </c:pt>
                <c:pt idx="341">
                  <c:v>1017670.9919195308</c:v>
                </c:pt>
                <c:pt idx="342">
                  <c:v>1018193.9863723292</c:v>
                </c:pt>
                <c:pt idx="343">
                  <c:v>1018689.5866645734</c:v>
                </c:pt>
                <c:pt idx="344">
                  <c:v>1019157.6044614097</c:v>
                </c:pt>
                <c:pt idx="345">
                  <c:v>1019597.8501331821</c:v>
                </c:pt>
                <c:pt idx="346">
                  <c:v>1020010.1327465309</c:v>
                </c:pt>
                <c:pt idx="347">
                  <c:v>1020394.2600554294</c:v>
                </c:pt>
                <c:pt idx="348">
                  <c:v>1020750.0384921595</c:v>
                </c:pt>
                <c:pt idx="349">
                  <c:v>1021077.2731582249</c:v>
                </c:pt>
                <c:pt idx="350">
                  <c:v>1021375.7678152025</c:v>
                </c:pt>
                <c:pt idx="351">
                  <c:v>1021645.3248755296</c:v>
                </c:pt>
                <c:pt idx="352">
                  <c:v>1021885.7453932294</c:v>
                </c:pt>
                <c:pt idx="353">
                  <c:v>1022096.8290545713</c:v>
                </c:pt>
                <c:pt idx="354">
                  <c:v>1022278.3741686678</c:v>
                </c:pt>
                <c:pt idx="355">
                  <c:v>1022430.1776580067</c:v>
                </c:pt>
                <c:pt idx="356">
                  <c:v>1022552.0350489176</c:v>
                </c:pt>
                <c:pt idx="357">
                  <c:v>1022643.7404619739</c:v>
                </c:pt>
                <c:pt idx="358">
                  <c:v>1022705.086602328</c:v>
                </c:pt>
                <c:pt idx="359">
                  <c:v>1022735.8647499798</c:v>
                </c:pt>
              </c:numCache>
            </c:numRef>
          </c:yVal>
          <c:smooth val="1"/>
          <c:extLst>
            <c:ext xmlns:c16="http://schemas.microsoft.com/office/drawing/2014/chart" uri="{C3380CC4-5D6E-409C-BE32-E72D297353CC}">
              <c16:uniqueId val="{00000002-D6AD-4CC5-8C82-855FE24171A6}"/>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DP'!$U$6:$U$365</c:f>
              <c:numCache>
                <c:formatCode>"$"#,##0.00_);[Red]\("$"#,##0.00\)</c:formatCode>
                <c:ptCount val="360"/>
                <c:pt idx="0">
                  <c:v>4507.5996243055524</c:v>
                </c:pt>
                <c:pt idx="1">
                  <c:v>9015.1992486111048</c:v>
                </c:pt>
                <c:pt idx="2">
                  <c:v>13522.798872916657</c:v>
                </c:pt>
                <c:pt idx="3">
                  <c:v>18030.398497222206</c:v>
                </c:pt>
                <c:pt idx="4">
                  <c:v>22537.998121527758</c:v>
                </c:pt>
                <c:pt idx="5">
                  <c:v>27045.597745833315</c:v>
                </c:pt>
                <c:pt idx="6">
                  <c:v>31553.197370138863</c:v>
                </c:pt>
                <c:pt idx="7">
                  <c:v>36060.796994444419</c:v>
                </c:pt>
                <c:pt idx="8">
                  <c:v>40568.396618749968</c:v>
                </c:pt>
                <c:pt idx="9">
                  <c:v>45075.996243055524</c:v>
                </c:pt>
                <c:pt idx="10">
                  <c:v>49583.595867361073</c:v>
                </c:pt>
                <c:pt idx="11">
                  <c:v>54091.195491666622</c:v>
                </c:pt>
                <c:pt idx="12">
                  <c:v>58598.795115972178</c:v>
                </c:pt>
                <c:pt idx="13">
                  <c:v>63106.394740277727</c:v>
                </c:pt>
                <c:pt idx="14">
                  <c:v>67613.994364583283</c:v>
                </c:pt>
                <c:pt idx="15">
                  <c:v>72121.593988888839</c:v>
                </c:pt>
                <c:pt idx="16">
                  <c:v>76629.193613194395</c:v>
                </c:pt>
                <c:pt idx="17">
                  <c:v>81136.793237499951</c:v>
                </c:pt>
                <c:pt idx="18">
                  <c:v>85644.392861805507</c:v>
                </c:pt>
                <c:pt idx="19">
                  <c:v>90151.992486111063</c:v>
                </c:pt>
                <c:pt idx="20">
                  <c:v>94659.592110416605</c:v>
                </c:pt>
                <c:pt idx="21">
                  <c:v>99167.191734722161</c:v>
                </c:pt>
                <c:pt idx="22">
                  <c:v>103674.79135902772</c:v>
                </c:pt>
                <c:pt idx="23">
                  <c:v>108182.39098333326</c:v>
                </c:pt>
                <c:pt idx="24">
                  <c:v>112689.99060763881</c:v>
                </c:pt>
                <c:pt idx="25">
                  <c:v>117197.59023194437</c:v>
                </c:pt>
                <c:pt idx="26">
                  <c:v>121705.18985624991</c:v>
                </c:pt>
                <c:pt idx="27">
                  <c:v>126212.78948055547</c:v>
                </c:pt>
                <c:pt idx="28">
                  <c:v>130720.38910486101</c:v>
                </c:pt>
                <c:pt idx="29">
                  <c:v>135227.98872916657</c:v>
                </c:pt>
                <c:pt idx="30">
                  <c:v>139735.58835347212</c:v>
                </c:pt>
                <c:pt idx="31">
                  <c:v>144243.18797777768</c:v>
                </c:pt>
                <c:pt idx="32">
                  <c:v>148750.78760208323</c:v>
                </c:pt>
                <c:pt idx="33">
                  <c:v>153258.38722638879</c:v>
                </c:pt>
                <c:pt idx="34">
                  <c:v>157765.98685069435</c:v>
                </c:pt>
                <c:pt idx="35">
                  <c:v>162273.5864749999</c:v>
                </c:pt>
                <c:pt idx="36">
                  <c:v>166781.18609930546</c:v>
                </c:pt>
                <c:pt idx="37">
                  <c:v>171288.78572361101</c:v>
                </c:pt>
                <c:pt idx="38">
                  <c:v>175796.38534791654</c:v>
                </c:pt>
                <c:pt idx="39">
                  <c:v>180303.98497222213</c:v>
                </c:pt>
                <c:pt idx="40">
                  <c:v>184811.58459652765</c:v>
                </c:pt>
                <c:pt idx="41">
                  <c:v>189319.18422083321</c:v>
                </c:pt>
                <c:pt idx="42">
                  <c:v>193826.78384513874</c:v>
                </c:pt>
                <c:pt idx="43">
                  <c:v>198334.38346944429</c:v>
                </c:pt>
                <c:pt idx="44">
                  <c:v>202841.98309374985</c:v>
                </c:pt>
                <c:pt idx="45">
                  <c:v>207349.58271805538</c:v>
                </c:pt>
                <c:pt idx="46">
                  <c:v>211857.18234236096</c:v>
                </c:pt>
                <c:pt idx="47">
                  <c:v>216364.78196666652</c:v>
                </c:pt>
                <c:pt idx="48">
                  <c:v>220872.38159097207</c:v>
                </c:pt>
                <c:pt idx="49">
                  <c:v>225379.9812152776</c:v>
                </c:pt>
                <c:pt idx="50">
                  <c:v>229887.58083958316</c:v>
                </c:pt>
                <c:pt idx="51">
                  <c:v>234395.18046388874</c:v>
                </c:pt>
                <c:pt idx="52">
                  <c:v>238902.7800881943</c:v>
                </c:pt>
                <c:pt idx="53">
                  <c:v>243410.37971249985</c:v>
                </c:pt>
                <c:pt idx="54">
                  <c:v>247917.97933680538</c:v>
                </c:pt>
                <c:pt idx="55">
                  <c:v>252425.57896111094</c:v>
                </c:pt>
                <c:pt idx="56">
                  <c:v>256933.17858541649</c:v>
                </c:pt>
                <c:pt idx="57">
                  <c:v>261440.77820972202</c:v>
                </c:pt>
                <c:pt idx="58">
                  <c:v>265948.37783402757</c:v>
                </c:pt>
                <c:pt idx="59">
                  <c:v>270455.97745833313</c:v>
                </c:pt>
                <c:pt idx="60">
                  <c:v>274963.57708263869</c:v>
                </c:pt>
                <c:pt idx="61">
                  <c:v>279471.17670694424</c:v>
                </c:pt>
                <c:pt idx="62">
                  <c:v>283978.7763312498</c:v>
                </c:pt>
                <c:pt idx="63">
                  <c:v>288486.37595555536</c:v>
                </c:pt>
                <c:pt idx="64">
                  <c:v>292993.97557986091</c:v>
                </c:pt>
                <c:pt idx="65">
                  <c:v>297501.57520416647</c:v>
                </c:pt>
                <c:pt idx="66">
                  <c:v>302009.17482847202</c:v>
                </c:pt>
                <c:pt idx="67">
                  <c:v>306516.77445277752</c:v>
                </c:pt>
                <c:pt idx="68">
                  <c:v>311024.37407708308</c:v>
                </c:pt>
                <c:pt idx="69">
                  <c:v>315531.97370138863</c:v>
                </c:pt>
                <c:pt idx="70">
                  <c:v>320039.57332569419</c:v>
                </c:pt>
                <c:pt idx="71">
                  <c:v>324547.17294999975</c:v>
                </c:pt>
                <c:pt idx="72">
                  <c:v>329054.7725743053</c:v>
                </c:pt>
                <c:pt idx="73">
                  <c:v>333562.37219861086</c:v>
                </c:pt>
                <c:pt idx="74">
                  <c:v>338069.97182291636</c:v>
                </c:pt>
                <c:pt idx="75">
                  <c:v>342577.57144722197</c:v>
                </c:pt>
                <c:pt idx="76">
                  <c:v>347085.17107152747</c:v>
                </c:pt>
                <c:pt idx="77">
                  <c:v>351592.77069583302</c:v>
                </c:pt>
                <c:pt idx="78">
                  <c:v>356100.37032013858</c:v>
                </c:pt>
                <c:pt idx="79">
                  <c:v>360607.96994444414</c:v>
                </c:pt>
                <c:pt idx="80">
                  <c:v>365115.56956874969</c:v>
                </c:pt>
                <c:pt idx="81">
                  <c:v>369623.16919305525</c:v>
                </c:pt>
                <c:pt idx="82">
                  <c:v>374130.7688173608</c:v>
                </c:pt>
                <c:pt idx="83">
                  <c:v>378638.36844166636</c:v>
                </c:pt>
                <c:pt idx="84">
                  <c:v>383145.96806597192</c:v>
                </c:pt>
                <c:pt idx="85">
                  <c:v>387653.56769027747</c:v>
                </c:pt>
                <c:pt idx="86">
                  <c:v>392161.16731458303</c:v>
                </c:pt>
                <c:pt idx="87">
                  <c:v>396668.76693888858</c:v>
                </c:pt>
                <c:pt idx="88">
                  <c:v>401176.36656319408</c:v>
                </c:pt>
                <c:pt idx="89">
                  <c:v>405683.96618749964</c:v>
                </c:pt>
                <c:pt idx="90">
                  <c:v>410191.56581180519</c:v>
                </c:pt>
                <c:pt idx="91">
                  <c:v>414699.16543611075</c:v>
                </c:pt>
                <c:pt idx="92">
                  <c:v>419206.76506041631</c:v>
                </c:pt>
                <c:pt idx="93">
                  <c:v>423714.3646847218</c:v>
                </c:pt>
                <c:pt idx="94">
                  <c:v>428221.96430902736</c:v>
                </c:pt>
                <c:pt idx="95">
                  <c:v>432729.56393333292</c:v>
                </c:pt>
                <c:pt idx="96">
                  <c:v>437237.16355763841</c:v>
                </c:pt>
                <c:pt idx="97">
                  <c:v>441744.76318194397</c:v>
                </c:pt>
                <c:pt idx="98">
                  <c:v>446252.36280624953</c:v>
                </c:pt>
                <c:pt idx="99">
                  <c:v>450759.96243055502</c:v>
                </c:pt>
                <c:pt idx="100">
                  <c:v>455267.56205486064</c:v>
                </c:pt>
                <c:pt idx="101">
                  <c:v>459775.16167916619</c:v>
                </c:pt>
                <c:pt idx="102">
                  <c:v>464282.76130347175</c:v>
                </c:pt>
                <c:pt idx="103">
                  <c:v>468790.36092777736</c:v>
                </c:pt>
                <c:pt idx="104">
                  <c:v>473297.96055208286</c:v>
                </c:pt>
                <c:pt idx="105">
                  <c:v>477805.56017638842</c:v>
                </c:pt>
                <c:pt idx="106">
                  <c:v>482313.15980069397</c:v>
                </c:pt>
                <c:pt idx="107">
                  <c:v>486820.75942499953</c:v>
                </c:pt>
                <c:pt idx="108">
                  <c:v>491328.35904930509</c:v>
                </c:pt>
                <c:pt idx="109">
                  <c:v>495835.9586736107</c:v>
                </c:pt>
                <c:pt idx="110">
                  <c:v>500343.55829791626</c:v>
                </c:pt>
                <c:pt idx="111">
                  <c:v>504851.15792222181</c:v>
                </c:pt>
                <c:pt idx="112">
                  <c:v>509358.75754652731</c:v>
                </c:pt>
                <c:pt idx="113">
                  <c:v>513866.35717083293</c:v>
                </c:pt>
                <c:pt idx="114">
                  <c:v>518373.95679513848</c:v>
                </c:pt>
                <c:pt idx="115">
                  <c:v>522881.55641944404</c:v>
                </c:pt>
                <c:pt idx="116">
                  <c:v>527389.15604374954</c:v>
                </c:pt>
                <c:pt idx="117">
                  <c:v>531896.75566805503</c:v>
                </c:pt>
                <c:pt idx="118">
                  <c:v>536404.35529236065</c:v>
                </c:pt>
                <c:pt idx="119">
                  <c:v>540911.95491666615</c:v>
                </c:pt>
                <c:pt idx="120">
                  <c:v>545419.55454097176</c:v>
                </c:pt>
                <c:pt idx="121">
                  <c:v>549927.15416527726</c:v>
                </c:pt>
                <c:pt idx="122">
                  <c:v>554434.75378958276</c:v>
                </c:pt>
                <c:pt idx="123">
                  <c:v>558942.35341388837</c:v>
                </c:pt>
                <c:pt idx="124">
                  <c:v>563449.95303819398</c:v>
                </c:pt>
                <c:pt idx="125">
                  <c:v>567957.55266249948</c:v>
                </c:pt>
                <c:pt idx="126">
                  <c:v>572465.15228680498</c:v>
                </c:pt>
                <c:pt idx="127">
                  <c:v>576972.75191111059</c:v>
                </c:pt>
                <c:pt idx="128">
                  <c:v>581480.35153541621</c:v>
                </c:pt>
                <c:pt idx="129">
                  <c:v>585987.95115972171</c:v>
                </c:pt>
                <c:pt idx="130">
                  <c:v>590495.5507840272</c:v>
                </c:pt>
                <c:pt idx="131">
                  <c:v>595003.15040833282</c:v>
                </c:pt>
                <c:pt idx="132">
                  <c:v>599510.75003263843</c:v>
                </c:pt>
                <c:pt idx="133">
                  <c:v>604018.34965694393</c:v>
                </c:pt>
                <c:pt idx="134">
                  <c:v>608525.94928124943</c:v>
                </c:pt>
                <c:pt idx="135">
                  <c:v>613033.54890555504</c:v>
                </c:pt>
                <c:pt idx="136">
                  <c:v>617541.14852986066</c:v>
                </c:pt>
                <c:pt idx="137">
                  <c:v>622048.74815416615</c:v>
                </c:pt>
                <c:pt idx="138">
                  <c:v>626556.34777847177</c:v>
                </c:pt>
                <c:pt idx="139">
                  <c:v>631063.94740277738</c:v>
                </c:pt>
                <c:pt idx="140">
                  <c:v>635571.54702708288</c:v>
                </c:pt>
                <c:pt idx="141">
                  <c:v>640079.14665138838</c:v>
                </c:pt>
                <c:pt idx="142">
                  <c:v>644586.74627569388</c:v>
                </c:pt>
                <c:pt idx="143">
                  <c:v>649094.34589999937</c:v>
                </c:pt>
                <c:pt idx="144">
                  <c:v>653601.94552430499</c:v>
                </c:pt>
                <c:pt idx="145">
                  <c:v>658109.54514861049</c:v>
                </c:pt>
                <c:pt idx="146">
                  <c:v>662617.1447729161</c:v>
                </c:pt>
                <c:pt idx="147">
                  <c:v>667124.7443972216</c:v>
                </c:pt>
                <c:pt idx="148">
                  <c:v>671632.34402152721</c:v>
                </c:pt>
                <c:pt idx="149">
                  <c:v>676139.94364583283</c:v>
                </c:pt>
                <c:pt idx="150">
                  <c:v>680647.54327013833</c:v>
                </c:pt>
                <c:pt idx="151">
                  <c:v>685155.14289444394</c:v>
                </c:pt>
                <c:pt idx="152">
                  <c:v>689662.74251874955</c:v>
                </c:pt>
                <c:pt idx="153">
                  <c:v>694170.34214305505</c:v>
                </c:pt>
                <c:pt idx="154">
                  <c:v>698677.94176736067</c:v>
                </c:pt>
                <c:pt idx="155">
                  <c:v>703185.54139166628</c:v>
                </c:pt>
                <c:pt idx="156">
                  <c:v>707693.14101597189</c:v>
                </c:pt>
                <c:pt idx="157">
                  <c:v>712200.74064027739</c:v>
                </c:pt>
                <c:pt idx="158">
                  <c:v>716708.34026458289</c:v>
                </c:pt>
                <c:pt idx="159">
                  <c:v>721215.9398888885</c:v>
                </c:pt>
                <c:pt idx="160">
                  <c:v>725723.539513194</c:v>
                </c:pt>
                <c:pt idx="161">
                  <c:v>730231.13913749962</c:v>
                </c:pt>
                <c:pt idx="162">
                  <c:v>734738.73876180523</c:v>
                </c:pt>
                <c:pt idx="163">
                  <c:v>739246.33838611073</c:v>
                </c:pt>
                <c:pt idx="164">
                  <c:v>743753.93801041623</c:v>
                </c:pt>
                <c:pt idx="165">
                  <c:v>748261.53763472184</c:v>
                </c:pt>
                <c:pt idx="166">
                  <c:v>752769.13725902746</c:v>
                </c:pt>
                <c:pt idx="167">
                  <c:v>757276.73688333295</c:v>
                </c:pt>
                <c:pt idx="168">
                  <c:v>761784.33650763845</c:v>
                </c:pt>
                <c:pt idx="169">
                  <c:v>766291.93613194395</c:v>
                </c:pt>
                <c:pt idx="170">
                  <c:v>770799.53575624956</c:v>
                </c:pt>
                <c:pt idx="171">
                  <c:v>775307.13538055506</c:v>
                </c:pt>
                <c:pt idx="172">
                  <c:v>779814.73500486067</c:v>
                </c:pt>
                <c:pt idx="173">
                  <c:v>784322.33462916617</c:v>
                </c:pt>
                <c:pt idx="174">
                  <c:v>788829.93425347179</c:v>
                </c:pt>
                <c:pt idx="175">
                  <c:v>793337.5338777774</c:v>
                </c:pt>
                <c:pt idx="176">
                  <c:v>797845.1335020829</c:v>
                </c:pt>
                <c:pt idx="177">
                  <c:v>802352.73312638851</c:v>
                </c:pt>
                <c:pt idx="178">
                  <c:v>806860.33275069401</c:v>
                </c:pt>
                <c:pt idx="179">
                  <c:v>811367.93237499951</c:v>
                </c:pt>
                <c:pt idx="180">
                  <c:v>815875.53199930501</c:v>
                </c:pt>
                <c:pt idx="181">
                  <c:v>820383.13162361062</c:v>
                </c:pt>
                <c:pt idx="182">
                  <c:v>824890.73124791612</c:v>
                </c:pt>
                <c:pt idx="183">
                  <c:v>829398.33087222173</c:v>
                </c:pt>
                <c:pt idx="184">
                  <c:v>833905.93049652723</c:v>
                </c:pt>
                <c:pt idx="185">
                  <c:v>838413.53012083273</c:v>
                </c:pt>
                <c:pt idx="186">
                  <c:v>842921.12974513834</c:v>
                </c:pt>
                <c:pt idx="187">
                  <c:v>847428.72936944384</c:v>
                </c:pt>
                <c:pt idx="188">
                  <c:v>851936.32899374946</c:v>
                </c:pt>
                <c:pt idx="189">
                  <c:v>856443.92861805507</c:v>
                </c:pt>
                <c:pt idx="190">
                  <c:v>860951.52824236057</c:v>
                </c:pt>
                <c:pt idx="191">
                  <c:v>865459.12786666607</c:v>
                </c:pt>
                <c:pt idx="192">
                  <c:v>869966.72749097168</c:v>
                </c:pt>
                <c:pt idx="193">
                  <c:v>874474.32711527729</c:v>
                </c:pt>
                <c:pt idx="194">
                  <c:v>878981.92673958279</c:v>
                </c:pt>
                <c:pt idx="195">
                  <c:v>883489.52636388829</c:v>
                </c:pt>
                <c:pt idx="196">
                  <c:v>887997.12598819402</c:v>
                </c:pt>
                <c:pt idx="197">
                  <c:v>892504.72561249952</c:v>
                </c:pt>
                <c:pt idx="198">
                  <c:v>897012.32523680502</c:v>
                </c:pt>
                <c:pt idx="199">
                  <c:v>901519.92486111051</c:v>
                </c:pt>
                <c:pt idx="200">
                  <c:v>906027.52448541613</c:v>
                </c:pt>
                <c:pt idx="201">
                  <c:v>910535.12410972174</c:v>
                </c:pt>
                <c:pt idx="202">
                  <c:v>915042.72373402736</c:v>
                </c:pt>
                <c:pt idx="203">
                  <c:v>919550.32335833297</c:v>
                </c:pt>
                <c:pt idx="204">
                  <c:v>924057.92298263847</c:v>
                </c:pt>
                <c:pt idx="205">
                  <c:v>928565.52260694408</c:v>
                </c:pt>
                <c:pt idx="206">
                  <c:v>933073.1222312497</c:v>
                </c:pt>
                <c:pt idx="207">
                  <c:v>937580.7218555552</c:v>
                </c:pt>
                <c:pt idx="208">
                  <c:v>942088.32147986081</c:v>
                </c:pt>
                <c:pt idx="209">
                  <c:v>946595.92110416642</c:v>
                </c:pt>
                <c:pt idx="210">
                  <c:v>951103.52072847192</c:v>
                </c:pt>
                <c:pt idx="211">
                  <c:v>955611.12035277742</c:v>
                </c:pt>
                <c:pt idx="212">
                  <c:v>960118.71997708303</c:v>
                </c:pt>
                <c:pt idx="213">
                  <c:v>964626.31960138865</c:v>
                </c:pt>
                <c:pt idx="214">
                  <c:v>969133.91922569415</c:v>
                </c:pt>
                <c:pt idx="215">
                  <c:v>973641.51884999964</c:v>
                </c:pt>
                <c:pt idx="216">
                  <c:v>978149.11847430526</c:v>
                </c:pt>
                <c:pt idx="217">
                  <c:v>982656.71809861087</c:v>
                </c:pt>
                <c:pt idx="218">
                  <c:v>987164.31772291637</c:v>
                </c:pt>
                <c:pt idx="219">
                  <c:v>991671.91734722198</c:v>
                </c:pt>
                <c:pt idx="220">
                  <c:v>996179.51697152748</c:v>
                </c:pt>
                <c:pt idx="221">
                  <c:v>1000687.1165958331</c:v>
                </c:pt>
                <c:pt idx="222">
                  <c:v>1005194.7162201386</c:v>
                </c:pt>
                <c:pt idx="223">
                  <c:v>1009702.3158444442</c:v>
                </c:pt>
                <c:pt idx="224">
                  <c:v>1014209.9154687498</c:v>
                </c:pt>
                <c:pt idx="225">
                  <c:v>1018717.5150930553</c:v>
                </c:pt>
                <c:pt idx="226">
                  <c:v>1023225.1147173609</c:v>
                </c:pt>
                <c:pt idx="227">
                  <c:v>1027732.7143416664</c:v>
                </c:pt>
                <c:pt idx="228">
                  <c:v>1032240.313965972</c:v>
                </c:pt>
                <c:pt idx="229">
                  <c:v>1036747.9135902775</c:v>
                </c:pt>
                <c:pt idx="230">
                  <c:v>1041255.513214583</c:v>
                </c:pt>
                <c:pt idx="231">
                  <c:v>1045763.1128388887</c:v>
                </c:pt>
                <c:pt idx="232">
                  <c:v>1050270.7124631943</c:v>
                </c:pt>
                <c:pt idx="233">
                  <c:v>1054778.3120874998</c:v>
                </c:pt>
                <c:pt idx="234">
                  <c:v>1059285.9117118053</c:v>
                </c:pt>
                <c:pt idx="235">
                  <c:v>1063793.5113361108</c:v>
                </c:pt>
                <c:pt idx="236">
                  <c:v>1068301.1109604165</c:v>
                </c:pt>
                <c:pt idx="237">
                  <c:v>1072808.710584722</c:v>
                </c:pt>
                <c:pt idx="238">
                  <c:v>1077316.3102090275</c:v>
                </c:pt>
                <c:pt idx="239">
                  <c:v>1081823.9098333332</c:v>
                </c:pt>
                <c:pt idx="240">
                  <c:v>1086331.5094576387</c:v>
                </c:pt>
                <c:pt idx="241">
                  <c:v>1090839.1090819442</c:v>
                </c:pt>
                <c:pt idx="242">
                  <c:v>1095346.7087062497</c:v>
                </c:pt>
                <c:pt idx="243">
                  <c:v>1099854.3083305554</c:v>
                </c:pt>
                <c:pt idx="244">
                  <c:v>1104361.9079548609</c:v>
                </c:pt>
                <c:pt idx="245">
                  <c:v>1108869.5075791664</c:v>
                </c:pt>
                <c:pt idx="246">
                  <c:v>1113377.1072034719</c:v>
                </c:pt>
                <c:pt idx="247">
                  <c:v>1117884.7068277774</c:v>
                </c:pt>
                <c:pt idx="248">
                  <c:v>1122392.3064520829</c:v>
                </c:pt>
                <c:pt idx="249">
                  <c:v>1126899.9060763887</c:v>
                </c:pt>
                <c:pt idx="250">
                  <c:v>1131407.5057006942</c:v>
                </c:pt>
                <c:pt idx="251">
                  <c:v>1135915.1053249997</c:v>
                </c:pt>
                <c:pt idx="252">
                  <c:v>1140422.7049493052</c:v>
                </c:pt>
                <c:pt idx="253">
                  <c:v>1144930.3045736109</c:v>
                </c:pt>
                <c:pt idx="254">
                  <c:v>1149437.9041979164</c:v>
                </c:pt>
                <c:pt idx="255">
                  <c:v>1153945.5038222219</c:v>
                </c:pt>
                <c:pt idx="256">
                  <c:v>1158453.1034465276</c:v>
                </c:pt>
                <c:pt idx="257">
                  <c:v>1162960.7030708331</c:v>
                </c:pt>
                <c:pt idx="258">
                  <c:v>1167468.3026951388</c:v>
                </c:pt>
                <c:pt idx="259">
                  <c:v>1171975.9023194443</c:v>
                </c:pt>
                <c:pt idx="260">
                  <c:v>1176483.5019437498</c:v>
                </c:pt>
                <c:pt idx="261">
                  <c:v>1180991.1015680556</c:v>
                </c:pt>
                <c:pt idx="262">
                  <c:v>1185498.7011923611</c:v>
                </c:pt>
                <c:pt idx="263">
                  <c:v>1190006.3008166666</c:v>
                </c:pt>
                <c:pt idx="264">
                  <c:v>1194513.9004409721</c:v>
                </c:pt>
                <c:pt idx="265">
                  <c:v>1199021.5000652778</c:v>
                </c:pt>
                <c:pt idx="266">
                  <c:v>1203529.0996895833</c:v>
                </c:pt>
                <c:pt idx="267">
                  <c:v>1208036.6993138888</c:v>
                </c:pt>
                <c:pt idx="268">
                  <c:v>1212544.2989381943</c:v>
                </c:pt>
                <c:pt idx="269">
                  <c:v>1217051.8985625</c:v>
                </c:pt>
                <c:pt idx="270">
                  <c:v>1221559.4981868055</c:v>
                </c:pt>
                <c:pt idx="271">
                  <c:v>1226067.0978111112</c:v>
                </c:pt>
                <c:pt idx="272">
                  <c:v>1230574.6974354167</c:v>
                </c:pt>
                <c:pt idx="273">
                  <c:v>1235082.2970597222</c:v>
                </c:pt>
                <c:pt idx="274">
                  <c:v>1239589.8966840277</c:v>
                </c:pt>
                <c:pt idx="275">
                  <c:v>1244097.4963083332</c:v>
                </c:pt>
                <c:pt idx="276">
                  <c:v>1248605.0959326387</c:v>
                </c:pt>
                <c:pt idx="277">
                  <c:v>1253112.6955569445</c:v>
                </c:pt>
                <c:pt idx="278">
                  <c:v>1257620.29518125</c:v>
                </c:pt>
                <c:pt idx="279">
                  <c:v>1262127.8948055555</c:v>
                </c:pt>
                <c:pt idx="280">
                  <c:v>1266635.494429861</c:v>
                </c:pt>
                <c:pt idx="281">
                  <c:v>1271143.0940541665</c:v>
                </c:pt>
                <c:pt idx="282">
                  <c:v>1275650.6936784722</c:v>
                </c:pt>
                <c:pt idx="283">
                  <c:v>1280158.2933027777</c:v>
                </c:pt>
                <c:pt idx="284">
                  <c:v>1284665.8929270832</c:v>
                </c:pt>
                <c:pt idx="285">
                  <c:v>1289173.4925513887</c:v>
                </c:pt>
                <c:pt idx="286">
                  <c:v>1293681.0921756944</c:v>
                </c:pt>
                <c:pt idx="287">
                  <c:v>1298188.6917999999</c:v>
                </c:pt>
                <c:pt idx="288">
                  <c:v>1302696.2914243054</c:v>
                </c:pt>
                <c:pt idx="289">
                  <c:v>1307203.8910486111</c:v>
                </c:pt>
                <c:pt idx="290">
                  <c:v>1311711.4906729166</c:v>
                </c:pt>
                <c:pt idx="291">
                  <c:v>1316219.0902972221</c:v>
                </c:pt>
                <c:pt idx="292">
                  <c:v>1320726.6899215276</c:v>
                </c:pt>
                <c:pt idx="293">
                  <c:v>1325234.2895458331</c:v>
                </c:pt>
                <c:pt idx="294">
                  <c:v>1329741.8891701386</c:v>
                </c:pt>
                <c:pt idx="295">
                  <c:v>1334249.4887944444</c:v>
                </c:pt>
                <c:pt idx="296">
                  <c:v>1338757.0884187499</c:v>
                </c:pt>
                <c:pt idx="297">
                  <c:v>1343264.6880430556</c:v>
                </c:pt>
                <c:pt idx="298">
                  <c:v>1347772.2876673611</c:v>
                </c:pt>
                <c:pt idx="299">
                  <c:v>1352279.8872916666</c:v>
                </c:pt>
                <c:pt idx="300">
                  <c:v>1356787.4869159721</c:v>
                </c:pt>
                <c:pt idx="301">
                  <c:v>1361295.0865402778</c:v>
                </c:pt>
                <c:pt idx="302">
                  <c:v>1365802.6861645833</c:v>
                </c:pt>
                <c:pt idx="303">
                  <c:v>1370310.285788889</c:v>
                </c:pt>
                <c:pt idx="304">
                  <c:v>1374817.8854131945</c:v>
                </c:pt>
                <c:pt idx="305">
                  <c:v>1379325.4850375</c:v>
                </c:pt>
                <c:pt idx="306">
                  <c:v>1383833.0846618055</c:v>
                </c:pt>
                <c:pt idx="307">
                  <c:v>1388340.684286111</c:v>
                </c:pt>
                <c:pt idx="308">
                  <c:v>1392848.2839104165</c:v>
                </c:pt>
                <c:pt idx="309">
                  <c:v>1397355.883534722</c:v>
                </c:pt>
                <c:pt idx="310">
                  <c:v>1401863.4831590275</c:v>
                </c:pt>
                <c:pt idx="311">
                  <c:v>1406371.0827833333</c:v>
                </c:pt>
                <c:pt idx="312">
                  <c:v>1410878.6824076388</c:v>
                </c:pt>
                <c:pt idx="313">
                  <c:v>1415386.2820319445</c:v>
                </c:pt>
                <c:pt idx="314">
                  <c:v>1419893.88165625</c:v>
                </c:pt>
                <c:pt idx="315">
                  <c:v>1424401.4812805555</c:v>
                </c:pt>
                <c:pt idx="316">
                  <c:v>1428909.080904861</c:v>
                </c:pt>
                <c:pt idx="317">
                  <c:v>1433416.6805291665</c:v>
                </c:pt>
                <c:pt idx="318">
                  <c:v>1437924.280153472</c:v>
                </c:pt>
                <c:pt idx="319">
                  <c:v>1442431.8797777775</c:v>
                </c:pt>
                <c:pt idx="320">
                  <c:v>1446939.4794020832</c:v>
                </c:pt>
                <c:pt idx="321">
                  <c:v>1451447.0790263887</c:v>
                </c:pt>
                <c:pt idx="322">
                  <c:v>1455954.6786506944</c:v>
                </c:pt>
                <c:pt idx="323">
                  <c:v>1460462.2782749999</c:v>
                </c:pt>
                <c:pt idx="324">
                  <c:v>1464969.8778993054</c:v>
                </c:pt>
                <c:pt idx="325">
                  <c:v>1469477.4775236109</c:v>
                </c:pt>
                <c:pt idx="326">
                  <c:v>1473985.0771479164</c:v>
                </c:pt>
                <c:pt idx="327">
                  <c:v>1478492.6767722219</c:v>
                </c:pt>
                <c:pt idx="328">
                  <c:v>1483000.2763965277</c:v>
                </c:pt>
                <c:pt idx="329">
                  <c:v>1487507.8760208334</c:v>
                </c:pt>
                <c:pt idx="330">
                  <c:v>1492015.4756451389</c:v>
                </c:pt>
                <c:pt idx="331">
                  <c:v>1496523.0752694444</c:v>
                </c:pt>
                <c:pt idx="332">
                  <c:v>1501030.6748937499</c:v>
                </c:pt>
                <c:pt idx="333">
                  <c:v>1505538.2745180554</c:v>
                </c:pt>
                <c:pt idx="334">
                  <c:v>1510045.8741423611</c:v>
                </c:pt>
                <c:pt idx="335">
                  <c:v>1514553.4737666666</c:v>
                </c:pt>
                <c:pt idx="336">
                  <c:v>1519061.0733909721</c:v>
                </c:pt>
                <c:pt idx="337">
                  <c:v>1523568.6730152776</c:v>
                </c:pt>
                <c:pt idx="338">
                  <c:v>1528076.2726395831</c:v>
                </c:pt>
                <c:pt idx="339">
                  <c:v>1532583.8722638886</c:v>
                </c:pt>
                <c:pt idx="340">
                  <c:v>1537091.4718881943</c:v>
                </c:pt>
                <c:pt idx="341">
                  <c:v>1541599.0715124998</c:v>
                </c:pt>
                <c:pt idx="342">
                  <c:v>1546106.6711368053</c:v>
                </c:pt>
                <c:pt idx="343">
                  <c:v>1550614.2707611111</c:v>
                </c:pt>
                <c:pt idx="344">
                  <c:v>1555121.8703854168</c:v>
                </c:pt>
                <c:pt idx="345">
                  <c:v>1559629.4700097223</c:v>
                </c:pt>
                <c:pt idx="346">
                  <c:v>1564137.0696340278</c:v>
                </c:pt>
                <c:pt idx="347">
                  <c:v>1568644.6692583333</c:v>
                </c:pt>
                <c:pt idx="348">
                  <c:v>1573152.2688826388</c:v>
                </c:pt>
                <c:pt idx="349">
                  <c:v>1577659.8685069443</c:v>
                </c:pt>
                <c:pt idx="350">
                  <c:v>1582167.46813125</c:v>
                </c:pt>
                <c:pt idx="351">
                  <c:v>1586675.0677555555</c:v>
                </c:pt>
                <c:pt idx="352">
                  <c:v>1591182.667379861</c:v>
                </c:pt>
                <c:pt idx="353">
                  <c:v>1595690.2670041667</c:v>
                </c:pt>
                <c:pt idx="354">
                  <c:v>1600197.8666284722</c:v>
                </c:pt>
                <c:pt idx="355">
                  <c:v>1604705.4662527777</c:v>
                </c:pt>
                <c:pt idx="356">
                  <c:v>1609213.0658770832</c:v>
                </c:pt>
                <c:pt idx="357">
                  <c:v>1613720.6655013887</c:v>
                </c:pt>
                <c:pt idx="358">
                  <c:v>1618228.2651256942</c:v>
                </c:pt>
                <c:pt idx="359">
                  <c:v>1622735.8647499997</c:v>
                </c:pt>
              </c:numCache>
            </c:numRef>
          </c:yVal>
          <c:smooth val="1"/>
          <c:extLst>
            <c:ext xmlns:c16="http://schemas.microsoft.com/office/drawing/2014/chart" uri="{C3380CC4-5D6E-409C-BE32-E72D297353CC}">
              <c16:uniqueId val="{00000003-D6AD-4CC5-8C82-855FE24171A6}"/>
            </c:ext>
          </c:extLst>
        </c:ser>
        <c:dLbls>
          <c:showLegendKey val="0"/>
          <c:showVal val="0"/>
          <c:showCatName val="0"/>
          <c:showSerName val="0"/>
          <c:showPercent val="0"/>
          <c:showBubbleSize val="0"/>
        </c:dLbls>
        <c:axId val="1214932798"/>
        <c:axId val="84712994"/>
      </c:scatterChart>
      <c:valAx>
        <c:axId val="12149327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4712994"/>
        <c:crosses val="autoZero"/>
        <c:crossBetween val="midCat"/>
      </c:valAx>
      <c:valAx>
        <c:axId val="8471299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214932798"/>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2010628</xdr:colOff>
      <xdr:row>54</xdr:row>
      <xdr:rowOff>22093</xdr:rowOff>
    </xdr:from>
    <xdr:ext cx="2609850" cy="760988"/>
    <xdr:sp macro="" textlink="">
      <xdr:nvSpPr>
        <xdr:cNvPr id="4" name="Shape 4">
          <a:extLst>
            <a:ext uri="{FF2B5EF4-FFF2-40B4-BE49-F238E27FC236}">
              <a16:creationId xmlns:a16="http://schemas.microsoft.com/office/drawing/2014/main" id="{00000000-0008-0000-0400-000004000000}"/>
            </a:ext>
          </a:extLst>
        </xdr:cNvPr>
        <xdr:cNvSpPr/>
      </xdr:nvSpPr>
      <xdr:spPr>
        <a:xfrm rot="-1990259">
          <a:off x="2010628" y="9613768"/>
          <a:ext cx="2609850" cy="760988"/>
        </a:xfrm>
        <a:prstGeom prst="rect">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Update - If have accurate estimates, can replace cell D36 with</a:t>
          </a:r>
          <a:r>
            <a:rPr lang="en-US" sz="1600" baseline="0">
              <a:solidFill>
                <a:srgbClr val="FF0000"/>
              </a:solidFill>
              <a:latin typeface="Arial"/>
              <a:ea typeface="Arial"/>
              <a:cs typeface="Arial"/>
              <a:sym typeface="Arial"/>
            </a:rPr>
            <a:t> E62</a:t>
          </a:r>
          <a:endParaRPr sz="9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133350</xdr:colOff>
      <xdr:row>16</xdr:row>
      <xdr:rowOff>0</xdr:rowOff>
    </xdr:from>
    <xdr:ext cx="6343650" cy="3086100"/>
    <xdr:graphicFrame macro="">
      <xdr:nvGraphicFramePr>
        <xdr:cNvPr id="1862049027" name="Chart 1">
          <a:extLst>
            <a:ext uri="{FF2B5EF4-FFF2-40B4-BE49-F238E27FC236}">
              <a16:creationId xmlns:a16="http://schemas.microsoft.com/office/drawing/2014/main" id="{00000000-0008-0000-0500-0000039DF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425450</xdr:colOff>
      <xdr:row>16</xdr:row>
      <xdr:rowOff>63500</xdr:rowOff>
    </xdr:from>
    <xdr:ext cx="6886575" cy="3057525"/>
    <xdr:graphicFrame macro="">
      <xdr:nvGraphicFramePr>
        <xdr:cNvPr id="1843817717" name="Chart 2">
          <a:extLst>
            <a:ext uri="{FF2B5EF4-FFF2-40B4-BE49-F238E27FC236}">
              <a16:creationId xmlns:a16="http://schemas.microsoft.com/office/drawing/2014/main" id="{00000000-0008-0000-0500-0000F56CE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9525</xdr:colOff>
      <xdr:row>31</xdr:row>
      <xdr:rowOff>0</xdr:rowOff>
    </xdr:from>
    <xdr:ext cx="8086725" cy="4200525"/>
    <xdr:graphicFrame macro="">
      <xdr:nvGraphicFramePr>
        <xdr:cNvPr id="1177568087" name="Chart 3">
          <a:extLst>
            <a:ext uri="{FF2B5EF4-FFF2-40B4-BE49-F238E27FC236}">
              <a16:creationId xmlns:a16="http://schemas.microsoft.com/office/drawing/2014/main" id="{00000000-0008-0000-0600-000057433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2</xdr:row>
      <xdr:rowOff>104775</xdr:rowOff>
    </xdr:from>
    <xdr:ext cx="1457325" cy="64770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2</xdr:row>
      <xdr:rowOff>104775</xdr:rowOff>
    </xdr:from>
    <xdr:ext cx="1285875" cy="628650"/>
    <xdr:pic>
      <xdr:nvPicPr>
        <xdr:cNvPr id="3" name="image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2</xdr:row>
      <xdr:rowOff>104775</xdr:rowOff>
    </xdr:from>
    <xdr:ext cx="1285875" cy="628650"/>
    <xdr:pic>
      <xdr:nvPicPr>
        <xdr:cNvPr id="4" name="image1.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2</xdr:row>
      <xdr:rowOff>104775</xdr:rowOff>
    </xdr:from>
    <xdr:ext cx="1285875" cy="628650"/>
    <xdr:pic>
      <xdr:nvPicPr>
        <xdr:cNvPr id="5" name="image1.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2</xdr:row>
      <xdr:rowOff>104775</xdr:rowOff>
    </xdr:from>
    <xdr:ext cx="1285875" cy="628650"/>
    <xdr:pic>
      <xdr:nvPicPr>
        <xdr:cNvPr id="6" name="image1.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2</xdr:row>
      <xdr:rowOff>104775</xdr:rowOff>
    </xdr:from>
    <xdr:ext cx="1285875" cy="628650"/>
    <xdr:pic>
      <xdr:nvPicPr>
        <xdr:cNvPr id="7" name="image1.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57150</xdr:colOff>
      <xdr:row>10</xdr:row>
      <xdr:rowOff>57150</xdr:rowOff>
    </xdr:from>
    <xdr:ext cx="8086725" cy="4200525"/>
    <xdr:graphicFrame macro="">
      <xdr:nvGraphicFramePr>
        <xdr:cNvPr id="1006922883" name="Chart 4">
          <a:extLst>
            <a:ext uri="{FF2B5EF4-FFF2-40B4-BE49-F238E27FC236}">
              <a16:creationId xmlns:a16="http://schemas.microsoft.com/office/drawing/2014/main" id="{00000000-0008-0000-0700-0000836C0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0</xdr:row>
      <xdr:rowOff>104775</xdr:rowOff>
    </xdr:from>
    <xdr:ext cx="1457325" cy="63817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0</xdr:row>
      <xdr:rowOff>104775</xdr:rowOff>
    </xdr:from>
    <xdr:ext cx="1285875" cy="628650"/>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0</xdr:row>
      <xdr:rowOff>104775</xdr:rowOff>
    </xdr:from>
    <xdr:ext cx="1285875" cy="628650"/>
    <xdr:pic>
      <xdr:nvPicPr>
        <xdr:cNvPr id="4" name="image1.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0</xdr:row>
      <xdr:rowOff>104775</xdr:rowOff>
    </xdr:from>
    <xdr:ext cx="1285875" cy="628650"/>
    <xdr:pic>
      <xdr:nvPicPr>
        <xdr:cNvPr id="5" name="image1.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0</xdr:row>
      <xdr:rowOff>104775</xdr:rowOff>
    </xdr:from>
    <xdr:ext cx="1285875" cy="628650"/>
    <xdr:pic>
      <xdr:nvPicPr>
        <xdr:cNvPr id="6" name="image1.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0</xdr:row>
      <xdr:rowOff>104775</xdr:rowOff>
    </xdr:from>
    <xdr:ext cx="1285875" cy="628650"/>
    <xdr:pic>
      <xdr:nvPicPr>
        <xdr:cNvPr id="7" name="image1.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9</xdr:col>
      <xdr:colOff>63501</xdr:colOff>
      <xdr:row>7</xdr:row>
      <xdr:rowOff>228600</xdr:rowOff>
    </xdr:from>
    <xdr:ext cx="7118350" cy="4552950"/>
    <xdr:graphicFrame macro="">
      <xdr:nvGraphicFramePr>
        <xdr:cNvPr id="1290560166" name="Chart 5">
          <a:extLst>
            <a:ext uri="{FF2B5EF4-FFF2-40B4-BE49-F238E27FC236}">
              <a16:creationId xmlns:a16="http://schemas.microsoft.com/office/drawing/2014/main" id="{00000000-0008-0000-0800-0000A662E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0</xdr:row>
      <xdr:rowOff>104775</xdr:rowOff>
    </xdr:from>
    <xdr:ext cx="1457325" cy="638175"/>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0</xdr:row>
      <xdr:rowOff>104775</xdr:rowOff>
    </xdr:from>
    <xdr:ext cx="1285875" cy="628650"/>
    <xdr:pic>
      <xdr:nvPicPr>
        <xdr:cNvPr id="3" name="image1.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0</xdr:row>
      <xdr:rowOff>104775</xdr:rowOff>
    </xdr:from>
    <xdr:ext cx="1285875" cy="628650"/>
    <xdr:pic>
      <xdr:nvPicPr>
        <xdr:cNvPr id="4" name="image1.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0</xdr:row>
      <xdr:rowOff>104775</xdr:rowOff>
    </xdr:from>
    <xdr:ext cx="1285875" cy="628650"/>
    <xdr:pic>
      <xdr:nvPicPr>
        <xdr:cNvPr id="5" name="image1.pn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0</xdr:row>
      <xdr:rowOff>104775</xdr:rowOff>
    </xdr:from>
    <xdr:ext cx="1285875" cy="628650"/>
    <xdr:pic>
      <xdr:nvPicPr>
        <xdr:cNvPr id="6" name="image1.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0</xdr:row>
      <xdr:rowOff>104775</xdr:rowOff>
    </xdr:from>
    <xdr:ext cx="1285875" cy="628650"/>
    <xdr:pic>
      <xdr:nvPicPr>
        <xdr:cNvPr id="7" name="image1.png">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Matt Smith" id="{C2583460-54CA-4A7D-9F9F-9700C904E3C5}" userId="ed5a1c8dfbde7d1d" providerId="Windows Live"/>
  <person displayName="Smith, Matt" id="{B8BCE0F2-A9E1-4D0C-ADD5-6396862D9CC8}" userId="S::Matt.Smith2@conocophillips.com::d019010b-79fc-46fa-b896-bba4068ea0d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8" dT="2024-11-16T18:48:19.86" personId="{B8BCE0F2-A9E1-4D0C-ADD5-6396862D9CC8}" id="{D995BCB4-BFF6-4A96-A409-383CF21092AF}">
    <text>Quarterly payouts</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4-11-16T19:15:35.27" personId="{B8BCE0F2-A9E1-4D0C-ADD5-6396862D9CC8}" id="{CBC4BB8F-1848-421A-8DEC-133DDFA43B92}">
    <text>$0 if seller pays closing costs/prepaids</text>
  </threadedComment>
  <threadedComment ref="B34" dT="2024-11-23T19:58:17.19" personId="{C2583460-54CA-4A7D-9F9F-9700C904E3C5}" id="{70B12782-23CE-4F1D-842B-2CA63F81B9FC}">
    <text>$75/service, conservative</text>
  </threadedComment>
</ThreadedComments>
</file>

<file path=xl/threadedComments/threadedComment3.xml><?xml version="1.0" encoding="utf-8"?>
<ThreadedComments xmlns="http://schemas.microsoft.com/office/spreadsheetml/2018/threadedcomments" xmlns:x="http://schemas.openxmlformats.org/spreadsheetml/2006/main">
  <threadedComment ref="O15" dT="2024-11-14T00:19:21.60" personId="{B8BCE0F2-A9E1-4D0C-ADD5-6396862D9CC8}" id="{36B2AB8A-69F1-4563-9D30-6B4E65F75846}">
    <text>Proceeds taking into account remaining loan balance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0"/>
  <sheetViews>
    <sheetView workbookViewId="0">
      <selection activeCell="G25" sqref="G25"/>
    </sheetView>
  </sheetViews>
  <sheetFormatPr defaultColWidth="12.6640625" defaultRowHeight="15" customHeight="1"/>
  <cols>
    <col min="1" max="1" width="8.6640625" customWidth="1"/>
    <col min="2" max="2" width="12.21875" customWidth="1"/>
    <col min="3" max="7" width="8.6640625" customWidth="1"/>
    <col min="8" max="8" width="12.21875" customWidth="1"/>
    <col min="9" max="12" width="8.6640625" customWidth="1"/>
    <col min="13" max="13" width="13.88671875" customWidth="1"/>
    <col min="14" max="14" width="18.88671875" customWidth="1"/>
    <col min="15" max="17" width="8.6640625" customWidth="1"/>
    <col min="18" max="18" width="10.33203125" customWidth="1"/>
    <col min="19" max="19" width="14.44140625" customWidth="1"/>
    <col min="20" max="20" width="14.88671875" customWidth="1"/>
    <col min="21" max="26" width="8.6640625" customWidth="1"/>
  </cols>
  <sheetData>
    <row r="1" spans="1:22" ht="14.25" customHeight="1"/>
    <row r="2" spans="1:22" ht="14.25" customHeight="1">
      <c r="I2" s="107"/>
    </row>
    <row r="3" spans="1:22" ht="14.25" customHeight="1">
      <c r="A3" s="2" t="s">
        <v>106</v>
      </c>
      <c r="C3" s="2" t="s">
        <v>135</v>
      </c>
      <c r="G3" s="2" t="s">
        <v>106</v>
      </c>
      <c r="I3" s="2" t="s">
        <v>135</v>
      </c>
      <c r="S3" s="4" t="s">
        <v>7</v>
      </c>
      <c r="T3" s="117">
        <f>XIRR(T4:T10,R4:R10)</f>
        <v>0.21632629036903386</v>
      </c>
    </row>
    <row r="4" spans="1:22" ht="14.25" customHeight="1">
      <c r="A4" s="2">
        <v>0</v>
      </c>
      <c r="B4" s="3">
        <v>100000</v>
      </c>
      <c r="G4" s="2">
        <v>0</v>
      </c>
      <c r="H4" s="3">
        <v>100000</v>
      </c>
      <c r="M4" s="2" t="s">
        <v>136</v>
      </c>
      <c r="R4" s="118">
        <v>45292</v>
      </c>
      <c r="S4" s="2" t="s">
        <v>11</v>
      </c>
      <c r="T4" s="119">
        <v>-8500000</v>
      </c>
      <c r="U4" s="3"/>
    </row>
    <row r="5" spans="1:22" ht="14.25" customHeight="1">
      <c r="A5" s="2">
        <f t="shared" ref="A5:A14" si="0">A4+1</f>
        <v>1</v>
      </c>
      <c r="B5" s="3">
        <v>110000</v>
      </c>
      <c r="C5" s="107">
        <f>(B5/B4)-1</f>
        <v>0.10000000000000009</v>
      </c>
      <c r="G5" s="2">
        <f t="shared" ref="G5:G9" si="1">G4+1</f>
        <v>1</v>
      </c>
      <c r="H5" s="3">
        <v>110000</v>
      </c>
      <c r="I5" s="107">
        <f t="shared" ref="I5:I9" si="2">(H5/H4)-1</f>
        <v>0.10000000000000009</v>
      </c>
      <c r="M5" s="2" t="s">
        <v>137</v>
      </c>
      <c r="N5" s="107">
        <v>0.08</v>
      </c>
      <c r="R5" s="118">
        <f t="shared" ref="R5:R10" si="3">R4+365</f>
        <v>45657</v>
      </c>
      <c r="S5" s="2" t="s">
        <v>13</v>
      </c>
      <c r="T5" s="6">
        <f t="shared" ref="T5:T9" si="4">-$T$4*$U$5</f>
        <v>1360000</v>
      </c>
      <c r="U5" s="204">
        <v>0.16</v>
      </c>
      <c r="V5" s="2" t="s">
        <v>138</v>
      </c>
    </row>
    <row r="6" spans="1:22" ht="14.25" customHeight="1">
      <c r="A6" s="2">
        <f t="shared" si="0"/>
        <v>2</v>
      </c>
      <c r="B6" s="3">
        <v>105000</v>
      </c>
      <c r="C6" s="107">
        <f t="shared" ref="C6:C14" si="5">(B6/B5)-1</f>
        <v>-4.5454545454545414E-2</v>
      </c>
      <c r="G6" s="2">
        <f t="shared" si="1"/>
        <v>2</v>
      </c>
      <c r="H6" s="3">
        <v>105000</v>
      </c>
      <c r="I6" s="107">
        <f t="shared" si="2"/>
        <v>-4.5454545454545414E-2</v>
      </c>
      <c r="M6" s="2" t="s">
        <v>139</v>
      </c>
      <c r="N6" s="2">
        <v>5</v>
      </c>
      <c r="O6" s="2">
        <f>N6*12</f>
        <v>60</v>
      </c>
      <c r="R6" s="118">
        <f t="shared" si="3"/>
        <v>46022</v>
      </c>
      <c r="S6" s="2" t="s">
        <v>16</v>
      </c>
      <c r="T6" s="6">
        <f t="shared" si="4"/>
        <v>1360000</v>
      </c>
    </row>
    <row r="7" spans="1:22" ht="14.25" customHeight="1">
      <c r="A7" s="2">
        <f t="shared" si="0"/>
        <v>3</v>
      </c>
      <c r="B7" s="3">
        <v>120000</v>
      </c>
      <c r="C7" s="107">
        <f t="shared" si="5"/>
        <v>0.14285714285714279</v>
      </c>
      <c r="G7" s="2">
        <f t="shared" si="1"/>
        <v>3</v>
      </c>
      <c r="H7" s="3">
        <v>120000</v>
      </c>
      <c r="I7" s="107">
        <f t="shared" si="2"/>
        <v>0.14285714285714279</v>
      </c>
      <c r="R7" s="118">
        <f t="shared" si="3"/>
        <v>46387</v>
      </c>
      <c r="S7" s="2" t="s">
        <v>19</v>
      </c>
      <c r="T7" s="6">
        <f t="shared" si="4"/>
        <v>1360000</v>
      </c>
    </row>
    <row r="8" spans="1:22" ht="14.25" customHeight="1">
      <c r="A8" s="2">
        <f t="shared" si="0"/>
        <v>4</v>
      </c>
      <c r="B8" s="3">
        <f t="shared" ref="B8:B14" si="6">B7+5000</f>
        <v>125000</v>
      </c>
      <c r="C8" s="107">
        <f t="shared" si="5"/>
        <v>4.1666666666666741E-2</v>
      </c>
      <c r="G8" s="2">
        <f t="shared" si="1"/>
        <v>4</v>
      </c>
      <c r="H8" s="3">
        <f t="shared" ref="H8:H9" si="7">H7+5000</f>
        <v>125000</v>
      </c>
      <c r="I8" s="107">
        <f t="shared" si="2"/>
        <v>4.1666666666666741E-2</v>
      </c>
      <c r="R8" s="118">
        <f t="shared" si="3"/>
        <v>46752</v>
      </c>
      <c r="S8" s="2" t="s">
        <v>21</v>
      </c>
      <c r="T8" s="6">
        <f t="shared" si="4"/>
        <v>1360000</v>
      </c>
    </row>
    <row r="9" spans="1:22" ht="14.25" customHeight="1">
      <c r="A9" s="2">
        <f t="shared" si="0"/>
        <v>5</v>
      </c>
      <c r="B9" s="3">
        <f t="shared" si="6"/>
        <v>130000</v>
      </c>
      <c r="C9" s="107">
        <f t="shared" si="5"/>
        <v>4.0000000000000036E-2</v>
      </c>
      <c r="G9" s="2">
        <f t="shared" si="1"/>
        <v>5</v>
      </c>
      <c r="H9" s="3">
        <f t="shared" si="7"/>
        <v>130000</v>
      </c>
      <c r="I9" s="107">
        <f t="shared" si="2"/>
        <v>4.0000000000000036E-2</v>
      </c>
      <c r="R9" s="118">
        <f t="shared" si="3"/>
        <v>47117</v>
      </c>
      <c r="S9" s="2" t="s">
        <v>22</v>
      </c>
      <c r="T9" s="6">
        <f t="shared" si="4"/>
        <v>1360000</v>
      </c>
    </row>
    <row r="10" spans="1:22" ht="14.25" customHeight="1">
      <c r="A10" s="2">
        <f t="shared" si="0"/>
        <v>6</v>
      </c>
      <c r="B10" s="3">
        <f t="shared" si="6"/>
        <v>135000</v>
      </c>
      <c r="C10" s="107">
        <f t="shared" si="5"/>
        <v>3.8461538461538547E-2</v>
      </c>
      <c r="H10" s="3"/>
      <c r="I10" s="107"/>
      <c r="R10" s="118">
        <f t="shared" si="3"/>
        <v>47482</v>
      </c>
      <c r="S10" s="12">
        <v>6</v>
      </c>
      <c r="T10" s="3">
        <f>-T4*(1+U10)^S10</f>
        <v>14813534.427942645</v>
      </c>
      <c r="U10" s="204">
        <v>9.7000000000000003E-2</v>
      </c>
      <c r="V10" s="2" t="s">
        <v>140</v>
      </c>
    </row>
    <row r="11" spans="1:22" ht="14.25" customHeight="1">
      <c r="A11" s="2">
        <f t="shared" si="0"/>
        <v>7</v>
      </c>
      <c r="B11" s="3">
        <f t="shared" si="6"/>
        <v>140000</v>
      </c>
      <c r="C11" s="107">
        <f t="shared" si="5"/>
        <v>3.7037037037036979E-2</v>
      </c>
      <c r="H11" s="3"/>
      <c r="I11" s="101">
        <f>(H9-H4)/H4</f>
        <v>0.3</v>
      </c>
      <c r="J11" s="2" t="s">
        <v>141</v>
      </c>
    </row>
    <row r="12" spans="1:22" ht="14.25" customHeight="1">
      <c r="A12" s="2">
        <f t="shared" si="0"/>
        <v>8</v>
      </c>
      <c r="B12" s="3">
        <f t="shared" si="6"/>
        <v>145000</v>
      </c>
      <c r="C12" s="107">
        <f t="shared" si="5"/>
        <v>3.5714285714285809E-2</v>
      </c>
      <c r="H12" s="3"/>
      <c r="I12" s="35">
        <f>SUM(I5:I9)/COUNT(I5:I9)</f>
        <v>5.581385281385285E-2</v>
      </c>
      <c r="J12" s="2" t="s">
        <v>132</v>
      </c>
    </row>
    <row r="13" spans="1:22" ht="14.25" customHeight="1">
      <c r="A13" s="2">
        <f t="shared" si="0"/>
        <v>9</v>
      </c>
      <c r="B13" s="3">
        <f t="shared" si="6"/>
        <v>150000</v>
      </c>
      <c r="C13" s="107">
        <f t="shared" si="5"/>
        <v>3.4482758620689724E-2</v>
      </c>
      <c r="H13" s="3"/>
      <c r="I13" s="35">
        <f>(H9/H4)^(1/COUNT(I4:I9))-1</f>
        <v>5.387395206178347E-2</v>
      </c>
      <c r="J13" s="2" t="s">
        <v>133</v>
      </c>
      <c r="M13" s="120">
        <v>0.105</v>
      </c>
      <c r="N13" s="121" t="s">
        <v>142</v>
      </c>
      <c r="O13" s="121"/>
      <c r="P13" s="122"/>
    </row>
    <row r="14" spans="1:22" ht="14.25" customHeight="1">
      <c r="A14" s="2">
        <f t="shared" si="0"/>
        <v>10</v>
      </c>
      <c r="B14" s="3">
        <f t="shared" si="6"/>
        <v>155000</v>
      </c>
      <c r="C14" s="107">
        <f t="shared" si="5"/>
        <v>3.3333333333333437E-2</v>
      </c>
      <c r="H14" s="3"/>
      <c r="I14" s="32">
        <f>H9/H4</f>
        <v>1.3</v>
      </c>
      <c r="J14" s="2" t="s">
        <v>143</v>
      </c>
      <c r="M14" s="123">
        <v>8500000</v>
      </c>
      <c r="N14" s="4" t="s">
        <v>144</v>
      </c>
      <c r="O14" s="4"/>
      <c r="P14" s="124"/>
    </row>
    <row r="15" spans="1:22" ht="14.25" customHeight="1">
      <c r="B15" s="3"/>
      <c r="C15" s="107"/>
      <c r="H15" s="3"/>
      <c r="I15" s="107"/>
      <c r="M15" s="125">
        <f>O15*12</f>
        <v>60</v>
      </c>
      <c r="N15" s="4" t="s">
        <v>145</v>
      </c>
      <c r="O15" s="126">
        <v>5</v>
      </c>
      <c r="P15" s="124"/>
    </row>
    <row r="16" spans="1:22" ht="14.25" customHeight="1">
      <c r="C16" s="101">
        <f>(B14-B4)/B4</f>
        <v>0.55000000000000004</v>
      </c>
      <c r="D16" s="2" t="s">
        <v>141</v>
      </c>
      <c r="M16" s="45"/>
      <c r="N16" s="4"/>
      <c r="O16" s="4"/>
      <c r="P16" s="124"/>
    </row>
    <row r="17" spans="3:16" ht="14.25" customHeight="1">
      <c r="C17" s="35">
        <f>SUM(C5:C14)/COUNT(C5:C14)</f>
        <v>4.5809821723614877E-2</v>
      </c>
      <c r="D17" s="2" t="s">
        <v>132</v>
      </c>
      <c r="M17" s="45" t="s">
        <v>146</v>
      </c>
      <c r="N17" s="10">
        <f>M14*(1+M13/12)^(M15)</f>
        <v>14336125.345715202</v>
      </c>
      <c r="O17" s="33">
        <f>N17/M14</f>
        <v>1.6866029818488473</v>
      </c>
      <c r="P17" s="124" t="s">
        <v>147</v>
      </c>
    </row>
    <row r="18" spans="3:16" ht="14.25" customHeight="1">
      <c r="C18" s="35">
        <f>(B14/B4)^(1/COUNT(C4:C14))-1</f>
        <v>4.4800014160264245E-2</v>
      </c>
      <c r="D18" s="2" t="s">
        <v>133</v>
      </c>
      <c r="M18" s="127" t="s">
        <v>133</v>
      </c>
      <c r="N18" s="128">
        <f>(N17/M14)^(1/(O15*4))-1</f>
        <v>2.6480357421875267E-2</v>
      </c>
      <c r="O18" s="129"/>
      <c r="P18" s="130"/>
    </row>
    <row r="19" spans="3:16" ht="14.25" customHeight="1">
      <c r="C19" s="2">
        <f>B14/B4</f>
        <v>1.55</v>
      </c>
      <c r="D19" s="2" t="s">
        <v>143</v>
      </c>
    </row>
    <row r="20" spans="3:16" ht="14.25" customHeight="1"/>
    <row r="21" spans="3:16" ht="14.25" customHeight="1"/>
    <row r="22" spans="3:16" ht="14.25" customHeight="1"/>
    <row r="23" spans="3:16" ht="14.25" customHeight="1"/>
    <row r="24" spans="3:16" ht="14.25" customHeight="1"/>
    <row r="25" spans="3:16" ht="14.25" customHeight="1"/>
    <row r="26" spans="3:16" ht="14.25" customHeight="1"/>
    <row r="27" spans="3:16" ht="14.25" customHeight="1"/>
    <row r="28" spans="3:16" ht="14.25" customHeight="1"/>
    <row r="29" spans="3:16" ht="14.25" customHeight="1"/>
    <row r="30" spans="3:16" ht="14.25" customHeight="1"/>
    <row r="31" spans="3:16" ht="14.25" customHeight="1"/>
    <row r="32" spans="3: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4"/>
  <sheetViews>
    <sheetView tabSelected="1" workbookViewId="0">
      <selection activeCell="D6" sqref="D6"/>
    </sheetView>
  </sheetViews>
  <sheetFormatPr defaultColWidth="12.6640625" defaultRowHeight="15" customHeight="1"/>
  <cols>
    <col min="1" max="1" width="47.109375" customWidth="1"/>
    <col min="2" max="2" width="16.44140625" customWidth="1"/>
    <col min="3" max="3" width="14.44140625" customWidth="1"/>
    <col min="4" max="4" width="11.44140625" customWidth="1"/>
    <col min="5" max="5" width="9.44140625" customWidth="1"/>
    <col min="6" max="6" width="11.21875" bestFit="1" customWidth="1"/>
    <col min="7" max="7" width="3.44140625" customWidth="1"/>
    <col min="8" max="8" width="43.21875" customWidth="1"/>
    <col min="9" max="9" width="12.77734375" customWidth="1"/>
    <col min="10" max="10" width="11" customWidth="1"/>
    <col min="11" max="11" width="19" customWidth="1"/>
    <col min="12" max="12" width="39.44140625" customWidth="1"/>
    <col min="13" max="13" width="15.109375" customWidth="1"/>
    <col min="14" max="14" width="11.44140625" customWidth="1"/>
    <col min="15" max="26" width="8.6640625" customWidth="1"/>
  </cols>
  <sheetData>
    <row r="1" spans="1:14" ht="14.25" customHeight="1">
      <c r="A1" s="1"/>
      <c r="B1" s="195"/>
      <c r="H1" s="247" t="s">
        <v>0</v>
      </c>
      <c r="I1" s="248">
        <v>8.2500000000000004E-2</v>
      </c>
    </row>
    <row r="2" spans="1:14" ht="14.25" customHeight="1">
      <c r="A2" s="194" t="s">
        <v>234</v>
      </c>
      <c r="B2">
        <v>3240</v>
      </c>
      <c r="C2" s="195" t="s">
        <v>173</v>
      </c>
      <c r="D2" s="187">
        <f>A3/B2</f>
        <v>231.4814814814815</v>
      </c>
      <c r="E2" s="195" t="s">
        <v>224</v>
      </c>
      <c r="H2" s="247" t="s">
        <v>1</v>
      </c>
      <c r="I2" s="249">
        <v>20</v>
      </c>
      <c r="J2" s="2" t="s">
        <v>2</v>
      </c>
    </row>
    <row r="3" spans="1:14" ht="14.25" customHeight="1">
      <c r="A3" s="3">
        <f>B5</f>
        <v>750000</v>
      </c>
      <c r="B3" s="2" t="s">
        <v>3</v>
      </c>
      <c r="C3" s="3"/>
      <c r="F3" s="187"/>
      <c r="H3" s="247" t="s">
        <v>4</v>
      </c>
      <c r="I3" s="250">
        <f>SUM(B7+B6-C5-C4)</f>
        <v>20000</v>
      </c>
    </row>
    <row r="4" spans="1:14" ht="14.25" customHeight="1">
      <c r="C4" s="19">
        <v>5000</v>
      </c>
      <c r="D4" s="2" t="s">
        <v>5</v>
      </c>
      <c r="H4" s="251" t="s">
        <v>6</v>
      </c>
      <c r="I4" s="246">
        <f>-PMT($I$1/12,$I$2*12,I3)</f>
        <v>170.41313046217425</v>
      </c>
      <c r="J4" s="5">
        <f t="shared" ref="J4:J6" si="0">I4*12</f>
        <v>2044.957565546091</v>
      </c>
      <c r="L4" s="4" t="s">
        <v>7</v>
      </c>
      <c r="M4" s="117">
        <f>IRR(M5:M11)</f>
        <v>3.3020744342892039E-2</v>
      </c>
    </row>
    <row r="5" spans="1:14" ht="14.25" customHeight="1" thickBot="1">
      <c r="A5" s="2" t="s">
        <v>8</v>
      </c>
      <c r="B5" s="19">
        <v>750000</v>
      </c>
      <c r="C5" s="131">
        <v>50000</v>
      </c>
      <c r="D5" s="2" t="s">
        <v>9</v>
      </c>
      <c r="H5" s="252" t="s">
        <v>148</v>
      </c>
      <c r="I5" s="253">
        <f>-PPMT($I$1/12,1,$I$2*12,I3)</f>
        <v>32.913130462174237</v>
      </c>
      <c r="J5" s="5">
        <f t="shared" si="0"/>
        <v>394.95756554609085</v>
      </c>
      <c r="L5" s="2" t="s">
        <v>11</v>
      </c>
      <c r="M5" s="3">
        <f>-B5</f>
        <v>-750000</v>
      </c>
      <c r="N5" s="3"/>
    </row>
    <row r="6" spans="1:14" ht="14.25" customHeight="1" thickBot="1">
      <c r="A6" s="2" t="s">
        <v>12</v>
      </c>
      <c r="B6" s="19">
        <v>0</v>
      </c>
      <c r="C6" t="s">
        <v>228</v>
      </c>
      <c r="H6" s="254" t="s">
        <v>10</v>
      </c>
      <c r="I6" s="255">
        <f>-IPMT($I$1/12,1,$I$2*12,I3)</f>
        <v>137.5</v>
      </c>
      <c r="J6" s="5">
        <f t="shared" si="0"/>
        <v>1650</v>
      </c>
      <c r="L6" s="2" t="s">
        <v>13</v>
      </c>
      <c r="M6" s="6">
        <f>'STR 10 Year'!B39</f>
        <v>9987.2708082697136</v>
      </c>
    </row>
    <row r="7" spans="1:14" ht="14.25" customHeight="1">
      <c r="A7" s="7" t="s">
        <v>149</v>
      </c>
      <c r="B7" s="8">
        <f>B5*C7</f>
        <v>75000</v>
      </c>
      <c r="C7" s="268">
        <v>0.1</v>
      </c>
      <c r="D7" s="2" t="s">
        <v>14</v>
      </c>
      <c r="J7" s="5"/>
      <c r="L7" s="2" t="s">
        <v>16</v>
      </c>
      <c r="M7" s="6">
        <f>'STR 10 Year'!C39</f>
        <v>11253.270808269714</v>
      </c>
    </row>
    <row r="8" spans="1:14" ht="14.25" customHeight="1">
      <c r="A8" s="4" t="s">
        <v>17</v>
      </c>
      <c r="B8" s="10">
        <f>B5-B7</f>
        <v>675000</v>
      </c>
      <c r="D8" s="5"/>
      <c r="H8" s="4" t="s">
        <v>15</v>
      </c>
      <c r="I8" s="248">
        <f>IF(C7=0.1,0.08062,0.0775)</f>
        <v>8.0619999999999997E-2</v>
      </c>
      <c r="J8" t="s">
        <v>232</v>
      </c>
      <c r="L8" s="2" t="s">
        <v>19</v>
      </c>
      <c r="M8" s="6">
        <f>'STR 10 Year'!D39</f>
        <v>12225.870808269705</v>
      </c>
    </row>
    <row r="9" spans="1:14" ht="14.25" customHeight="1" thickBot="1">
      <c r="B9" s="3"/>
      <c r="H9" s="173" t="s">
        <v>18</v>
      </c>
      <c r="I9" s="256">
        <v>30</v>
      </c>
      <c r="J9" s="2" t="s">
        <v>2</v>
      </c>
      <c r="L9" s="2" t="s">
        <v>21</v>
      </c>
      <c r="M9" s="6">
        <f>'STR 10 Year'!E39</f>
        <v>13205.018908269696</v>
      </c>
    </row>
    <row r="10" spans="1:14" ht="14.25" customHeight="1" thickBot="1">
      <c r="B10" s="3"/>
      <c r="H10" s="259" t="s">
        <v>150</v>
      </c>
      <c r="I10" s="260">
        <f>-PMT($I$8/12,$I$9*12,$B$8)</f>
        <v>4982.1163215330798</v>
      </c>
      <c r="L10" s="2" t="s">
        <v>22</v>
      </c>
      <c r="M10" s="6">
        <f>'STR 10 Year'!F39</f>
        <v>14190.658040769697</v>
      </c>
    </row>
    <row r="11" spans="1:14" ht="14.25" customHeight="1">
      <c r="A11" s="2" t="s">
        <v>23</v>
      </c>
      <c r="B11" s="11">
        <f>SUM(B5)</f>
        <v>750000</v>
      </c>
      <c r="H11" s="257" t="s">
        <v>20</v>
      </c>
      <c r="I11" s="258">
        <f>-IPMT($I$8/12,1,$I$9*12,$B$8)</f>
        <v>4534.875</v>
      </c>
      <c r="J11" s="209"/>
      <c r="K11" s="209"/>
      <c r="L11" s="12">
        <v>6</v>
      </c>
      <c r="M11" s="11">
        <f>$B$5*(1+0.02)^L11</f>
        <v>844621.81444800005</v>
      </c>
      <c r="N11" s="2" t="s">
        <v>24</v>
      </c>
    </row>
    <row r="12" spans="1:14" ht="14.25" customHeight="1">
      <c r="A12" s="2" t="s">
        <v>25</v>
      </c>
      <c r="B12" s="11">
        <f>B5</f>
        <v>750000</v>
      </c>
      <c r="H12" s="245" t="s">
        <v>151</v>
      </c>
      <c r="I12" s="246">
        <f>-PPMT($I$8/12,1,$I$9*12,$B$8)</f>
        <v>447.24132153308028</v>
      </c>
      <c r="J12" s="5">
        <f>I12*12</f>
        <v>5366.8958583969634</v>
      </c>
    </row>
    <row r="13" spans="1:14" ht="14.25" customHeight="1">
      <c r="B13" s="11"/>
    </row>
    <row r="14" spans="1:14" ht="14.25" customHeight="1">
      <c r="B14" s="1" t="s">
        <v>152</v>
      </c>
      <c r="C14" s="16" t="s">
        <v>28</v>
      </c>
      <c r="D14" s="1" t="s">
        <v>29</v>
      </c>
      <c r="H14" s="13" t="s">
        <v>26</v>
      </c>
      <c r="I14" s="14"/>
    </row>
    <row r="15" spans="1:14" ht="14.25" customHeight="1">
      <c r="A15" s="4" t="s">
        <v>30</v>
      </c>
      <c r="B15" s="19">
        <v>300</v>
      </c>
      <c r="C15" s="20">
        <f>B15*30.5</f>
        <v>9150</v>
      </c>
      <c r="D15" s="20">
        <f t="shared" ref="D15:D17" si="1">C15*12</f>
        <v>109800</v>
      </c>
      <c r="H15" s="7" t="s">
        <v>27</v>
      </c>
      <c r="I15" s="15">
        <f>C48/SUM($B$6:$B$7)</f>
        <v>0.13316361077692943</v>
      </c>
      <c r="J15" s="3"/>
      <c r="M15" s="3"/>
    </row>
    <row r="16" spans="1:14" ht="14.25" customHeight="1">
      <c r="A16" s="4" t="s">
        <v>153</v>
      </c>
      <c r="B16" s="268">
        <v>1</v>
      </c>
      <c r="C16" s="20">
        <f>-C15*(1-B16)</f>
        <v>0</v>
      </c>
      <c r="D16" s="171">
        <f t="shared" si="1"/>
        <v>0</v>
      </c>
      <c r="H16" s="17" t="s">
        <v>31</v>
      </c>
      <c r="I16" s="18">
        <f>C48/B7</f>
        <v>0.13316361077692943</v>
      </c>
      <c r="L16" s="284"/>
      <c r="M16" s="285"/>
    </row>
    <row r="17" spans="1:13" ht="14.25" customHeight="1">
      <c r="A17" s="24" t="s">
        <v>154</v>
      </c>
      <c r="B17" s="173"/>
      <c r="C17" s="174">
        <v>0</v>
      </c>
      <c r="D17" s="175">
        <f t="shared" si="1"/>
        <v>0</v>
      </c>
      <c r="H17" s="132" t="s">
        <v>132</v>
      </c>
      <c r="I17" s="22"/>
      <c r="J17" s="3"/>
      <c r="L17" s="23"/>
      <c r="M17" s="23"/>
    </row>
    <row r="18" spans="1:13" ht="14.25" customHeight="1" thickBot="1">
      <c r="A18" s="172"/>
      <c r="B18" s="176"/>
      <c r="C18" s="177"/>
      <c r="D18" s="177"/>
      <c r="H18" s="21" t="s">
        <v>32</v>
      </c>
      <c r="I18" s="22">
        <f>PPMT($I$8/12,1,$I$9*12,$B$8)*12</f>
        <v>-5366.8958583969634</v>
      </c>
      <c r="J18" s="3"/>
    </row>
    <row r="19" spans="1:13" ht="14.25" customHeight="1" thickBot="1">
      <c r="A19" s="36" t="s">
        <v>33</v>
      </c>
      <c r="B19" s="178"/>
      <c r="C19" s="179">
        <f>SUM(C15:C17)</f>
        <v>9150</v>
      </c>
      <c r="D19" s="180">
        <f>C19*12</f>
        <v>109800</v>
      </c>
      <c r="H19" s="25" t="s">
        <v>222</v>
      </c>
      <c r="I19" s="26">
        <f>C48*0.25</f>
        <v>2496.8177020674266</v>
      </c>
      <c r="J19" s="5"/>
    </row>
    <row r="20" spans="1:13" ht="14.25" customHeight="1"/>
    <row r="21" spans="1:13" ht="14.25" customHeight="1" thickBot="1">
      <c r="A21" s="1"/>
      <c r="B21" s="1"/>
      <c r="C21" s="1"/>
      <c r="D21" s="1"/>
      <c r="E21" s="29"/>
      <c r="F21" s="29"/>
      <c r="H21" s="28" t="s">
        <v>34</v>
      </c>
      <c r="I21" s="4"/>
    </row>
    <row r="22" spans="1:13" ht="14.25" customHeight="1" thickBot="1">
      <c r="A22" s="178" t="s">
        <v>36</v>
      </c>
      <c r="B22" s="282" t="s">
        <v>28</v>
      </c>
      <c r="C22" s="282" t="s">
        <v>29</v>
      </c>
      <c r="D22" s="283"/>
      <c r="H22" s="4" t="s">
        <v>35</v>
      </c>
      <c r="I22" s="10"/>
    </row>
    <row r="23" spans="1:13" ht="14.25" customHeight="1">
      <c r="A23" s="279" t="s">
        <v>38</v>
      </c>
      <c r="B23" s="280">
        <f>C15*D23</f>
        <v>0</v>
      </c>
      <c r="C23" s="280">
        <f t="shared" ref="C23:C35" si="2">B23*12</f>
        <v>0</v>
      </c>
      <c r="D23" s="281">
        <v>0</v>
      </c>
      <c r="E23" s="32">
        <f>IF(D23=0,1,0)</f>
        <v>1</v>
      </c>
      <c r="H23" s="4" t="s">
        <v>37</v>
      </c>
      <c r="I23" s="30">
        <f>$C$15/$B$5</f>
        <v>1.2200000000000001E-2</v>
      </c>
    </row>
    <row r="24" spans="1:13" ht="14.25" customHeight="1">
      <c r="A24" s="269" t="s">
        <v>217</v>
      </c>
      <c r="B24" s="19">
        <v>50</v>
      </c>
      <c r="C24" s="31">
        <f t="shared" si="2"/>
        <v>600</v>
      </c>
      <c r="D24" s="271"/>
      <c r="H24" s="4" t="s">
        <v>39</v>
      </c>
      <c r="I24" s="33">
        <f>B44/(B46+B45+B47)</f>
        <v>1.1535666951272998</v>
      </c>
    </row>
    <row r="25" spans="1:13" ht="14.25" customHeight="1">
      <c r="A25" s="269" t="s">
        <v>155</v>
      </c>
      <c r="B25" s="19">
        <v>0</v>
      </c>
      <c r="C25" s="31">
        <f t="shared" si="2"/>
        <v>0</v>
      </c>
      <c r="D25" s="271"/>
    </row>
    <row r="26" spans="1:13" ht="14.25" customHeight="1">
      <c r="A26" s="269" t="s">
        <v>40</v>
      </c>
      <c r="B26" s="19">
        <v>200</v>
      </c>
      <c r="C26" s="31">
        <f t="shared" si="2"/>
        <v>2400</v>
      </c>
      <c r="D26" s="272">
        <f>C26/B5</f>
        <v>3.2000000000000002E-3</v>
      </c>
    </row>
    <row r="27" spans="1:13" ht="14.25" customHeight="1">
      <c r="A27" s="269" t="s">
        <v>41</v>
      </c>
      <c r="B27" s="19">
        <v>200</v>
      </c>
      <c r="C27" s="31">
        <f t="shared" si="2"/>
        <v>2400</v>
      </c>
      <c r="D27" s="273">
        <f>C27/B5</f>
        <v>3.2000000000000002E-3</v>
      </c>
    </row>
    <row r="28" spans="1:13" ht="14.25" customHeight="1">
      <c r="A28" s="269" t="s">
        <v>156</v>
      </c>
      <c r="B28" s="19">
        <f>D28*6</f>
        <v>1500</v>
      </c>
      <c r="C28" s="31">
        <f t="shared" si="2"/>
        <v>18000</v>
      </c>
      <c r="D28" s="274">
        <v>250</v>
      </c>
      <c r="E28" s="11"/>
      <c r="H28" s="1" t="s">
        <v>44</v>
      </c>
      <c r="I28" s="34">
        <f>B42*$J$28+SUM(B45:B46)*$J$28</f>
        <v>48106.364595865147</v>
      </c>
      <c r="J28" s="2">
        <v>6</v>
      </c>
      <c r="K28" s="2" t="s">
        <v>45</v>
      </c>
    </row>
    <row r="29" spans="1:13" ht="14.25" customHeight="1">
      <c r="A29" s="269" t="s">
        <v>157</v>
      </c>
      <c r="B29" s="19">
        <v>250</v>
      </c>
      <c r="C29" s="31">
        <f t="shared" si="2"/>
        <v>3000</v>
      </c>
      <c r="D29" s="273"/>
      <c r="E29" s="11"/>
      <c r="I29" s="5">
        <f t="shared" ref="I29:J29" si="3">I28/2</f>
        <v>24053.182297932573</v>
      </c>
      <c r="J29" s="2">
        <f t="shared" si="3"/>
        <v>3</v>
      </c>
      <c r="K29" s="2" t="s">
        <v>45</v>
      </c>
    </row>
    <row r="30" spans="1:13" ht="14.25" customHeight="1">
      <c r="A30" s="269" t="s">
        <v>42</v>
      </c>
      <c r="B30" s="19">
        <v>100</v>
      </c>
      <c r="C30" s="31">
        <f t="shared" si="2"/>
        <v>1200</v>
      </c>
      <c r="D30" s="272">
        <f>C30/B5</f>
        <v>1.6000000000000001E-3</v>
      </c>
      <c r="E30" s="11"/>
    </row>
    <row r="31" spans="1:13" ht="14.25" customHeight="1">
      <c r="A31" s="269" t="s">
        <v>43</v>
      </c>
      <c r="B31" s="19">
        <v>250</v>
      </c>
      <c r="C31" s="31">
        <f t="shared" si="2"/>
        <v>3000</v>
      </c>
      <c r="D31" s="275"/>
      <c r="E31" s="11"/>
    </row>
    <row r="32" spans="1:13" ht="14.25" customHeight="1">
      <c r="A32" s="269" t="s">
        <v>216</v>
      </c>
      <c r="B32" s="19">
        <f>2000/18</f>
        <v>111.11111111111111</v>
      </c>
      <c r="C32" s="31">
        <f t="shared" si="2"/>
        <v>1333.3333333333335</v>
      </c>
      <c r="D32" s="275"/>
      <c r="E32" s="11"/>
    </row>
    <row r="33" spans="1:11" ht="14.25" customHeight="1">
      <c r="A33" s="269" t="s">
        <v>158</v>
      </c>
      <c r="B33" s="19">
        <v>150</v>
      </c>
      <c r="C33" s="31">
        <f t="shared" si="2"/>
        <v>1800</v>
      </c>
      <c r="D33" s="275"/>
      <c r="E33" s="11"/>
    </row>
    <row r="34" spans="1:11" ht="14.25" customHeight="1">
      <c r="A34" s="269" t="s">
        <v>231</v>
      </c>
      <c r="B34" s="19">
        <v>0</v>
      </c>
      <c r="C34" s="31">
        <f t="shared" si="2"/>
        <v>0</v>
      </c>
      <c r="D34" s="275"/>
      <c r="E34" s="11"/>
    </row>
    <row r="35" spans="1:11" ht="14.25" customHeight="1">
      <c r="A35" s="269" t="s">
        <v>159</v>
      </c>
      <c r="B35" s="19">
        <v>0</v>
      </c>
      <c r="C35" s="31">
        <f t="shared" si="2"/>
        <v>0</v>
      </c>
      <c r="D35" s="275"/>
      <c r="E35" s="11"/>
    </row>
    <row r="36" spans="1:11" ht="14.25" customHeight="1">
      <c r="A36" s="269" t="s">
        <v>47</v>
      </c>
      <c r="B36" s="20">
        <f t="shared" ref="B36:B37" si="4">C36/12</f>
        <v>0</v>
      </c>
      <c r="C36" s="31">
        <f>B5*D36</f>
        <v>0</v>
      </c>
      <c r="D36" s="270">
        <v>0</v>
      </c>
      <c r="E36" s="11"/>
    </row>
    <row r="37" spans="1:11" ht="14.25" customHeight="1">
      <c r="A37" s="269" t="s">
        <v>215</v>
      </c>
      <c r="B37" s="20">
        <f t="shared" si="4"/>
        <v>0</v>
      </c>
      <c r="C37" s="31">
        <f>D37*B5</f>
        <v>0</v>
      </c>
      <c r="D37" s="270">
        <v>0</v>
      </c>
      <c r="E37" s="11"/>
    </row>
    <row r="38" spans="1:11" ht="14.25" customHeight="1">
      <c r="A38" s="269" t="s">
        <v>48</v>
      </c>
      <c r="B38" s="19">
        <v>0</v>
      </c>
      <c r="C38" s="31">
        <f t="shared" ref="C38:C41" si="5">B38*12</f>
        <v>0</v>
      </c>
      <c r="D38" s="275"/>
      <c r="E38" s="11"/>
      <c r="H38" s="170" t="s">
        <v>214</v>
      </c>
    </row>
    <row r="39" spans="1:11" ht="14.25" customHeight="1">
      <c r="A39" s="269" t="s">
        <v>160</v>
      </c>
      <c r="B39" s="19">
        <v>25</v>
      </c>
      <c r="C39" s="31">
        <f t="shared" si="5"/>
        <v>300</v>
      </c>
      <c r="D39" s="271"/>
      <c r="E39" s="11"/>
    </row>
    <row r="40" spans="1:11" ht="14.25" customHeight="1">
      <c r="A40" s="269" t="s">
        <v>161</v>
      </c>
      <c r="B40" s="19">
        <v>25</v>
      </c>
      <c r="C40" s="31">
        <f t="shared" si="5"/>
        <v>300</v>
      </c>
      <c r="D40" s="271"/>
      <c r="E40" s="11"/>
      <c r="F40" s="29"/>
      <c r="H40" s="3"/>
    </row>
    <row r="41" spans="1:11" ht="14.25" customHeight="1">
      <c r="A41" s="269" t="s">
        <v>49</v>
      </c>
      <c r="B41" s="19">
        <v>37</v>
      </c>
      <c r="C41" s="31">
        <f t="shared" si="5"/>
        <v>444</v>
      </c>
      <c r="D41" s="271"/>
      <c r="E41" s="133"/>
      <c r="F41" s="29"/>
      <c r="H41" s="35"/>
    </row>
    <row r="42" spans="1:11" ht="14.25" customHeight="1" thickBot="1">
      <c r="A42" s="276" t="s">
        <v>50</v>
      </c>
      <c r="B42" s="277">
        <f>SUM(B23:B41)</f>
        <v>2898.1111111111113</v>
      </c>
      <c r="C42" s="277">
        <f t="shared" ref="C42" si="6">SUM(C23:C41)</f>
        <v>34777.333333333328</v>
      </c>
      <c r="D42" s="278"/>
      <c r="E42" s="133"/>
      <c r="F42" s="29"/>
    </row>
    <row r="43" spans="1:11" ht="14.25" customHeight="1" thickBot="1">
      <c r="C43" s="11"/>
      <c r="D43" s="11"/>
      <c r="E43" s="11"/>
      <c r="F43" s="116"/>
    </row>
    <row r="44" spans="1:11" ht="14.25" customHeight="1">
      <c r="A44" s="2" t="s">
        <v>51</v>
      </c>
      <c r="B44" s="11">
        <f>C19-B42</f>
        <v>6251.8888888888887</v>
      </c>
      <c r="C44" s="11">
        <f>D19-C42</f>
        <v>75022.666666666672</v>
      </c>
      <c r="D44" s="181" t="s">
        <v>39</v>
      </c>
      <c r="E44" s="182">
        <f>B44/(B46+B45+B47)</f>
        <v>1.1535666951272998</v>
      </c>
    </row>
    <row r="45" spans="1:11" ht="14.25" customHeight="1">
      <c r="A45" s="2" t="s">
        <v>162</v>
      </c>
      <c r="B45" s="11">
        <f>IF(I6&lt;0,0,I6)</f>
        <v>137.5</v>
      </c>
      <c r="C45" s="11">
        <f t="shared" ref="C45:C48" si="7">B45*12</f>
        <v>1650</v>
      </c>
      <c r="D45" s="183">
        <f>IF(B45=I6,1,0)</f>
        <v>1</v>
      </c>
      <c r="E45" s="184"/>
    </row>
    <row r="46" spans="1:11" ht="14.25" customHeight="1" thickBot="1">
      <c r="A46" s="2" t="s">
        <v>52</v>
      </c>
      <c r="B46" s="6">
        <f>-PMT($I$8/12,$I$9*12,$B$8)</f>
        <v>4982.1163215330798</v>
      </c>
      <c r="C46" s="11">
        <f t="shared" si="7"/>
        <v>59785.395858396958</v>
      </c>
      <c r="D46" s="185" t="s">
        <v>53</v>
      </c>
      <c r="E46" s="186">
        <f>C44/$B$5</f>
        <v>0.10003022222222223</v>
      </c>
    </row>
    <row r="47" spans="1:11" ht="14.25" customHeight="1" thickBot="1">
      <c r="A47" s="2" t="s">
        <v>163</v>
      </c>
      <c r="B47" s="6">
        <f>IF(C7&lt;0.2,300,0)</f>
        <v>300</v>
      </c>
      <c r="C47" s="11">
        <f t="shared" si="7"/>
        <v>3600</v>
      </c>
      <c r="D47" s="35" t="str">
        <f>ROUND(C47/B8,4)&amp;"% of loan"</f>
        <v>0.0053% of loan</v>
      </c>
      <c r="E47" s="116"/>
      <c r="K47" s="35"/>
    </row>
    <row r="48" spans="1:11" ht="14.25" customHeight="1" thickBot="1">
      <c r="A48" s="36" t="s">
        <v>54</v>
      </c>
      <c r="B48" s="37">
        <f>B44-B46-B45-B47</f>
        <v>832.27256735580886</v>
      </c>
      <c r="C48" s="38">
        <f t="shared" si="7"/>
        <v>9987.2708082697063</v>
      </c>
    </row>
    <row r="49" spans="1:7" ht="14.25" customHeight="1">
      <c r="B49" s="134"/>
      <c r="C49" s="134"/>
      <c r="D49" s="135"/>
      <c r="F49" s="29"/>
      <c r="G49" s="11"/>
    </row>
    <row r="50" spans="1:7" ht="14.25" customHeight="1" thickBot="1">
      <c r="B50" s="134"/>
      <c r="C50" s="134"/>
      <c r="F50" s="29"/>
      <c r="G50" s="11"/>
    </row>
    <row r="51" spans="1:7" ht="14.25" customHeight="1" thickBot="1">
      <c r="A51" s="27" t="s">
        <v>55</v>
      </c>
      <c r="B51" s="39" t="s">
        <v>56</v>
      </c>
      <c r="C51" s="39" t="s">
        <v>57</v>
      </c>
      <c r="D51" s="39" t="s">
        <v>58</v>
      </c>
      <c r="E51" s="40" t="s">
        <v>59</v>
      </c>
      <c r="F51" s="29"/>
      <c r="G51" s="11"/>
    </row>
    <row r="52" spans="1:7" ht="14.25" customHeight="1">
      <c r="A52" s="41" t="s">
        <v>60</v>
      </c>
      <c r="B52" s="2">
        <v>5</v>
      </c>
      <c r="C52" s="2">
        <v>7000</v>
      </c>
      <c r="D52" s="2">
        <f t="shared" ref="D52:D62" si="8">C52</f>
        <v>7000</v>
      </c>
      <c r="E52" s="42">
        <f t="shared" ref="E52:E62" si="9">D52/B52/12</f>
        <v>116.66666666666667</v>
      </c>
      <c r="F52" s="29"/>
      <c r="G52" s="11"/>
    </row>
    <row r="53" spans="1:7" ht="14.25" customHeight="1">
      <c r="A53" s="43" t="s">
        <v>61</v>
      </c>
      <c r="B53" s="44">
        <v>10</v>
      </c>
      <c r="C53" s="44"/>
      <c r="D53" s="2">
        <f t="shared" si="8"/>
        <v>0</v>
      </c>
      <c r="E53" s="42">
        <f t="shared" si="9"/>
        <v>0</v>
      </c>
      <c r="F53" s="29"/>
      <c r="G53" s="11"/>
    </row>
    <row r="54" spans="1:7" ht="14.25" customHeight="1">
      <c r="A54" s="45" t="s">
        <v>62</v>
      </c>
      <c r="B54" s="46">
        <v>10</v>
      </c>
      <c r="C54" s="46"/>
      <c r="D54" s="2">
        <f t="shared" si="8"/>
        <v>0</v>
      </c>
      <c r="E54" s="42">
        <f t="shared" si="9"/>
        <v>0</v>
      </c>
      <c r="F54" s="29"/>
      <c r="G54" s="11"/>
    </row>
    <row r="55" spans="1:7" ht="14.25" customHeight="1">
      <c r="A55" s="45" t="s">
        <v>63</v>
      </c>
      <c r="B55" s="46">
        <v>10</v>
      </c>
      <c r="C55" s="46">
        <v>8000</v>
      </c>
      <c r="D55" s="2">
        <f t="shared" si="8"/>
        <v>8000</v>
      </c>
      <c r="E55" s="42">
        <f t="shared" si="9"/>
        <v>66.666666666666671</v>
      </c>
      <c r="F55" s="29"/>
      <c r="G55" s="11"/>
    </row>
    <row r="56" spans="1:7" ht="14.25" customHeight="1">
      <c r="A56" s="45" t="s">
        <v>64</v>
      </c>
      <c r="B56" s="46">
        <v>10</v>
      </c>
      <c r="C56" s="46"/>
      <c r="D56" s="2">
        <f t="shared" si="8"/>
        <v>0</v>
      </c>
      <c r="E56" s="42">
        <f t="shared" si="9"/>
        <v>0</v>
      </c>
      <c r="F56" s="29"/>
      <c r="G56" s="11"/>
    </row>
    <row r="57" spans="1:7" ht="14.25" customHeight="1">
      <c r="A57" s="45" t="s">
        <v>65</v>
      </c>
      <c r="B57" s="46">
        <v>1</v>
      </c>
      <c r="C57" s="46"/>
      <c r="D57" s="2">
        <f t="shared" si="8"/>
        <v>0</v>
      </c>
      <c r="E57" s="42">
        <f t="shared" si="9"/>
        <v>0</v>
      </c>
      <c r="F57" s="29"/>
    </row>
    <row r="58" spans="1:7" ht="14.25" customHeight="1">
      <c r="A58" s="45" t="s">
        <v>66</v>
      </c>
      <c r="B58" s="46">
        <v>6</v>
      </c>
      <c r="C58" s="46">
        <v>2000</v>
      </c>
      <c r="D58" s="2">
        <f t="shared" si="8"/>
        <v>2000</v>
      </c>
      <c r="E58" s="42">
        <f t="shared" si="9"/>
        <v>27.777777777777775</v>
      </c>
      <c r="F58" s="29"/>
    </row>
    <row r="59" spans="1:7" ht="14.25" customHeight="1">
      <c r="A59" s="45" t="s">
        <v>67</v>
      </c>
      <c r="B59" s="46">
        <v>10</v>
      </c>
      <c r="C59" s="46"/>
      <c r="D59" s="2">
        <f t="shared" si="8"/>
        <v>0</v>
      </c>
      <c r="E59" s="42">
        <f t="shared" si="9"/>
        <v>0</v>
      </c>
      <c r="F59" s="29"/>
    </row>
    <row r="60" spans="1:7" ht="14.25" customHeight="1">
      <c r="A60" s="45" t="s">
        <v>68</v>
      </c>
      <c r="B60" s="46">
        <v>4</v>
      </c>
      <c r="C60" s="46"/>
      <c r="D60" s="2">
        <f t="shared" si="8"/>
        <v>0</v>
      </c>
      <c r="E60" s="42">
        <f t="shared" si="9"/>
        <v>0</v>
      </c>
      <c r="F60" s="29"/>
    </row>
    <row r="61" spans="1:7" ht="14.25" customHeight="1">
      <c r="A61" s="47" t="s">
        <v>69</v>
      </c>
      <c r="B61" s="48">
        <v>1</v>
      </c>
      <c r="C61" s="48"/>
      <c r="D61" s="2">
        <f t="shared" si="8"/>
        <v>0</v>
      </c>
      <c r="E61" s="42">
        <f t="shared" si="9"/>
        <v>0</v>
      </c>
    </row>
    <row r="62" spans="1:7" ht="14.25" customHeight="1" thickBot="1">
      <c r="A62" s="47" t="s">
        <v>70</v>
      </c>
      <c r="B62" s="48">
        <v>10</v>
      </c>
      <c r="C62" s="48">
        <v>500</v>
      </c>
      <c r="D62" s="2">
        <f t="shared" si="8"/>
        <v>500</v>
      </c>
      <c r="E62" s="42">
        <f t="shared" si="9"/>
        <v>4.166666666666667</v>
      </c>
    </row>
    <row r="63" spans="1:7" ht="14.25" customHeight="1" thickBot="1">
      <c r="A63" s="49" t="s">
        <v>71</v>
      </c>
      <c r="B63" s="50"/>
      <c r="C63" s="50"/>
      <c r="D63" s="50"/>
      <c r="E63" s="51">
        <f>SUM(E52:E62)</f>
        <v>215.27777777777777</v>
      </c>
    </row>
    <row r="64" spans="1: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1">
    <mergeCell ref="L16:M16"/>
  </mergeCells>
  <conditionalFormatting sqref="E23 D45">
    <cfRule type="cellIs" dxfId="0" priority="1" operator="equal">
      <formula>1</formula>
    </cfRule>
  </conditionalFormatting>
  <pageMargins left="0.7" right="0.7" top="0.75" bottom="0.75"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election activeCell="H15" sqref="H15"/>
    </sheetView>
  </sheetViews>
  <sheetFormatPr defaultColWidth="12.6640625" defaultRowHeight="15" customHeight="1"/>
  <cols>
    <col min="1" max="1" width="13.88671875" customWidth="1"/>
    <col min="2" max="2" width="13.77734375" customWidth="1"/>
    <col min="3" max="3" width="13.44140625" customWidth="1"/>
    <col min="4" max="4" width="15.44140625" customWidth="1"/>
    <col min="5" max="5" width="12.21875" customWidth="1"/>
    <col min="6" max="6" width="16.33203125" customWidth="1"/>
    <col min="7" max="7" width="15.77734375" customWidth="1"/>
    <col min="8" max="8" width="14.44140625" customWidth="1"/>
    <col min="9" max="9" width="11.88671875" customWidth="1"/>
    <col min="10" max="10" width="13.33203125" customWidth="1"/>
    <col min="11" max="11" width="12.21875" customWidth="1"/>
    <col min="12" max="12" width="16.109375" customWidth="1"/>
    <col min="13" max="13" width="13.88671875" customWidth="1"/>
    <col min="14" max="26" width="8.6640625" customWidth="1"/>
  </cols>
  <sheetData>
    <row r="1" spans="1:13" ht="33" customHeight="1" thickBot="1">
      <c r="A1" s="7" t="s">
        <v>8</v>
      </c>
      <c r="B1" s="136"/>
      <c r="C1" s="137">
        <v>0.1</v>
      </c>
      <c r="D1" s="137">
        <v>0.15</v>
      </c>
      <c r="E1" s="137">
        <v>0.2</v>
      </c>
      <c r="F1" s="207">
        <v>0.25</v>
      </c>
      <c r="G1" s="211"/>
      <c r="H1" s="212" t="s">
        <v>164</v>
      </c>
      <c r="I1" s="213" t="s">
        <v>165</v>
      </c>
    </row>
    <row r="2" spans="1:13" ht="14.25" customHeight="1">
      <c r="A2" s="139">
        <f>'STR Calculator'!B5</f>
        <v>750000</v>
      </c>
      <c r="B2" s="7" t="s">
        <v>149</v>
      </c>
      <c r="C2" s="140">
        <f t="shared" ref="C2:F2" si="0">$A$2*C1</f>
        <v>75000</v>
      </c>
      <c r="D2" s="140">
        <f t="shared" si="0"/>
        <v>112500</v>
      </c>
      <c r="E2" s="140">
        <f t="shared" si="0"/>
        <v>150000</v>
      </c>
      <c r="F2" s="208">
        <f t="shared" si="0"/>
        <v>187500</v>
      </c>
      <c r="G2" s="214"/>
      <c r="H2" s="215">
        <f t="shared" ref="H2:H8" si="1">D2-C2</f>
        <v>37500</v>
      </c>
      <c r="I2" s="216"/>
    </row>
    <row r="3" spans="1:13" ht="14.25" customHeight="1">
      <c r="A3" s="17">
        <v>30</v>
      </c>
      <c r="B3" s="141">
        <v>8.2500000000000004E-2</v>
      </c>
      <c r="C3" s="5">
        <f t="shared" ref="C3:F3" si="2">PMT($B$3/12,$A$3*12,($A$2-C2))</f>
        <v>-5071.049577343736</v>
      </c>
      <c r="D3" s="5">
        <f t="shared" si="2"/>
        <v>-4789.3246008246397</v>
      </c>
      <c r="E3" s="5">
        <f t="shared" si="2"/>
        <v>-4507.5996243055433</v>
      </c>
      <c r="F3" s="209">
        <f t="shared" si="2"/>
        <v>-4225.874647786447</v>
      </c>
      <c r="G3" s="217">
        <f t="shared" ref="G3:G8" si="3">B3</f>
        <v>8.2500000000000004E-2</v>
      </c>
      <c r="H3" s="209">
        <f>D3-C3</f>
        <v>281.72497651909634</v>
      </c>
      <c r="I3" s="218">
        <f>$H$2/H3/12</f>
        <v>11.09237824282213</v>
      </c>
    </row>
    <row r="4" spans="1:13" ht="14.25" customHeight="1">
      <c r="A4" s="17"/>
      <c r="B4" s="141">
        <v>0.08</v>
      </c>
      <c r="C4" s="5">
        <f t="shared" ref="C4:F4" si="4">PMT($B$4/12,$A$3*12,($A$2-C2))</f>
        <v>-4952.9108736857888</v>
      </c>
      <c r="D4" s="5">
        <f t="shared" si="4"/>
        <v>-4677.7491584810232</v>
      </c>
      <c r="E4" s="5">
        <f t="shared" si="4"/>
        <v>-4402.5874432762575</v>
      </c>
      <c r="F4" s="209">
        <f t="shared" si="4"/>
        <v>-4127.425728071491</v>
      </c>
      <c r="G4" s="217">
        <f t="shared" si="3"/>
        <v>0.08</v>
      </c>
      <c r="H4" s="209">
        <f t="shared" si="1"/>
        <v>275.16171520476564</v>
      </c>
      <c r="I4" s="222">
        <f t="shared" ref="I4:I8" si="5">$H$2/H4/12</f>
        <v>11.356957844496954</v>
      </c>
    </row>
    <row r="5" spans="1:13" ht="14.25" customHeight="1">
      <c r="A5" s="17"/>
      <c r="B5" s="141">
        <v>7.7499999999999999E-2</v>
      </c>
      <c r="C5" s="5">
        <f t="shared" ref="C5:F5" si="6">PMT($B$5/12,$A$3*12,($A$2-C2))</f>
        <v>-4835.7826575235422</v>
      </c>
      <c r="D5" s="5">
        <f t="shared" si="6"/>
        <v>-4567.1280654389002</v>
      </c>
      <c r="E5" s="5">
        <f t="shared" si="6"/>
        <v>-4298.47347335426</v>
      </c>
      <c r="F5" s="209">
        <f t="shared" si="6"/>
        <v>-4029.818881269618</v>
      </c>
      <c r="G5" s="217">
        <f t="shared" si="3"/>
        <v>7.7499999999999999E-2</v>
      </c>
      <c r="H5" s="209">
        <f t="shared" si="1"/>
        <v>268.65459208464199</v>
      </c>
      <c r="I5" s="218">
        <f t="shared" si="5"/>
        <v>11.632036421753929</v>
      </c>
    </row>
    <row r="6" spans="1:13" ht="30" customHeight="1">
      <c r="A6" s="17"/>
      <c r="B6" s="141">
        <v>7.4999999999999997E-2</v>
      </c>
      <c r="C6" s="5">
        <f t="shared" ref="C6:F6" si="7">PMT($B$6/12,$A$3*12,($A$2-C2))</f>
        <v>-4719.6979327312592</v>
      </c>
      <c r="D6" s="5">
        <f t="shared" si="7"/>
        <v>-4457.4924920239673</v>
      </c>
      <c r="E6" s="5">
        <f t="shared" si="7"/>
        <v>-4195.2870513166745</v>
      </c>
      <c r="F6" s="209">
        <f t="shared" si="7"/>
        <v>-3933.0816106093826</v>
      </c>
      <c r="G6" s="217">
        <f t="shared" si="3"/>
        <v>7.4999999999999997E-2</v>
      </c>
      <c r="H6" s="209">
        <f t="shared" si="1"/>
        <v>262.20544070729193</v>
      </c>
      <c r="I6" s="218">
        <f t="shared" si="5"/>
        <v>11.918135609888182</v>
      </c>
    </row>
    <row r="7" spans="1:13" ht="14.25" customHeight="1">
      <c r="A7" s="17"/>
      <c r="B7" s="141">
        <v>7.2499999999999995E-2</v>
      </c>
      <c r="C7" s="5">
        <f t="shared" ref="C7:F7" si="8">PMT($B$7/12,$A$3*12,($A$2-C2))</f>
        <v>-4604.6898903792953</v>
      </c>
      <c r="D7" s="5">
        <f t="shared" si="8"/>
        <v>-4348.8737853582234</v>
      </c>
      <c r="E7" s="5">
        <f t="shared" si="8"/>
        <v>-4093.0576803371519</v>
      </c>
      <c r="F7" s="209">
        <f t="shared" si="8"/>
        <v>-3837.2415753160794</v>
      </c>
      <c r="G7" s="217">
        <f t="shared" si="3"/>
        <v>7.2499999999999995E-2</v>
      </c>
      <c r="H7" s="209">
        <f t="shared" si="1"/>
        <v>255.81610502107196</v>
      </c>
      <c r="I7" s="218">
        <f t="shared" si="5"/>
        <v>12.215806349418811</v>
      </c>
    </row>
    <row r="8" spans="1:13" ht="14.25" customHeight="1" thickBot="1">
      <c r="A8" s="112"/>
      <c r="B8" s="143">
        <v>7.0000000000000007E-2</v>
      </c>
      <c r="C8" s="144">
        <f t="shared" ref="C8:F8" si="9">PMT($B$8/12,$A$3*12,($A$2-C2))</f>
        <v>-4490.7918424594873</v>
      </c>
      <c r="D8" s="144">
        <f t="shared" si="9"/>
        <v>-4241.3034067672934</v>
      </c>
      <c r="E8" s="144">
        <f t="shared" si="9"/>
        <v>-3991.8149710750995</v>
      </c>
      <c r="F8" s="210">
        <f t="shared" si="9"/>
        <v>-3742.3265353829056</v>
      </c>
      <c r="G8" s="219">
        <f t="shared" si="3"/>
        <v>7.0000000000000007E-2</v>
      </c>
      <c r="H8" s="220">
        <f t="shared" si="1"/>
        <v>249.48843569219389</v>
      </c>
      <c r="I8" s="221">
        <f t="shared" si="5"/>
        <v>12.525630662318415</v>
      </c>
    </row>
    <row r="9" spans="1:13" ht="15" customHeight="1">
      <c r="B9" s="5"/>
      <c r="C9" s="5"/>
      <c r="D9" s="5"/>
      <c r="E9" s="5"/>
      <c r="F9" s="5"/>
      <c r="G9" s="286" t="s">
        <v>166</v>
      </c>
      <c r="H9" s="285"/>
      <c r="I9" s="285"/>
    </row>
    <row r="10" spans="1:13" ht="14.25" customHeight="1">
      <c r="C10" s="107"/>
      <c r="D10" s="107"/>
      <c r="E10" s="107"/>
      <c r="F10" s="107"/>
      <c r="G10" s="285"/>
      <c r="H10" s="285"/>
      <c r="I10" s="285"/>
    </row>
    <row r="11" spans="1:13" ht="14.25" customHeight="1" thickBot="1">
      <c r="C11" s="3"/>
      <c r="D11" s="3"/>
      <c r="E11" s="3"/>
      <c r="F11" s="3"/>
      <c r="G11" s="285"/>
      <c r="H11" s="285"/>
      <c r="I11" s="285"/>
    </row>
    <row r="12" spans="1:13" ht="43.8" thickBot="1">
      <c r="A12" s="145" t="s">
        <v>167</v>
      </c>
      <c r="B12" s="227" t="s">
        <v>149</v>
      </c>
      <c r="C12" s="228" t="s">
        <v>168</v>
      </c>
      <c r="D12" s="228" t="str">
        <f>"Interest Paid on Down Payment by Year "&amp;ROUND(I4,0)</f>
        <v>Interest Paid on Down Payment by Year 11</v>
      </c>
      <c r="E12" s="228" t="s">
        <v>169</v>
      </c>
      <c r="F12" s="228" t="str">
        <f>"Interest Paid Difference @ year "&amp;ROUND(I4,0)</f>
        <v>Interest Paid Difference @ year 11</v>
      </c>
      <c r="G12" s="228" t="s">
        <v>226</v>
      </c>
      <c r="H12" s="228" t="str">
        <f>ROUND(I4,0)&amp;"yr FV of down payment saved @ 8%"</f>
        <v>11yr FV of down payment saved @ 8%</v>
      </c>
      <c r="I12" s="228" t="s">
        <v>227</v>
      </c>
      <c r="J12" s="229" t="str">
        <f>"Cum Interest Paid Year "&amp;ROUND(I4,0)</f>
        <v>Cum Interest Paid Year 11</v>
      </c>
      <c r="K12" s="230" t="s">
        <v>170</v>
      </c>
      <c r="L12" s="138" t="s">
        <v>171</v>
      </c>
    </row>
    <row r="13" spans="1:13" ht="14.25" customHeight="1">
      <c r="A13" s="224">
        <f>C1</f>
        <v>0.1</v>
      </c>
      <c r="B13" s="231">
        <f t="shared" ref="B13:B15" si="10">$A$2*A13</f>
        <v>75000</v>
      </c>
      <c r="C13" s="232">
        <f>B4</f>
        <v>0.08</v>
      </c>
      <c r="D13" s="233">
        <f>B13*(1+C13)^$I$4</f>
        <v>179743.60403121542</v>
      </c>
      <c r="E13" s="234">
        <v>0</v>
      </c>
      <c r="F13" s="234">
        <v>0</v>
      </c>
      <c r="G13" s="234">
        <f t="shared" ref="G13" si="11">F13-E13</f>
        <v>0</v>
      </c>
      <c r="H13" s="234">
        <v>0</v>
      </c>
      <c r="I13" s="234">
        <v>0</v>
      </c>
      <c r="J13" s="233">
        <f>VLOOKUP($I$4*12,'Amoritization Scenario 10% DP'!$W$8:$AH$367,10)</f>
        <v>573823.03198727919</v>
      </c>
      <c r="K13" s="235">
        <v>0</v>
      </c>
      <c r="L13" s="146">
        <v>1270301</v>
      </c>
    </row>
    <row r="14" spans="1:13" ht="14.25" customHeight="1">
      <c r="A14" s="225">
        <f>D1</f>
        <v>0.15</v>
      </c>
      <c r="B14" s="236">
        <f t="shared" si="10"/>
        <v>112500</v>
      </c>
      <c r="C14" s="237">
        <f t="shared" ref="C14:C15" si="12">B4</f>
        <v>0.08</v>
      </c>
      <c r="D14" s="223">
        <f t="shared" ref="D14" si="13">B14*(1+C14)^$I$4</f>
        <v>269615.40604682313</v>
      </c>
      <c r="E14" s="238">
        <f>B14-B13</f>
        <v>37500</v>
      </c>
      <c r="F14" s="238">
        <f>D14-D13</f>
        <v>89871.802015607711</v>
      </c>
      <c r="G14" s="238">
        <f>F14-E14</f>
        <v>52371.802015607711</v>
      </c>
      <c r="H14" s="238">
        <f>E14*(1+0.08)^I4</f>
        <v>89871.802015607711</v>
      </c>
      <c r="I14" s="238">
        <f>G14/(1+C14)^I4</f>
        <v>21852.711657480933</v>
      </c>
      <c r="J14" s="223">
        <f>VLOOKUP($I$4*12,'Amoritization Scenario 15% DP'!$W$8:$AH$367,10)</f>
        <v>541943.97465465323</v>
      </c>
      <c r="K14" s="239">
        <f>J13-J14</f>
        <v>31879.057332625962</v>
      </c>
      <c r="L14" s="146">
        <v>1199728</v>
      </c>
      <c r="M14" s="3">
        <f t="shared" ref="M14" si="14">L14+H14</f>
        <v>1289599.8020156077</v>
      </c>
    </row>
    <row r="15" spans="1:13" ht="14.25" customHeight="1" thickBot="1">
      <c r="A15" s="226">
        <f>E1</f>
        <v>0.2</v>
      </c>
      <c r="B15" s="240">
        <f t="shared" si="10"/>
        <v>150000</v>
      </c>
      <c r="C15" s="241">
        <f t="shared" si="12"/>
        <v>7.7499999999999999E-2</v>
      </c>
      <c r="D15" s="242">
        <f>B15*(1+C15)^$I$4</f>
        <v>350149.03049255407</v>
      </c>
      <c r="E15" s="243">
        <f>B15-B13</f>
        <v>75000</v>
      </c>
      <c r="F15" s="243">
        <f>D15-D13</f>
        <v>170405.42646133865</v>
      </c>
      <c r="G15" s="243">
        <f>F15-E15</f>
        <v>95405.426461338648</v>
      </c>
      <c r="H15" s="243">
        <f>E15*(1+0.08)^I4</f>
        <v>179743.60403121542</v>
      </c>
      <c r="I15" s="243">
        <f>G15/(1+C15)^I4</f>
        <v>40870.63713719212</v>
      </c>
      <c r="J15" s="242">
        <f>VLOOKUP($I$4*12,'Amoritization Scenario 20% DP'!$AJ$8:$AU$367,10)</f>
        <v>492787.90379453124</v>
      </c>
      <c r="K15" s="244">
        <f>J13-J15</f>
        <v>81035.128192747943</v>
      </c>
      <c r="L15" s="146">
        <v>1034105</v>
      </c>
      <c r="M15" s="3">
        <f>L15+H15</f>
        <v>1213848.6040312154</v>
      </c>
    </row>
    <row r="16" spans="1:13" ht="14.25" customHeight="1">
      <c r="B16" s="142"/>
      <c r="C16" s="147"/>
      <c r="D16" s="148"/>
    </row>
    <row r="17" spans="2:11" ht="60" customHeight="1">
      <c r="B17" s="142"/>
      <c r="C17" s="147"/>
      <c r="D17" s="148"/>
      <c r="E17" s="147"/>
      <c r="F17" s="147"/>
      <c r="G17" s="149"/>
      <c r="H17" s="147"/>
      <c r="K17" s="2" t="s">
        <v>136</v>
      </c>
    </row>
    <row r="18" spans="2:11" ht="14.25" customHeight="1">
      <c r="B18" s="142"/>
      <c r="C18" s="147"/>
      <c r="D18" s="148"/>
      <c r="E18" s="147"/>
      <c r="F18" s="147"/>
      <c r="G18" s="149"/>
      <c r="H18" s="147"/>
    </row>
    <row r="19" spans="2:11" ht="59.25" customHeight="1">
      <c r="E19" s="147"/>
      <c r="F19" s="23"/>
      <c r="G19" s="23"/>
      <c r="H19" s="147"/>
    </row>
    <row r="20" spans="2:11" ht="14.25" customHeight="1"/>
    <row r="21" spans="2:11" ht="14.25" customHeight="1"/>
    <row r="22" spans="2:11" ht="14.25" customHeight="1"/>
    <row r="23" spans="2:11" ht="14.25" customHeight="1"/>
    <row r="24" spans="2:11" ht="14.25" customHeight="1"/>
    <row r="25" spans="2:11" ht="14.25" customHeight="1"/>
    <row r="26" spans="2:11" ht="14.25" customHeight="1"/>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G9:I1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06"/>
  <sheetViews>
    <sheetView topLeftCell="A11" workbookViewId="0">
      <selection activeCell="B22" sqref="B22:K22"/>
    </sheetView>
  </sheetViews>
  <sheetFormatPr defaultColWidth="12.6640625" defaultRowHeight="15" customHeight="1"/>
  <cols>
    <col min="1" max="1" width="39.88671875" customWidth="1"/>
    <col min="2" max="2" width="14.88671875" customWidth="1"/>
    <col min="3" max="11" width="12.21875" customWidth="1"/>
    <col min="12" max="12" width="11.21875" customWidth="1"/>
    <col min="13" max="13" width="9.109375" customWidth="1"/>
    <col min="14" max="14" width="8.6640625" customWidth="1"/>
    <col min="15" max="17" width="13" customWidth="1"/>
    <col min="18" max="27" width="8.6640625" customWidth="1"/>
  </cols>
  <sheetData>
    <row r="1" spans="1:16" ht="14.25" customHeight="1">
      <c r="A1" s="2" t="s">
        <v>106</v>
      </c>
      <c r="B1" s="2">
        <v>1</v>
      </c>
      <c r="C1" s="2">
        <v>2</v>
      </c>
      <c r="D1" s="2">
        <v>3</v>
      </c>
      <c r="E1" s="2">
        <v>4</v>
      </c>
      <c r="F1" s="2">
        <v>5</v>
      </c>
      <c r="G1" s="2">
        <v>6</v>
      </c>
      <c r="H1" s="2">
        <v>7</v>
      </c>
      <c r="I1" s="2">
        <v>8</v>
      </c>
      <c r="J1" s="2">
        <v>9</v>
      </c>
      <c r="K1" s="2">
        <v>10</v>
      </c>
    </row>
    <row r="2" spans="1:16" ht="14.25" customHeight="1">
      <c r="A2" s="1" t="s">
        <v>107</v>
      </c>
      <c r="L2" s="2" t="s">
        <v>108</v>
      </c>
      <c r="M2" s="101">
        <v>0.08</v>
      </c>
      <c r="N2" s="2" t="s">
        <v>109</v>
      </c>
    </row>
    <row r="3" spans="1:16" ht="14.25" customHeight="1" thickBot="1">
      <c r="A3" s="2" t="s">
        <v>196</v>
      </c>
      <c r="B3" s="6">
        <f>'STR Calculator'!D15</f>
        <v>109800</v>
      </c>
      <c r="C3" s="6">
        <f>B3*(1+C5)</f>
        <v>110898</v>
      </c>
      <c r="D3" s="6">
        <f t="shared" ref="D3:K3" si="0">C3*(1+D5)</f>
        <v>112006.98</v>
      </c>
      <c r="E3" s="6">
        <f t="shared" si="0"/>
        <v>113127.04979999999</v>
      </c>
      <c r="F3" s="6">
        <f t="shared" si="0"/>
        <v>114258.32029799999</v>
      </c>
      <c r="G3" s="6">
        <f t="shared" si="0"/>
        <v>115400.90350098</v>
      </c>
      <c r="H3" s="6">
        <f t="shared" si="0"/>
        <v>116554.9125359898</v>
      </c>
      <c r="I3" s="6">
        <f t="shared" si="0"/>
        <v>117720.46166134971</v>
      </c>
      <c r="J3" s="6">
        <f t="shared" si="0"/>
        <v>118897.6662779632</v>
      </c>
      <c r="K3" s="6">
        <f t="shared" si="0"/>
        <v>120086.64294074284</v>
      </c>
    </row>
    <row r="4" spans="1:16" ht="14.25" customHeight="1" thickBot="1">
      <c r="A4" s="2" t="s">
        <v>197</v>
      </c>
      <c r="B4" s="6">
        <f t="shared" ref="B4:K4" si="1">B3/12</f>
        <v>9150</v>
      </c>
      <c r="C4" s="6">
        <f t="shared" si="1"/>
        <v>9241.5</v>
      </c>
      <c r="D4" s="6">
        <f t="shared" si="1"/>
        <v>9333.9149999999991</v>
      </c>
      <c r="E4" s="6">
        <f t="shared" si="1"/>
        <v>9427.2541499999988</v>
      </c>
      <c r="F4" s="6">
        <f t="shared" si="1"/>
        <v>9521.5266914999993</v>
      </c>
      <c r="G4" s="6">
        <f t="shared" si="1"/>
        <v>9616.7419584149993</v>
      </c>
      <c r="H4" s="6">
        <f t="shared" si="1"/>
        <v>9712.9093779991508</v>
      </c>
      <c r="I4" s="6">
        <f t="shared" si="1"/>
        <v>9810.0384717791421</v>
      </c>
      <c r="J4" s="6">
        <f t="shared" si="1"/>
        <v>9908.1388564969329</v>
      </c>
      <c r="K4" s="6">
        <f t="shared" si="1"/>
        <v>10007.220245061902</v>
      </c>
      <c r="M4" s="287" t="s">
        <v>7</v>
      </c>
      <c r="N4" s="288"/>
      <c r="O4" s="289"/>
      <c r="P4" s="49" t="s">
        <v>110</v>
      </c>
    </row>
    <row r="5" spans="1:16" ht="14.25" customHeight="1">
      <c r="A5" s="2" t="s">
        <v>111</v>
      </c>
      <c r="B5" s="102">
        <v>0.01</v>
      </c>
      <c r="C5" s="101">
        <f t="shared" ref="C5:K5" si="2">$B$5</f>
        <v>0.01</v>
      </c>
      <c r="D5" s="101">
        <f t="shared" si="2"/>
        <v>0.01</v>
      </c>
      <c r="E5" s="101">
        <f t="shared" si="2"/>
        <v>0.01</v>
      </c>
      <c r="F5" s="101">
        <f t="shared" si="2"/>
        <v>0.01</v>
      </c>
      <c r="G5" s="101">
        <f t="shared" si="2"/>
        <v>0.01</v>
      </c>
      <c r="H5" s="101">
        <f t="shared" si="2"/>
        <v>0.01</v>
      </c>
      <c r="I5" s="101">
        <f t="shared" si="2"/>
        <v>0.01</v>
      </c>
      <c r="J5" s="101">
        <f t="shared" si="2"/>
        <v>0.01</v>
      </c>
      <c r="K5" s="101">
        <f t="shared" si="2"/>
        <v>0.01</v>
      </c>
      <c r="M5" s="103">
        <v>45536</v>
      </c>
      <c r="N5" s="2">
        <v>0</v>
      </c>
      <c r="O5" s="104">
        <f>-SUM('STR Calculator'!B6:B7)</f>
        <v>-75000</v>
      </c>
      <c r="P5" s="105">
        <f>O5</f>
        <v>-75000</v>
      </c>
    </row>
    <row r="6" spans="1:16" ht="14.25" customHeight="1">
      <c r="A6" s="2" t="str">
        <f>"Vacancy Loss (Occupancy rate "&amp;'STR Calculator'!$B$16&amp;"%)"</f>
        <v>Vacancy Loss (Occupancy rate 1%)</v>
      </c>
      <c r="B6" s="6">
        <f>B3*(1-'STR Calculator'!$B$16)</f>
        <v>0</v>
      </c>
      <c r="C6" s="6">
        <f>C3*(1-'STR Calculator'!$B$16)</f>
        <v>0</v>
      </c>
      <c r="D6" s="6">
        <f>D3*(1-'STR Calculator'!$B$16)</f>
        <v>0</v>
      </c>
      <c r="E6" s="6">
        <f>E3*(1-'STR Calculator'!$B$16)</f>
        <v>0</v>
      </c>
      <c r="F6" s="6">
        <f>F3*(1-'STR Calculator'!$B$16)</f>
        <v>0</v>
      </c>
      <c r="G6" s="6">
        <f>G3*(1-'STR Calculator'!$B$16)</f>
        <v>0</v>
      </c>
      <c r="H6" s="6">
        <f>H3*(1-'STR Calculator'!$B$16)</f>
        <v>0</v>
      </c>
      <c r="I6" s="6">
        <f>I3*(1-'STR Calculator'!$B$16)</f>
        <v>0</v>
      </c>
      <c r="J6" s="6">
        <f>J3*(1-'STR Calculator'!$B$16)</f>
        <v>0</v>
      </c>
      <c r="K6" s="6">
        <f>K3*(1-'STR Calculator'!$B$16)</f>
        <v>0</v>
      </c>
      <c r="M6" s="103">
        <v>45901</v>
      </c>
      <c r="N6" s="2">
        <v>1</v>
      </c>
      <c r="O6" s="108">
        <f>B39</f>
        <v>9987.2708082697136</v>
      </c>
      <c r="P6" s="109">
        <f t="shared" ref="P6:P14" si="3">O6/(1+$M$2)^N6</f>
        <v>9247.4729706201051</v>
      </c>
    </row>
    <row r="7" spans="1:16" ht="14.25" customHeight="1">
      <c r="M7" s="103">
        <v>46266</v>
      </c>
      <c r="N7" s="2">
        <v>2</v>
      </c>
      <c r="O7" s="108">
        <f>C39</f>
        <v>11253.270808269714</v>
      </c>
      <c r="P7" s="109">
        <f t="shared" si="3"/>
        <v>9647.8659192984505</v>
      </c>
    </row>
    <row r="8" spans="1:16" ht="14.25" customHeight="1">
      <c r="A8" s="1" t="s">
        <v>112</v>
      </c>
      <c r="B8" s="6">
        <f t="shared" ref="B8:K8" si="4">B3-B6</f>
        <v>109800</v>
      </c>
      <c r="C8" s="6">
        <f>C3-C6</f>
        <v>110898</v>
      </c>
      <c r="D8" s="6">
        <f t="shared" si="4"/>
        <v>112006.98</v>
      </c>
      <c r="E8" s="6">
        <f t="shared" si="4"/>
        <v>113127.04979999999</v>
      </c>
      <c r="F8" s="6">
        <f t="shared" si="4"/>
        <v>114258.32029799999</v>
      </c>
      <c r="G8" s="6">
        <f t="shared" si="4"/>
        <v>115400.90350098</v>
      </c>
      <c r="H8" s="6">
        <f t="shared" si="4"/>
        <v>116554.9125359898</v>
      </c>
      <c r="I8" s="6">
        <f t="shared" si="4"/>
        <v>117720.46166134971</v>
      </c>
      <c r="J8" s="6">
        <f t="shared" si="4"/>
        <v>118897.6662779632</v>
      </c>
      <c r="K8" s="6">
        <f t="shared" si="4"/>
        <v>120086.64294074284</v>
      </c>
      <c r="M8" s="103">
        <v>46631</v>
      </c>
      <c r="N8" s="2">
        <v>3</v>
      </c>
      <c r="O8" s="108">
        <f>D39</f>
        <v>12225.870808269705</v>
      </c>
      <c r="P8" s="109">
        <f t="shared" si="3"/>
        <v>9705.2904221518111</v>
      </c>
    </row>
    <row r="9" spans="1:16" ht="14.25" customHeight="1">
      <c r="B9" s="110"/>
      <c r="C9" s="110"/>
      <c r="D9" s="110"/>
      <c r="E9" s="110"/>
      <c r="F9" s="110"/>
      <c r="G9" s="110"/>
      <c r="H9" s="110"/>
      <c r="I9" s="110"/>
      <c r="J9" s="110"/>
      <c r="K9" s="110"/>
      <c r="M9" s="103">
        <v>46997</v>
      </c>
      <c r="N9" s="2">
        <v>4</v>
      </c>
      <c r="O9" s="108">
        <f>E39</f>
        <v>13205.018908269696</v>
      </c>
      <c r="P9" s="109">
        <f t="shared" si="3"/>
        <v>9706.0831043198559</v>
      </c>
    </row>
    <row r="10" spans="1:16" ht="14.25" customHeight="1">
      <c r="A10" s="1" t="s">
        <v>113</v>
      </c>
      <c r="M10" s="103">
        <v>47362</v>
      </c>
      <c r="N10" s="2">
        <v>5</v>
      </c>
      <c r="O10" s="108">
        <f>F39</f>
        <v>14190.658040769697</v>
      </c>
      <c r="P10" s="109">
        <f t="shared" si="3"/>
        <v>9657.9234173997738</v>
      </c>
    </row>
    <row r="11" spans="1:16" ht="14.25" customHeight="1">
      <c r="A11" s="2" t="s">
        <v>114</v>
      </c>
      <c r="B11" s="169">
        <f>'STR Calculator'!$C$23</f>
        <v>0</v>
      </c>
      <c r="C11" s="6">
        <f>$B$11</f>
        <v>0</v>
      </c>
      <c r="D11" s="107">
        <f t="shared" ref="D11:K11" si="5">$B$11</f>
        <v>0</v>
      </c>
      <c r="E11" s="107">
        <f t="shared" si="5"/>
        <v>0</v>
      </c>
      <c r="F11" s="107">
        <f t="shared" si="5"/>
        <v>0</v>
      </c>
      <c r="G11" s="107">
        <f t="shared" si="5"/>
        <v>0</v>
      </c>
      <c r="H11" s="107">
        <f t="shared" si="5"/>
        <v>0</v>
      </c>
      <c r="I11" s="107">
        <f t="shared" si="5"/>
        <v>0</v>
      </c>
      <c r="J11" s="107">
        <f t="shared" si="5"/>
        <v>0</v>
      </c>
      <c r="K11" s="107">
        <f t="shared" si="5"/>
        <v>0</v>
      </c>
      <c r="L11" s="107"/>
      <c r="M11" s="103">
        <v>47727</v>
      </c>
      <c r="N11" s="2">
        <v>6</v>
      </c>
      <c r="O11" s="108">
        <f>G39</f>
        <v>15182.725734167201</v>
      </c>
      <c r="P11" s="109">
        <f>O11/(1+$M$2)^N11</f>
        <v>9567.6926109686556</v>
      </c>
    </row>
    <row r="12" spans="1:16" ht="14.25" customHeight="1">
      <c r="A12" s="2" t="s">
        <v>198</v>
      </c>
      <c r="B12" s="6">
        <f>'STR Calculator'!$C$24</f>
        <v>600</v>
      </c>
      <c r="C12" s="6">
        <f>'STR Calculator'!$C$24</f>
        <v>600</v>
      </c>
      <c r="D12" s="6">
        <f>'STR Calculator'!$C$24</f>
        <v>600</v>
      </c>
      <c r="E12" s="6">
        <f>'STR Calculator'!$C$24</f>
        <v>600</v>
      </c>
      <c r="F12" s="6">
        <f>'STR Calculator'!$C$24</f>
        <v>600</v>
      </c>
      <c r="G12" s="6">
        <f>'STR Calculator'!$C$24</f>
        <v>600</v>
      </c>
      <c r="H12" s="6">
        <f>'STR Calculator'!$C$24</f>
        <v>600</v>
      </c>
      <c r="I12" s="6">
        <f>'STR Calculator'!$C$24</f>
        <v>600</v>
      </c>
      <c r="J12" s="6">
        <f>'STR Calculator'!$C$24</f>
        <v>600</v>
      </c>
      <c r="K12" s="6">
        <f>'STR Calculator'!$C$24</f>
        <v>600</v>
      </c>
      <c r="M12" s="103">
        <v>48092</v>
      </c>
      <c r="N12" s="2">
        <v>7</v>
      </c>
      <c r="O12" s="108">
        <f>H39</f>
        <v>16181.15386640677</v>
      </c>
      <c r="P12" s="109">
        <f>O12/(1+$M$2)^N12</f>
        <v>9441.5478653070913</v>
      </c>
    </row>
    <row r="13" spans="1:16" ht="14.25" customHeight="1">
      <c r="A13" t="s">
        <v>206</v>
      </c>
      <c r="B13" s="6">
        <f>'STR Calculator'!$C$25</f>
        <v>0</v>
      </c>
      <c r="C13" s="6">
        <f>'STR Calculator'!$C$25</f>
        <v>0</v>
      </c>
      <c r="D13" s="6">
        <f>'STR Calculator'!$C$25</f>
        <v>0</v>
      </c>
      <c r="E13" s="6">
        <f>'STR Calculator'!$C$25</f>
        <v>0</v>
      </c>
      <c r="F13" s="6">
        <f>'STR Calculator'!$C$25</f>
        <v>0</v>
      </c>
      <c r="G13" s="6">
        <f>'STR Calculator'!$C$25</f>
        <v>0</v>
      </c>
      <c r="H13" s="6">
        <f>'STR Calculator'!$C$25</f>
        <v>0</v>
      </c>
      <c r="I13" s="6">
        <f>'STR Calculator'!$C$25</f>
        <v>0</v>
      </c>
      <c r="J13" s="6">
        <f>'STR Calculator'!$C$25</f>
        <v>0</v>
      </c>
      <c r="K13" s="6">
        <f>'STR Calculator'!$C$25</f>
        <v>0</v>
      </c>
      <c r="M13" s="103">
        <v>48458</v>
      </c>
      <c r="N13" s="2">
        <v>8</v>
      </c>
      <c r="O13" s="108">
        <f>I39</f>
        <v>17185.868408489121</v>
      </c>
      <c r="P13" s="109">
        <f t="shared" si="3"/>
        <v>9284.9899542521634</v>
      </c>
    </row>
    <row r="14" spans="1:16" ht="14.25" customHeight="1">
      <c r="A14" s="2" t="s">
        <v>115</v>
      </c>
      <c r="B14" s="6">
        <f>'STR Calculator'!$C$26</f>
        <v>2400</v>
      </c>
      <c r="C14" s="6">
        <f>B44*($B$14/'STR Calculator'!$B$5)</f>
        <v>2496</v>
      </c>
      <c r="D14" s="6">
        <f>C44*($B$14/'STR Calculator'!$B$5)</f>
        <v>2595.84</v>
      </c>
      <c r="E14" s="6">
        <f>D44*($B$14/'STR Calculator'!$B$5)</f>
        <v>2699.6736000000001</v>
      </c>
      <c r="F14" s="6">
        <f>E44*($B$14/'STR Calculator'!$B$5)</f>
        <v>2807.6605440000003</v>
      </c>
      <c r="G14" s="6">
        <f>F44*($B$14/'STR Calculator'!$B$5)</f>
        <v>2919.9669657600007</v>
      </c>
      <c r="H14" s="6">
        <f>G44*($B$14/'STR Calculator'!$B$5)</f>
        <v>3036.7656443904007</v>
      </c>
      <c r="I14" s="6">
        <f>H44*($B$14/'STR Calculator'!$B$5)</f>
        <v>3158.2362701660168</v>
      </c>
      <c r="J14" s="6">
        <f>I44*($B$14/'STR Calculator'!$B$5)</f>
        <v>3284.5657209726578</v>
      </c>
      <c r="K14" s="6">
        <f>J44*($B$14/'STR Calculator'!$B$5)</f>
        <v>3415.9483498115637</v>
      </c>
      <c r="M14" s="103">
        <v>48823</v>
      </c>
      <c r="N14" s="2">
        <v>9</v>
      </c>
      <c r="O14" s="108">
        <f>J39</f>
        <v>18196.789157431507</v>
      </c>
      <c r="P14" s="109">
        <f t="shared" si="3"/>
        <v>9102.9249811140435</v>
      </c>
    </row>
    <row r="15" spans="1:16" ht="14.25" customHeight="1">
      <c r="A15" s="2" t="s">
        <v>116</v>
      </c>
      <c r="B15" s="6">
        <f>'STR Calculator'!$C$27</f>
        <v>2400</v>
      </c>
      <c r="C15" s="6">
        <f>B15+(B15*0.015)</f>
        <v>2436</v>
      </c>
      <c r="D15" s="6">
        <f t="shared" ref="D15:K15" si="6">C15+(C15*0.015)</f>
        <v>2472.54</v>
      </c>
      <c r="E15" s="6">
        <f t="shared" si="6"/>
        <v>2509.6280999999999</v>
      </c>
      <c r="F15" s="6">
        <f t="shared" si="6"/>
        <v>2547.2725215</v>
      </c>
      <c r="G15" s="6">
        <f t="shared" si="6"/>
        <v>2585.4816093224999</v>
      </c>
      <c r="H15" s="6">
        <f t="shared" si="6"/>
        <v>2624.2638334623375</v>
      </c>
      <c r="I15" s="6">
        <f t="shared" si="6"/>
        <v>2663.6277909642727</v>
      </c>
      <c r="J15" s="6">
        <f t="shared" si="6"/>
        <v>2703.582207828737</v>
      </c>
      <c r="K15" s="6">
        <f t="shared" si="6"/>
        <v>2744.1359409461679</v>
      </c>
      <c r="M15" s="103">
        <v>49188</v>
      </c>
      <c r="N15" s="2">
        <v>10</v>
      </c>
      <c r="O15" s="108">
        <f>K39+K44-('STR Calculator'!B8-SUM('STR 10 Year'!B46:K46))</f>
        <v>537255.29177851381</v>
      </c>
      <c r="P15" s="109">
        <f>O15/(1+$M$2)^N15</f>
        <v>248853.15259084461</v>
      </c>
    </row>
    <row r="16" spans="1:16" ht="14.25" customHeight="1">
      <c r="A16" s="2" t="s">
        <v>199</v>
      </c>
      <c r="B16" s="111">
        <f>SUM('STR Calculator'!$C$28:$C$29)</f>
        <v>21000</v>
      </c>
      <c r="C16" s="111">
        <f>SUM('STR Calculator'!$C$28:$C$29)</f>
        <v>21000</v>
      </c>
      <c r="D16" s="111">
        <f>SUM('STR Calculator'!$C$28:$C$29)</f>
        <v>21000</v>
      </c>
      <c r="E16" s="111">
        <f>SUM('STR Calculator'!$C$28:$C$29)</f>
        <v>21000</v>
      </c>
      <c r="F16" s="111">
        <f>SUM('STR Calculator'!$C$28:$C$29)</f>
        <v>21000</v>
      </c>
      <c r="G16" s="111">
        <f>SUM('STR Calculator'!$C$28:$C$29)</f>
        <v>21000</v>
      </c>
      <c r="H16" s="111">
        <f>SUM('STR Calculator'!$C$28:$C$29)</f>
        <v>21000</v>
      </c>
      <c r="I16" s="111">
        <f>SUM('STR Calculator'!$C$28:$C$29)</f>
        <v>21000</v>
      </c>
      <c r="J16" s="111">
        <f>SUM('STR Calculator'!$C$28:$C$29)</f>
        <v>21000</v>
      </c>
      <c r="K16" s="111">
        <f>SUM('STR Calculator'!$C$28:$C$29)</f>
        <v>21000</v>
      </c>
      <c r="M16" s="168"/>
      <c r="N16" s="2"/>
      <c r="O16" s="108"/>
      <c r="P16" s="109"/>
    </row>
    <row r="17" spans="1:16" ht="14.25" customHeight="1" thickBot="1">
      <c r="A17" s="2" t="s">
        <v>117</v>
      </c>
      <c r="B17" s="6">
        <f>'STR Calculator'!$C$30</f>
        <v>1200</v>
      </c>
      <c r="C17" s="6">
        <f>'STR Calculator'!$C$30</f>
        <v>1200</v>
      </c>
      <c r="D17" s="6">
        <f>'STR Calculator'!$C$30</f>
        <v>1200</v>
      </c>
      <c r="E17" s="6">
        <f>'STR Calculator'!$C$30</f>
        <v>1200</v>
      </c>
      <c r="F17" s="6">
        <f>'STR Calculator'!$C$30</f>
        <v>1200</v>
      </c>
      <c r="G17" s="6">
        <f>'STR Calculator'!$C$30</f>
        <v>1200</v>
      </c>
      <c r="H17" s="6">
        <f>'STR Calculator'!$C$30</f>
        <v>1200</v>
      </c>
      <c r="I17" s="6">
        <f>'STR Calculator'!$C$30</f>
        <v>1200</v>
      </c>
      <c r="J17" s="6">
        <f>'STR Calculator'!$C$30</f>
        <v>1200</v>
      </c>
      <c r="K17" s="6">
        <f>'STR Calculator'!$C$30</f>
        <v>1200</v>
      </c>
      <c r="M17" s="112"/>
      <c r="N17" s="113"/>
      <c r="O17" s="114">
        <f>XIRR(O5:O15,M5:M15)</f>
        <v>0.30445238947868347</v>
      </c>
      <c r="P17" s="115">
        <f>SUM(P5:P15)</f>
        <v>259214.94383627656</v>
      </c>
    </row>
    <row r="18" spans="1:16" ht="14.25" customHeight="1">
      <c r="A18" s="2" t="s">
        <v>43</v>
      </c>
      <c r="B18" s="6">
        <f>'STR Calculator'!$C$31</f>
        <v>3000</v>
      </c>
      <c r="C18" s="6">
        <f>'STR Calculator'!$C$31</f>
        <v>3000</v>
      </c>
      <c r="D18" s="6">
        <f>'STR Calculator'!$C$31</f>
        <v>3000</v>
      </c>
      <c r="E18" s="6">
        <f>'STR Calculator'!$C$31</f>
        <v>3000</v>
      </c>
      <c r="F18" s="6">
        <f>'STR Calculator'!$C$31</f>
        <v>3000</v>
      </c>
      <c r="G18" s="6">
        <f>'STR Calculator'!$C$31</f>
        <v>3000</v>
      </c>
      <c r="H18" s="6">
        <f>'STR Calculator'!$C$31</f>
        <v>3000</v>
      </c>
      <c r="I18" s="6">
        <f>'STR Calculator'!$C$31</f>
        <v>3000</v>
      </c>
      <c r="J18" s="6">
        <f>'STR Calculator'!$C$31</f>
        <v>3000</v>
      </c>
      <c r="K18" s="6">
        <f>'STR Calculator'!$C$31</f>
        <v>3000</v>
      </c>
    </row>
    <row r="19" spans="1:16" ht="14.25" customHeight="1">
      <c r="A19" s="2" t="s">
        <v>200</v>
      </c>
      <c r="B19" s="6">
        <f>'STR Calculator'!$C$32</f>
        <v>1333.3333333333335</v>
      </c>
      <c r="C19" s="6">
        <f>'STR Calculator'!$C$32</f>
        <v>1333.3333333333335</v>
      </c>
      <c r="D19" s="6">
        <f>'STR Calculator'!$C$32</f>
        <v>1333.3333333333335</v>
      </c>
      <c r="E19" s="6">
        <f>'STR Calculator'!$C$32</f>
        <v>1333.3333333333335</v>
      </c>
      <c r="F19" s="6">
        <f>'STR Calculator'!$C$32</f>
        <v>1333.3333333333335</v>
      </c>
      <c r="G19" s="6">
        <f>'STR Calculator'!$C$32</f>
        <v>1333.3333333333335</v>
      </c>
      <c r="H19" s="6">
        <f>'STR Calculator'!$C$32</f>
        <v>1333.3333333333335</v>
      </c>
      <c r="I19" s="6">
        <f>'STR Calculator'!$C$32</f>
        <v>1333.3333333333335</v>
      </c>
      <c r="J19" s="6">
        <f>'STR Calculator'!$C$32</f>
        <v>1333.3333333333335</v>
      </c>
      <c r="K19" s="6">
        <f>'STR Calculator'!$C$32</f>
        <v>1333.3333333333335</v>
      </c>
    </row>
    <row r="20" spans="1:16" ht="14.25" customHeight="1">
      <c r="A20" t="s">
        <v>207</v>
      </c>
      <c r="B20" s="6">
        <f>'STR Calculator'!$C$33</f>
        <v>1800</v>
      </c>
      <c r="C20" s="6">
        <f>'STR Calculator'!$C$33</f>
        <v>1800</v>
      </c>
      <c r="D20" s="6">
        <f>'STR Calculator'!$C$33</f>
        <v>1800</v>
      </c>
      <c r="E20" s="6">
        <f>'STR Calculator'!$C$33</f>
        <v>1800</v>
      </c>
      <c r="F20" s="6">
        <f>'STR Calculator'!$C$33</f>
        <v>1800</v>
      </c>
      <c r="G20" s="6">
        <f>'STR Calculator'!$C$33</f>
        <v>1800</v>
      </c>
      <c r="H20" s="6">
        <f>'STR Calculator'!$C$33</f>
        <v>1800</v>
      </c>
      <c r="I20" s="6">
        <f>'STR Calculator'!$C$33</f>
        <v>1800</v>
      </c>
      <c r="J20" s="6">
        <f>'STR Calculator'!$C$33</f>
        <v>1800</v>
      </c>
      <c r="K20" s="6">
        <f>'STR Calculator'!$C$33</f>
        <v>1800</v>
      </c>
    </row>
    <row r="21" spans="1:16" ht="14.25" customHeight="1">
      <c r="A21" s="2" t="s">
        <v>208</v>
      </c>
      <c r="B21" s="6">
        <f>'STR Calculator'!$C$35</f>
        <v>0</v>
      </c>
      <c r="C21" s="6">
        <f>'STR Calculator'!$C$35</f>
        <v>0</v>
      </c>
      <c r="D21" s="6">
        <f>'STR Calculator'!$C$35</f>
        <v>0</v>
      </c>
      <c r="E21" s="6">
        <f>'STR Calculator'!$C$35</f>
        <v>0</v>
      </c>
      <c r="F21" s="6">
        <f>'STR Calculator'!$C$35</f>
        <v>0</v>
      </c>
      <c r="G21" s="6">
        <f>'STR Calculator'!$C$35</f>
        <v>0</v>
      </c>
      <c r="H21" s="6">
        <f>'STR Calculator'!$C$35</f>
        <v>0</v>
      </c>
      <c r="I21" s="6">
        <f>'STR Calculator'!$C$35</f>
        <v>0</v>
      </c>
      <c r="J21" s="6">
        <f>'STR Calculator'!$C$35</f>
        <v>0</v>
      </c>
      <c r="K21" s="6">
        <f>'STR Calculator'!$C$35</f>
        <v>0</v>
      </c>
    </row>
    <row r="22" spans="1:16" ht="14.25" customHeight="1">
      <c r="A22" s="318" t="s">
        <v>233</v>
      </c>
      <c r="B22" s="6">
        <f>'STR Calculator'!$C$34</f>
        <v>0</v>
      </c>
      <c r="C22" s="6">
        <f>'STR Calculator'!$C$34</f>
        <v>0</v>
      </c>
      <c r="D22" s="6">
        <f>'STR Calculator'!$C$34</f>
        <v>0</v>
      </c>
      <c r="E22" s="6">
        <f>'STR Calculator'!$C$34</f>
        <v>0</v>
      </c>
      <c r="F22" s="6">
        <f>'STR Calculator'!$C$34</f>
        <v>0</v>
      </c>
      <c r="G22" s="6">
        <f>'STR Calculator'!$C$34</f>
        <v>0</v>
      </c>
      <c r="H22" s="6">
        <f>'STR Calculator'!$C$34</f>
        <v>0</v>
      </c>
      <c r="I22" s="6">
        <f>'STR Calculator'!$C$34</f>
        <v>0</v>
      </c>
      <c r="J22" s="6">
        <f>'STR Calculator'!$C$34</f>
        <v>0</v>
      </c>
      <c r="K22" s="6">
        <f>'STR Calculator'!$C$34</f>
        <v>0</v>
      </c>
    </row>
    <row r="23" spans="1:16" ht="14.25" customHeight="1">
      <c r="A23" s="2" t="s">
        <v>210</v>
      </c>
      <c r="B23" s="6">
        <f>'STR Calculator'!$C$36</f>
        <v>0</v>
      </c>
      <c r="C23" s="6">
        <f>'STR Calculator'!$B$5*'STR Calculator'!$D$37</f>
        <v>0</v>
      </c>
      <c r="D23" s="6">
        <f>'STR Calculator'!$B$5*'STR Calculator'!$D$37</f>
        <v>0</v>
      </c>
      <c r="E23" s="6">
        <f>'STR Calculator'!$B$5*'STR Calculator'!$D$37</f>
        <v>0</v>
      </c>
      <c r="F23" s="6">
        <f>'STR Calculator'!$B$5*'STR Calculator'!$D$37</f>
        <v>0</v>
      </c>
      <c r="G23" s="6">
        <f>'STR Calculator'!$B$5*'STR Calculator'!$D$37</f>
        <v>0</v>
      </c>
      <c r="H23" s="6">
        <f>'STR Calculator'!$B$5*'STR Calculator'!$D$37</f>
        <v>0</v>
      </c>
      <c r="I23" s="6">
        <f>'STR Calculator'!$B$5*'STR Calculator'!$D$37</f>
        <v>0</v>
      </c>
      <c r="J23" s="6">
        <f>'STR Calculator'!$B$5*'STR Calculator'!$D$37</f>
        <v>0</v>
      </c>
      <c r="K23" s="6">
        <f>'STR Calculator'!$B$5*'STR Calculator'!$D$37</f>
        <v>0</v>
      </c>
    </row>
    <row r="24" spans="1:16" ht="14.25" customHeight="1">
      <c r="A24" t="s">
        <v>209</v>
      </c>
      <c r="B24" s="6">
        <f>'STR Calculator'!$C$37</f>
        <v>0</v>
      </c>
      <c r="C24" s="6">
        <f>'STR Calculator'!$C$37</f>
        <v>0</v>
      </c>
      <c r="D24" s="6">
        <f>'STR Calculator'!$C$37</f>
        <v>0</v>
      </c>
      <c r="E24" s="6">
        <f>'STR Calculator'!$C$37</f>
        <v>0</v>
      </c>
      <c r="F24" s="6">
        <f>'STR Calculator'!$C$37</f>
        <v>0</v>
      </c>
      <c r="G24" s="6">
        <f>'STR Calculator'!$C$37</f>
        <v>0</v>
      </c>
      <c r="H24" s="6">
        <f>'STR Calculator'!$C$37</f>
        <v>0</v>
      </c>
      <c r="I24" s="6">
        <f>'STR Calculator'!$C$37</f>
        <v>0</v>
      </c>
      <c r="J24" s="6">
        <f>'STR Calculator'!$C$37</f>
        <v>0</v>
      </c>
      <c r="K24" s="6">
        <f>'STR Calculator'!$C$37</f>
        <v>0</v>
      </c>
    </row>
    <row r="25" spans="1:16" ht="14.25" customHeight="1">
      <c r="A25" t="s">
        <v>212</v>
      </c>
      <c r="B25" s="6">
        <f>'STR Calculator'!$C$38</f>
        <v>0</v>
      </c>
      <c r="C25" s="6">
        <f>'STR Calculator'!$C$38</f>
        <v>0</v>
      </c>
      <c r="D25" s="6">
        <f>'STR Calculator'!$C$38</f>
        <v>0</v>
      </c>
      <c r="E25" s="6">
        <f>'STR Calculator'!$C$38</f>
        <v>0</v>
      </c>
      <c r="F25" s="6">
        <f>'STR Calculator'!$C$38</f>
        <v>0</v>
      </c>
      <c r="G25" s="6">
        <f>'STR Calculator'!$C$38</f>
        <v>0</v>
      </c>
      <c r="H25" s="6">
        <f>'STR Calculator'!$C$38</f>
        <v>0</v>
      </c>
      <c r="I25" s="6">
        <f>'STR Calculator'!$C$38</f>
        <v>0</v>
      </c>
      <c r="J25" s="6">
        <f>'STR Calculator'!$C$38</f>
        <v>0</v>
      </c>
      <c r="K25" s="6">
        <f>'STR Calculator'!$C$38</f>
        <v>0</v>
      </c>
    </row>
    <row r="26" spans="1:16" ht="14.25" customHeight="1">
      <c r="A26" t="s">
        <v>211</v>
      </c>
      <c r="B26" s="6">
        <v>300</v>
      </c>
      <c r="C26" s="6">
        <v>0</v>
      </c>
      <c r="D26" s="6">
        <v>0</v>
      </c>
      <c r="E26" s="6">
        <v>0</v>
      </c>
      <c r="F26" s="6">
        <v>0</v>
      </c>
      <c r="G26" s="6">
        <v>0</v>
      </c>
      <c r="H26" s="6">
        <v>0</v>
      </c>
      <c r="I26" s="6">
        <v>0</v>
      </c>
      <c r="J26" s="6">
        <v>0</v>
      </c>
      <c r="K26" s="6">
        <v>0</v>
      </c>
    </row>
    <row r="27" spans="1:16" ht="14.25" customHeight="1">
      <c r="A27" t="s">
        <v>161</v>
      </c>
      <c r="B27" s="6">
        <f>'STR Calculator'!$C$40</f>
        <v>300</v>
      </c>
      <c r="C27" s="6">
        <f>'STR Calculator'!$C$40</f>
        <v>300</v>
      </c>
      <c r="D27" s="6">
        <f>'STR Calculator'!$C$40</f>
        <v>300</v>
      </c>
      <c r="E27" s="6">
        <f>'STR Calculator'!$C$40</f>
        <v>300</v>
      </c>
      <c r="F27" s="6">
        <f>'STR Calculator'!$C$40</f>
        <v>300</v>
      </c>
      <c r="G27" s="6">
        <f>'STR Calculator'!$C$40</f>
        <v>300</v>
      </c>
      <c r="H27" s="6">
        <f>'STR Calculator'!$C$40</f>
        <v>300</v>
      </c>
      <c r="I27" s="6">
        <f>'STR Calculator'!$C$40</f>
        <v>300</v>
      </c>
      <c r="J27" s="6">
        <f>'STR Calculator'!$C$40</f>
        <v>300</v>
      </c>
      <c r="K27" s="6">
        <f>'STR Calculator'!$C$40</f>
        <v>300</v>
      </c>
    </row>
    <row r="28" spans="1:16" ht="14.25" customHeight="1">
      <c r="A28" s="2" t="s">
        <v>92</v>
      </c>
      <c r="B28" s="6">
        <f>'STR Calculator'!$C$41</f>
        <v>444</v>
      </c>
      <c r="C28" s="6">
        <f>'STR Calculator'!$C$41</f>
        <v>444</v>
      </c>
      <c r="D28" s="6">
        <f>'STR Calculator'!$C$41</f>
        <v>444</v>
      </c>
      <c r="E28" s="6">
        <f>'STR Calculator'!$C$41</f>
        <v>444</v>
      </c>
      <c r="F28" s="6">
        <f>'STR Calculator'!$C$41</f>
        <v>444</v>
      </c>
      <c r="G28" s="6">
        <f>'STR Calculator'!$C$41</f>
        <v>444</v>
      </c>
      <c r="H28" s="6">
        <f>'STR Calculator'!$C$41</f>
        <v>444</v>
      </c>
      <c r="I28" s="6">
        <f>'STR Calculator'!$C$41</f>
        <v>444</v>
      </c>
      <c r="J28" s="6">
        <f>'STR Calculator'!$C$41</f>
        <v>444</v>
      </c>
      <c r="K28" s="6">
        <f>'STR Calculator'!$C$41</f>
        <v>444</v>
      </c>
    </row>
    <row r="29" spans="1:16" ht="14.25" customHeight="1"/>
    <row r="30" spans="1:16" ht="14.25" customHeight="1">
      <c r="A30" s="1" t="s">
        <v>118</v>
      </c>
      <c r="B30" s="6">
        <f t="shared" ref="B30:K30" si="7">SUM(B12:B28)</f>
        <v>34777.333333333328</v>
      </c>
      <c r="C30" s="6">
        <f t="shared" si="7"/>
        <v>34609.333333333328</v>
      </c>
      <c r="D30" s="6">
        <f>SUM(D12:D28)</f>
        <v>34745.713333333333</v>
      </c>
      <c r="E30" s="6">
        <f t="shared" si="7"/>
        <v>34886.635033333332</v>
      </c>
      <c r="F30" s="6">
        <f t="shared" si="7"/>
        <v>35032.266398833337</v>
      </c>
      <c r="G30" s="6">
        <f t="shared" si="7"/>
        <v>35182.781908415833</v>
      </c>
      <c r="H30" s="6">
        <f t="shared" si="7"/>
        <v>35338.362811186074</v>
      </c>
      <c r="I30" s="6">
        <f t="shared" si="7"/>
        <v>35499.197394463627</v>
      </c>
      <c r="J30" s="6">
        <f t="shared" si="7"/>
        <v>35665.48126213473</v>
      </c>
      <c r="K30" s="6">
        <f t="shared" si="7"/>
        <v>35837.417624091067</v>
      </c>
    </row>
    <row r="31" spans="1:16" ht="14.25" customHeight="1"/>
    <row r="32" spans="1:16" ht="14.25" customHeight="1" thickBot="1">
      <c r="A32" s="172" t="s">
        <v>93</v>
      </c>
      <c r="B32" s="169">
        <f t="shared" ref="B32:K32" si="8">B8-B30</f>
        <v>75022.666666666672</v>
      </c>
      <c r="C32" s="169">
        <f>C8-C30</f>
        <v>76288.666666666672</v>
      </c>
      <c r="D32" s="169">
        <f t="shared" si="8"/>
        <v>77261.266666666663</v>
      </c>
      <c r="E32" s="169">
        <f t="shared" si="8"/>
        <v>78240.414766666654</v>
      </c>
      <c r="F32" s="169">
        <f t="shared" si="8"/>
        <v>79226.053899166654</v>
      </c>
      <c r="G32" s="169">
        <f t="shared" si="8"/>
        <v>80218.121592564159</v>
      </c>
      <c r="H32" s="169">
        <f t="shared" si="8"/>
        <v>81216.549724803728</v>
      </c>
      <c r="I32" s="169">
        <f t="shared" si="8"/>
        <v>82221.264266886079</v>
      </c>
      <c r="J32" s="169">
        <f t="shared" si="8"/>
        <v>83232.185015828465</v>
      </c>
      <c r="K32" s="169">
        <f t="shared" si="8"/>
        <v>84249.225316651777</v>
      </c>
    </row>
    <row r="33" spans="1:13" ht="14.25" customHeight="1" thickBot="1">
      <c r="A33" s="267" t="s">
        <v>119</v>
      </c>
      <c r="B33" s="262">
        <f>B32/'STR Calculator'!$B$5</f>
        <v>0.10003022222222223</v>
      </c>
      <c r="C33" s="262">
        <f>C32/'STR Calculator'!$B$5</f>
        <v>0.10171822222222222</v>
      </c>
      <c r="D33" s="262">
        <f>D32/'STR Calculator'!$B$5</f>
        <v>0.10301502222222221</v>
      </c>
      <c r="E33" s="262">
        <f>E32/'STR Calculator'!$B$5</f>
        <v>0.10432055302222221</v>
      </c>
      <c r="F33" s="262">
        <f>F32/'STR Calculator'!$B$5</f>
        <v>0.1056347385322222</v>
      </c>
      <c r="G33" s="262">
        <f>G32/'STR Calculator'!$B$5</f>
        <v>0.10695749545675222</v>
      </c>
      <c r="H33" s="262">
        <f>H32/'STR Calculator'!$B$5</f>
        <v>0.10828873296640497</v>
      </c>
      <c r="I33" s="262">
        <f>I32/'STR Calculator'!$B$5</f>
        <v>0.1096283523558481</v>
      </c>
      <c r="J33" s="262">
        <f>J32/'STR Calculator'!$B$5</f>
        <v>0.11097624668777128</v>
      </c>
      <c r="K33" s="263">
        <f>K32/'STR Calculator'!$B$5</f>
        <v>0.11233230042220237</v>
      </c>
    </row>
    <row r="34" spans="1:13" ht="14.25" customHeight="1"/>
    <row r="35" spans="1:13" ht="14.25" customHeight="1">
      <c r="A35" s="1" t="s">
        <v>120</v>
      </c>
    </row>
    <row r="36" spans="1:13" ht="14.25" customHeight="1">
      <c r="A36" s="2" t="s">
        <v>121</v>
      </c>
      <c r="B36" s="6">
        <f>PMT('STR Calculator'!$I$8/12, 'STR Calculator'!$I$9*12,'STR Calculator'!$B$8)*12</f>
        <v>-59785.395858396958</v>
      </c>
      <c r="C36" s="6">
        <f>PMT('STR Calculator'!$I$8/12, 'STR Calculator'!$I$9*12,'STR Calculator'!$B$8)*12</f>
        <v>-59785.395858396958</v>
      </c>
      <c r="D36" s="6">
        <f>PMT('STR Calculator'!$I$8/12, 'STR Calculator'!$I$9*12,'STR Calculator'!$B$8)*12</f>
        <v>-59785.395858396958</v>
      </c>
      <c r="E36" s="6">
        <f>PMT('STR Calculator'!$I$8/12, 'STR Calculator'!$I$9*12,'STR Calculator'!$B$8)*12</f>
        <v>-59785.395858396958</v>
      </c>
      <c r="F36" s="6">
        <f>PMT('STR Calculator'!$I$8/12, 'STR Calculator'!$I$9*12,'STR Calculator'!$B$8)*12</f>
        <v>-59785.395858396958</v>
      </c>
      <c r="G36" s="6">
        <f>PMT('STR Calculator'!$I$8/12, 'STR Calculator'!$I$9*12,'STR Calculator'!$B$8)*12</f>
        <v>-59785.395858396958</v>
      </c>
      <c r="H36" s="6">
        <f>PMT('STR Calculator'!$I$8/12, 'STR Calculator'!$I$9*12,'STR Calculator'!$B$8)*12</f>
        <v>-59785.395858396958</v>
      </c>
      <c r="I36" s="6">
        <f>PMT('STR Calculator'!$I$8/12, 'STR Calculator'!$I$9*12,'STR Calculator'!$B$8)*12</f>
        <v>-59785.395858396958</v>
      </c>
      <c r="J36" s="6">
        <f>PMT('STR Calculator'!$I$8/12, 'STR Calculator'!$I$9*12,'STR Calculator'!$B$8)*12</f>
        <v>-59785.395858396958</v>
      </c>
      <c r="K36" s="6">
        <f>PMT('STR Calculator'!$I$8/12, 'STR Calculator'!$I$9*12,'STR Calculator'!$B$8)*12</f>
        <v>-59785.395858396958</v>
      </c>
    </row>
    <row r="37" spans="1:13" ht="14.25" customHeight="1">
      <c r="A37" s="2" t="str">
        <f>"HELOC Payment ($"&amp; 'STR Calculator'!I3&amp;")"</f>
        <v>HELOC Payment ($20000)</v>
      </c>
      <c r="B37" s="6">
        <f>-'STR Calculator'!$C$45</f>
        <v>-1650</v>
      </c>
      <c r="C37" s="6">
        <f>-'STR Calculator'!$C$45</f>
        <v>-1650</v>
      </c>
      <c r="D37" s="6">
        <f>-'STR Calculator'!$C$45</f>
        <v>-1650</v>
      </c>
      <c r="E37" s="6">
        <f>-'STR Calculator'!$C$45</f>
        <v>-1650</v>
      </c>
      <c r="F37" s="6">
        <f>-'STR Calculator'!$C$45</f>
        <v>-1650</v>
      </c>
      <c r="G37" s="6">
        <f>-'STR Calculator'!$C$45</f>
        <v>-1650</v>
      </c>
      <c r="H37" s="6">
        <f>-'STR Calculator'!$C$45</f>
        <v>-1650</v>
      </c>
      <c r="I37" s="6">
        <f>-'STR Calculator'!$C$45</f>
        <v>-1650</v>
      </c>
      <c r="J37" s="6">
        <f>-'STR Calculator'!$C$45</f>
        <v>-1650</v>
      </c>
      <c r="K37" s="6">
        <f>-'STR Calculator'!$C$45</f>
        <v>-1650</v>
      </c>
    </row>
    <row r="38" spans="1:13" ht="14.25" customHeight="1" thickBot="1">
      <c r="A38" s="2" t="s">
        <v>201</v>
      </c>
      <c r="B38" s="6">
        <f>-'STR Calculator'!$C$47</f>
        <v>-3600</v>
      </c>
      <c r="C38" s="6">
        <f>-'STR Calculator'!$C$47</f>
        <v>-3600</v>
      </c>
      <c r="D38" s="6">
        <f>-'STR Calculator'!$C$47</f>
        <v>-3600</v>
      </c>
      <c r="E38" s="6">
        <f>-'STR Calculator'!$C$47</f>
        <v>-3600</v>
      </c>
      <c r="F38" s="6">
        <f>-'STR Calculator'!$C$47</f>
        <v>-3600</v>
      </c>
      <c r="G38" s="6">
        <f>-'STR Calculator'!$C$47</f>
        <v>-3600</v>
      </c>
      <c r="H38" s="6">
        <f>-'STR Calculator'!$C$47</f>
        <v>-3600</v>
      </c>
      <c r="I38" s="6">
        <f>-'STR Calculator'!$C$47</f>
        <v>-3600</v>
      </c>
      <c r="J38" s="6">
        <f>-'STR Calculator'!$C$47</f>
        <v>-3600</v>
      </c>
      <c r="K38" s="6">
        <f>-'STR Calculator'!$C$47</f>
        <v>-3600</v>
      </c>
    </row>
    <row r="39" spans="1:13" ht="14.25" customHeight="1" thickBot="1">
      <c r="A39" s="264" t="s">
        <v>122</v>
      </c>
      <c r="B39" s="265">
        <f>B32+B36+B37+B38</f>
        <v>9987.2708082697136</v>
      </c>
      <c r="C39" s="265">
        <f>C32+C36+C37+C38</f>
        <v>11253.270808269714</v>
      </c>
      <c r="D39" s="265">
        <f t="shared" ref="D39:K39" si="9">D32+D36+D37+D38</f>
        <v>12225.870808269705</v>
      </c>
      <c r="E39" s="265">
        <f t="shared" si="9"/>
        <v>13205.018908269696</v>
      </c>
      <c r="F39" s="265">
        <f t="shared" si="9"/>
        <v>14190.658040769697</v>
      </c>
      <c r="G39" s="265">
        <f t="shared" si="9"/>
        <v>15182.725734167201</v>
      </c>
      <c r="H39" s="265">
        <f t="shared" si="9"/>
        <v>16181.15386640677</v>
      </c>
      <c r="I39" s="265">
        <f t="shared" si="9"/>
        <v>17185.868408489121</v>
      </c>
      <c r="J39" s="265">
        <f t="shared" si="9"/>
        <v>18196.789157431507</v>
      </c>
      <c r="K39" s="266">
        <f t="shared" si="9"/>
        <v>19213.829458254819</v>
      </c>
      <c r="L39" s="6">
        <f>SUM(B39:K39)</f>
        <v>146822.45599859796</v>
      </c>
      <c r="M39" s="2" t="s">
        <v>123</v>
      </c>
    </row>
    <row r="40" spans="1:13" ht="14.25" customHeight="1">
      <c r="A40" s="2" t="s">
        <v>98</v>
      </c>
      <c r="B40" s="6">
        <f t="shared" ref="B40:K40" si="10">B39/12</f>
        <v>832.27256735580943</v>
      </c>
      <c r="C40" s="6">
        <f t="shared" si="10"/>
        <v>937.77256735580943</v>
      </c>
      <c r="D40" s="6">
        <f t="shared" si="10"/>
        <v>1018.8225673558087</v>
      </c>
      <c r="E40" s="6">
        <f t="shared" si="10"/>
        <v>1100.4182423558079</v>
      </c>
      <c r="F40" s="6">
        <f t="shared" si="10"/>
        <v>1182.5548367308081</v>
      </c>
      <c r="G40" s="6">
        <f t="shared" si="10"/>
        <v>1265.2271445139334</v>
      </c>
      <c r="H40" s="6">
        <f t="shared" si="10"/>
        <v>1348.4294888672309</v>
      </c>
      <c r="I40" s="6">
        <f t="shared" si="10"/>
        <v>1432.1557007074268</v>
      </c>
      <c r="J40" s="6">
        <f t="shared" si="10"/>
        <v>1516.3990964526256</v>
      </c>
      <c r="K40" s="6">
        <f t="shared" si="10"/>
        <v>1601.1524548545683</v>
      </c>
    </row>
    <row r="41" spans="1:13" ht="14.25" customHeight="1" thickBot="1">
      <c r="A41" s="2" t="str">
        <f>"Discounted Cash Flow (DCF) @ "&amp;M2&amp;"% return"</f>
        <v>Discounted Cash Flow (DCF) @ 0.08% return</v>
      </c>
      <c r="B41" s="6">
        <f>B39/(1+$M$2)^B1</f>
        <v>9247.4729706201051</v>
      </c>
      <c r="C41" s="6">
        <f t="shared" ref="C41:K41" si="11">C39/(1+$M$2)^C1</f>
        <v>9647.8659192984505</v>
      </c>
      <c r="D41" s="6">
        <f t="shared" si="11"/>
        <v>9705.2904221518111</v>
      </c>
      <c r="E41" s="6">
        <f t="shared" si="11"/>
        <v>9706.0831043198559</v>
      </c>
      <c r="F41" s="6">
        <f t="shared" si="11"/>
        <v>9657.9234173997738</v>
      </c>
      <c r="G41" s="6">
        <f t="shared" si="11"/>
        <v>9567.6926109686556</v>
      </c>
      <c r="H41" s="6">
        <f t="shared" si="11"/>
        <v>9441.5478653070913</v>
      </c>
      <c r="I41" s="6">
        <f t="shared" si="11"/>
        <v>9284.9899542521634</v>
      </c>
      <c r="J41" s="6">
        <f t="shared" si="11"/>
        <v>9102.9249811140435</v>
      </c>
      <c r="K41" s="6">
        <f t="shared" si="11"/>
        <v>8899.7206862333096</v>
      </c>
      <c r="L41" s="6">
        <f>SUM(B41:K41)</f>
        <v>94261.511931665256</v>
      </c>
      <c r="M41" s="195" t="s">
        <v>124</v>
      </c>
    </row>
    <row r="42" spans="1:13" ht="14.25" customHeight="1" thickBot="1">
      <c r="A42" s="261" t="s">
        <v>125</v>
      </c>
      <c r="B42" s="262">
        <f>B39/(SUM('STR Calculator'!$B$7,'STR Calculator'!$B$6))</f>
        <v>0.13316361077692951</v>
      </c>
      <c r="C42" s="262">
        <f>C39/(SUM('STR Calculator'!$B$7,'STR Calculator'!$B$6))</f>
        <v>0.15004361077692951</v>
      </c>
      <c r="D42" s="262">
        <f>D39/(SUM('STR Calculator'!$B$7,'STR Calculator'!$B$6))</f>
        <v>0.16301161077692941</v>
      </c>
      <c r="E42" s="262">
        <f>E39/(SUM('STR Calculator'!$B$7,'STR Calculator'!$B$6))</f>
        <v>0.17606691877692929</v>
      </c>
      <c r="F42" s="262">
        <f>F39/(SUM('STR Calculator'!$B$7,'STR Calculator'!$B$6))</f>
        <v>0.18920877387692928</v>
      </c>
      <c r="G42" s="262">
        <f>G39/(SUM('STR Calculator'!$B$7,'STR Calculator'!$B$6))</f>
        <v>0.20243634312222936</v>
      </c>
      <c r="H42" s="262">
        <f>H39/(SUM('STR Calculator'!$B$7,'STR Calculator'!$B$6))</f>
        <v>0.21574871821875694</v>
      </c>
      <c r="I42" s="262">
        <f>I39/(SUM('STR Calculator'!$B$7,'STR Calculator'!$B$6))</f>
        <v>0.22914491211318827</v>
      </c>
      <c r="J42" s="262">
        <f>J39/(SUM('STR Calculator'!$B$7,'STR Calculator'!$B$6))</f>
        <v>0.2426238554324201</v>
      </c>
      <c r="K42" s="263">
        <f>K39/(SUM('STR Calculator'!$B$7,'STR Calculator'!$B$6))</f>
        <v>0.25618439277673094</v>
      </c>
    </row>
    <row r="43" spans="1:13" ht="14.25" customHeight="1">
      <c r="A43" s="2" t="s">
        <v>126</v>
      </c>
      <c r="B43" s="106">
        <v>0.04</v>
      </c>
      <c r="C43" s="107">
        <f t="shared" ref="C43:K43" si="12">$B$43</f>
        <v>0.04</v>
      </c>
      <c r="D43" s="107">
        <f t="shared" si="12"/>
        <v>0.04</v>
      </c>
      <c r="E43" s="107">
        <f t="shared" si="12"/>
        <v>0.04</v>
      </c>
      <c r="F43" s="107">
        <f t="shared" si="12"/>
        <v>0.04</v>
      </c>
      <c r="G43" s="107">
        <f t="shared" si="12"/>
        <v>0.04</v>
      </c>
      <c r="H43" s="107">
        <f t="shared" si="12"/>
        <v>0.04</v>
      </c>
      <c r="I43" s="107">
        <f t="shared" si="12"/>
        <v>0.04</v>
      </c>
      <c r="J43" s="107">
        <f t="shared" si="12"/>
        <v>0.04</v>
      </c>
      <c r="K43" s="107">
        <f t="shared" si="12"/>
        <v>0.04</v>
      </c>
      <c r="M43" s="6"/>
    </row>
    <row r="44" spans="1:13" ht="14.25" customHeight="1">
      <c r="A44" s="2" t="s">
        <v>127</v>
      </c>
      <c r="B44" s="6">
        <f>'STR Calculator'!$B$5*(1+'STR 10 Year'!B43)</f>
        <v>780000</v>
      </c>
      <c r="C44" s="6">
        <f>B44*(1+'STR 10 Year'!C43)</f>
        <v>811200</v>
      </c>
      <c r="D44" s="6">
        <f>C44*(1+'STR 10 Year'!D43)</f>
        <v>843648</v>
      </c>
      <c r="E44" s="6">
        <f>D44*(1+'STR 10 Year'!E43)</f>
        <v>877393.92000000004</v>
      </c>
      <c r="F44" s="6">
        <f>E44*(1+'STR 10 Year'!F43)</f>
        <v>912489.67680000013</v>
      </c>
      <c r="G44" s="6">
        <f>F44*(1+'STR 10 Year'!G43)</f>
        <v>948989.26387200016</v>
      </c>
      <c r="H44" s="6">
        <f>G44*(1+'STR 10 Year'!H43)</f>
        <v>986948.83442688023</v>
      </c>
      <c r="I44" s="6">
        <f>H44*(1+'STR 10 Year'!I43)</f>
        <v>1026426.7878039555</v>
      </c>
      <c r="J44" s="6">
        <f>I44*(1+'STR 10 Year'!J43)</f>
        <v>1067483.8593161136</v>
      </c>
      <c r="K44" s="6">
        <f>J44*(1+'STR 10 Year'!K43)</f>
        <v>1110183.2136887582</v>
      </c>
      <c r="L44" s="6"/>
    </row>
    <row r="45" spans="1:13" ht="14.25" customHeight="1">
      <c r="A45" s="2" t="s">
        <v>126</v>
      </c>
      <c r="B45" s="6">
        <f>'STR Calculator'!$B$5*B43</f>
        <v>30000</v>
      </c>
      <c r="C45" s="6">
        <f t="shared" ref="C45:K45" si="13">B44*C43</f>
        <v>31200</v>
      </c>
      <c r="D45" s="6">
        <f t="shared" si="13"/>
        <v>32448</v>
      </c>
      <c r="E45" s="6">
        <f t="shared" si="13"/>
        <v>33745.919999999998</v>
      </c>
      <c r="F45" s="6">
        <f t="shared" si="13"/>
        <v>35095.756800000003</v>
      </c>
      <c r="G45" s="6">
        <f t="shared" si="13"/>
        <v>36499.587072000009</v>
      </c>
      <c r="H45" s="6">
        <f t="shared" si="13"/>
        <v>37959.570554880011</v>
      </c>
      <c r="I45" s="6">
        <f t="shared" si="13"/>
        <v>39477.95337707521</v>
      </c>
      <c r="J45" s="6">
        <f t="shared" si="13"/>
        <v>41057.071512158218</v>
      </c>
      <c r="K45" s="6">
        <f t="shared" si="13"/>
        <v>42699.35437264455</v>
      </c>
    </row>
    <row r="46" spans="1:13" ht="14.25" customHeight="1">
      <c r="A46" s="2" t="s">
        <v>128</v>
      </c>
      <c r="B46" s="6">
        <f>VLOOKUP('STR 10 Year'!B1*12,'Amoritization Scenario 10% DP'!$W$8:$AH$367,9)</f>
        <v>5638.7068715519954</v>
      </c>
      <c r="C46" s="6">
        <f>VLOOKUP('STR 10 Year'!C1*12,'Amoritization Scenario 10% DP'!$W$8:$AH$367,9)-B46</f>
        <v>6106.7167609229355</v>
      </c>
      <c r="D46" s="6">
        <f>VLOOKUP('STR 10 Year'!D1*12,'Amoritization Scenario 10% DP'!$W$8:$AH$367,9)-SUM(B46:C46)</f>
        <v>6613.5712402927002</v>
      </c>
      <c r="E46" s="6">
        <f>VLOOKUP('STR 10 Year'!E1*12,'Amoritization Scenario 10% DP'!$W$8:$AH$367,9)-SUM(B46:D46)</f>
        <v>7162.494391473334</v>
      </c>
      <c r="F46" s="6">
        <f>VLOOKUP('STR 10 Year'!F1*12,'Amoritization Scenario 10% DP'!$W$8:$AH$367,9)-SUM(B46:E46)</f>
        <v>7756.977893477193</v>
      </c>
      <c r="G46" s="6">
        <f>VLOOKUP('STR 10 Year'!G1*12,'Amoritization Scenario 10% DP'!$W$8:$AH$367,9)-SUM(B46:F46)</f>
        <v>8400.8032329525668</v>
      </c>
      <c r="H46" s="6">
        <f>VLOOKUP('STR 10 Year'!H1*12,'Amoritization Scenario 10% DP'!$W$8:$AH$367,9)-SUM(B46:G46)</f>
        <v>9098.0657580745756</v>
      </c>
      <c r="I46" s="6">
        <f>VLOOKUP('STR 10 Year'!I1*12,'Amoritization Scenario 10% DP'!$W$8:$AH$367,9)-SUM(B46:H46)</f>
        <v>9853.2007288970635</v>
      </c>
      <c r="J46" s="6">
        <f>VLOOKUP('STR 10 Year'!J1*12,'Amoritization Scenario 10% DP'!$W$8:$AH$367,9)-SUM(B46:I46)</f>
        <v>10671.011529870906</v>
      </c>
      <c r="K46" s="6">
        <f>VLOOKUP('STR 10 Year'!K1*12,'Amoritization Scenario 10% DP'!$W$8:$AH$367,9)-SUM(B46:J46)</f>
        <v>11556.700223987471</v>
      </c>
      <c r="L46" s="196">
        <f>SUM(B46:K46)</f>
        <v>82858.248631500741</v>
      </c>
      <c r="M46" s="197" t="s">
        <v>225</v>
      </c>
    </row>
    <row r="47" spans="1:13" ht="14.25" customHeight="1">
      <c r="A47" s="2" t="s">
        <v>213</v>
      </c>
      <c r="B47" s="6">
        <f t="shared" ref="B47:K47" si="14">B39*0.25</f>
        <v>2496.8177020674284</v>
      </c>
      <c r="C47" s="6">
        <f t="shared" si="14"/>
        <v>2813.3177020674284</v>
      </c>
      <c r="D47" s="6">
        <f t="shared" si="14"/>
        <v>3056.4677020674262</v>
      </c>
      <c r="E47" s="6">
        <f t="shared" si="14"/>
        <v>3301.254727067424</v>
      </c>
      <c r="F47" s="6">
        <f t="shared" si="14"/>
        <v>3547.6645101924241</v>
      </c>
      <c r="G47" s="6">
        <f t="shared" si="14"/>
        <v>3795.6814335418003</v>
      </c>
      <c r="H47" s="6">
        <f t="shared" si="14"/>
        <v>4045.2884666016926</v>
      </c>
      <c r="I47" s="6">
        <f t="shared" si="14"/>
        <v>4296.4671021222803</v>
      </c>
      <c r="J47" s="6">
        <f t="shared" si="14"/>
        <v>4549.1972893578768</v>
      </c>
      <c r="K47" s="6">
        <f t="shared" si="14"/>
        <v>4803.4573645637047</v>
      </c>
    </row>
    <row r="48" spans="1:13" ht="14.25" customHeight="1" thickBot="1">
      <c r="A48" s="2" t="s">
        <v>129</v>
      </c>
      <c r="B48" s="35">
        <f>B47/SUM('STR Calculator'!$B$6:$B$7)</f>
        <v>3.3290902694232377E-2</v>
      </c>
      <c r="C48" s="35">
        <f>C47/SUM('STR Calculator'!$B$6:$B$7)</f>
        <v>3.7510902694232379E-2</v>
      </c>
      <c r="D48" s="35">
        <f>D47/SUM('STR Calculator'!$B$6:$B$7)</f>
        <v>4.0752902694232353E-2</v>
      </c>
      <c r="E48" s="35">
        <f>E47/SUM('STR Calculator'!$B$6:$B$7)</f>
        <v>4.4016729694232322E-2</v>
      </c>
      <c r="F48" s="35">
        <f>F47/SUM('STR Calculator'!$B$6:$B$7)</f>
        <v>4.7302193469232319E-2</v>
      </c>
      <c r="G48" s="35">
        <f>G47/SUM('STR Calculator'!$B$6:$B$7)</f>
        <v>5.0609085780557339E-2</v>
      </c>
      <c r="H48" s="35">
        <f>H47/SUM('STR Calculator'!$B$6:$B$7)</f>
        <v>5.3937179554689234E-2</v>
      </c>
      <c r="I48" s="35">
        <f>I47/SUM('STR Calculator'!$B$6:$B$7)</f>
        <v>5.7286228028297068E-2</v>
      </c>
      <c r="J48" s="35">
        <f>J47/SUM('STR Calculator'!$B$6:$B$7)</f>
        <v>6.0655963858105025E-2</v>
      </c>
      <c r="K48" s="35">
        <f>K47/SUM('STR Calculator'!$B$6:$B$7)</f>
        <v>6.4046098194182735E-2</v>
      </c>
    </row>
    <row r="49" spans="1:13" ht="14.25" customHeight="1">
      <c r="A49" s="202" t="s">
        <v>130</v>
      </c>
      <c r="B49" s="198">
        <f t="shared" ref="B49:K49" si="15">SUM(B39,B46,B47)</f>
        <v>18122.79538188914</v>
      </c>
      <c r="C49" s="198">
        <f t="shared" si="15"/>
        <v>20173.305271260077</v>
      </c>
      <c r="D49" s="198">
        <f t="shared" si="15"/>
        <v>21895.909750629835</v>
      </c>
      <c r="E49" s="198">
        <f t="shared" si="15"/>
        <v>23668.768026810452</v>
      </c>
      <c r="F49" s="198">
        <f t="shared" si="15"/>
        <v>25495.300444439315</v>
      </c>
      <c r="G49" s="198">
        <f t="shared" si="15"/>
        <v>27379.21040066157</v>
      </c>
      <c r="H49" s="198">
        <f t="shared" si="15"/>
        <v>29324.508091083037</v>
      </c>
      <c r="I49" s="198">
        <f t="shared" si="15"/>
        <v>31335.536239508467</v>
      </c>
      <c r="J49" s="198">
        <f t="shared" si="15"/>
        <v>33416.997976660292</v>
      </c>
      <c r="K49" s="199">
        <f t="shared" si="15"/>
        <v>35573.987046805996</v>
      </c>
    </row>
    <row r="50" spans="1:13" ht="14.25" customHeight="1" thickBot="1">
      <c r="A50" s="203" t="s">
        <v>131</v>
      </c>
      <c r="B50" s="200">
        <f>B49/SUM('STR Calculator'!$B$6:$B$7)</f>
        <v>0.24163727175852187</v>
      </c>
      <c r="C50" s="200">
        <f>C49/SUM('STR Calculator'!$B$6:$B$7)</f>
        <v>0.268977403616801</v>
      </c>
      <c r="D50" s="200">
        <f>D49/SUM('STR Calculator'!$B$6:$B$7)</f>
        <v>0.29194546334173116</v>
      </c>
      <c r="E50" s="200">
        <f>E49/SUM('STR Calculator'!$B$6:$B$7)</f>
        <v>0.31558357369080603</v>
      </c>
      <c r="F50" s="200">
        <f>F49/SUM('STR Calculator'!$B$6:$B$7)</f>
        <v>0.3399373392591909</v>
      </c>
      <c r="G50" s="200">
        <f>G49/SUM('STR Calculator'!$B$6:$B$7)</f>
        <v>0.36505613867548758</v>
      </c>
      <c r="H50" s="200">
        <f>H49/SUM('STR Calculator'!$B$6:$B$7)</f>
        <v>0.39099344121444046</v>
      </c>
      <c r="I50" s="200">
        <f>I49/SUM('STR Calculator'!$B$6:$B$7)</f>
        <v>0.41780714986011291</v>
      </c>
      <c r="J50" s="200">
        <f>J49/SUM('STR Calculator'!$B$6:$B$7)</f>
        <v>0.44555997302213723</v>
      </c>
      <c r="K50" s="201">
        <f>K49/SUM('STR Calculator'!$B$6:$B$7)</f>
        <v>0.47431982729074662</v>
      </c>
      <c r="L50" s="116">
        <f>SUM(B50:K50)/K1</f>
        <v>0.35518175817299757</v>
      </c>
      <c r="M50" s="1" t="s">
        <v>132</v>
      </c>
    </row>
    <row r="51" spans="1:13" ht="14.25" customHeight="1">
      <c r="B51" s="3"/>
      <c r="C51" s="3"/>
      <c r="D51" s="3"/>
      <c r="E51" s="3"/>
      <c r="F51" s="3"/>
      <c r="G51" s="3"/>
      <c r="H51" s="3"/>
      <c r="I51" s="3"/>
      <c r="J51" s="3"/>
      <c r="K51" s="3"/>
      <c r="L51" s="116">
        <f>('STR 10 Year'!K44/'STR Calculator'!B5)^(1/'STR 10 Year'!K1)-1</f>
        <v>4.0000000000000036E-2</v>
      </c>
      <c r="M51" s="1" t="s">
        <v>133</v>
      </c>
    </row>
    <row r="52" spans="1:13" ht="14.25" customHeight="1"/>
    <row r="53" spans="1:13" ht="14.25" customHeight="1">
      <c r="A53" s="2" t="s">
        <v>134</v>
      </c>
      <c r="B53" s="3">
        <f>SUM('STR Calculator'!$B$7,'STR 10 Year'!B46)</f>
        <v>80638.706871552</v>
      </c>
      <c r="C53" s="3">
        <f t="shared" ref="C53:J53" si="16">B53+C46</f>
        <v>86745.423632474936</v>
      </c>
      <c r="D53" s="3">
        <f t="shared" si="16"/>
        <v>93358.994872767638</v>
      </c>
      <c r="E53" s="3">
        <f t="shared" si="16"/>
        <v>100521.48926424097</v>
      </c>
      <c r="F53" s="3">
        <f t="shared" si="16"/>
        <v>108278.46715771816</v>
      </c>
      <c r="G53" s="3">
        <f t="shared" si="16"/>
        <v>116679.27039067072</v>
      </c>
      <c r="H53" s="3">
        <f t="shared" si="16"/>
        <v>125777.33614874529</v>
      </c>
      <c r="I53" s="3">
        <f t="shared" si="16"/>
        <v>135630.53687764236</v>
      </c>
      <c r="J53" s="3">
        <f t="shared" si="16"/>
        <v>146301.54840751327</v>
      </c>
      <c r="K53" s="3">
        <f>J53+K46</f>
        <v>157858.24863150076</v>
      </c>
    </row>
    <row r="54" spans="1:13" ht="14.25" customHeight="1">
      <c r="K54" s="101">
        <f>(K53-B53)/B53</f>
        <v>0.95759895905759529</v>
      </c>
      <c r="L54" s="35">
        <f>(K53/B53)^(1/K1)-1</f>
        <v>6.9479273932398611E-2</v>
      </c>
      <c r="M54" s="2" t="s">
        <v>133</v>
      </c>
    </row>
    <row r="55" spans="1:13" ht="14.25" customHeight="1">
      <c r="A55" s="2" t="s">
        <v>202</v>
      </c>
      <c r="B55" s="3">
        <f>SUM('STR Calculator'!$B$7,'STR 10 Year'!B46,B45)</f>
        <v>110638.706871552</v>
      </c>
      <c r="C55" s="3">
        <f t="shared" ref="C55:K55" si="17">B55+C46+C45</f>
        <v>147945.42363247494</v>
      </c>
      <c r="D55" s="3">
        <f t="shared" si="17"/>
        <v>187006.99487276762</v>
      </c>
      <c r="E55" s="3">
        <f t="shared" si="17"/>
        <v>227915.40926424094</v>
      </c>
      <c r="F55" s="3">
        <f t="shared" si="17"/>
        <v>270768.14395771816</v>
      </c>
      <c r="G55" s="3">
        <f t="shared" si="17"/>
        <v>315668.53426267073</v>
      </c>
      <c r="H55" s="3">
        <f t="shared" si="17"/>
        <v>362726.17057562532</v>
      </c>
      <c r="I55" s="3">
        <f t="shared" si="17"/>
        <v>412057.32468159759</v>
      </c>
      <c r="J55" s="3">
        <f t="shared" si="17"/>
        <v>463785.4077236267</v>
      </c>
      <c r="K55" s="3">
        <f t="shared" si="17"/>
        <v>518041.46232025872</v>
      </c>
    </row>
    <row r="56" spans="1:13" ht="14.25" customHeight="1">
      <c r="K56" s="107">
        <f>(K55-B55)/B55</f>
        <v>3.6822805234129166</v>
      </c>
      <c r="L56" s="35">
        <f>(K55/B55)^(1/K1)-1</f>
        <v>0.16693252012060555</v>
      </c>
      <c r="M56" s="2" t="s">
        <v>203</v>
      </c>
    </row>
    <row r="57" spans="1:13" ht="14.25" customHeight="1"/>
    <row r="58" spans="1:13" ht="14.25" customHeight="1"/>
    <row r="59" spans="1:13" ht="14.25" customHeight="1"/>
    <row r="60" spans="1:13" ht="14.25" customHeight="1"/>
    <row r="61" spans="1:13" ht="14.25" customHeight="1"/>
    <row r="62" spans="1:13" ht="14.25" customHeight="1"/>
    <row r="63" spans="1:13" ht="14.25" customHeight="1"/>
    <row r="64" spans="1:1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1">
    <mergeCell ref="M4:O4"/>
  </mergeCell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7"/>
  <sheetViews>
    <sheetView topLeftCell="A19" workbookViewId="0">
      <selection activeCell="B28" sqref="B28:H28"/>
    </sheetView>
  </sheetViews>
  <sheetFormatPr defaultColWidth="12.6640625" defaultRowHeight="15" customHeight="1"/>
  <cols>
    <col min="1" max="1" width="33.21875" customWidth="1"/>
    <col min="2" max="2" width="12.44140625" customWidth="1"/>
    <col min="3" max="3" width="10.44140625" bestFit="1" customWidth="1"/>
    <col min="4" max="4" width="13.21875" customWidth="1"/>
    <col min="5" max="26" width="12.44140625" customWidth="1"/>
  </cols>
  <sheetData>
    <row r="1" spans="1:26" ht="15.6">
      <c r="A1" s="301" t="str">
        <f>'STR Calculator'!A2 &amp;" - FINANCING CALCULATIONS"</f>
        <v>915 Sanctuary Shores Way - 3bd / 4bath - 3240 sqft - FINANCING CALCULATIONS</v>
      </c>
      <c r="B1" s="294"/>
      <c r="C1" s="294"/>
      <c r="D1" s="294"/>
      <c r="E1" s="294"/>
      <c r="F1" s="294"/>
      <c r="G1" s="294"/>
      <c r="H1" s="295"/>
      <c r="I1" s="52"/>
      <c r="J1" s="52"/>
      <c r="K1" s="52"/>
      <c r="L1" s="52"/>
      <c r="M1" s="52"/>
      <c r="N1" s="52"/>
      <c r="O1" s="52"/>
      <c r="P1" s="52"/>
      <c r="Q1" s="52"/>
      <c r="R1" s="52"/>
      <c r="S1" s="52"/>
      <c r="T1" s="52"/>
      <c r="U1" s="52"/>
      <c r="V1" s="52"/>
      <c r="W1" s="52"/>
      <c r="X1" s="52"/>
      <c r="Y1" s="52"/>
      <c r="Z1" s="52"/>
    </row>
    <row r="2" spans="1:26" ht="15.6">
      <c r="A2" s="296"/>
      <c r="B2" s="285"/>
      <c r="C2" s="285"/>
      <c r="D2" s="285"/>
      <c r="E2" s="285"/>
      <c r="F2" s="285"/>
      <c r="G2" s="285"/>
      <c r="H2" s="297"/>
      <c r="I2" s="52"/>
      <c r="J2" s="52"/>
      <c r="K2" s="52"/>
      <c r="L2" s="52"/>
      <c r="M2" s="52"/>
      <c r="N2" s="52"/>
      <c r="O2" s="52"/>
      <c r="P2" s="52"/>
      <c r="Q2" s="52"/>
      <c r="R2" s="52"/>
      <c r="S2" s="52"/>
      <c r="T2" s="52"/>
      <c r="U2" s="52"/>
      <c r="V2" s="52"/>
      <c r="W2" s="52"/>
      <c r="X2" s="52"/>
      <c r="Y2" s="52"/>
      <c r="Z2" s="52"/>
    </row>
    <row r="3" spans="1:26" ht="15.6">
      <c r="A3" s="302"/>
      <c r="B3" s="303"/>
      <c r="C3" s="303"/>
      <c r="D3" s="303"/>
      <c r="E3" s="303"/>
      <c r="F3" s="303"/>
      <c r="G3" s="303"/>
      <c r="H3" s="304"/>
      <c r="I3" s="52"/>
      <c r="J3" s="52"/>
      <c r="K3" s="52"/>
      <c r="L3" s="52"/>
      <c r="M3" s="52"/>
      <c r="N3" s="52"/>
      <c r="O3" s="52"/>
      <c r="P3" s="52"/>
      <c r="Q3" s="52"/>
      <c r="R3" s="52"/>
      <c r="S3" s="52"/>
      <c r="T3" s="52"/>
      <c r="U3" s="52"/>
      <c r="V3" s="52"/>
      <c r="W3" s="52"/>
      <c r="X3" s="52"/>
      <c r="Y3" s="52"/>
      <c r="Z3" s="52"/>
    </row>
    <row r="4" spans="1:26" ht="15.6">
      <c r="A4" s="53"/>
      <c r="B4" s="54" t="s">
        <v>72</v>
      </c>
      <c r="C4" s="54" t="s">
        <v>73</v>
      </c>
      <c r="D4" s="54" t="s">
        <v>74</v>
      </c>
      <c r="E4" s="54" t="s">
        <v>75</v>
      </c>
      <c r="F4" s="54" t="s">
        <v>76</v>
      </c>
      <c r="G4" s="54" t="s">
        <v>77</v>
      </c>
      <c r="H4" s="55" t="s">
        <v>78</v>
      </c>
      <c r="I4" s="52"/>
      <c r="J4" s="52"/>
      <c r="K4" s="52"/>
      <c r="L4" s="52"/>
      <c r="M4" s="52"/>
      <c r="N4" s="52"/>
      <c r="O4" s="52"/>
      <c r="P4" s="52"/>
      <c r="Q4" s="52"/>
      <c r="R4" s="52"/>
      <c r="S4" s="52"/>
      <c r="T4" s="52"/>
      <c r="U4" s="52"/>
      <c r="V4" s="52"/>
      <c r="W4" s="52"/>
      <c r="X4" s="52"/>
      <c r="Y4" s="52"/>
      <c r="Z4" s="52"/>
    </row>
    <row r="5" spans="1:26" ht="15.6">
      <c r="A5" s="56" t="s">
        <v>79</v>
      </c>
      <c r="B5" s="57">
        <v>0.01</v>
      </c>
      <c r="C5" s="57">
        <v>0.01</v>
      </c>
      <c r="D5" s="57">
        <v>0.01</v>
      </c>
      <c r="E5" s="57">
        <v>0.01</v>
      </c>
      <c r="F5" s="57">
        <v>0.01</v>
      </c>
      <c r="G5" s="57">
        <v>0.01</v>
      </c>
      <c r="H5" s="57">
        <v>0.01</v>
      </c>
      <c r="I5" s="52"/>
      <c r="J5" s="52"/>
      <c r="K5" s="52"/>
      <c r="L5" s="52"/>
      <c r="M5" s="52"/>
      <c r="N5" s="52"/>
      <c r="O5" s="52"/>
      <c r="P5" s="52"/>
      <c r="Q5" s="52"/>
      <c r="R5" s="52"/>
      <c r="S5" s="52"/>
      <c r="T5" s="52"/>
      <c r="U5" s="52"/>
      <c r="V5" s="52"/>
      <c r="W5" s="52"/>
      <c r="X5" s="52"/>
      <c r="Y5" s="52"/>
      <c r="Z5" s="52"/>
    </row>
    <row r="6" spans="1:26" ht="15.6">
      <c r="A6" s="56" t="s">
        <v>80</v>
      </c>
      <c r="B6" s="57">
        <v>0.02</v>
      </c>
      <c r="C6" s="57">
        <v>0.02</v>
      </c>
      <c r="D6" s="57">
        <v>0.02</v>
      </c>
      <c r="E6" s="57">
        <v>0.02</v>
      </c>
      <c r="F6" s="57">
        <v>0.02</v>
      </c>
      <c r="G6" s="57">
        <v>0.02</v>
      </c>
      <c r="H6" s="57">
        <v>0.02</v>
      </c>
      <c r="I6" s="52"/>
      <c r="J6" s="52"/>
      <c r="K6" s="52"/>
      <c r="L6" s="52"/>
      <c r="M6" s="52"/>
      <c r="N6" s="52"/>
      <c r="O6" s="52"/>
      <c r="P6" s="52"/>
      <c r="Q6" s="52"/>
      <c r="R6" s="52"/>
      <c r="S6" s="52"/>
      <c r="T6" s="52"/>
      <c r="U6" s="52"/>
      <c r="V6" s="52"/>
      <c r="W6" s="52"/>
      <c r="X6" s="52"/>
      <c r="Y6" s="52"/>
      <c r="Z6" s="52"/>
    </row>
    <row r="7" spans="1:26" ht="15.6">
      <c r="A7" s="56" t="s">
        <v>81</v>
      </c>
      <c r="B7" s="57">
        <v>0.01</v>
      </c>
      <c r="C7" s="57">
        <v>0.01</v>
      </c>
      <c r="D7" s="57">
        <v>0.01</v>
      </c>
      <c r="E7" s="57">
        <v>0.01</v>
      </c>
      <c r="F7" s="57">
        <v>0.01</v>
      </c>
      <c r="G7" s="57">
        <v>0.01</v>
      </c>
      <c r="H7" s="57">
        <v>0.01</v>
      </c>
      <c r="I7" s="52"/>
      <c r="J7" s="52"/>
      <c r="K7" s="52"/>
      <c r="L7" s="52"/>
      <c r="M7" s="52"/>
      <c r="N7" s="52"/>
      <c r="O7" s="52"/>
      <c r="P7" s="52"/>
      <c r="Q7" s="52"/>
      <c r="R7" s="52"/>
      <c r="S7" s="52"/>
      <c r="T7" s="52"/>
      <c r="U7" s="52"/>
      <c r="V7" s="52"/>
      <c r="W7" s="52"/>
      <c r="X7" s="52"/>
      <c r="Y7" s="52"/>
      <c r="Z7" s="52"/>
    </row>
    <row r="8" spans="1:26" ht="15.6">
      <c r="A8" s="56" t="s">
        <v>82</v>
      </c>
      <c r="B8" s="57">
        <v>1.4999999999999999E-2</v>
      </c>
      <c r="C8" s="57">
        <v>1.4999999999999999E-2</v>
      </c>
      <c r="D8" s="57">
        <v>1.4999999999999999E-2</v>
      </c>
      <c r="E8" s="57">
        <v>1.4999999999999999E-2</v>
      </c>
      <c r="F8" s="57">
        <v>1.4999999999999999E-2</v>
      </c>
      <c r="G8" s="57">
        <v>1.4999999999999999E-2</v>
      </c>
      <c r="H8" s="58">
        <v>1.4999999999999999E-2</v>
      </c>
      <c r="I8" s="52"/>
      <c r="J8" s="52"/>
      <c r="K8" s="52"/>
      <c r="L8" s="52"/>
      <c r="M8" s="52"/>
      <c r="N8" s="52"/>
      <c r="O8" s="52"/>
      <c r="P8" s="52"/>
      <c r="Q8" s="52"/>
      <c r="R8" s="52"/>
      <c r="S8" s="52"/>
      <c r="T8" s="52"/>
      <c r="U8" s="52"/>
      <c r="V8" s="52"/>
      <c r="W8" s="52"/>
      <c r="X8" s="52"/>
      <c r="Y8" s="52"/>
      <c r="Z8" s="52"/>
    </row>
    <row r="9" spans="1:26" ht="15.6">
      <c r="A9" s="59" t="s">
        <v>83</v>
      </c>
      <c r="B9" s="57">
        <f>1-'STR Calculator'!$B$16</f>
        <v>0</v>
      </c>
      <c r="C9" s="57">
        <f>1-'STR Calculator'!$B$16</f>
        <v>0</v>
      </c>
      <c r="D9" s="57">
        <f>1-'STR Calculator'!$B$16</f>
        <v>0</v>
      </c>
      <c r="E9" s="57">
        <f>1-'STR Calculator'!$B$16</f>
        <v>0</v>
      </c>
      <c r="F9" s="57">
        <f>1-'STR Calculator'!$B$16</f>
        <v>0</v>
      </c>
      <c r="G9" s="57">
        <f>1-'STR Calculator'!$B$16</f>
        <v>0</v>
      </c>
      <c r="H9" s="57">
        <f>1-'STR Calculator'!$B$16</f>
        <v>0</v>
      </c>
      <c r="I9" s="52"/>
      <c r="J9" s="52"/>
      <c r="K9" s="52"/>
      <c r="L9" s="52"/>
      <c r="M9" s="52"/>
      <c r="N9" s="52"/>
      <c r="O9" s="52"/>
      <c r="P9" s="52"/>
      <c r="Q9" s="52"/>
      <c r="R9" s="52"/>
      <c r="S9" s="52"/>
      <c r="T9" s="52"/>
      <c r="U9" s="52"/>
      <c r="V9" s="52"/>
      <c r="W9" s="52"/>
      <c r="X9" s="52"/>
      <c r="Y9" s="52"/>
      <c r="Z9" s="52"/>
    </row>
    <row r="10" spans="1:26" ht="15.6">
      <c r="A10" s="60"/>
      <c r="B10" s="61"/>
      <c r="C10" s="61"/>
      <c r="D10" s="61"/>
      <c r="E10" s="61"/>
      <c r="F10" s="61"/>
      <c r="G10" s="61"/>
      <c r="H10" s="62"/>
      <c r="I10" s="52"/>
      <c r="J10" s="52"/>
      <c r="K10" s="52"/>
      <c r="L10" s="52"/>
      <c r="M10" s="52"/>
      <c r="N10" s="52"/>
      <c r="O10" s="52"/>
      <c r="P10" s="52"/>
      <c r="Q10" s="52"/>
      <c r="R10" s="52"/>
      <c r="S10" s="52"/>
      <c r="T10" s="52"/>
      <c r="U10" s="52"/>
      <c r="V10" s="52"/>
      <c r="W10" s="52"/>
      <c r="X10" s="52"/>
      <c r="Y10" s="52"/>
      <c r="Z10" s="52"/>
    </row>
    <row r="11" spans="1:26" ht="15.6">
      <c r="A11" s="63"/>
      <c r="B11" s="54" t="s">
        <v>72</v>
      </c>
      <c r="C11" s="64" t="s">
        <v>73</v>
      </c>
      <c r="D11" s="64" t="s">
        <v>74</v>
      </c>
      <c r="E11" s="64" t="s">
        <v>75</v>
      </c>
      <c r="F11" s="64" t="s">
        <v>76</v>
      </c>
      <c r="G11" s="64" t="s">
        <v>77</v>
      </c>
      <c r="H11" s="65" t="s">
        <v>78</v>
      </c>
      <c r="I11" s="52"/>
      <c r="J11" s="52"/>
      <c r="K11" s="52"/>
      <c r="L11" s="52"/>
      <c r="M11" s="52"/>
      <c r="N11" s="52"/>
      <c r="O11" s="52"/>
      <c r="P11" s="52"/>
      <c r="Q11" s="52"/>
      <c r="R11" s="52"/>
      <c r="S11" s="52"/>
      <c r="T11" s="52"/>
      <c r="U11" s="52"/>
      <c r="V11" s="52"/>
      <c r="W11" s="52"/>
      <c r="X11" s="52"/>
      <c r="Y11" s="52"/>
      <c r="Z11" s="52"/>
    </row>
    <row r="12" spans="1:26" ht="15.6">
      <c r="A12" s="66" t="s">
        <v>84</v>
      </c>
      <c r="B12" s="67"/>
      <c r="C12" s="68"/>
      <c r="D12" s="68"/>
      <c r="E12" s="68"/>
      <c r="F12" s="68"/>
      <c r="G12" s="68"/>
      <c r="H12" s="69"/>
      <c r="I12" s="52"/>
      <c r="J12" s="52"/>
      <c r="K12" s="52"/>
      <c r="L12" s="52"/>
      <c r="M12" s="52"/>
      <c r="N12" s="52"/>
      <c r="O12" s="52"/>
      <c r="P12" s="52"/>
      <c r="Q12" s="52"/>
      <c r="R12" s="52"/>
      <c r="S12" s="52"/>
      <c r="T12" s="52"/>
      <c r="U12" s="52"/>
      <c r="V12" s="52"/>
      <c r="W12" s="52"/>
      <c r="X12" s="52"/>
      <c r="Y12" s="52"/>
      <c r="Z12" s="52"/>
    </row>
    <row r="13" spans="1:26" ht="15.6">
      <c r="A13" s="70" t="s">
        <v>85</v>
      </c>
      <c r="B13" s="71">
        <f>'STR Calculator'!D15</f>
        <v>109800</v>
      </c>
      <c r="C13" s="72">
        <f t="shared" ref="C13:H13" si="0">SUM(B$13+(C$7*B$13))</f>
        <v>110898</v>
      </c>
      <c r="D13" s="72">
        <f t="shared" si="0"/>
        <v>112006.98</v>
      </c>
      <c r="E13" s="72">
        <f t="shared" si="0"/>
        <v>113127.04979999999</v>
      </c>
      <c r="F13" s="72">
        <f t="shared" si="0"/>
        <v>114258.32029799999</v>
      </c>
      <c r="G13" s="72">
        <f t="shared" si="0"/>
        <v>115400.90350097998</v>
      </c>
      <c r="H13" s="73">
        <f t="shared" si="0"/>
        <v>116554.91253598979</v>
      </c>
      <c r="I13" s="52"/>
      <c r="J13" s="52"/>
      <c r="K13" s="52"/>
      <c r="L13" s="52"/>
      <c r="M13" s="52"/>
      <c r="N13" s="52"/>
      <c r="O13" s="52"/>
      <c r="P13" s="52"/>
      <c r="Q13" s="52"/>
      <c r="R13" s="52"/>
      <c r="S13" s="52"/>
      <c r="T13" s="52"/>
      <c r="U13" s="52"/>
      <c r="V13" s="52"/>
      <c r="W13" s="52"/>
      <c r="X13" s="52"/>
      <c r="Y13" s="52"/>
      <c r="Z13" s="52"/>
    </row>
    <row r="14" spans="1:26" ht="15.6">
      <c r="A14" s="70" t="s">
        <v>197</v>
      </c>
      <c r="B14" s="71">
        <f>B13/12</f>
        <v>9150</v>
      </c>
      <c r="C14" s="71">
        <f t="shared" ref="C14:H14" si="1">C13/12</f>
        <v>9241.5</v>
      </c>
      <c r="D14" s="71">
        <f t="shared" si="1"/>
        <v>9333.9149999999991</v>
      </c>
      <c r="E14" s="71">
        <f t="shared" si="1"/>
        <v>9427.2541499999988</v>
      </c>
      <c r="F14" s="71">
        <f t="shared" si="1"/>
        <v>9521.5266914999993</v>
      </c>
      <c r="G14" s="71">
        <f t="shared" si="1"/>
        <v>9616.7419584149993</v>
      </c>
      <c r="H14" s="71">
        <f t="shared" si="1"/>
        <v>9712.909377999149</v>
      </c>
      <c r="I14" s="52"/>
      <c r="J14" s="52"/>
      <c r="K14" s="52"/>
      <c r="L14" s="52"/>
      <c r="M14" s="52"/>
      <c r="N14" s="52"/>
      <c r="O14" s="52"/>
      <c r="P14" s="52"/>
      <c r="Q14" s="52"/>
      <c r="R14" s="52"/>
      <c r="S14" s="52"/>
      <c r="T14" s="52"/>
      <c r="U14" s="52"/>
      <c r="V14" s="52"/>
      <c r="W14" s="52"/>
      <c r="X14" s="52"/>
      <c r="Y14" s="52"/>
      <c r="Z14" s="52"/>
    </row>
    <row r="15" spans="1:26" ht="15.6">
      <c r="A15" s="70" t="s">
        <v>86</v>
      </c>
      <c r="B15" s="71">
        <f>'STR Calculator'!D16</f>
        <v>0</v>
      </c>
      <c r="C15" s="71">
        <f>-(C13*C9)</f>
        <v>0</v>
      </c>
      <c r="D15" s="71">
        <f t="shared" ref="D15:H15" si="2">-(D13*D9)</f>
        <v>0</v>
      </c>
      <c r="E15" s="71">
        <f t="shared" si="2"/>
        <v>0</v>
      </c>
      <c r="F15" s="71">
        <f t="shared" si="2"/>
        <v>0</v>
      </c>
      <c r="G15" s="71">
        <f t="shared" si="2"/>
        <v>0</v>
      </c>
      <c r="H15" s="71">
        <f t="shared" si="2"/>
        <v>0</v>
      </c>
      <c r="I15" s="52"/>
      <c r="J15" s="52"/>
      <c r="K15" s="52"/>
      <c r="L15" s="52"/>
      <c r="M15" s="52"/>
      <c r="N15" s="52"/>
      <c r="O15" s="52"/>
      <c r="P15" s="52"/>
      <c r="Q15" s="52"/>
      <c r="R15" s="52"/>
      <c r="S15" s="52"/>
      <c r="T15" s="52"/>
      <c r="U15" s="52"/>
      <c r="V15" s="52"/>
      <c r="W15" s="52"/>
      <c r="X15" s="52"/>
      <c r="Y15" s="52"/>
      <c r="Z15" s="52"/>
    </row>
    <row r="16" spans="1:26" ht="15.6">
      <c r="A16" s="74" t="s">
        <v>204</v>
      </c>
      <c r="B16" s="75">
        <f t="shared" ref="B16:H16" si="3">SUM(B13,B15)</f>
        <v>109800</v>
      </c>
      <c r="C16" s="75">
        <f t="shared" si="3"/>
        <v>110898</v>
      </c>
      <c r="D16" s="75">
        <f t="shared" si="3"/>
        <v>112006.98</v>
      </c>
      <c r="E16" s="75">
        <f t="shared" si="3"/>
        <v>113127.04979999999</v>
      </c>
      <c r="F16" s="75">
        <f t="shared" si="3"/>
        <v>114258.32029799999</v>
      </c>
      <c r="G16" s="75">
        <f t="shared" si="3"/>
        <v>115400.90350097998</v>
      </c>
      <c r="H16" s="75">
        <f t="shared" si="3"/>
        <v>116554.91253598979</v>
      </c>
      <c r="I16" s="52"/>
      <c r="J16" s="52"/>
      <c r="K16" s="52"/>
      <c r="L16" s="52"/>
      <c r="M16" s="52"/>
      <c r="N16" s="52"/>
      <c r="O16" s="52"/>
      <c r="P16" s="52"/>
      <c r="Q16" s="52"/>
      <c r="R16" s="52"/>
      <c r="S16" s="52"/>
      <c r="T16" s="52"/>
      <c r="U16" s="52"/>
      <c r="V16" s="52"/>
      <c r="W16" s="52"/>
      <c r="X16" s="52"/>
      <c r="Y16" s="52"/>
      <c r="Z16" s="52"/>
    </row>
    <row r="17" spans="1:26" ht="15.6">
      <c r="A17" s="70"/>
      <c r="B17" s="76"/>
      <c r="C17" s="77"/>
      <c r="D17" s="77"/>
      <c r="E17" s="77"/>
      <c r="F17" s="77"/>
      <c r="G17" s="77"/>
      <c r="H17" s="78"/>
      <c r="I17" s="52"/>
      <c r="J17" s="52"/>
      <c r="K17" s="52"/>
      <c r="L17" s="52"/>
      <c r="M17" s="52"/>
      <c r="N17" s="52"/>
      <c r="O17" s="52"/>
      <c r="P17" s="52"/>
      <c r="Q17" s="52"/>
      <c r="R17" s="52"/>
      <c r="S17" s="52"/>
      <c r="T17" s="52"/>
      <c r="U17" s="52"/>
      <c r="V17" s="52"/>
      <c r="W17" s="52"/>
      <c r="X17" s="52"/>
      <c r="Y17" s="52"/>
      <c r="Z17" s="52"/>
    </row>
    <row r="18" spans="1:26" ht="15.6">
      <c r="A18" s="66" t="s">
        <v>87</v>
      </c>
      <c r="B18" s="79"/>
      <c r="C18" s="80"/>
      <c r="D18" s="80"/>
      <c r="E18" s="80"/>
      <c r="F18" s="80"/>
      <c r="G18" s="80"/>
      <c r="H18" s="81"/>
      <c r="I18" s="52"/>
      <c r="J18" s="52"/>
      <c r="K18" s="52"/>
      <c r="L18" s="52"/>
      <c r="M18" s="52"/>
      <c r="N18" s="52"/>
      <c r="O18" s="52"/>
      <c r="P18" s="52"/>
      <c r="Q18" s="52"/>
      <c r="R18" s="52"/>
      <c r="S18" s="52"/>
      <c r="T18" s="52"/>
      <c r="U18" s="52"/>
      <c r="V18" s="52"/>
      <c r="W18" s="52"/>
      <c r="X18" s="52"/>
      <c r="Y18" s="52"/>
      <c r="Z18" s="52"/>
    </row>
    <row r="19" spans="1:26" ht="15.6">
      <c r="A19" s="70" t="s">
        <v>38</v>
      </c>
      <c r="B19" s="167">
        <v>0</v>
      </c>
      <c r="C19" s="167">
        <v>0</v>
      </c>
      <c r="D19" s="167">
        <v>0</v>
      </c>
      <c r="E19" s="167">
        <v>0</v>
      </c>
      <c r="F19" s="167">
        <v>0</v>
      </c>
      <c r="G19" s="167">
        <v>0</v>
      </c>
      <c r="H19" s="167">
        <v>0</v>
      </c>
      <c r="I19" s="52"/>
      <c r="J19" s="52"/>
      <c r="K19" s="52"/>
      <c r="L19" s="52"/>
      <c r="M19" s="52"/>
      <c r="N19" s="52"/>
      <c r="O19" s="52"/>
      <c r="P19" s="52"/>
      <c r="Q19" s="52"/>
      <c r="R19" s="52"/>
      <c r="S19" s="52"/>
      <c r="T19" s="52"/>
      <c r="U19" s="52"/>
      <c r="V19" s="52"/>
      <c r="W19" s="52"/>
      <c r="X19" s="52"/>
      <c r="Y19" s="52"/>
      <c r="Z19" s="52"/>
    </row>
    <row r="20" spans="1:26" ht="15.6">
      <c r="A20" s="70" t="s">
        <v>198</v>
      </c>
      <c r="B20" s="82">
        <f>'STR Calculator'!$C$24</f>
        <v>600</v>
      </c>
      <c r="C20" s="82">
        <f>'STR Calculator'!$C$24</f>
        <v>600</v>
      </c>
      <c r="D20" s="82">
        <f>'STR Calculator'!$C$24</f>
        <v>600</v>
      </c>
      <c r="E20" s="82">
        <f>'STR Calculator'!$C$24</f>
        <v>600</v>
      </c>
      <c r="F20" s="82">
        <f>'STR Calculator'!$C$24</f>
        <v>600</v>
      </c>
      <c r="G20" s="82">
        <f>'STR Calculator'!$C$24</f>
        <v>600</v>
      </c>
      <c r="H20" s="82">
        <f>'STR Calculator'!$C$24</f>
        <v>600</v>
      </c>
      <c r="I20" s="52"/>
      <c r="J20" s="52"/>
      <c r="K20" s="52"/>
      <c r="L20" s="52"/>
      <c r="M20" s="52"/>
      <c r="N20" s="52"/>
      <c r="O20" s="52"/>
      <c r="P20" s="52"/>
      <c r="Q20" s="52"/>
      <c r="R20" s="52"/>
      <c r="S20" s="52"/>
      <c r="T20" s="52"/>
      <c r="U20" s="52"/>
      <c r="V20" s="52"/>
      <c r="W20" s="52"/>
      <c r="X20" s="52"/>
      <c r="Y20" s="52"/>
      <c r="Z20" s="52"/>
    </row>
    <row r="21" spans="1:26" ht="15.6">
      <c r="A21" s="70" t="s">
        <v>88</v>
      </c>
      <c r="B21" s="82">
        <f>'STR Calculator'!$C$26</f>
        <v>2400</v>
      </c>
      <c r="C21" s="75">
        <f>B$21+(B$21*C$8)</f>
        <v>2436</v>
      </c>
      <c r="D21" s="75">
        <f t="shared" ref="D21:H21" si="4">C$21+(C$21*D$8)</f>
        <v>2472.54</v>
      </c>
      <c r="E21" s="75">
        <f t="shared" si="4"/>
        <v>2509.6280999999999</v>
      </c>
      <c r="F21" s="75">
        <f t="shared" si="4"/>
        <v>2547.2725215</v>
      </c>
      <c r="G21" s="75">
        <f t="shared" si="4"/>
        <v>2585.4816093224999</v>
      </c>
      <c r="H21" s="83">
        <f t="shared" si="4"/>
        <v>2624.2638334623375</v>
      </c>
      <c r="I21" s="52"/>
      <c r="J21" s="52"/>
      <c r="K21" s="52"/>
      <c r="L21" s="52"/>
      <c r="M21" s="52"/>
      <c r="N21" s="52"/>
      <c r="O21" s="52"/>
      <c r="P21" s="52"/>
      <c r="Q21" s="52"/>
      <c r="R21" s="52"/>
      <c r="S21" s="52"/>
      <c r="T21" s="52"/>
      <c r="U21" s="52"/>
      <c r="V21" s="52"/>
      <c r="W21" s="52"/>
      <c r="X21" s="52"/>
      <c r="Y21" s="52"/>
      <c r="Z21" s="52"/>
    </row>
    <row r="22" spans="1:26" ht="15.6">
      <c r="A22" s="70" t="s">
        <v>89</v>
      </c>
      <c r="B22" s="82">
        <f>('STR Calculator'!$C$27)</f>
        <v>2400</v>
      </c>
      <c r="C22" s="75">
        <f>('STR Calculator'!$B$5+B48)*($B$22/'STR Calculator'!$B$5)</f>
        <v>2448</v>
      </c>
      <c r="D22" s="75">
        <f>('STR Calculator'!$B$5+C48)*($B$22/'STR Calculator'!$B$5)</f>
        <v>2448.96</v>
      </c>
      <c r="E22" s="75">
        <f>('STR Calculator'!$B$5+D48)*($B$22/'STR Calculator'!$B$5)</f>
        <v>2448.9792000000002</v>
      </c>
      <c r="F22" s="75">
        <f>('STR Calculator'!$B$5+E48)*($B$22/'STR Calculator'!$B$5)</f>
        <v>2448.9795840000002</v>
      </c>
      <c r="G22" s="75">
        <f>('STR Calculator'!$B$5+F48)*($B$22/'STR Calculator'!$B$5)</f>
        <v>2448.9795916799999</v>
      </c>
      <c r="H22" s="75">
        <f>('STR Calculator'!$B$5+G48)*($B$22/'STR Calculator'!$B$5)</f>
        <v>2448.9795918336004</v>
      </c>
      <c r="I22" s="52"/>
      <c r="J22" s="52"/>
      <c r="K22" s="52"/>
      <c r="L22" s="52"/>
      <c r="M22" s="52"/>
      <c r="N22" s="52"/>
      <c r="O22" s="52"/>
      <c r="P22" s="52"/>
      <c r="Q22" s="52"/>
      <c r="R22" s="52"/>
      <c r="S22" s="52"/>
      <c r="T22" s="52"/>
      <c r="U22" s="52"/>
      <c r="V22" s="52"/>
      <c r="W22" s="52"/>
      <c r="X22" s="52"/>
      <c r="Y22" s="52"/>
      <c r="Z22" s="52"/>
    </row>
    <row r="23" spans="1:26" ht="15.6">
      <c r="A23" s="70" t="s">
        <v>199</v>
      </c>
      <c r="B23" s="84">
        <f>SUM('STR Calculator'!$C$28:$C$29)</f>
        <v>21000</v>
      </c>
      <c r="C23" s="84">
        <f>SUM('STR Calculator'!$C$28:$C$29)</f>
        <v>21000</v>
      </c>
      <c r="D23" s="84">
        <f>SUM('STR Calculator'!$C$28:$C$29)</f>
        <v>21000</v>
      </c>
      <c r="E23" s="84">
        <f>SUM('STR Calculator'!$C$28:$C$29)</f>
        <v>21000</v>
      </c>
      <c r="F23" s="84">
        <f>SUM('STR Calculator'!$C$28:$C$29)</f>
        <v>21000</v>
      </c>
      <c r="G23" s="84">
        <f>SUM('STR Calculator'!$C$28:$C$29)</f>
        <v>21000</v>
      </c>
      <c r="H23" s="84">
        <f>SUM('STR Calculator'!$C$28:$C$29)</f>
        <v>21000</v>
      </c>
      <c r="I23" s="52"/>
      <c r="J23" s="52"/>
      <c r="K23" s="52"/>
      <c r="L23" s="52"/>
      <c r="M23" s="52"/>
      <c r="N23" s="52"/>
      <c r="O23" s="52"/>
      <c r="P23" s="52"/>
      <c r="Q23" s="52"/>
      <c r="R23" s="52"/>
      <c r="S23" s="52"/>
      <c r="T23" s="52"/>
      <c r="U23" s="52"/>
      <c r="V23" s="52"/>
      <c r="W23" s="52"/>
      <c r="X23" s="52"/>
      <c r="Y23" s="52"/>
      <c r="Z23" s="52"/>
    </row>
    <row r="24" spans="1:26" ht="15.6">
      <c r="A24" s="70" t="s">
        <v>43</v>
      </c>
      <c r="B24" s="84">
        <f>'STR Calculator'!$C$31</f>
        <v>3000</v>
      </c>
      <c r="C24" s="84">
        <f>'STR Calculator'!$C$31</f>
        <v>3000</v>
      </c>
      <c r="D24" s="84">
        <f>'STR Calculator'!$C$31</f>
        <v>3000</v>
      </c>
      <c r="E24" s="84">
        <f>'STR Calculator'!$C$31</f>
        <v>3000</v>
      </c>
      <c r="F24" s="84">
        <f>'STR Calculator'!$C$31</f>
        <v>3000</v>
      </c>
      <c r="G24" s="84">
        <f>'STR Calculator'!$C$31</f>
        <v>3000</v>
      </c>
      <c r="H24" s="84">
        <f>'STR Calculator'!$C$31</f>
        <v>3000</v>
      </c>
      <c r="I24" s="52"/>
      <c r="J24" s="52"/>
      <c r="K24" s="52"/>
      <c r="L24" s="52"/>
      <c r="M24" s="52"/>
      <c r="N24" s="52"/>
      <c r="O24" s="52"/>
      <c r="P24" s="52"/>
      <c r="Q24" s="52"/>
      <c r="R24" s="52"/>
      <c r="S24" s="52"/>
      <c r="T24" s="52"/>
      <c r="U24" s="52"/>
      <c r="V24" s="52"/>
      <c r="W24" s="52"/>
      <c r="X24" s="52"/>
      <c r="Y24" s="52"/>
      <c r="Z24" s="52"/>
    </row>
    <row r="25" spans="1:26" ht="15.6">
      <c r="A25" s="70" t="s">
        <v>200</v>
      </c>
      <c r="B25" s="84">
        <f>'STR Calculator'!$C$32</f>
        <v>1333.3333333333335</v>
      </c>
      <c r="C25" s="84">
        <f>'STR Calculator'!$C$32</f>
        <v>1333.3333333333335</v>
      </c>
      <c r="D25" s="84">
        <f>'STR Calculator'!$C$32</f>
        <v>1333.3333333333335</v>
      </c>
      <c r="E25" s="84">
        <f>'STR Calculator'!$C$32</f>
        <v>1333.3333333333335</v>
      </c>
      <c r="F25" s="84">
        <f>'STR Calculator'!$C$32</f>
        <v>1333.3333333333335</v>
      </c>
      <c r="G25" s="84">
        <f>'STR Calculator'!$C$32</f>
        <v>1333.3333333333335</v>
      </c>
      <c r="H25" s="84">
        <f>'STR Calculator'!$C$32</f>
        <v>1333.3333333333335</v>
      </c>
      <c r="I25" s="52"/>
      <c r="J25" s="52"/>
      <c r="K25" s="52"/>
      <c r="L25" s="52"/>
      <c r="M25" s="52"/>
      <c r="N25" s="52"/>
      <c r="O25" s="52"/>
      <c r="P25" s="52"/>
      <c r="Q25" s="52"/>
      <c r="R25" s="52"/>
      <c r="S25" s="52"/>
      <c r="T25" s="52"/>
      <c r="U25" s="52"/>
      <c r="V25" s="52"/>
      <c r="W25" s="52"/>
      <c r="X25" s="52"/>
      <c r="Y25" s="52"/>
      <c r="Z25" s="52"/>
    </row>
    <row r="26" spans="1:26" ht="15.6">
      <c r="A26" s="188" t="s">
        <v>207</v>
      </c>
      <c r="B26" s="84">
        <f>'STR Calculator'!$C$33</f>
        <v>1800</v>
      </c>
      <c r="C26" s="84">
        <f>'STR Calculator'!$C$33</f>
        <v>1800</v>
      </c>
      <c r="D26" s="84">
        <f>'STR Calculator'!$C$33</f>
        <v>1800</v>
      </c>
      <c r="E26" s="84">
        <f>'STR Calculator'!$C$33</f>
        <v>1800</v>
      </c>
      <c r="F26" s="84">
        <f>'STR Calculator'!$C$33</f>
        <v>1800</v>
      </c>
      <c r="G26" s="84">
        <f>'STR Calculator'!$C$33</f>
        <v>1800</v>
      </c>
      <c r="H26" s="84">
        <f>'STR Calculator'!$C$33</f>
        <v>1800</v>
      </c>
      <c r="I26" s="52"/>
      <c r="J26" s="52"/>
      <c r="K26" s="52"/>
      <c r="L26" s="52"/>
      <c r="M26" s="52"/>
      <c r="N26" s="52"/>
      <c r="O26" s="52"/>
      <c r="P26" s="52"/>
      <c r="Q26" s="52"/>
      <c r="R26" s="52"/>
      <c r="S26" s="52"/>
      <c r="T26" s="52"/>
      <c r="U26" s="52"/>
      <c r="V26" s="52"/>
      <c r="W26" s="52"/>
      <c r="X26" s="52"/>
      <c r="Y26" s="52"/>
      <c r="Z26" s="52"/>
    </row>
    <row r="27" spans="1:26" ht="15.6">
      <c r="A27" s="70" t="s">
        <v>46</v>
      </c>
      <c r="B27" s="84">
        <f>'STR Calculator'!$C$35</f>
        <v>0</v>
      </c>
      <c r="C27" s="84">
        <f>'STR Calculator'!$C$35</f>
        <v>0</v>
      </c>
      <c r="D27" s="84">
        <f>'STR Calculator'!$C$35</f>
        <v>0</v>
      </c>
      <c r="E27" s="84">
        <f>'STR Calculator'!$C$35</f>
        <v>0</v>
      </c>
      <c r="F27" s="84">
        <f>'STR Calculator'!$C$35</f>
        <v>0</v>
      </c>
      <c r="G27" s="84">
        <f>'STR Calculator'!$C$35</f>
        <v>0</v>
      </c>
      <c r="H27" s="84">
        <f>'STR Calculator'!$C$35</f>
        <v>0</v>
      </c>
      <c r="I27" s="52"/>
      <c r="J27" s="52"/>
      <c r="K27" s="52"/>
      <c r="L27" s="52"/>
      <c r="M27" s="52"/>
      <c r="N27" s="52"/>
      <c r="O27" s="52"/>
      <c r="P27" s="52"/>
      <c r="Q27" s="52"/>
      <c r="R27" s="52"/>
      <c r="S27" s="52"/>
      <c r="T27" s="52"/>
      <c r="U27" s="52"/>
      <c r="V27" s="52"/>
      <c r="W27" s="52"/>
      <c r="X27" s="52"/>
      <c r="Y27" s="52"/>
      <c r="Z27" s="52"/>
    </row>
    <row r="28" spans="1:26" ht="15.6">
      <c r="A28" s="188" t="s">
        <v>230</v>
      </c>
      <c r="B28" s="84">
        <f>'STR Calculator'!$C$34</f>
        <v>0</v>
      </c>
      <c r="C28" s="84">
        <f>'STR Calculator'!$C$34</f>
        <v>0</v>
      </c>
      <c r="D28" s="84">
        <f>'STR Calculator'!$C$34</f>
        <v>0</v>
      </c>
      <c r="E28" s="84">
        <f>'STR Calculator'!$C$34</f>
        <v>0</v>
      </c>
      <c r="F28" s="84">
        <f>'STR Calculator'!$C$34</f>
        <v>0</v>
      </c>
      <c r="G28" s="84">
        <f>'STR Calculator'!$C$34</f>
        <v>0</v>
      </c>
      <c r="H28" s="84">
        <f>'STR Calculator'!$C$34</f>
        <v>0</v>
      </c>
      <c r="I28" s="52"/>
      <c r="J28" s="52"/>
      <c r="K28" s="52"/>
      <c r="L28" s="52"/>
      <c r="M28" s="52"/>
      <c r="N28" s="52"/>
      <c r="O28" s="52"/>
      <c r="P28" s="52"/>
      <c r="Q28" s="52"/>
      <c r="R28" s="52"/>
      <c r="S28" s="52"/>
      <c r="T28" s="52"/>
      <c r="U28" s="52"/>
      <c r="V28" s="52"/>
      <c r="W28" s="52"/>
      <c r="X28" s="52"/>
      <c r="Y28" s="52"/>
      <c r="Z28" s="52"/>
    </row>
    <row r="29" spans="1:26" ht="15.6">
      <c r="A29" s="70" t="s">
        <v>90</v>
      </c>
      <c r="B29" s="84">
        <f>'STR Calculator'!$C$30</f>
        <v>1200</v>
      </c>
      <c r="C29" s="75">
        <f t="shared" ref="C29:H29" si="5">B29+(B29*C8)</f>
        <v>1218</v>
      </c>
      <c r="D29" s="75">
        <f t="shared" si="5"/>
        <v>1236.27</v>
      </c>
      <c r="E29" s="75">
        <f t="shared" si="5"/>
        <v>1254.81405</v>
      </c>
      <c r="F29" s="75">
        <f t="shared" si="5"/>
        <v>1273.63626075</v>
      </c>
      <c r="G29" s="75">
        <f t="shared" si="5"/>
        <v>1292.74080466125</v>
      </c>
      <c r="H29" s="83">
        <f t="shared" si="5"/>
        <v>1312.1319167311688</v>
      </c>
      <c r="I29" s="52"/>
      <c r="J29" s="52"/>
      <c r="K29" s="52"/>
      <c r="L29" s="52"/>
      <c r="M29" s="52"/>
      <c r="N29" s="52"/>
      <c r="O29" s="52"/>
      <c r="P29" s="52"/>
      <c r="Q29" s="52"/>
      <c r="R29" s="52"/>
      <c r="S29" s="52"/>
      <c r="T29" s="52"/>
      <c r="U29" s="52"/>
      <c r="V29" s="52"/>
      <c r="W29" s="52"/>
      <c r="X29" s="52"/>
      <c r="Y29" s="52"/>
      <c r="Z29" s="52"/>
    </row>
    <row r="30" spans="1:26" ht="15.6">
      <c r="A30" s="70" t="s">
        <v>91</v>
      </c>
      <c r="B30" s="82">
        <f>'STR Calculator'!$C$36</f>
        <v>0</v>
      </c>
      <c r="C30" s="82">
        <f>'STR Calculator'!$B$5*C5</f>
        <v>7500</v>
      </c>
      <c r="D30" s="82">
        <f>'STR Calculator'!$B$5*D5</f>
        <v>7500</v>
      </c>
      <c r="E30" s="82">
        <f>'STR Calculator'!$B$5*E5</f>
        <v>7500</v>
      </c>
      <c r="F30" s="82">
        <f>'STR Calculator'!$B$5*F5</f>
        <v>7500</v>
      </c>
      <c r="G30" s="82">
        <f>'STR Calculator'!$B$5*G5</f>
        <v>7500</v>
      </c>
      <c r="H30" s="82">
        <f>'STR Calculator'!$B$5*H5</f>
        <v>7500</v>
      </c>
      <c r="I30" s="52"/>
      <c r="J30" s="52"/>
      <c r="K30" s="52"/>
      <c r="L30" s="52"/>
      <c r="M30" s="52"/>
      <c r="N30" s="52"/>
      <c r="O30" s="52"/>
      <c r="P30" s="52"/>
      <c r="Q30" s="52"/>
      <c r="R30" s="52"/>
      <c r="S30" s="52"/>
      <c r="T30" s="52"/>
      <c r="U30" s="52"/>
      <c r="V30" s="52"/>
      <c r="W30" s="52"/>
      <c r="X30" s="52"/>
      <c r="Y30" s="52"/>
      <c r="Z30" s="52"/>
    </row>
    <row r="31" spans="1:26" ht="15.6">
      <c r="A31" s="188" t="s">
        <v>229</v>
      </c>
      <c r="B31" s="82">
        <f>'STR Calculator'!$C$37</f>
        <v>0</v>
      </c>
      <c r="C31" s="82">
        <f>'STR Calculator'!$C$37</f>
        <v>0</v>
      </c>
      <c r="D31" s="82">
        <f>'STR Calculator'!$C$37</f>
        <v>0</v>
      </c>
      <c r="E31" s="82">
        <f>'STR Calculator'!$C$37</f>
        <v>0</v>
      </c>
      <c r="F31" s="82">
        <f>'STR Calculator'!$C$37</f>
        <v>0</v>
      </c>
      <c r="G31" s="82">
        <f>'STR Calculator'!$C$37</f>
        <v>0</v>
      </c>
      <c r="H31" s="82">
        <f>'STR Calculator'!$C$37</f>
        <v>0</v>
      </c>
      <c r="I31" s="52"/>
      <c r="J31" s="52"/>
      <c r="K31" s="52"/>
      <c r="L31" s="52"/>
      <c r="M31" s="52"/>
      <c r="N31" s="52"/>
      <c r="O31" s="52"/>
      <c r="P31" s="52"/>
      <c r="Q31" s="52"/>
      <c r="R31" s="52"/>
      <c r="S31" s="52"/>
      <c r="T31" s="52"/>
      <c r="U31" s="52"/>
      <c r="V31" s="52"/>
      <c r="W31" s="52"/>
      <c r="X31" s="52"/>
      <c r="Y31" s="52"/>
      <c r="Z31" s="52"/>
    </row>
    <row r="32" spans="1:26" ht="15.6">
      <c r="A32" s="188" t="s">
        <v>218</v>
      </c>
      <c r="B32" s="82">
        <f>'STR Calculator'!C39</f>
        <v>300</v>
      </c>
      <c r="C32" s="75">
        <v>0</v>
      </c>
      <c r="D32" s="75">
        <v>0</v>
      </c>
      <c r="E32" s="75">
        <v>0</v>
      </c>
      <c r="F32" s="75">
        <v>0</v>
      </c>
      <c r="G32" s="75">
        <v>0</v>
      </c>
      <c r="H32" s="75">
        <v>0</v>
      </c>
      <c r="I32" s="52"/>
      <c r="J32" s="52"/>
      <c r="K32" s="52"/>
      <c r="L32" s="52"/>
      <c r="M32" s="52"/>
      <c r="N32" s="52"/>
      <c r="O32" s="52"/>
      <c r="P32" s="52"/>
      <c r="Q32" s="52"/>
      <c r="R32" s="52"/>
      <c r="S32" s="52"/>
      <c r="T32" s="52"/>
      <c r="U32" s="52"/>
      <c r="V32" s="52"/>
      <c r="W32" s="52"/>
      <c r="X32" s="52"/>
      <c r="Y32" s="52"/>
      <c r="Z32" s="52"/>
    </row>
    <row r="33" spans="1:26" ht="15.6">
      <c r="A33" s="188" t="s">
        <v>219</v>
      </c>
      <c r="B33" s="82">
        <f>'STR Calculator'!$C$40</f>
        <v>300</v>
      </c>
      <c r="C33" s="82">
        <f>'STR Calculator'!$C$40</f>
        <v>300</v>
      </c>
      <c r="D33" s="82">
        <f>'STR Calculator'!$C$40</f>
        <v>300</v>
      </c>
      <c r="E33" s="82">
        <f>'STR Calculator'!$C$40</f>
        <v>300</v>
      </c>
      <c r="F33" s="82">
        <f>'STR Calculator'!$C$40</f>
        <v>300</v>
      </c>
      <c r="G33" s="82">
        <f>'STR Calculator'!$C$40</f>
        <v>300</v>
      </c>
      <c r="H33" s="82">
        <f>'STR Calculator'!$C$40</f>
        <v>300</v>
      </c>
      <c r="I33" s="52"/>
      <c r="J33" s="52"/>
      <c r="K33" s="52"/>
      <c r="L33" s="52"/>
      <c r="M33" s="52"/>
      <c r="N33" s="52"/>
      <c r="O33" s="52"/>
      <c r="P33" s="52"/>
      <c r="Q33" s="52"/>
      <c r="R33" s="52"/>
      <c r="S33" s="52"/>
      <c r="T33" s="52"/>
      <c r="U33" s="52"/>
      <c r="V33" s="52"/>
      <c r="W33" s="52"/>
      <c r="X33" s="52"/>
      <c r="Y33" s="52"/>
      <c r="Z33" s="52"/>
    </row>
    <row r="34" spans="1:26" ht="15.6">
      <c r="A34" s="70" t="s">
        <v>92</v>
      </c>
      <c r="B34" s="82">
        <f>'STR Calculator'!$C$41</f>
        <v>444</v>
      </c>
      <c r="C34" s="82">
        <f>'STR Calculator'!$C$41</f>
        <v>444</v>
      </c>
      <c r="D34" s="82">
        <f>'STR Calculator'!$C$41</f>
        <v>444</v>
      </c>
      <c r="E34" s="82">
        <f>'STR Calculator'!$C$41</f>
        <v>444</v>
      </c>
      <c r="F34" s="82">
        <f>'STR Calculator'!$C$41</f>
        <v>444</v>
      </c>
      <c r="G34" s="82">
        <f>'STR Calculator'!$C$41</f>
        <v>444</v>
      </c>
      <c r="H34" s="82">
        <f>'STR Calculator'!$C$41</f>
        <v>444</v>
      </c>
      <c r="I34" s="52"/>
      <c r="J34" s="52"/>
      <c r="K34" s="52"/>
      <c r="L34" s="52"/>
      <c r="M34" s="52"/>
      <c r="N34" s="52"/>
      <c r="O34" s="52"/>
      <c r="P34" s="52"/>
      <c r="Q34" s="52"/>
      <c r="R34" s="52"/>
      <c r="S34" s="52"/>
      <c r="T34" s="52"/>
      <c r="U34" s="52"/>
      <c r="V34" s="52"/>
      <c r="W34" s="52"/>
      <c r="X34" s="52"/>
      <c r="Y34" s="52"/>
      <c r="Z34" s="52"/>
    </row>
    <row r="35" spans="1:26" ht="15.6">
      <c r="A35" s="85" t="s">
        <v>205</v>
      </c>
      <c r="B35" s="86">
        <f t="shared" ref="B35:H35" si="6">SUM(B20:B34)</f>
        <v>34777.333333333328</v>
      </c>
      <c r="C35" s="86">
        <f>SUM(C20:C34)</f>
        <v>42079.333333333328</v>
      </c>
      <c r="D35" s="86">
        <f t="shared" si="6"/>
        <v>42135.103333333333</v>
      </c>
      <c r="E35" s="86">
        <f t="shared" si="6"/>
        <v>42190.754683333333</v>
      </c>
      <c r="F35" s="86">
        <f t="shared" si="6"/>
        <v>42247.22169958333</v>
      </c>
      <c r="G35" s="86">
        <f t="shared" si="6"/>
        <v>42304.535338997084</v>
      </c>
      <c r="H35" s="86">
        <f t="shared" si="6"/>
        <v>42362.708675360431</v>
      </c>
      <c r="I35" s="52"/>
      <c r="J35" s="52"/>
      <c r="K35" s="52"/>
      <c r="L35" s="52"/>
      <c r="M35" s="52"/>
      <c r="N35" s="52"/>
      <c r="O35" s="52"/>
      <c r="P35" s="52"/>
      <c r="Q35" s="52"/>
      <c r="R35" s="52"/>
      <c r="S35" s="52"/>
      <c r="T35" s="52"/>
      <c r="U35" s="52"/>
      <c r="V35" s="52"/>
      <c r="W35" s="52"/>
      <c r="X35" s="52"/>
      <c r="Y35" s="52"/>
      <c r="Z35" s="52"/>
    </row>
    <row r="36" spans="1:26" ht="15.6">
      <c r="A36" s="70"/>
      <c r="B36" s="71"/>
      <c r="C36" s="72"/>
      <c r="D36" s="72"/>
      <c r="E36" s="72"/>
      <c r="F36" s="72"/>
      <c r="G36" s="72"/>
      <c r="H36" s="73"/>
      <c r="I36" s="52"/>
      <c r="J36" s="52"/>
      <c r="K36" s="52"/>
      <c r="L36" s="52"/>
      <c r="M36" s="52"/>
      <c r="N36" s="52"/>
      <c r="O36" s="52"/>
      <c r="P36" s="52"/>
      <c r="Q36" s="52"/>
      <c r="R36" s="52"/>
      <c r="S36" s="52"/>
      <c r="T36" s="52"/>
      <c r="U36" s="52"/>
      <c r="V36" s="52"/>
      <c r="W36" s="52"/>
      <c r="X36" s="52"/>
      <c r="Y36" s="52"/>
      <c r="Z36" s="52"/>
    </row>
    <row r="37" spans="1:26" ht="15.6">
      <c r="A37" s="87" t="s">
        <v>93</v>
      </c>
      <c r="B37" s="88">
        <f t="shared" ref="B37:H37" si="7">SUM(B16-B35)</f>
        <v>75022.666666666672</v>
      </c>
      <c r="C37" s="88">
        <f>SUM(C16-C35)</f>
        <v>68818.666666666672</v>
      </c>
      <c r="D37" s="88">
        <f t="shared" si="7"/>
        <v>69871.876666666663</v>
      </c>
      <c r="E37" s="88">
        <f t="shared" si="7"/>
        <v>70936.295116666661</v>
      </c>
      <c r="F37" s="88">
        <f t="shared" si="7"/>
        <v>72011.098598416662</v>
      </c>
      <c r="G37" s="88">
        <f t="shared" si="7"/>
        <v>73096.3681619829</v>
      </c>
      <c r="H37" s="89">
        <f t="shared" si="7"/>
        <v>74192.20386062935</v>
      </c>
      <c r="I37" s="52"/>
      <c r="J37" s="52"/>
      <c r="K37" s="52"/>
      <c r="L37" s="52"/>
      <c r="M37" s="52"/>
      <c r="N37" s="52"/>
      <c r="O37" s="52"/>
      <c r="P37" s="52"/>
      <c r="Q37" s="52"/>
      <c r="R37" s="52"/>
      <c r="S37" s="52"/>
      <c r="T37" s="52"/>
      <c r="U37" s="52"/>
      <c r="V37" s="52"/>
      <c r="W37" s="52"/>
      <c r="X37" s="52"/>
      <c r="Y37" s="52"/>
      <c r="Z37" s="52"/>
    </row>
    <row r="38" spans="1:26" ht="15.6">
      <c r="A38" s="70"/>
      <c r="B38" s="71"/>
      <c r="C38" s="72"/>
      <c r="D38" s="72"/>
      <c r="E38" s="72"/>
      <c r="F38" s="72"/>
      <c r="G38" s="72"/>
      <c r="H38" s="73"/>
      <c r="I38" s="52"/>
      <c r="J38" s="52"/>
      <c r="K38" s="52"/>
      <c r="L38" s="52"/>
      <c r="M38" s="52"/>
      <c r="N38" s="52"/>
      <c r="O38" s="52"/>
      <c r="P38" s="52"/>
      <c r="Q38" s="52"/>
      <c r="R38" s="52"/>
      <c r="S38" s="52"/>
      <c r="T38" s="52"/>
      <c r="U38" s="52"/>
      <c r="V38" s="52"/>
      <c r="W38" s="52"/>
      <c r="X38" s="52"/>
      <c r="Y38" s="52"/>
      <c r="Z38" s="52"/>
    </row>
    <row r="39" spans="1:26" ht="15.6">
      <c r="A39" s="90" t="s">
        <v>54</v>
      </c>
      <c r="B39" s="91"/>
      <c r="C39" s="92"/>
      <c r="D39" s="92"/>
      <c r="E39" s="92"/>
      <c r="F39" s="92"/>
      <c r="G39" s="92"/>
      <c r="H39" s="93"/>
      <c r="I39" s="52"/>
      <c r="J39" s="52"/>
      <c r="K39" s="52"/>
      <c r="L39" s="52"/>
      <c r="M39" s="52"/>
      <c r="N39" s="52"/>
      <c r="O39" s="52"/>
      <c r="P39" s="52"/>
      <c r="Q39" s="52"/>
      <c r="R39" s="52"/>
      <c r="S39" s="52"/>
      <c r="T39" s="52"/>
      <c r="U39" s="52"/>
      <c r="V39" s="52"/>
      <c r="W39" s="52"/>
      <c r="X39" s="52"/>
      <c r="Y39" s="52"/>
      <c r="Z39" s="52"/>
    </row>
    <row r="40" spans="1:26" ht="15.6">
      <c r="A40" s="70" t="s">
        <v>94</v>
      </c>
      <c r="B40" s="75">
        <f t="shared" ref="B40:H40" si="8">B37</f>
        <v>75022.666666666672</v>
      </c>
      <c r="C40" s="75">
        <f t="shared" si="8"/>
        <v>68818.666666666672</v>
      </c>
      <c r="D40" s="75">
        <f t="shared" si="8"/>
        <v>69871.876666666663</v>
      </c>
      <c r="E40" s="75">
        <f t="shared" si="8"/>
        <v>70936.295116666661</v>
      </c>
      <c r="F40" s="75">
        <f t="shared" si="8"/>
        <v>72011.098598416662</v>
      </c>
      <c r="G40" s="75">
        <f t="shared" si="8"/>
        <v>73096.3681619829</v>
      </c>
      <c r="H40" s="83">
        <f t="shared" si="8"/>
        <v>74192.20386062935</v>
      </c>
      <c r="I40" s="52"/>
      <c r="J40" s="52"/>
      <c r="K40" s="52"/>
      <c r="L40" s="52"/>
      <c r="M40" s="52"/>
      <c r="N40" s="52"/>
      <c r="O40" s="52"/>
      <c r="P40" s="52"/>
      <c r="Q40" s="52"/>
      <c r="R40" s="52"/>
      <c r="S40" s="52"/>
      <c r="T40" s="52"/>
      <c r="U40" s="52"/>
      <c r="V40" s="52"/>
      <c r="W40" s="52"/>
      <c r="X40" s="52"/>
      <c r="Y40" s="52"/>
      <c r="Z40" s="52"/>
    </row>
    <row r="41" spans="1:26" ht="15.6">
      <c r="A41" s="70" t="s">
        <v>95</v>
      </c>
      <c r="B41" s="84">
        <f>'STR Calculator'!$C$46</f>
        <v>59785.395858396958</v>
      </c>
      <c r="C41" s="84">
        <f>'STR Calculator'!$C$46</f>
        <v>59785.395858396958</v>
      </c>
      <c r="D41" s="84">
        <f>'STR Calculator'!$C$46</f>
        <v>59785.395858396958</v>
      </c>
      <c r="E41" s="84">
        <f>'STR Calculator'!$C$46</f>
        <v>59785.395858396958</v>
      </c>
      <c r="F41" s="84">
        <f>'STR Calculator'!$C$46</f>
        <v>59785.395858396958</v>
      </c>
      <c r="G41" s="84">
        <f>'STR Calculator'!$C$46</f>
        <v>59785.395858396958</v>
      </c>
      <c r="H41" s="84">
        <f>'STR Calculator'!$C$46</f>
        <v>59785.395858396958</v>
      </c>
      <c r="I41" s="52"/>
      <c r="J41" s="52"/>
      <c r="K41" s="52"/>
      <c r="L41" s="52"/>
      <c r="M41" s="52"/>
      <c r="N41" s="52"/>
      <c r="O41" s="52"/>
      <c r="P41" s="52"/>
      <c r="Q41" s="52"/>
      <c r="R41" s="52"/>
      <c r="S41" s="52"/>
      <c r="T41" s="52"/>
      <c r="U41" s="52"/>
      <c r="V41" s="52"/>
      <c r="W41" s="52"/>
      <c r="X41" s="52"/>
      <c r="Y41" s="52"/>
      <c r="Z41" s="52"/>
    </row>
    <row r="42" spans="1:26" ht="15.6">
      <c r="A42" s="70" t="s">
        <v>96</v>
      </c>
      <c r="B42" s="84">
        <f>'STR Calculator'!$C$45</f>
        <v>1650</v>
      </c>
      <c r="C42" s="84">
        <f>'STR Calculator'!$C$45</f>
        <v>1650</v>
      </c>
      <c r="D42" s="84">
        <f>'STR Calculator'!$C$45</f>
        <v>1650</v>
      </c>
      <c r="E42" s="84">
        <f>'STR Calculator'!$C$45</f>
        <v>1650</v>
      </c>
      <c r="F42" s="84">
        <f>'STR Calculator'!$C$45</f>
        <v>1650</v>
      </c>
      <c r="G42" s="84">
        <f>'STR Calculator'!$C$45</f>
        <v>1650</v>
      </c>
      <c r="H42" s="84">
        <f>'STR Calculator'!$C$45</f>
        <v>1650</v>
      </c>
      <c r="I42" s="52"/>
      <c r="J42" s="52"/>
      <c r="K42" s="52"/>
      <c r="L42" s="52"/>
      <c r="M42" s="52"/>
      <c r="N42" s="52"/>
      <c r="O42" s="52"/>
      <c r="P42" s="52"/>
      <c r="Q42" s="52"/>
      <c r="R42" s="52"/>
      <c r="S42" s="52"/>
      <c r="T42" s="52"/>
      <c r="U42" s="52"/>
      <c r="V42" s="52"/>
      <c r="W42" s="52"/>
      <c r="X42" s="52"/>
      <c r="Y42" s="52"/>
      <c r="Z42" s="52"/>
    </row>
    <row r="43" spans="1:26" ht="15.6">
      <c r="A43" s="70" t="s">
        <v>201</v>
      </c>
      <c r="B43" s="84">
        <f>'STR Calculator'!$C$47</f>
        <v>3600</v>
      </c>
      <c r="C43" s="84">
        <f>'STR Calculator'!$C$47</f>
        <v>3600</v>
      </c>
      <c r="D43" s="84">
        <f>'STR Calculator'!$C$47</f>
        <v>3600</v>
      </c>
      <c r="E43" s="84">
        <f>'STR Calculator'!$C$47</f>
        <v>3600</v>
      </c>
      <c r="F43" s="84">
        <f>'STR Calculator'!$C$47</f>
        <v>3600</v>
      </c>
      <c r="G43" s="84">
        <f>'STR Calculator'!$C$47</f>
        <v>3600</v>
      </c>
      <c r="H43" s="84">
        <f>'STR Calculator'!$C$47</f>
        <v>3600</v>
      </c>
      <c r="I43" s="52"/>
      <c r="J43" s="52"/>
      <c r="K43" s="52"/>
      <c r="L43" s="52"/>
      <c r="M43" s="52"/>
      <c r="N43" s="52"/>
      <c r="O43" s="52"/>
      <c r="P43" s="52"/>
      <c r="Q43" s="52"/>
      <c r="R43" s="52"/>
      <c r="S43" s="52"/>
      <c r="T43" s="52"/>
      <c r="U43" s="52"/>
      <c r="V43" s="52"/>
      <c r="W43" s="52"/>
      <c r="X43" s="52"/>
      <c r="Y43" s="52"/>
      <c r="Z43" s="52"/>
    </row>
    <row r="44" spans="1:26" ht="15.6">
      <c r="A44" s="94" t="s">
        <v>97</v>
      </c>
      <c r="B44" s="95">
        <f>SUM(B40-B41-B42-B43)</f>
        <v>9987.2708082697136</v>
      </c>
      <c r="C44" s="95">
        <f t="shared" ref="C44:H44" si="9">SUM(C40-C41-C42-C43)</f>
        <v>3783.2708082697136</v>
      </c>
      <c r="D44" s="95">
        <f t="shared" si="9"/>
        <v>4836.4808082697054</v>
      </c>
      <c r="E44" s="95">
        <f t="shared" si="9"/>
        <v>5900.8992582697028</v>
      </c>
      <c r="F44" s="95">
        <f t="shared" si="9"/>
        <v>6975.7027400197039</v>
      </c>
      <c r="G44" s="95">
        <f t="shared" si="9"/>
        <v>8060.9723035859424</v>
      </c>
      <c r="H44" s="95">
        <f t="shared" si="9"/>
        <v>9156.808002232392</v>
      </c>
      <c r="I44" s="52"/>
      <c r="J44" s="52"/>
      <c r="K44" s="52"/>
      <c r="L44" s="52"/>
      <c r="M44" s="52"/>
      <c r="N44" s="52"/>
      <c r="O44" s="52"/>
      <c r="P44" s="52"/>
      <c r="Q44" s="52"/>
      <c r="R44" s="52"/>
      <c r="S44" s="52"/>
      <c r="T44" s="52"/>
      <c r="U44" s="52"/>
      <c r="V44" s="52"/>
      <c r="W44" s="52"/>
      <c r="X44" s="52"/>
      <c r="Y44" s="52"/>
      <c r="Z44" s="52"/>
    </row>
    <row r="45" spans="1:26" ht="15.6">
      <c r="A45" s="70" t="s">
        <v>98</v>
      </c>
      <c r="B45" s="75">
        <f t="shared" ref="B45:H45" si="10">B44/12</f>
        <v>832.27256735580943</v>
      </c>
      <c r="C45" s="75">
        <f t="shared" si="10"/>
        <v>315.27256735580949</v>
      </c>
      <c r="D45" s="75">
        <f t="shared" si="10"/>
        <v>403.04006735580879</v>
      </c>
      <c r="E45" s="75">
        <f t="shared" si="10"/>
        <v>491.74160485580859</v>
      </c>
      <c r="F45" s="75">
        <f t="shared" si="10"/>
        <v>581.3085616683087</v>
      </c>
      <c r="G45" s="75">
        <f t="shared" si="10"/>
        <v>671.74769196549516</v>
      </c>
      <c r="H45" s="75">
        <f t="shared" si="10"/>
        <v>763.067333519366</v>
      </c>
      <c r="I45" s="52"/>
      <c r="J45" s="52"/>
      <c r="K45" s="52"/>
      <c r="L45" s="52"/>
      <c r="M45" s="52"/>
      <c r="N45" s="52"/>
      <c r="O45" s="52"/>
      <c r="P45" s="52"/>
      <c r="Q45" s="52"/>
      <c r="R45" s="52"/>
      <c r="S45" s="52"/>
      <c r="T45" s="52"/>
      <c r="U45" s="52"/>
      <c r="V45" s="52"/>
      <c r="W45" s="52"/>
      <c r="X45" s="52"/>
      <c r="Y45" s="52"/>
      <c r="Z45" s="52"/>
    </row>
    <row r="46" spans="1:26" ht="15.6">
      <c r="A46" s="70" t="s">
        <v>39</v>
      </c>
      <c r="B46" s="193">
        <f>B40/SUM(B41:B43)</f>
        <v>1.1535666951273</v>
      </c>
      <c r="C46" s="193">
        <f t="shared" ref="C46:H46" si="11">C40/SUM(C41:C43)</f>
        <v>1.0581724883555275</v>
      </c>
      <c r="D46" s="193">
        <f t="shared" si="11"/>
        <v>1.074366900430656</v>
      </c>
      <c r="E46" s="193">
        <f t="shared" si="11"/>
        <v>1.0907336563479657</v>
      </c>
      <c r="F46" s="193">
        <f t="shared" si="11"/>
        <v>1.107260095028991</v>
      </c>
      <c r="G46" s="193">
        <f t="shared" si="11"/>
        <v>1.1239474627191826</v>
      </c>
      <c r="H46" s="193">
        <f t="shared" si="11"/>
        <v>1.1407972978617631</v>
      </c>
      <c r="I46" s="52"/>
      <c r="J46" s="52"/>
      <c r="K46" s="52"/>
      <c r="L46" s="52"/>
      <c r="M46" s="52"/>
      <c r="N46" s="52"/>
      <c r="O46" s="52"/>
      <c r="P46" s="52"/>
      <c r="Q46" s="52"/>
      <c r="R46" s="52"/>
      <c r="S46" s="52"/>
      <c r="T46" s="52"/>
      <c r="U46" s="52"/>
      <c r="V46" s="52"/>
      <c r="W46" s="52"/>
      <c r="X46" s="52"/>
      <c r="Y46" s="52"/>
      <c r="Z46" s="52"/>
    </row>
    <row r="47" spans="1:26" ht="15.6">
      <c r="A47" s="96" t="s">
        <v>99</v>
      </c>
      <c r="B47" s="97">
        <f>-CUMPRINC('STR Calculator'!$I$8/12,'STR Calculator'!$I$9*12,'STR Calculator'!$B$8,1,12,0)</f>
        <v>5569.7160632482473</v>
      </c>
      <c r="C47" s="97">
        <f>-CUMPRINC('STR Calculator'!$I$8/12,'STR Calculator'!$I$9*12,'STR Calculator'!$B$8,13,24,0)</f>
        <v>6035.7158711370266</v>
      </c>
      <c r="D47" s="97">
        <f>-CUMPRINC('STR Calculator'!$I$8/12,'STR Calculator'!$I$9*12,'STR Calculator'!$B$8,25,36,0)</f>
        <v>6540.7043489124599</v>
      </c>
      <c r="E47" s="97">
        <f>-CUMPRINC('STR Calculator'!$I$8/12,'STR Calculator'!$I$9*12,'STR Calculator'!$B$8,37,48,0)</f>
        <v>7087.9435502359374</v>
      </c>
      <c r="F47" s="97">
        <f>-CUMPRINC('STR Calculator'!$I$8/12,'STR Calculator'!$I$9*12,'STR Calculator'!$B$8,49,60,0)</f>
        <v>7680.9684540602384</v>
      </c>
      <c r="G47" s="97">
        <f>-CUMPRINC('STR Calculator'!$I$8/12,'STR Calculator'!$I$9*12,'STR Calculator'!$B$8,61,72,0)</f>
        <v>8323.6097993902167</v>
      </c>
      <c r="H47" s="97">
        <f>-CUMPRINC('STR Calculator'!$I$8/12,'STR Calculator'!$I$9*12,'STR Calculator'!$B$8,73,84,0)</f>
        <v>9020.0188305527317</v>
      </c>
      <c r="I47" s="52"/>
      <c r="J47" s="52"/>
      <c r="K47" s="52"/>
      <c r="L47" s="52"/>
      <c r="M47" s="52"/>
      <c r="N47" s="52"/>
      <c r="O47" s="52"/>
      <c r="P47" s="52"/>
      <c r="Q47" s="52"/>
      <c r="R47" s="52"/>
      <c r="S47" s="52"/>
      <c r="T47" s="52"/>
      <c r="U47" s="52"/>
      <c r="V47" s="52"/>
      <c r="W47" s="52"/>
      <c r="X47" s="52"/>
      <c r="Y47" s="52"/>
      <c r="Z47" s="52"/>
    </row>
    <row r="48" spans="1:26" ht="15.6">
      <c r="A48" s="98" t="s">
        <v>100</v>
      </c>
      <c r="B48" s="99">
        <f>SUM(B6*'STR Calculator'!$B$5)</f>
        <v>15000</v>
      </c>
      <c r="C48" s="99">
        <f>(SUM(B48)+'STR Calculator'!$B$5)*C$6</f>
        <v>15300</v>
      </c>
      <c r="D48" s="99">
        <f>(SUM(C48)+'STR Calculator'!$B$5)*D$6</f>
        <v>15306</v>
      </c>
      <c r="E48" s="99">
        <f>(SUM(D48)+'STR Calculator'!$B$5)*E$6</f>
        <v>15306.12</v>
      </c>
      <c r="F48" s="99">
        <f>(SUM(E48)+'STR Calculator'!$B$5)*F$6</f>
        <v>15306.1224</v>
      </c>
      <c r="G48" s="99">
        <f>(SUM(F48)+'STR Calculator'!$B$5)*G$6</f>
        <v>15306.122448</v>
      </c>
      <c r="H48" s="99">
        <f>(SUM(G48)+'STR Calculator'!$B$5)*H$6</f>
        <v>15306.122448960001</v>
      </c>
      <c r="I48" s="52"/>
      <c r="J48" s="52"/>
      <c r="K48" s="52"/>
      <c r="L48" s="52"/>
      <c r="M48" s="52"/>
      <c r="N48" s="52"/>
      <c r="O48" s="52"/>
      <c r="P48" s="52"/>
      <c r="Q48" s="52"/>
      <c r="R48" s="52"/>
      <c r="S48" s="52"/>
      <c r="T48" s="52"/>
      <c r="U48" s="52"/>
      <c r="V48" s="52"/>
      <c r="W48" s="52"/>
      <c r="X48" s="52"/>
      <c r="Y48" s="52"/>
      <c r="Z48" s="52"/>
    </row>
    <row r="49" spans="1:26" ht="15.6">
      <c r="A49" s="94" t="s">
        <v>221</v>
      </c>
      <c r="B49" s="191">
        <f>SUM(B47+B44)</f>
        <v>15556.986871517962</v>
      </c>
      <c r="C49" s="191">
        <f>SUM(C47+C44)</f>
        <v>9818.9866794067402</v>
      </c>
      <c r="D49" s="191">
        <f t="shared" ref="D49:H49" si="12">SUM(D47+D44)</f>
        <v>11377.185157182164</v>
      </c>
      <c r="E49" s="191">
        <f t="shared" si="12"/>
        <v>12988.84280850564</v>
      </c>
      <c r="F49" s="191">
        <f t="shared" si="12"/>
        <v>14656.671194079943</v>
      </c>
      <c r="G49" s="191">
        <f t="shared" si="12"/>
        <v>16384.582102976157</v>
      </c>
      <c r="H49" s="191">
        <f t="shared" si="12"/>
        <v>18176.826832785126</v>
      </c>
      <c r="I49" s="52"/>
      <c r="J49" s="52"/>
      <c r="K49" s="52"/>
      <c r="L49" s="52"/>
      <c r="M49" s="52"/>
      <c r="N49" s="52"/>
      <c r="O49" s="52"/>
      <c r="P49" s="52"/>
      <c r="Q49" s="52"/>
      <c r="R49" s="52"/>
      <c r="S49" s="52"/>
      <c r="T49" s="52"/>
      <c r="U49" s="52"/>
      <c r="V49" s="52"/>
      <c r="W49" s="52"/>
      <c r="X49" s="52"/>
      <c r="Y49" s="52"/>
      <c r="Z49" s="52"/>
    </row>
    <row r="50" spans="1:26" ht="15.6">
      <c r="A50" s="189" t="s">
        <v>223</v>
      </c>
      <c r="B50" s="192">
        <f>B49/SUM('STR Calculator'!$B$6:$B$7)</f>
        <v>0.20742649162023949</v>
      </c>
      <c r="C50" s="192">
        <f>C49/SUM('STR Calculator'!$B$6:$B$7)</f>
        <v>0.13091982239208988</v>
      </c>
      <c r="D50" s="192">
        <f>D49/SUM('STR Calculator'!$B$6:$B$7)</f>
        <v>0.15169580209576219</v>
      </c>
      <c r="E50" s="192">
        <f>E49/SUM('STR Calculator'!$B$6:$B$7)</f>
        <v>0.17318457078007521</v>
      </c>
      <c r="F50" s="192">
        <f>F49/SUM('STR Calculator'!$B$6:$B$7)</f>
        <v>0.19542228258773259</v>
      </c>
      <c r="G50" s="192">
        <f>G49/SUM('STR Calculator'!$B$6:$B$7)</f>
        <v>0.21846109470634875</v>
      </c>
      <c r="H50" s="192">
        <f>H49/SUM('STR Calculator'!$B$6:$B$7)</f>
        <v>0.24235769110380168</v>
      </c>
      <c r="I50" s="52"/>
      <c r="J50" s="52"/>
      <c r="K50" s="52"/>
      <c r="L50" s="52"/>
      <c r="M50" s="52"/>
      <c r="N50" s="52"/>
      <c r="O50" s="52"/>
      <c r="P50" s="52"/>
      <c r="Q50" s="52"/>
      <c r="R50" s="52"/>
      <c r="S50" s="52"/>
      <c r="T50" s="52"/>
      <c r="U50" s="52"/>
      <c r="V50" s="52"/>
      <c r="W50" s="52"/>
      <c r="X50" s="52"/>
      <c r="Y50" s="52"/>
      <c r="Z50" s="52"/>
    </row>
    <row r="51" spans="1:26" ht="15.6">
      <c r="A51" s="94" t="s">
        <v>220</v>
      </c>
      <c r="B51" s="75">
        <f t="shared" ref="B51:H51" si="13">SUM(B44+B47+B48)</f>
        <v>30556.986871517962</v>
      </c>
      <c r="C51" s="75">
        <f t="shared" si="13"/>
        <v>25118.986679406742</v>
      </c>
      <c r="D51" s="75">
        <f t="shared" si="13"/>
        <v>26683.185157182164</v>
      </c>
      <c r="E51" s="75">
        <f t="shared" si="13"/>
        <v>28294.962808505639</v>
      </c>
      <c r="F51" s="75">
        <f t="shared" si="13"/>
        <v>29962.793594079943</v>
      </c>
      <c r="G51" s="75">
        <f t="shared" si="13"/>
        <v>31690.704550976159</v>
      </c>
      <c r="H51" s="83">
        <f t="shared" si="13"/>
        <v>33482.949281745125</v>
      </c>
      <c r="I51" s="52"/>
      <c r="J51" s="52"/>
      <c r="K51" s="52"/>
      <c r="L51" s="52"/>
      <c r="M51" s="52"/>
      <c r="N51" s="52"/>
      <c r="O51" s="52"/>
      <c r="P51" s="52"/>
      <c r="Q51" s="52"/>
      <c r="R51" s="52"/>
      <c r="S51" s="52"/>
      <c r="T51" s="52"/>
      <c r="U51" s="52"/>
      <c r="V51" s="52"/>
      <c r="W51" s="52"/>
      <c r="X51" s="52"/>
      <c r="Y51" s="52"/>
      <c r="Z51" s="52"/>
    </row>
    <row r="52" spans="1:26" ht="15.6">
      <c r="A52" s="100" t="s">
        <v>101</v>
      </c>
      <c r="B52" s="190">
        <f>B51/SUM('STR Calculator'!$B$6:$B$7)</f>
        <v>0.40742649162023947</v>
      </c>
      <c r="C52" s="190">
        <f>C51/SUM('STR Calculator'!$B$6:$B$7)</f>
        <v>0.33491982239208989</v>
      </c>
      <c r="D52" s="190">
        <f>D51/SUM('STR Calculator'!$B$6:$B$7)</f>
        <v>0.35577580209576221</v>
      </c>
      <c r="E52" s="190">
        <f>E51/SUM('STR Calculator'!$B$6:$B$7)</f>
        <v>0.37726617078007518</v>
      </c>
      <c r="F52" s="190">
        <f>F51/SUM('STR Calculator'!$B$6:$B$7)</f>
        <v>0.3995039145877326</v>
      </c>
      <c r="G52" s="190">
        <f>G51/SUM('STR Calculator'!$B$6:$B$7)</f>
        <v>0.42254272734634879</v>
      </c>
      <c r="H52" s="190">
        <f>H51/SUM('STR Calculator'!$B$6:$B$7)</f>
        <v>0.44643932375660167</v>
      </c>
      <c r="I52" s="52"/>
      <c r="J52" s="52"/>
      <c r="K52" s="52"/>
      <c r="L52" s="52"/>
      <c r="M52" s="52"/>
      <c r="N52" s="52"/>
      <c r="O52" s="52"/>
      <c r="P52" s="52"/>
      <c r="Q52" s="52"/>
      <c r="R52" s="52"/>
      <c r="S52" s="52"/>
      <c r="T52" s="52"/>
      <c r="U52" s="52"/>
      <c r="V52" s="52"/>
      <c r="W52" s="52"/>
      <c r="X52" s="52"/>
      <c r="Y52" s="52"/>
      <c r="Z52" s="52"/>
    </row>
    <row r="53" spans="1:26" ht="15.6">
      <c r="A53" s="305" t="s">
        <v>102</v>
      </c>
      <c r="B53" s="306"/>
      <c r="C53" s="306"/>
      <c r="D53" s="306"/>
      <c r="E53" s="306"/>
      <c r="F53" s="307"/>
      <c r="G53" s="308">
        <f>AVERAGE(B50:H50)</f>
        <v>0.18849539361229284</v>
      </c>
      <c r="H53" s="309"/>
      <c r="I53" s="52"/>
      <c r="J53" s="52"/>
      <c r="K53" s="52"/>
      <c r="L53" s="52"/>
      <c r="M53" s="52"/>
      <c r="N53" s="52"/>
      <c r="O53" s="52"/>
      <c r="P53" s="52"/>
      <c r="Q53" s="52"/>
      <c r="R53" s="52"/>
      <c r="S53" s="52"/>
      <c r="T53" s="52"/>
      <c r="U53" s="52"/>
      <c r="V53" s="52"/>
      <c r="W53" s="52"/>
      <c r="X53" s="52"/>
      <c r="Y53" s="52"/>
      <c r="Z53" s="52"/>
    </row>
    <row r="54" spans="1:26" ht="15.6">
      <c r="A54" s="310" t="s">
        <v>103</v>
      </c>
      <c r="B54" s="311"/>
      <c r="C54" s="311"/>
      <c r="D54" s="311"/>
      <c r="E54" s="311"/>
      <c r="F54" s="312"/>
      <c r="G54" s="313">
        <f>'STR Calculator'!B5+(SUM('STR 7yr IRR Financing'!B48:H48))</f>
        <v>856830.48729695997</v>
      </c>
      <c r="H54" s="314"/>
      <c r="I54" s="52"/>
      <c r="J54" s="52"/>
      <c r="K54" s="52"/>
      <c r="L54" s="52"/>
      <c r="M54" s="52"/>
      <c r="N54" s="52"/>
      <c r="O54" s="52"/>
      <c r="P54" s="52"/>
      <c r="Q54" s="52"/>
      <c r="R54" s="52"/>
      <c r="S54" s="52"/>
      <c r="T54" s="52"/>
      <c r="U54" s="52"/>
      <c r="V54" s="52"/>
      <c r="W54" s="52"/>
      <c r="X54" s="52"/>
      <c r="Y54" s="52"/>
      <c r="Z54" s="52"/>
    </row>
    <row r="55" spans="1:26" ht="15.6">
      <c r="A55" s="290" t="s">
        <v>104</v>
      </c>
      <c r="B55" s="291"/>
      <c r="C55" s="291"/>
      <c r="D55" s="291"/>
      <c r="E55" s="291"/>
      <c r="F55" s="292"/>
      <c r="G55" s="315">
        <f>SUM(B47:H47)</f>
        <v>50258.676917536854</v>
      </c>
      <c r="H55" s="316"/>
      <c r="I55" s="52"/>
      <c r="J55" s="52"/>
      <c r="K55" s="52"/>
      <c r="L55" s="52"/>
      <c r="M55" s="52"/>
      <c r="N55" s="52"/>
      <c r="O55" s="52"/>
      <c r="P55" s="52"/>
      <c r="Q55" s="52"/>
      <c r="R55" s="52"/>
      <c r="S55" s="52"/>
      <c r="T55" s="52"/>
      <c r="U55" s="52"/>
      <c r="V55" s="52"/>
      <c r="W55" s="52"/>
      <c r="X55" s="52"/>
      <c r="Y55" s="52"/>
      <c r="Z55" s="52"/>
    </row>
    <row r="56" spans="1:26" ht="16.5" customHeight="1">
      <c r="A56" s="293" t="s">
        <v>105</v>
      </c>
      <c r="B56" s="294"/>
      <c r="C56" s="294"/>
      <c r="D56" s="294"/>
      <c r="E56" s="294"/>
      <c r="F56" s="294"/>
      <c r="G56" s="294"/>
      <c r="H56" s="295"/>
      <c r="I56" s="52"/>
      <c r="J56" s="52"/>
      <c r="K56" s="52"/>
      <c r="L56" s="52"/>
      <c r="M56" s="52"/>
      <c r="N56" s="52"/>
      <c r="O56" s="52"/>
      <c r="P56" s="52"/>
      <c r="Q56" s="52"/>
      <c r="R56" s="52"/>
      <c r="S56" s="52"/>
      <c r="T56" s="52"/>
      <c r="U56" s="52"/>
      <c r="V56" s="52"/>
      <c r="W56" s="52"/>
      <c r="X56" s="52"/>
      <c r="Y56" s="52"/>
      <c r="Z56" s="52"/>
    </row>
    <row r="57" spans="1:26" ht="15.6">
      <c r="A57" s="296"/>
      <c r="B57" s="285"/>
      <c r="C57" s="285"/>
      <c r="D57" s="285"/>
      <c r="E57" s="285"/>
      <c r="F57" s="285"/>
      <c r="G57" s="285"/>
      <c r="H57" s="297"/>
      <c r="I57" s="52"/>
      <c r="J57" s="52"/>
      <c r="K57" s="52"/>
      <c r="L57" s="52"/>
      <c r="M57" s="52"/>
      <c r="N57" s="52"/>
      <c r="O57" s="52"/>
      <c r="P57" s="52"/>
      <c r="Q57" s="52"/>
      <c r="R57" s="52"/>
      <c r="S57" s="52"/>
      <c r="T57" s="52"/>
      <c r="U57" s="52"/>
      <c r="V57" s="52"/>
      <c r="W57" s="52"/>
      <c r="X57" s="52"/>
      <c r="Y57" s="52"/>
      <c r="Z57" s="52"/>
    </row>
    <row r="58" spans="1:26" ht="15.6">
      <c r="A58" s="296"/>
      <c r="B58" s="285"/>
      <c r="C58" s="285"/>
      <c r="D58" s="285"/>
      <c r="E58" s="285"/>
      <c r="F58" s="285"/>
      <c r="G58" s="285"/>
      <c r="H58" s="297"/>
      <c r="I58" s="52"/>
      <c r="J58" s="52"/>
      <c r="K58" s="52"/>
      <c r="L58" s="52"/>
      <c r="M58" s="52"/>
      <c r="N58" s="52"/>
      <c r="O58" s="52"/>
      <c r="P58" s="52"/>
      <c r="Q58" s="52"/>
      <c r="R58" s="52"/>
      <c r="S58" s="52"/>
      <c r="T58" s="52"/>
      <c r="U58" s="52"/>
      <c r="V58" s="52"/>
      <c r="W58" s="52"/>
      <c r="X58" s="52"/>
      <c r="Y58" s="52"/>
      <c r="Z58" s="52"/>
    </row>
    <row r="59" spans="1:26" ht="15.6">
      <c r="A59" s="296"/>
      <c r="B59" s="285"/>
      <c r="C59" s="285"/>
      <c r="D59" s="285"/>
      <c r="E59" s="285"/>
      <c r="F59" s="285"/>
      <c r="G59" s="285"/>
      <c r="H59" s="297"/>
      <c r="I59" s="52"/>
      <c r="J59" s="52"/>
      <c r="K59" s="52"/>
      <c r="L59" s="52"/>
      <c r="M59" s="52"/>
      <c r="N59" s="52"/>
      <c r="O59" s="52"/>
      <c r="P59" s="52"/>
      <c r="Q59" s="52"/>
      <c r="R59" s="52"/>
      <c r="S59" s="52"/>
      <c r="T59" s="52"/>
      <c r="U59" s="52"/>
      <c r="V59" s="52"/>
      <c r="W59" s="52"/>
      <c r="X59" s="52"/>
      <c r="Y59" s="52"/>
      <c r="Z59" s="52"/>
    </row>
    <row r="60" spans="1:26" ht="15.6">
      <c r="A60" s="296"/>
      <c r="B60" s="285"/>
      <c r="C60" s="285"/>
      <c r="D60" s="285"/>
      <c r="E60" s="285"/>
      <c r="F60" s="285"/>
      <c r="G60" s="285"/>
      <c r="H60" s="297"/>
      <c r="I60" s="52"/>
      <c r="J60" s="52"/>
      <c r="K60" s="52"/>
      <c r="L60" s="52"/>
      <c r="M60" s="52"/>
      <c r="N60" s="52"/>
      <c r="O60" s="52"/>
      <c r="P60" s="52"/>
      <c r="Q60" s="52"/>
      <c r="R60" s="52"/>
      <c r="S60" s="52"/>
      <c r="T60" s="52"/>
      <c r="U60" s="52"/>
      <c r="V60" s="52"/>
      <c r="W60" s="52"/>
      <c r="X60" s="52"/>
      <c r="Y60" s="52"/>
      <c r="Z60" s="52"/>
    </row>
    <row r="61" spans="1:26" ht="15.6">
      <c r="A61" s="296"/>
      <c r="B61" s="285"/>
      <c r="C61" s="285"/>
      <c r="D61" s="285"/>
      <c r="E61" s="285"/>
      <c r="F61" s="285"/>
      <c r="G61" s="285"/>
      <c r="H61" s="297"/>
      <c r="I61" s="52"/>
      <c r="J61" s="52"/>
      <c r="K61" s="52"/>
      <c r="L61" s="52"/>
      <c r="M61" s="52"/>
      <c r="N61" s="52"/>
      <c r="O61" s="52"/>
      <c r="P61" s="52"/>
      <c r="Q61" s="52"/>
      <c r="R61" s="52"/>
      <c r="S61" s="52"/>
      <c r="T61" s="52"/>
      <c r="U61" s="52"/>
      <c r="V61" s="52"/>
      <c r="W61" s="52"/>
      <c r="X61" s="52"/>
      <c r="Y61" s="52"/>
      <c r="Z61" s="52"/>
    </row>
    <row r="62" spans="1:26" ht="15.6">
      <c r="A62" s="296"/>
      <c r="B62" s="285"/>
      <c r="C62" s="285"/>
      <c r="D62" s="285"/>
      <c r="E62" s="285"/>
      <c r="F62" s="285"/>
      <c r="G62" s="285"/>
      <c r="H62" s="297"/>
      <c r="I62" s="52"/>
      <c r="J62" s="52"/>
      <c r="K62" s="52"/>
      <c r="L62" s="52"/>
      <c r="M62" s="52"/>
      <c r="N62" s="52"/>
      <c r="O62" s="52"/>
      <c r="P62" s="52"/>
      <c r="Q62" s="52"/>
      <c r="R62" s="52"/>
      <c r="S62" s="52"/>
      <c r="T62" s="52"/>
      <c r="U62" s="52"/>
      <c r="V62" s="52"/>
      <c r="W62" s="52"/>
      <c r="X62" s="52"/>
      <c r="Y62" s="52"/>
      <c r="Z62" s="52"/>
    </row>
    <row r="63" spans="1:26" ht="15.6">
      <c r="A63" s="296"/>
      <c r="B63" s="285"/>
      <c r="C63" s="285"/>
      <c r="D63" s="285"/>
      <c r="E63" s="285"/>
      <c r="F63" s="285"/>
      <c r="G63" s="285"/>
      <c r="H63" s="297"/>
      <c r="I63" s="52"/>
      <c r="J63" s="52"/>
      <c r="K63" s="52"/>
      <c r="L63" s="52"/>
      <c r="M63" s="52"/>
      <c r="N63" s="52"/>
      <c r="O63" s="52"/>
      <c r="P63" s="52"/>
      <c r="Q63" s="52"/>
      <c r="R63" s="52"/>
      <c r="S63" s="52"/>
      <c r="T63" s="52"/>
      <c r="U63" s="52"/>
      <c r="V63" s="52"/>
      <c r="W63" s="52"/>
      <c r="X63" s="52"/>
      <c r="Y63" s="52"/>
      <c r="Z63" s="52"/>
    </row>
    <row r="64" spans="1:26" ht="15.6">
      <c r="A64" s="296"/>
      <c r="B64" s="285"/>
      <c r="C64" s="285"/>
      <c r="D64" s="285"/>
      <c r="E64" s="285"/>
      <c r="F64" s="285"/>
      <c r="G64" s="285"/>
      <c r="H64" s="297"/>
      <c r="I64" s="52"/>
      <c r="J64" s="52"/>
      <c r="K64" s="52"/>
      <c r="L64" s="52"/>
      <c r="M64" s="52"/>
      <c r="N64" s="52"/>
      <c r="O64" s="52"/>
      <c r="P64" s="52"/>
      <c r="Q64" s="52"/>
      <c r="R64" s="52"/>
      <c r="S64" s="52"/>
      <c r="T64" s="52"/>
      <c r="U64" s="52"/>
      <c r="V64" s="52"/>
      <c r="W64" s="52"/>
      <c r="X64" s="52"/>
      <c r="Y64" s="52"/>
      <c r="Z64" s="52"/>
    </row>
    <row r="65" spans="1:26" ht="15.6">
      <c r="A65" s="298"/>
      <c r="B65" s="299"/>
      <c r="C65" s="299"/>
      <c r="D65" s="299"/>
      <c r="E65" s="299"/>
      <c r="F65" s="299"/>
      <c r="G65" s="299"/>
      <c r="H65" s="300"/>
      <c r="I65" s="52"/>
      <c r="J65" s="52"/>
      <c r="K65" s="52"/>
      <c r="L65" s="52"/>
      <c r="M65" s="52"/>
      <c r="N65" s="52"/>
      <c r="O65" s="52"/>
      <c r="P65" s="52"/>
      <c r="Q65" s="52"/>
      <c r="R65" s="52"/>
      <c r="S65" s="52"/>
      <c r="T65" s="52"/>
      <c r="U65" s="52"/>
      <c r="V65" s="52"/>
      <c r="W65" s="52"/>
      <c r="X65" s="52"/>
      <c r="Y65" s="52"/>
      <c r="Z65" s="52"/>
    </row>
    <row r="66" spans="1:26" ht="15.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6">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6">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6">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6">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6">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6">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6">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6">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6">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6">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6">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6">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6">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6">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6">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6">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6">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6">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6">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6">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6">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6">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6">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6">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6">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6">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6">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6">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6">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6">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6">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6">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6">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6">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6">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6">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6">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6">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6">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6">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6">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6">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6">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6">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6">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6">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6">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6">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6">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6">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6">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6">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6">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6">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6">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6">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6">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6">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6">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6">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6">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6">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6">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6">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6">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6">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6">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6">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6">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6">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6">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6">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6">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6">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6">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6">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6">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6">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6">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6">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6">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6">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6">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6">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6">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6">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6">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6">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6">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6">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6">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6">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6">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6">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6">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6">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6">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6">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6">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6">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6">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6">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6">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6">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6">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6">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6">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6">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6">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6">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6">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6">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6">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6">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6">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6">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6">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6">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6">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6">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6">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6">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6">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6">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6">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6">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6">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6">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6">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6">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6">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6">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6">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6">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6">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6">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6">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6">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6">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6">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6">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6">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6">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6">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6">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6">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6">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6">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6">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6">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6">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6">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6">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6">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6">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6">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6">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6">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6">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6">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6">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6">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6">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6">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6">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6">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6">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6">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6">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6">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6">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6">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6">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6">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6">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6">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6">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6">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6">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6">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6">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6">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6">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6">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6">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6">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6">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6">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6">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6">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6">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6">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6">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6">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6">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6">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6">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6">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6">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6">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6">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6">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6">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6">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6">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6">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6">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6">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6">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6">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6">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6">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6">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6">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6">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6">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6">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6">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6">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6">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6">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6">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6">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6">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6">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6">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6">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6">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6">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6">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6">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6">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6">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6">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6">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6">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6">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6">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6">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6">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6">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6">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6">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6">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6">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6">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6">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6">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6">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6">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6">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6">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6">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6">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6">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6">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6">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6">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6">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6">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6">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6">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6">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6">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6">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6">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6">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6">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6">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6">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6">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6">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6">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6">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6">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6">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6">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6">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6">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6">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6">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6">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6">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6">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6">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6">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6">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6">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6">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6">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6">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6">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6">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6">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6">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6">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6">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6">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6">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6">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6">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6">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6">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6">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6">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6">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6">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6">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6">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6">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6">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6">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6">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6">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6">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6">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6">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6">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6">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6">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6">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6">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6">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6">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6">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6">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6">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6">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6">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6">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6">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6">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6">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6">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6">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6">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6">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6">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6">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6">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6">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6">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6">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6">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6">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6">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6">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6">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6">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6">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6">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6">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6">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6">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6">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6">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6">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6">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6">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6">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6">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6">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6">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6">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6">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6">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6">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6">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6">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6">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6">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6">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6">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6">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6">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6">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6">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6">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6">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6">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6">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6">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6">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6">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6">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6">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6">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6">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6">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6">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6">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6">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6">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6">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6">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6">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6">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6">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6">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6">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6">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6">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6">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6">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6">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6">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6">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6">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6">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6">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6">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6">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6">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6">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6">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6">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6">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6">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6">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6">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6">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6">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6">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6">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6">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6">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6">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6">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6">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6">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6">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6">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6">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6">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6">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6">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6">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6">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6">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6">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6">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6">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6">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6">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6">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6">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6">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6">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6">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6">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6">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6">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6">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6">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6">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6">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6">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6">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6">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6">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6">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6">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6">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6">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6">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6">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6">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6">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6">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6">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6">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6">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6">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6">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6">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6">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6">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6">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6">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6">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6">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6">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6">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6">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6">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6">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6">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6">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6">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6">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6">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6">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6">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6">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6">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6">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6">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6">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6">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6">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6">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6">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6">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6">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6">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6">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6">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6">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6">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6">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6">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6">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6">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6">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6">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6">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6">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6">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6">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6">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6">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6">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6">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6">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6">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6">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6">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6">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6">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6">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6">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6">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6">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6">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6">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6">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6">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6">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6">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6">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6">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6">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6">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6">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6">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6">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6">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6">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6">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6">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6">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6">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6">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6">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6">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6">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6">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6">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6">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6">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6">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6">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6">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6">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6">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6">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6">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6">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6">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6">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6">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6">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6">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6">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6">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6">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6">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6">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6">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6">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6">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6">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6">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6">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6">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6">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6">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6">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6">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6">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6">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6">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6">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6">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6">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6">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6">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6">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6">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6">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6">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6">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6">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6">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6">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6">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6">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6">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6">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6">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6">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6">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6">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6">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6">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6">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6">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6">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6">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6">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6">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6">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6">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6">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6">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6">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6">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6">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6">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6">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6">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6">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6">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6">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6">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6">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6">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6">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6">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6">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6">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6">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6">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6">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6">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6">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6">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6">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6">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6">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6">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6">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6">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6">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6">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6">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6">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6">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6">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6">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6">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6">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6">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6">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6">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6">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6">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6">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6">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6">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6">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6">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6">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6">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6">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6">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6">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6">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6">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6">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6">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6">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6">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6">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6">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6">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6">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6">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6">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6">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6">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6">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6">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6">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6">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6">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6">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6">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6">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6">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6">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6">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6">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6">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6">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6">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6">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6">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6">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6">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6">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6">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6">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6">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6">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6">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6">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6">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6">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6">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6">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6">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6">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6">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6">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6">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6">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6">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6">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6">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6">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6">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6">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6">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6">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6">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6">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6">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6">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6">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6">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6">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6">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6">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6">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6">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6">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6">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6">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6">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6">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6">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6">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6">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6">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6">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6">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6">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6">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6">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6">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6">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6">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6">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6">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6">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6">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6">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6">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6">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6">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6">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6">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6">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6">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6">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6">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6">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6">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6">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6">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6">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6">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6">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6">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6">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6">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6">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6">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6">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6">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6">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6">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6">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6">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6">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6">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6">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6">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6">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6">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6">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6">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6">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6">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6">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6">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6">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6">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6">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6">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6">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6">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6">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6">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6">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6">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6">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6">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6">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6">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6">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6">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6">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6">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6">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6">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6">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6">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6">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6">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6">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6">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6">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6">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6">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6">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6">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6">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6">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6">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spans="1:26" ht="15.6">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spans="1:26" ht="15.6">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spans="1:26" ht="15.6">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spans="1:26" ht="15.6">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spans="1:26" ht="15.6">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row r="1006" spans="1:26" ht="15.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row>
    <row r="1007" spans="1:26" ht="15.6">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row>
  </sheetData>
  <mergeCells count="9">
    <mergeCell ref="A55:F55"/>
    <mergeCell ref="A56:H65"/>
    <mergeCell ref="A1:H2"/>
    <mergeCell ref="A3:H3"/>
    <mergeCell ref="A53:F53"/>
    <mergeCell ref="G53:H53"/>
    <mergeCell ref="A54:F54"/>
    <mergeCell ref="G54:H54"/>
    <mergeCell ref="G55:H55"/>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H367"/>
  <sheetViews>
    <sheetView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317" t="s">
        <v>172</v>
      </c>
      <c r="B1" s="285"/>
      <c r="C1" s="285"/>
      <c r="D1" s="285"/>
      <c r="E1" s="285"/>
      <c r="F1" s="285"/>
      <c r="G1" s="285"/>
      <c r="H1" s="285"/>
      <c r="I1" s="150"/>
      <c r="V1" s="150"/>
      <c r="AI1" s="150"/>
      <c r="AV1" s="150"/>
      <c r="BI1" s="150"/>
      <c r="BV1" s="150"/>
    </row>
    <row r="2" spans="1:86" ht="14.25" customHeight="1">
      <c r="A2" s="285"/>
      <c r="B2" s="285"/>
      <c r="C2" s="285"/>
      <c r="D2" s="285"/>
      <c r="E2" s="285"/>
      <c r="F2" s="285"/>
      <c r="G2" s="285"/>
      <c r="H2" s="285"/>
      <c r="I2" s="150"/>
      <c r="V2" s="150"/>
      <c r="AI2" s="150"/>
      <c r="AV2" s="150"/>
      <c r="BI2" s="150"/>
      <c r="BV2" s="150"/>
    </row>
    <row r="3" spans="1:86" ht="14.25" customHeight="1">
      <c r="B3" s="9"/>
      <c r="C3" s="2" t="s">
        <v>173</v>
      </c>
      <c r="I3" s="150"/>
      <c r="J3" s="2" t="s">
        <v>174</v>
      </c>
      <c r="K3" s="206">
        <f>'Interest Rate Comparison'!B3</f>
        <v>8.2500000000000004E-2</v>
      </c>
      <c r="N3" s="2">
        <f>K3/12</f>
        <v>6.875E-3</v>
      </c>
      <c r="O3" s="2" t="s">
        <v>175</v>
      </c>
      <c r="V3" s="150"/>
      <c r="W3" s="2" t="s">
        <v>174</v>
      </c>
      <c r="X3" s="206">
        <f>'Interest Rate Comparison'!B4</f>
        <v>0.08</v>
      </c>
      <c r="AA3" s="2">
        <f>X3/12</f>
        <v>6.6666666666666671E-3</v>
      </c>
      <c r="AB3" s="2" t="s">
        <v>175</v>
      </c>
      <c r="AI3" s="150"/>
      <c r="AJ3" s="2" t="s">
        <v>174</v>
      </c>
      <c r="AK3" s="206">
        <f>'Interest Rate Comparison'!B5</f>
        <v>7.7499999999999999E-2</v>
      </c>
      <c r="AN3" s="2">
        <f>AK3/12</f>
        <v>6.4583333333333333E-3</v>
      </c>
      <c r="AO3" s="2" t="s">
        <v>175</v>
      </c>
      <c r="AV3" s="150"/>
      <c r="AW3" s="2" t="s">
        <v>174</v>
      </c>
      <c r="AX3" s="206">
        <f>'Interest Rate Comparison'!B6</f>
        <v>7.4999999999999997E-2</v>
      </c>
      <c r="BA3" s="2">
        <f>AX3/12</f>
        <v>6.2499999999999995E-3</v>
      </c>
      <c r="BB3" s="2" t="s">
        <v>175</v>
      </c>
      <c r="BI3" s="150"/>
      <c r="BJ3" s="2" t="s">
        <v>174</v>
      </c>
      <c r="BK3" s="206">
        <f>'Interest Rate Comparison'!B7</f>
        <v>7.2499999999999995E-2</v>
      </c>
      <c r="BN3" s="2">
        <f>BK3/12</f>
        <v>6.0416666666666665E-3</v>
      </c>
      <c r="BO3" s="2" t="s">
        <v>175</v>
      </c>
      <c r="BV3" s="150"/>
      <c r="BW3" s="2" t="s">
        <v>174</v>
      </c>
      <c r="BX3" s="206">
        <f>'Interest Rate Comparison'!B8</f>
        <v>7.0000000000000007E-2</v>
      </c>
      <c r="CA3" s="2">
        <f>BX3/12</f>
        <v>5.8333333333333336E-3</v>
      </c>
      <c r="CB3" s="2" t="s">
        <v>175</v>
      </c>
    </row>
    <row r="4" spans="1:86" ht="14.25" customHeight="1">
      <c r="B4" s="9"/>
      <c r="C4" s="2" t="s">
        <v>176</v>
      </c>
      <c r="I4" s="150"/>
      <c r="J4" s="2" t="s">
        <v>177</v>
      </c>
      <c r="K4" s="2">
        <f>$L$4*12</f>
        <v>360</v>
      </c>
      <c r="L4" s="2">
        <f>'STR Calculator'!I9</f>
        <v>30</v>
      </c>
      <c r="M4" s="2" t="s">
        <v>178</v>
      </c>
      <c r="N4" s="2">
        <f>(1+N3)^K4</f>
        <v>11.781505620888151</v>
      </c>
      <c r="O4" s="2" t="s">
        <v>179</v>
      </c>
      <c r="V4" s="150"/>
      <c r="W4" s="2" t="s">
        <v>177</v>
      </c>
      <c r="X4" s="2">
        <f>$L$4*12</f>
        <v>360</v>
      </c>
      <c r="Y4" s="2">
        <v>30</v>
      </c>
      <c r="Z4" s="2" t="s">
        <v>178</v>
      </c>
      <c r="AA4" s="2">
        <f>(1+AA3)^X4</f>
        <v>10.935729657755621</v>
      </c>
      <c r="AB4" s="2" t="s">
        <v>179</v>
      </c>
      <c r="AI4" s="150"/>
      <c r="AJ4" s="2" t="s">
        <v>177</v>
      </c>
      <c r="AK4" s="2">
        <f>$L$4*12</f>
        <v>360</v>
      </c>
      <c r="AL4" s="2">
        <v>30</v>
      </c>
      <c r="AM4" s="2" t="s">
        <v>178</v>
      </c>
      <c r="AN4" s="2">
        <f>(1+AN3)^AK4</f>
        <v>10.150514126201864</v>
      </c>
      <c r="AO4" s="2" t="s">
        <v>179</v>
      </c>
      <c r="AV4" s="150"/>
      <c r="AW4" s="2" t="s">
        <v>177</v>
      </c>
      <c r="AX4" s="2">
        <f>$L$4*12</f>
        <v>360</v>
      </c>
      <c r="AY4" s="2">
        <v>30</v>
      </c>
      <c r="AZ4" s="2" t="s">
        <v>178</v>
      </c>
      <c r="BA4" s="2">
        <f>(1+BA3)^AX4</f>
        <v>9.4215339047287756</v>
      </c>
      <c r="BB4" s="2" t="s">
        <v>179</v>
      </c>
      <c r="BI4" s="150"/>
      <c r="BJ4" s="2" t="s">
        <v>177</v>
      </c>
      <c r="BK4" s="2">
        <f>$L$4*12</f>
        <v>360</v>
      </c>
      <c r="BL4" s="2">
        <v>30</v>
      </c>
      <c r="BM4" s="2" t="s">
        <v>178</v>
      </c>
      <c r="BN4" s="2">
        <f>(1+BN3)^BK4</f>
        <v>8.744771963551262</v>
      </c>
      <c r="BO4" s="2" t="s">
        <v>179</v>
      </c>
      <c r="BV4" s="150"/>
      <c r="BW4" s="2" t="s">
        <v>177</v>
      </c>
      <c r="BX4" s="2">
        <f>$L$4*12</f>
        <v>360</v>
      </c>
      <c r="BY4" s="2">
        <v>30</v>
      </c>
      <c r="BZ4" s="2" t="s">
        <v>178</v>
      </c>
      <c r="CA4" s="2">
        <f>(1+CA3)^BX4</f>
        <v>8.1164974753596617</v>
      </c>
      <c r="CB4" s="2" t="s">
        <v>179</v>
      </c>
    </row>
    <row r="5" spans="1:86" ht="14.25" customHeight="1">
      <c r="A5" s="2" t="s">
        <v>180</v>
      </c>
      <c r="B5" s="11">
        <f>'STR Calculator'!B5</f>
        <v>750000</v>
      </c>
      <c r="C5" s="11" t="e">
        <f>B5/B3</f>
        <v>#DIV/0!</v>
      </c>
      <c r="D5" s="2" t="s">
        <v>173</v>
      </c>
      <c r="I5" s="150"/>
      <c r="J5" s="2" t="s">
        <v>181</v>
      </c>
      <c r="V5" s="150"/>
      <c r="W5" s="2" t="s">
        <v>181</v>
      </c>
      <c r="AI5" s="150"/>
      <c r="AJ5" s="2" t="s">
        <v>181</v>
      </c>
      <c r="AV5" s="150"/>
      <c r="AW5" s="2" t="s">
        <v>181</v>
      </c>
      <c r="BI5" s="150"/>
      <c r="BJ5" s="2" t="s">
        <v>181</v>
      </c>
      <c r="BV5" s="150"/>
      <c r="BW5" s="2" t="s">
        <v>181</v>
      </c>
    </row>
    <row r="6" spans="1:86" ht="14.25" customHeight="1">
      <c r="A6" s="2" t="s">
        <v>149</v>
      </c>
      <c r="B6" s="9">
        <v>0.1</v>
      </c>
      <c r="I6" s="150"/>
      <c r="V6" s="150"/>
      <c r="AI6" s="150"/>
      <c r="AV6" s="150"/>
      <c r="BI6" s="150"/>
      <c r="BV6" s="150"/>
    </row>
    <row r="7" spans="1:86" ht="14.25" customHeight="1">
      <c r="A7" s="2" t="s">
        <v>182</v>
      </c>
      <c r="B7" s="11">
        <f>B5-(B5*B6)</f>
        <v>675000</v>
      </c>
      <c r="C7" s="2" t="s">
        <v>183</v>
      </c>
      <c r="I7" s="150"/>
      <c r="J7" s="2" t="s">
        <v>184</v>
      </c>
      <c r="K7" s="2" t="s">
        <v>185</v>
      </c>
      <c r="L7" s="2" t="s">
        <v>186</v>
      </c>
      <c r="M7" s="2" t="s">
        <v>181</v>
      </c>
      <c r="N7" s="2" t="s">
        <v>187</v>
      </c>
      <c r="O7" s="2" t="s">
        <v>188</v>
      </c>
      <c r="P7" s="2" t="s">
        <v>189</v>
      </c>
      <c r="Q7" s="2" t="s">
        <v>190</v>
      </c>
      <c r="R7" s="2" t="s">
        <v>191</v>
      </c>
      <c r="S7" s="2" t="s">
        <v>192</v>
      </c>
      <c r="T7" s="2" t="s">
        <v>193</v>
      </c>
      <c r="U7" s="107" t="s">
        <v>194</v>
      </c>
      <c r="V7" s="150"/>
      <c r="W7" s="2" t="s">
        <v>184</v>
      </c>
      <c r="X7" s="2" t="s">
        <v>185</v>
      </c>
      <c r="Y7" s="2" t="s">
        <v>186</v>
      </c>
      <c r="Z7" s="2" t="s">
        <v>181</v>
      </c>
      <c r="AA7" s="2" t="s">
        <v>187</v>
      </c>
      <c r="AB7" s="2" t="s">
        <v>188</v>
      </c>
      <c r="AC7" s="2" t="s">
        <v>189</v>
      </c>
      <c r="AD7" s="2" t="s">
        <v>190</v>
      </c>
      <c r="AE7" s="2" t="s">
        <v>191</v>
      </c>
      <c r="AF7" s="2" t="s">
        <v>192</v>
      </c>
      <c r="AG7" s="2" t="s">
        <v>193</v>
      </c>
      <c r="AH7" s="107" t="s">
        <v>194</v>
      </c>
      <c r="AI7" s="150"/>
      <c r="AJ7" s="2" t="s">
        <v>184</v>
      </c>
      <c r="AK7" s="2" t="s">
        <v>185</v>
      </c>
      <c r="AL7" s="2" t="s">
        <v>186</v>
      </c>
      <c r="AM7" s="2" t="s">
        <v>181</v>
      </c>
      <c r="AN7" s="2" t="s">
        <v>187</v>
      </c>
      <c r="AO7" s="2" t="s">
        <v>188</v>
      </c>
      <c r="AP7" s="2" t="s">
        <v>189</v>
      </c>
      <c r="AQ7" s="2" t="s">
        <v>190</v>
      </c>
      <c r="AR7" s="2" t="s">
        <v>191</v>
      </c>
      <c r="AS7" s="2" t="s">
        <v>192</v>
      </c>
      <c r="AT7" s="2" t="s">
        <v>193</v>
      </c>
      <c r="AU7" s="107" t="s">
        <v>194</v>
      </c>
      <c r="AV7" s="150"/>
      <c r="AW7" s="2" t="s">
        <v>184</v>
      </c>
      <c r="AX7" s="2" t="s">
        <v>185</v>
      </c>
      <c r="AY7" s="2" t="s">
        <v>186</v>
      </c>
      <c r="AZ7" s="2" t="s">
        <v>181</v>
      </c>
      <c r="BA7" s="2" t="s">
        <v>187</v>
      </c>
      <c r="BB7" s="2" t="s">
        <v>188</v>
      </c>
      <c r="BC7" s="2" t="s">
        <v>189</v>
      </c>
      <c r="BD7" s="2" t="s">
        <v>190</v>
      </c>
      <c r="BE7" s="2" t="s">
        <v>191</v>
      </c>
      <c r="BF7" s="2" t="s">
        <v>192</v>
      </c>
      <c r="BG7" s="2" t="s">
        <v>193</v>
      </c>
      <c r="BH7" s="107" t="s">
        <v>194</v>
      </c>
      <c r="BI7" s="150"/>
      <c r="BJ7" s="2" t="s">
        <v>184</v>
      </c>
      <c r="BK7" s="2" t="s">
        <v>185</v>
      </c>
      <c r="BL7" s="2" t="s">
        <v>186</v>
      </c>
      <c r="BM7" s="2" t="s">
        <v>181</v>
      </c>
      <c r="BN7" s="2" t="s">
        <v>187</v>
      </c>
      <c r="BO7" s="2" t="s">
        <v>188</v>
      </c>
      <c r="BP7" s="2" t="s">
        <v>189</v>
      </c>
      <c r="BQ7" s="2" t="s">
        <v>190</v>
      </c>
      <c r="BR7" s="2" t="s">
        <v>191</v>
      </c>
      <c r="BS7" s="2" t="s">
        <v>192</v>
      </c>
      <c r="BT7" s="2" t="s">
        <v>193</v>
      </c>
      <c r="BU7" s="107" t="s">
        <v>194</v>
      </c>
      <c r="BV7" s="150"/>
      <c r="BW7" s="2" t="s">
        <v>184</v>
      </c>
      <c r="BX7" s="2" t="s">
        <v>185</v>
      </c>
      <c r="BY7" s="2" t="s">
        <v>186</v>
      </c>
      <c r="BZ7" s="2" t="s">
        <v>181</v>
      </c>
      <c r="CA7" s="2" t="s">
        <v>187</v>
      </c>
      <c r="CB7" s="2" t="s">
        <v>188</v>
      </c>
      <c r="CC7" s="2" t="s">
        <v>189</v>
      </c>
      <c r="CD7" s="2" t="s">
        <v>190</v>
      </c>
      <c r="CE7" s="2" t="s">
        <v>191</v>
      </c>
      <c r="CF7" s="2" t="s">
        <v>192</v>
      </c>
      <c r="CG7" s="2" t="s">
        <v>193</v>
      </c>
      <c r="CH7" s="107" t="s">
        <v>194</v>
      </c>
    </row>
    <row r="8" spans="1:86" ht="14.25" customHeight="1">
      <c r="A8" s="2" t="s">
        <v>195</v>
      </c>
      <c r="B8" s="11">
        <f>B5-B7</f>
        <v>75000</v>
      </c>
      <c r="I8" s="150"/>
      <c r="J8" s="2">
        <v>1</v>
      </c>
      <c r="K8" s="118">
        <v>44866</v>
      </c>
      <c r="L8" s="11">
        <f>'Amoritization Scenario 10% DP'!$B$7</f>
        <v>675000</v>
      </c>
      <c r="M8" s="151">
        <f t="shared" ref="M8:M262" si="0">$L$8/((($N$4)-1)/($N$3*$N$4))</f>
        <v>5071.049577343746</v>
      </c>
      <c r="N8" s="5">
        <f t="shared" ref="N8:N262" si="1">M8-P8</f>
        <v>430.42457734374602</v>
      </c>
      <c r="O8" s="35">
        <f t="shared" ref="O8:O262" si="2">(N8/L8)*12</f>
        <v>7.6519924861110401E-3</v>
      </c>
      <c r="P8" s="5">
        <f t="shared" ref="P8:P262" si="3">L8*($K$3/12)</f>
        <v>4640.625</v>
      </c>
      <c r="Q8" s="35">
        <f t="shared" ref="Q8:Q262" si="4">(P8/L8)*12</f>
        <v>8.2500000000000004E-2</v>
      </c>
      <c r="R8" s="5">
        <f>N8</f>
        <v>430.42457734374602</v>
      </c>
      <c r="S8" s="5">
        <f>P8</f>
        <v>4640.625</v>
      </c>
      <c r="T8" s="5">
        <f t="shared" ref="T8:T262" si="5">L8-N8</f>
        <v>674569.57542265626</v>
      </c>
      <c r="U8" s="5">
        <f t="shared" ref="U8:U262" si="6">R8+S8</f>
        <v>5071.049577343746</v>
      </c>
      <c r="V8" s="150"/>
      <c r="W8" s="2">
        <v>1</v>
      </c>
      <c r="X8" s="118">
        <v>44866</v>
      </c>
      <c r="Y8" s="11">
        <f>'Amoritization Scenario 10% DP'!$B$7</f>
        <v>675000</v>
      </c>
      <c r="Z8" s="151">
        <f>$Y$8/((($AA$4)-1)/($AA$3*$AA$4))</f>
        <v>4952.9108736857979</v>
      </c>
      <c r="AA8" s="5">
        <f t="shared" ref="AA8:AA262" si="7">Z8-AC8</f>
        <v>452.91087368579792</v>
      </c>
      <c r="AB8" s="35">
        <f t="shared" ref="AB8:AB262" si="8">(AA8/Y8)*12</f>
        <v>8.0517488655252965E-3</v>
      </c>
      <c r="AC8" s="5">
        <f t="shared" ref="AC8:AC262" si="9">Y8*($X$3/12)</f>
        <v>4500</v>
      </c>
      <c r="AD8" s="35">
        <f t="shared" ref="AD8:AD262" si="10">(AC8/Y8)*12</f>
        <v>0.08</v>
      </c>
      <c r="AE8" s="5">
        <f>AA8</f>
        <v>452.91087368579792</v>
      </c>
      <c r="AF8" s="5">
        <f>AC8</f>
        <v>4500</v>
      </c>
      <c r="AG8" s="5">
        <f t="shared" ref="AG8:AG262" si="11">Y8-AA8</f>
        <v>674547.08912631415</v>
      </c>
      <c r="AH8" s="5">
        <f t="shared" ref="AH8:AH262" si="12">AE8+AF8</f>
        <v>4952.9108736857979</v>
      </c>
      <c r="AI8" s="150"/>
      <c r="AJ8" s="2">
        <v>1</v>
      </c>
      <c r="AK8" s="118">
        <v>44866</v>
      </c>
      <c r="AL8" s="11">
        <f>'Amoritization Scenario 10% DP'!$B$7</f>
        <v>675000</v>
      </c>
      <c r="AM8" s="151">
        <f>$AL$8/((($AN$4)-1)/($AN$3*$AN$4))</f>
        <v>4835.7826575235513</v>
      </c>
      <c r="AN8" s="5">
        <f t="shared" ref="AN8:AN262" si="13">AM8-AP8</f>
        <v>476.40765752355128</v>
      </c>
      <c r="AO8" s="35">
        <f t="shared" ref="AO8:AO262" si="14">(AN8/AL8)*12</f>
        <v>8.4694694670853568E-3</v>
      </c>
      <c r="AP8" s="5">
        <f t="shared" ref="AP8:AP262" si="15">AL8*($AK$3/12)</f>
        <v>4359.375</v>
      </c>
      <c r="AQ8" s="35">
        <f t="shared" ref="AQ8:AQ262" si="16">(AP8/AL8)*12</f>
        <v>7.7499999999999999E-2</v>
      </c>
      <c r="AR8" s="5">
        <f>AN8</f>
        <v>476.40765752355128</v>
      </c>
      <c r="AS8" s="5">
        <f>AP8</f>
        <v>4359.375</v>
      </c>
      <c r="AT8" s="5">
        <f t="shared" ref="AT8:AT262" si="17">AL8-AN8</f>
        <v>674523.59234247648</v>
      </c>
      <c r="AU8" s="5">
        <f t="shared" ref="AU8:AU262" si="18">AR8+AS8</f>
        <v>4835.7826575235513</v>
      </c>
      <c r="AV8" s="150"/>
      <c r="AW8" s="2">
        <v>1</v>
      </c>
      <c r="AX8" s="118">
        <v>44866</v>
      </c>
      <c r="AY8" s="11">
        <f>'Amoritization Scenario 10% DP'!$B$7</f>
        <v>675000</v>
      </c>
      <c r="AZ8" s="151">
        <f>$AY$8/((($BA$4)-1)/($BA$3*$BA$4))</f>
        <v>4719.6979327312483</v>
      </c>
      <c r="BA8" s="5">
        <f t="shared" ref="BA8:BA262" si="19">AZ8-BC8</f>
        <v>500.94793273124833</v>
      </c>
      <c r="BB8" s="35">
        <f t="shared" ref="BB8:BB262" si="20">(BA8/AY8)*12</f>
        <v>8.9057410263333036E-3</v>
      </c>
      <c r="BC8" s="5">
        <f t="shared" ref="BC8:BC262" si="21">AY8*($AX$3/12)</f>
        <v>4218.75</v>
      </c>
      <c r="BD8" s="35">
        <f t="shared" ref="BD8:BD262" si="22">(BC8/AY8)*12</f>
        <v>7.5000000000000011E-2</v>
      </c>
      <c r="BE8" s="5">
        <f>BA8</f>
        <v>500.94793273124833</v>
      </c>
      <c r="BF8" s="5">
        <f>BC8</f>
        <v>4218.75</v>
      </c>
      <c r="BG8" s="5">
        <f t="shared" ref="BG8:BG262" si="23">AY8-BA8</f>
        <v>674499.05206726876</v>
      </c>
      <c r="BH8" s="5">
        <f t="shared" ref="BH8:BH262" si="24">BE8+BF8</f>
        <v>4719.6979327312483</v>
      </c>
      <c r="BI8" s="150"/>
      <c r="BJ8" s="2">
        <v>1</v>
      </c>
      <c r="BK8" s="118">
        <v>44866</v>
      </c>
      <c r="BL8" s="11">
        <f>'Amoritization Scenario 10% DP'!$B$7</f>
        <v>675000</v>
      </c>
      <c r="BM8" s="151">
        <f>$BL$8/((($BN$4)-1)/($BN$3*$BN$4))</f>
        <v>4604.6898903792935</v>
      </c>
      <c r="BN8" s="5">
        <f t="shared" ref="BN8:BN262" si="25">BM8-BP8</f>
        <v>526.5648903792935</v>
      </c>
      <c r="BO8" s="35">
        <f t="shared" ref="BO8:BO262" si="26">(BN8/BL8)*12</f>
        <v>9.3611536067429967E-3</v>
      </c>
      <c r="BP8" s="5">
        <f t="shared" ref="BP8:BP262" si="27">BL8*($BK$3/12)</f>
        <v>4078.125</v>
      </c>
      <c r="BQ8" s="35">
        <f t="shared" ref="BQ8:BQ262" si="28">(BP8/BL8)*12</f>
        <v>7.2499999999999995E-2</v>
      </c>
      <c r="BR8" s="5">
        <f>BN8</f>
        <v>526.5648903792935</v>
      </c>
      <c r="BS8" s="5">
        <f>BP8</f>
        <v>4078.125</v>
      </c>
      <c r="BT8" s="5">
        <f t="shared" ref="BT8:BT262" si="29">BL8-BN8</f>
        <v>674473.43510962068</v>
      </c>
      <c r="BU8" s="5">
        <f t="shared" ref="BU8:BU262" si="30">BR8+BS8</f>
        <v>4604.6898903792935</v>
      </c>
      <c r="BV8" s="150"/>
      <c r="BW8" s="2">
        <v>1</v>
      </c>
      <c r="BX8" s="118">
        <v>44866</v>
      </c>
      <c r="BY8" s="11">
        <f>'Amoritization Scenario 10% DP'!$B$7</f>
        <v>675000</v>
      </c>
      <c r="BZ8" s="151">
        <f>$BY$8/((($CA$4)-1)/($CA$3*$CA$4))</f>
        <v>4490.7918424594827</v>
      </c>
      <c r="CA8" s="5">
        <f t="shared" ref="CA8:CA262" si="31">BZ8-CC8</f>
        <v>553.29184245948272</v>
      </c>
      <c r="CB8" s="35">
        <f t="shared" ref="CB8:CB262" si="32">(CA8/BY8)*12</f>
        <v>9.8362994215019164E-3</v>
      </c>
      <c r="CC8" s="5">
        <f t="shared" ref="CC8:CC262" si="33">BY8*($BX$3/12)</f>
        <v>3937.5</v>
      </c>
      <c r="CD8" s="35">
        <f t="shared" ref="CD8:CD262" si="34">(CC8/BY8)*12</f>
        <v>7.0000000000000007E-2</v>
      </c>
      <c r="CE8" s="5">
        <f>CA8</f>
        <v>553.29184245948272</v>
      </c>
      <c r="CF8" s="5">
        <f>CC8</f>
        <v>3937.5</v>
      </c>
      <c r="CG8" s="5">
        <f t="shared" ref="CG8:CG262" si="35">BY8-CA8</f>
        <v>674446.70815754053</v>
      </c>
      <c r="CH8" s="5">
        <f t="shared" ref="CH8:CH262" si="36">CE8+CF8</f>
        <v>4490.7918424594827</v>
      </c>
    </row>
    <row r="9" spans="1:86" ht="14.25" customHeight="1">
      <c r="I9" s="150"/>
      <c r="J9" s="2">
        <v>2</v>
      </c>
      <c r="K9" s="118">
        <v>44896</v>
      </c>
      <c r="L9" s="5">
        <f t="shared" ref="L9:L263" si="37">T8</f>
        <v>674569.57542265626</v>
      </c>
      <c r="M9" s="5">
        <f t="shared" si="0"/>
        <v>5071.049577343746</v>
      </c>
      <c r="N9" s="5">
        <f t="shared" si="1"/>
        <v>433.38374631298393</v>
      </c>
      <c r="O9" s="35">
        <f t="shared" si="2"/>
        <v>7.7095160310147876E-3</v>
      </c>
      <c r="P9" s="5">
        <f t="shared" si="3"/>
        <v>4637.6658310307621</v>
      </c>
      <c r="Q9" s="35">
        <f t="shared" si="4"/>
        <v>8.2500000000000018E-2</v>
      </c>
      <c r="R9" s="5">
        <f t="shared" ref="R9:R263" si="38">R8+N9</f>
        <v>863.80832365672995</v>
      </c>
      <c r="S9" s="5">
        <f t="shared" ref="S9:S263" si="39">S8+P9</f>
        <v>9278.2908310307612</v>
      </c>
      <c r="T9" s="5">
        <f t="shared" si="5"/>
        <v>674136.19167634333</v>
      </c>
      <c r="U9" s="5">
        <f t="shared" si="6"/>
        <v>10142.09915468749</v>
      </c>
      <c r="V9" s="150"/>
      <c r="W9" s="2">
        <v>2</v>
      </c>
      <c r="X9" s="118">
        <v>44896</v>
      </c>
      <c r="Y9" s="5">
        <f t="shared" ref="Y9:Y263" si="40">AG8</f>
        <v>674547.08912631415</v>
      </c>
      <c r="Z9" s="5">
        <f t="shared" ref="Z9:Z263" si="41">Z8</f>
        <v>4952.9108736857979</v>
      </c>
      <c r="AA9" s="5">
        <f t="shared" si="7"/>
        <v>455.93027951037038</v>
      </c>
      <c r="AB9" s="35">
        <f t="shared" si="8"/>
        <v>8.1108694149296476E-3</v>
      </c>
      <c r="AC9" s="5">
        <f t="shared" si="9"/>
        <v>4496.9805941754275</v>
      </c>
      <c r="AD9" s="35">
        <f t="shared" si="10"/>
        <v>7.9999999999999988E-2</v>
      </c>
      <c r="AE9" s="5">
        <f t="shared" ref="AE9:AE263" si="42">AE8+AA9</f>
        <v>908.84115319616831</v>
      </c>
      <c r="AF9" s="5">
        <f t="shared" ref="AF9:AF263" si="43">AF8+AC9</f>
        <v>8996.9805941754275</v>
      </c>
      <c r="AG9" s="5">
        <f t="shared" si="11"/>
        <v>674091.15884680382</v>
      </c>
      <c r="AH9" s="5">
        <f t="shared" si="12"/>
        <v>9905.8217473715958</v>
      </c>
      <c r="AI9" s="150"/>
      <c r="AJ9" s="2">
        <v>2</v>
      </c>
      <c r="AK9" s="118">
        <v>44896</v>
      </c>
      <c r="AL9" s="5">
        <f t="shared" ref="AL9:AL263" si="44">AT8</f>
        <v>674523.59234247648</v>
      </c>
      <c r="AM9" s="5">
        <f t="shared" ref="AM9:AM263" si="45">AM8</f>
        <v>4835.7826575235513</v>
      </c>
      <c r="AN9" s="5">
        <f t="shared" si="13"/>
        <v>479.48445697839088</v>
      </c>
      <c r="AO9" s="35">
        <f t="shared" si="14"/>
        <v>8.5301886384120743E-3</v>
      </c>
      <c r="AP9" s="5">
        <f t="shared" si="15"/>
        <v>4356.2982005451604</v>
      </c>
      <c r="AQ9" s="35">
        <f t="shared" si="16"/>
        <v>7.7499999999999999E-2</v>
      </c>
      <c r="AR9" s="5">
        <f t="shared" ref="AR9:AR263" si="46">AR8+AN9</f>
        <v>955.89211450194216</v>
      </c>
      <c r="AS9" s="5">
        <f t="shared" ref="AS9:AS263" si="47">AS8+AP9</f>
        <v>8715.6732005451595</v>
      </c>
      <c r="AT9" s="5">
        <f t="shared" si="17"/>
        <v>674044.10788549809</v>
      </c>
      <c r="AU9" s="5">
        <f t="shared" si="18"/>
        <v>9671.5653150471007</v>
      </c>
      <c r="AV9" s="150"/>
      <c r="AW9" s="2">
        <v>2</v>
      </c>
      <c r="AX9" s="118">
        <v>44896</v>
      </c>
      <c r="AY9" s="5">
        <f t="shared" ref="AY9:AY263" si="48">BG8</f>
        <v>674499.05206726876</v>
      </c>
      <c r="AZ9" s="5">
        <f t="shared" ref="AZ9:AZ263" si="49">AZ8</f>
        <v>4719.6979327312483</v>
      </c>
      <c r="BA9" s="5">
        <f t="shared" si="19"/>
        <v>504.07885731081933</v>
      </c>
      <c r="BB9" s="35">
        <f t="shared" si="20"/>
        <v>8.9680575075538616E-3</v>
      </c>
      <c r="BC9" s="5">
        <f t="shared" si="21"/>
        <v>4215.619075420429</v>
      </c>
      <c r="BD9" s="35">
        <f t="shared" si="22"/>
        <v>7.4999999999999983E-2</v>
      </c>
      <c r="BE9" s="5">
        <f t="shared" ref="BE9:BE263" si="50">BE8+BA9</f>
        <v>1005.0267900420677</v>
      </c>
      <c r="BF9" s="5">
        <f t="shared" ref="BF9:BF263" si="51">BF8+BC9</f>
        <v>8434.369075420429</v>
      </c>
      <c r="BG9" s="5">
        <f t="shared" si="23"/>
        <v>673994.97320995794</v>
      </c>
      <c r="BH9" s="5">
        <f t="shared" si="24"/>
        <v>9439.3958654624967</v>
      </c>
      <c r="BI9" s="150"/>
      <c r="BJ9" s="2">
        <v>2</v>
      </c>
      <c r="BK9" s="118">
        <v>44896</v>
      </c>
      <c r="BL9" s="5">
        <f t="shared" ref="BL9:BL263" si="52">BT8</f>
        <v>674473.43510962068</v>
      </c>
      <c r="BM9" s="5">
        <f t="shared" ref="BM9:BM263" si="53">BM8</f>
        <v>4604.6898903792935</v>
      </c>
      <c r="BN9" s="5">
        <f t="shared" si="25"/>
        <v>529.74621992533548</v>
      </c>
      <c r="BO9" s="35">
        <f t="shared" si="26"/>
        <v>9.4250630316831431E-3</v>
      </c>
      <c r="BP9" s="5">
        <f t="shared" si="27"/>
        <v>4074.943670453958</v>
      </c>
      <c r="BQ9" s="35">
        <f t="shared" si="28"/>
        <v>7.2499999999999995E-2</v>
      </c>
      <c r="BR9" s="5">
        <f t="shared" ref="BR9:BR263" si="54">BR8+BN9</f>
        <v>1056.311110304629</v>
      </c>
      <c r="BS9" s="5">
        <f t="shared" ref="BS9:BS263" si="55">BS8+BP9</f>
        <v>8153.0686704539585</v>
      </c>
      <c r="BT9" s="5">
        <f t="shared" si="29"/>
        <v>673943.68888969533</v>
      </c>
      <c r="BU9" s="5">
        <f t="shared" si="30"/>
        <v>9209.379780758587</v>
      </c>
      <c r="BV9" s="150"/>
      <c r="BW9" s="2">
        <v>2</v>
      </c>
      <c r="BX9" s="118">
        <v>44896</v>
      </c>
      <c r="BY9" s="5">
        <f t="shared" ref="BY9:BY263" si="56">CG8</f>
        <v>674446.70815754053</v>
      </c>
      <c r="BZ9" s="5">
        <f t="shared" ref="BZ9:BZ263" si="57">BZ8</f>
        <v>4490.7918424594827</v>
      </c>
      <c r="CA9" s="5">
        <f t="shared" si="31"/>
        <v>556.51937820716284</v>
      </c>
      <c r="CB9" s="35">
        <f t="shared" si="32"/>
        <v>9.9017942525505224E-3</v>
      </c>
      <c r="CC9" s="5">
        <f t="shared" si="33"/>
        <v>3934.2724642523199</v>
      </c>
      <c r="CD9" s="35">
        <f t="shared" si="34"/>
        <v>7.0000000000000007E-2</v>
      </c>
      <c r="CE9" s="5">
        <f t="shared" ref="CE9:CE263" si="58">CE8+CA9</f>
        <v>1109.8112206666456</v>
      </c>
      <c r="CF9" s="5">
        <f t="shared" ref="CF9:CF263" si="59">CF8+CC9</f>
        <v>7871.7724642523199</v>
      </c>
      <c r="CG9" s="5">
        <f t="shared" si="35"/>
        <v>673890.18877933337</v>
      </c>
      <c r="CH9" s="5">
        <f t="shared" si="36"/>
        <v>8981.5836849189654</v>
      </c>
    </row>
    <row r="10" spans="1:86" ht="48" customHeight="1">
      <c r="A10" s="136" t="s">
        <v>106</v>
      </c>
      <c r="B10" s="152" t="str">
        <f>"Cum Interest @ "&amp;K3&amp;"%"</f>
        <v>Cum Interest @ 0.0825%</v>
      </c>
      <c r="C10" s="153" t="str">
        <f>"Cum Interest @ "&amp;X3&amp;"%"</f>
        <v>Cum Interest @ 0.08%</v>
      </c>
      <c r="D10" s="154" t="str">
        <f>"Cum Interest @ "&amp;AK3&amp;"%"</f>
        <v>Cum Interest @ 0.0775%</v>
      </c>
      <c r="E10" s="154" t="str">
        <f>"Cum Interest @ "&amp;AX3&amp;"%"</f>
        <v>Cum Interest @ 0.075%</v>
      </c>
      <c r="F10" s="154" t="str">
        <f>"Cum Interest @ "&amp;BK3&amp;"%"</f>
        <v>Cum Interest @ 0.0725%</v>
      </c>
      <c r="G10" s="155" t="str">
        <f>"Cum Interest @ "&amp;BX3&amp;"%"</f>
        <v>Cum Interest @ 0.07%</v>
      </c>
      <c r="H10" s="156"/>
      <c r="I10" s="150"/>
      <c r="J10" s="2">
        <v>3</v>
      </c>
      <c r="K10" s="118">
        <v>44927</v>
      </c>
      <c r="L10" s="5">
        <f t="shared" si="37"/>
        <v>674136.19167634333</v>
      </c>
      <c r="M10" s="5">
        <f t="shared" si="0"/>
        <v>5071.049577343746</v>
      </c>
      <c r="N10" s="5">
        <f t="shared" si="1"/>
        <v>436.36325956888595</v>
      </c>
      <c r="O10" s="35">
        <f t="shared" si="2"/>
        <v>7.7675092651614194E-3</v>
      </c>
      <c r="P10" s="5">
        <f t="shared" si="3"/>
        <v>4634.6863177748601</v>
      </c>
      <c r="Q10" s="35">
        <f t="shared" si="4"/>
        <v>8.249999999999999E-2</v>
      </c>
      <c r="R10" s="5">
        <f t="shared" si="38"/>
        <v>1300.1715832256159</v>
      </c>
      <c r="S10" s="5">
        <f t="shared" si="39"/>
        <v>13912.977148805621</v>
      </c>
      <c r="T10" s="5">
        <f t="shared" si="5"/>
        <v>673699.8284167744</v>
      </c>
      <c r="U10" s="5">
        <f t="shared" si="6"/>
        <v>15213.148732031237</v>
      </c>
      <c r="V10" s="150"/>
      <c r="W10" s="2">
        <v>3</v>
      </c>
      <c r="X10" s="118">
        <v>44927</v>
      </c>
      <c r="Y10" s="5">
        <f t="shared" si="40"/>
        <v>674091.15884680382</v>
      </c>
      <c r="Z10" s="5">
        <f t="shared" si="41"/>
        <v>4952.9108736857979</v>
      </c>
      <c r="AA10" s="5">
        <f t="shared" si="7"/>
        <v>458.9698147071058</v>
      </c>
      <c r="AB10" s="35">
        <f t="shared" si="8"/>
        <v>8.1704643418071491E-3</v>
      </c>
      <c r="AC10" s="5">
        <f t="shared" si="9"/>
        <v>4493.9410589786921</v>
      </c>
      <c r="AD10" s="35">
        <f t="shared" si="10"/>
        <v>7.9999999999999988E-2</v>
      </c>
      <c r="AE10" s="5">
        <f t="shared" si="42"/>
        <v>1367.8109679032741</v>
      </c>
      <c r="AF10" s="5">
        <f t="shared" si="43"/>
        <v>13490.921653154121</v>
      </c>
      <c r="AG10" s="5">
        <f t="shared" si="11"/>
        <v>673632.18903209677</v>
      </c>
      <c r="AH10" s="5">
        <f t="shared" si="12"/>
        <v>14858.732621057396</v>
      </c>
      <c r="AI10" s="150"/>
      <c r="AJ10" s="2">
        <v>3</v>
      </c>
      <c r="AK10" s="118">
        <v>44927</v>
      </c>
      <c r="AL10" s="5">
        <f t="shared" si="44"/>
        <v>674044.10788549809</v>
      </c>
      <c r="AM10" s="5">
        <f t="shared" si="45"/>
        <v>4835.7826575235513</v>
      </c>
      <c r="AN10" s="5">
        <f t="shared" si="13"/>
        <v>482.58112742970934</v>
      </c>
      <c r="AO10" s="35">
        <f t="shared" si="14"/>
        <v>8.5913866190790028E-3</v>
      </c>
      <c r="AP10" s="5">
        <f t="shared" si="15"/>
        <v>4353.2015300938419</v>
      </c>
      <c r="AQ10" s="35">
        <f t="shared" si="16"/>
        <v>7.7499999999999999E-2</v>
      </c>
      <c r="AR10" s="5">
        <f t="shared" si="46"/>
        <v>1438.4732419316515</v>
      </c>
      <c r="AS10" s="5">
        <f t="shared" si="47"/>
        <v>13068.874730639001</v>
      </c>
      <c r="AT10" s="5">
        <f t="shared" si="17"/>
        <v>673561.52675806836</v>
      </c>
      <c r="AU10" s="5">
        <f t="shared" si="18"/>
        <v>14507.347972570653</v>
      </c>
      <c r="AV10" s="150"/>
      <c r="AW10" s="2">
        <v>3</v>
      </c>
      <c r="AX10" s="118">
        <v>44927</v>
      </c>
      <c r="AY10" s="5">
        <f t="shared" si="48"/>
        <v>673994.97320995794</v>
      </c>
      <c r="AZ10" s="5">
        <f t="shared" si="49"/>
        <v>4719.6979327312483</v>
      </c>
      <c r="BA10" s="5">
        <f t="shared" si="19"/>
        <v>507.22935016901192</v>
      </c>
      <c r="BB10" s="35">
        <f t="shared" si="20"/>
        <v>9.0308569706973804E-3</v>
      </c>
      <c r="BC10" s="5">
        <f t="shared" si="21"/>
        <v>4212.4685825622364</v>
      </c>
      <c r="BD10" s="35">
        <f t="shared" si="22"/>
        <v>7.4999999999999983E-2</v>
      </c>
      <c r="BE10" s="5">
        <f t="shared" si="50"/>
        <v>1512.2561402110796</v>
      </c>
      <c r="BF10" s="5">
        <f t="shared" si="51"/>
        <v>12646.837657982665</v>
      </c>
      <c r="BG10" s="5">
        <f t="shared" si="23"/>
        <v>673487.74385978898</v>
      </c>
      <c r="BH10" s="5">
        <f t="shared" si="24"/>
        <v>14159.093798193746</v>
      </c>
      <c r="BI10" s="150"/>
      <c r="BJ10" s="2">
        <v>3</v>
      </c>
      <c r="BK10" s="118">
        <v>44927</v>
      </c>
      <c r="BL10" s="5">
        <f t="shared" si="52"/>
        <v>673943.68888969533</v>
      </c>
      <c r="BM10" s="5">
        <f t="shared" si="53"/>
        <v>4604.6898903792935</v>
      </c>
      <c r="BN10" s="5">
        <f t="shared" si="25"/>
        <v>532.9467700040509</v>
      </c>
      <c r="BO10" s="35">
        <f t="shared" si="26"/>
        <v>9.4894593502089196E-3</v>
      </c>
      <c r="BP10" s="5">
        <f t="shared" si="27"/>
        <v>4071.7431203752426</v>
      </c>
      <c r="BQ10" s="35">
        <f t="shared" si="28"/>
        <v>7.2499999999999995E-2</v>
      </c>
      <c r="BR10" s="5">
        <f t="shared" si="54"/>
        <v>1589.2578803086799</v>
      </c>
      <c r="BS10" s="5">
        <f t="shared" si="55"/>
        <v>12224.811790829201</v>
      </c>
      <c r="BT10" s="5">
        <f t="shared" si="29"/>
        <v>673410.74211969133</v>
      </c>
      <c r="BU10" s="5">
        <f t="shared" si="30"/>
        <v>13814.069671137881</v>
      </c>
      <c r="BV10" s="150"/>
      <c r="BW10" s="2">
        <v>3</v>
      </c>
      <c r="BX10" s="118">
        <v>44927</v>
      </c>
      <c r="BY10" s="5">
        <f t="shared" si="56"/>
        <v>673890.18877933337</v>
      </c>
      <c r="BZ10" s="5">
        <f t="shared" si="57"/>
        <v>4490.7918424594827</v>
      </c>
      <c r="CA10" s="5">
        <f t="shared" si="31"/>
        <v>559.76574124670469</v>
      </c>
      <c r="CB10" s="35">
        <f t="shared" si="32"/>
        <v>9.9677796276093477E-3</v>
      </c>
      <c r="CC10" s="5">
        <f t="shared" si="33"/>
        <v>3931.026101212778</v>
      </c>
      <c r="CD10" s="35">
        <f t="shared" si="34"/>
        <v>7.0000000000000007E-2</v>
      </c>
      <c r="CE10" s="5">
        <f t="shared" si="58"/>
        <v>1669.5769619133503</v>
      </c>
      <c r="CF10" s="5">
        <f t="shared" si="59"/>
        <v>11802.798565465098</v>
      </c>
      <c r="CG10" s="5">
        <f t="shared" si="35"/>
        <v>673330.42303808662</v>
      </c>
      <c r="CH10" s="5">
        <f t="shared" si="36"/>
        <v>13472.375527378448</v>
      </c>
    </row>
    <row r="11" spans="1:86" ht="14.25" customHeight="1">
      <c r="A11" s="157">
        <v>1</v>
      </c>
      <c r="B11" s="158">
        <f>VLOOKUP($A$11*12,$J$7:$U$367,10)</f>
        <v>55487.649103093463</v>
      </c>
      <c r="C11" s="159">
        <f t="shared" ref="C11:C40" si="60">VLOOKUP(A11*12,$W$7:$AH$367,10)</f>
        <v>53796.223612677582</v>
      </c>
      <c r="D11" s="158">
        <f>VLOOKUP(A11*12,$AJ$7:$AU$367,10)</f>
        <v>52104.995430263873</v>
      </c>
      <c r="E11" s="158">
        <f t="shared" ref="E11:E40" si="61">VLOOKUP(A11*12,$AW$7:$BH$367,10)</f>
        <v>50413.992807257768</v>
      </c>
      <c r="F11" s="158">
        <f t="shared" ref="F11:F40" si="62">VLOOKUP(A11*12,$BJ$7:$BU$367,10)</f>
        <v>48723.245691776909</v>
      </c>
      <c r="G11" s="160">
        <f t="shared" ref="G11:G40" si="63">VLOOKUP(A11*12,$BW$7:$CH$367,10)</f>
        <v>47032.785761772371</v>
      </c>
      <c r="H11" s="11"/>
      <c r="I11" s="150"/>
      <c r="J11" s="2">
        <v>4</v>
      </c>
      <c r="K11" s="118">
        <v>44958</v>
      </c>
      <c r="L11" s="5">
        <f t="shared" si="37"/>
        <v>673699.8284167744</v>
      </c>
      <c r="M11" s="5">
        <f t="shared" si="0"/>
        <v>5071.049577343746</v>
      </c>
      <c r="N11" s="5">
        <f t="shared" si="1"/>
        <v>439.36325697842221</v>
      </c>
      <c r="O11" s="35">
        <f t="shared" si="2"/>
        <v>7.8259765868300031E-3</v>
      </c>
      <c r="P11" s="5">
        <f t="shared" si="3"/>
        <v>4631.6863203653238</v>
      </c>
      <c r="Q11" s="35">
        <f t="shared" si="4"/>
        <v>8.2500000000000004E-2</v>
      </c>
      <c r="R11" s="5">
        <f t="shared" si="38"/>
        <v>1739.5348402040381</v>
      </c>
      <c r="S11" s="5">
        <f t="shared" si="39"/>
        <v>18544.663469170944</v>
      </c>
      <c r="T11" s="5">
        <f t="shared" si="5"/>
        <v>673260.46515979595</v>
      </c>
      <c r="U11" s="5">
        <f t="shared" si="6"/>
        <v>20284.19830937498</v>
      </c>
      <c r="V11" s="150"/>
      <c r="W11" s="2">
        <v>4</v>
      </c>
      <c r="X11" s="118">
        <v>44958</v>
      </c>
      <c r="Y11" s="5">
        <f t="shared" si="40"/>
        <v>673632.18903209677</v>
      </c>
      <c r="Z11" s="5">
        <f t="shared" si="41"/>
        <v>4952.9108736857979</v>
      </c>
      <c r="AA11" s="5">
        <f t="shared" si="7"/>
        <v>462.02961347181918</v>
      </c>
      <c r="AB11" s="35">
        <f t="shared" si="8"/>
        <v>8.2305380472215764E-3</v>
      </c>
      <c r="AC11" s="5">
        <f t="shared" si="9"/>
        <v>4490.8812602139787</v>
      </c>
      <c r="AD11" s="35">
        <f t="shared" si="10"/>
        <v>0.08</v>
      </c>
      <c r="AE11" s="5">
        <f t="shared" si="42"/>
        <v>1829.8405813750933</v>
      </c>
      <c r="AF11" s="5">
        <f t="shared" si="43"/>
        <v>17981.802913368098</v>
      </c>
      <c r="AG11" s="5">
        <f t="shared" si="11"/>
        <v>673170.15941862494</v>
      </c>
      <c r="AH11" s="5">
        <f t="shared" si="12"/>
        <v>19811.643494743192</v>
      </c>
      <c r="AI11" s="150"/>
      <c r="AJ11" s="2">
        <v>4</v>
      </c>
      <c r="AK11" s="118">
        <v>44958</v>
      </c>
      <c r="AL11" s="5">
        <f t="shared" si="44"/>
        <v>673561.52675806836</v>
      </c>
      <c r="AM11" s="5">
        <f t="shared" si="45"/>
        <v>4835.7826575235513</v>
      </c>
      <c r="AN11" s="5">
        <f t="shared" si="13"/>
        <v>485.69779721102623</v>
      </c>
      <c r="AO11" s="35">
        <f t="shared" si="14"/>
        <v>8.6530678119116598E-3</v>
      </c>
      <c r="AP11" s="5">
        <f t="shared" si="15"/>
        <v>4350.0848603125251</v>
      </c>
      <c r="AQ11" s="35">
        <f t="shared" si="16"/>
        <v>7.7499999999999999E-2</v>
      </c>
      <c r="AR11" s="5">
        <f t="shared" si="46"/>
        <v>1924.1710391426777</v>
      </c>
      <c r="AS11" s="5">
        <f t="shared" si="47"/>
        <v>17418.959590951526</v>
      </c>
      <c r="AT11" s="5">
        <f t="shared" si="17"/>
        <v>673075.82896085735</v>
      </c>
      <c r="AU11" s="5">
        <f t="shared" si="18"/>
        <v>19343.130630094205</v>
      </c>
      <c r="AV11" s="150"/>
      <c r="AW11" s="2">
        <v>4</v>
      </c>
      <c r="AX11" s="118">
        <v>44958</v>
      </c>
      <c r="AY11" s="5">
        <f t="shared" si="48"/>
        <v>673487.74385978898</v>
      </c>
      <c r="AZ11" s="5">
        <f t="shared" si="49"/>
        <v>4719.6979327312483</v>
      </c>
      <c r="BA11" s="5">
        <f t="shared" si="19"/>
        <v>510.39953360756772</v>
      </c>
      <c r="BB11" s="35">
        <f t="shared" si="20"/>
        <v>9.0941438194395881E-3</v>
      </c>
      <c r="BC11" s="5">
        <f t="shared" si="21"/>
        <v>4209.2983991236806</v>
      </c>
      <c r="BD11" s="35">
        <f t="shared" si="22"/>
        <v>7.4999999999999997E-2</v>
      </c>
      <c r="BE11" s="5">
        <f t="shared" si="50"/>
        <v>2022.6556738186473</v>
      </c>
      <c r="BF11" s="5">
        <f t="shared" si="51"/>
        <v>16856.136057106345</v>
      </c>
      <c r="BG11" s="5">
        <f t="shared" si="23"/>
        <v>672977.34432618145</v>
      </c>
      <c r="BH11" s="5">
        <f t="shared" si="24"/>
        <v>18878.791730924993</v>
      </c>
      <c r="BI11" s="150"/>
      <c r="BJ11" s="2">
        <v>4</v>
      </c>
      <c r="BK11" s="118">
        <v>44958</v>
      </c>
      <c r="BL11" s="5">
        <f t="shared" si="52"/>
        <v>673410.74211969133</v>
      </c>
      <c r="BM11" s="5">
        <f t="shared" si="53"/>
        <v>4604.6898903792935</v>
      </c>
      <c r="BN11" s="5">
        <f t="shared" si="25"/>
        <v>536.16665673949183</v>
      </c>
      <c r="BO11" s="35">
        <f t="shared" si="26"/>
        <v>9.5543469660457694E-3</v>
      </c>
      <c r="BP11" s="5">
        <f t="shared" si="27"/>
        <v>4068.5232336398017</v>
      </c>
      <c r="BQ11" s="35">
        <f t="shared" si="28"/>
        <v>7.2499999999999995E-2</v>
      </c>
      <c r="BR11" s="5">
        <f t="shared" si="54"/>
        <v>2125.4245370481717</v>
      </c>
      <c r="BS11" s="5">
        <f t="shared" si="55"/>
        <v>16293.335024469003</v>
      </c>
      <c r="BT11" s="5">
        <f t="shared" si="29"/>
        <v>672874.57546295179</v>
      </c>
      <c r="BU11" s="5">
        <f t="shared" si="30"/>
        <v>18418.759561517174</v>
      </c>
      <c r="BV11" s="150"/>
      <c r="BW11" s="2">
        <v>4</v>
      </c>
      <c r="BX11" s="118">
        <v>44958</v>
      </c>
      <c r="BY11" s="5">
        <f t="shared" si="56"/>
        <v>673330.42303808662</v>
      </c>
      <c r="BZ11" s="5">
        <f t="shared" si="57"/>
        <v>4490.7918424594827</v>
      </c>
      <c r="CA11" s="5">
        <f t="shared" si="31"/>
        <v>563.03104140397727</v>
      </c>
      <c r="CB11" s="35">
        <f t="shared" si="32"/>
        <v>1.0034259949762519E-2</v>
      </c>
      <c r="CC11" s="5">
        <f t="shared" si="33"/>
        <v>3927.7608010555055</v>
      </c>
      <c r="CD11" s="35">
        <f t="shared" si="34"/>
        <v>7.0000000000000007E-2</v>
      </c>
      <c r="CE11" s="5">
        <f t="shared" si="58"/>
        <v>2232.6080033173275</v>
      </c>
      <c r="CF11" s="5">
        <f t="shared" si="59"/>
        <v>15730.559366520603</v>
      </c>
      <c r="CG11" s="5">
        <f t="shared" si="35"/>
        <v>672767.39199668262</v>
      </c>
      <c r="CH11" s="5">
        <f t="shared" si="36"/>
        <v>17963.167369837931</v>
      </c>
    </row>
    <row r="12" spans="1:86" ht="14.25" customHeight="1">
      <c r="A12" s="161">
        <f t="shared" ref="A12:A40" si="64">A11+1</f>
        <v>2</v>
      </c>
      <c r="B12" s="11">
        <f t="shared" ref="B12:B40" si="65">VLOOKUP(A12*12,$J$7:$U$367,10)</f>
        <v>110515.56452486083</v>
      </c>
      <c r="C12" s="162">
        <f t="shared" si="60"/>
        <v>107124.43733598426</v>
      </c>
      <c r="D12" s="11">
        <f t="shared" ref="D12:D40" si="66">VLOOKUP(A12*12,$AJ$7:$AU$367,10)</f>
        <v>103734.18482082924</v>
      </c>
      <c r="E12" s="11">
        <f t="shared" si="61"/>
        <v>100344.92589885186</v>
      </c>
      <c r="F12" s="11">
        <f t="shared" si="62"/>
        <v>96956.78635341808</v>
      </c>
      <c r="G12" s="22">
        <f t="shared" si="63"/>
        <v>93569.89894435824</v>
      </c>
      <c r="H12" s="11"/>
      <c r="I12" s="150"/>
      <c r="J12" s="2">
        <v>5</v>
      </c>
      <c r="K12" s="118">
        <v>44986</v>
      </c>
      <c r="L12" s="5">
        <f t="shared" si="37"/>
        <v>673260.46515979595</v>
      </c>
      <c r="M12" s="5">
        <f t="shared" si="0"/>
        <v>5071.049577343746</v>
      </c>
      <c r="N12" s="5">
        <f t="shared" si="1"/>
        <v>442.38387937014886</v>
      </c>
      <c r="O12" s="35">
        <f t="shared" si="2"/>
        <v>7.8849224440674798E-3</v>
      </c>
      <c r="P12" s="5">
        <f t="shared" si="3"/>
        <v>4628.6656979735972</v>
      </c>
      <c r="Q12" s="35">
        <f t="shared" si="4"/>
        <v>8.2500000000000004E-2</v>
      </c>
      <c r="R12" s="5">
        <f t="shared" si="38"/>
        <v>2181.918719574187</v>
      </c>
      <c r="S12" s="5">
        <f t="shared" si="39"/>
        <v>23173.32916714454</v>
      </c>
      <c r="T12" s="5">
        <f t="shared" si="5"/>
        <v>672818.08128042577</v>
      </c>
      <c r="U12" s="5">
        <f t="shared" si="6"/>
        <v>25355.247886718727</v>
      </c>
      <c r="V12" s="150"/>
      <c r="W12" s="2">
        <v>5</v>
      </c>
      <c r="X12" s="118">
        <v>44986</v>
      </c>
      <c r="Y12" s="5">
        <f t="shared" si="40"/>
        <v>673170.15941862494</v>
      </c>
      <c r="Z12" s="5">
        <f t="shared" si="41"/>
        <v>4952.9108736857979</v>
      </c>
      <c r="AA12" s="5">
        <f t="shared" si="7"/>
        <v>465.10981089496454</v>
      </c>
      <c r="AB12" s="35">
        <f t="shared" si="8"/>
        <v>8.2910949819282095E-3</v>
      </c>
      <c r="AC12" s="5">
        <f t="shared" si="9"/>
        <v>4487.8010627908334</v>
      </c>
      <c r="AD12" s="35">
        <f t="shared" si="10"/>
        <v>0.08</v>
      </c>
      <c r="AE12" s="5">
        <f t="shared" si="42"/>
        <v>2294.9503922700578</v>
      </c>
      <c r="AF12" s="5">
        <f t="shared" si="43"/>
        <v>22469.603976158931</v>
      </c>
      <c r="AG12" s="5">
        <f t="shared" si="11"/>
        <v>672705.04960773</v>
      </c>
      <c r="AH12" s="5">
        <f t="shared" si="12"/>
        <v>24764.554368428988</v>
      </c>
      <c r="AI12" s="150"/>
      <c r="AJ12" s="2">
        <v>5</v>
      </c>
      <c r="AK12" s="118">
        <v>44986</v>
      </c>
      <c r="AL12" s="5">
        <f t="shared" si="44"/>
        <v>673075.82896085735</v>
      </c>
      <c r="AM12" s="5">
        <f t="shared" si="45"/>
        <v>4835.7826575235513</v>
      </c>
      <c r="AN12" s="5">
        <f t="shared" si="13"/>
        <v>488.8345954846809</v>
      </c>
      <c r="AO12" s="35">
        <f t="shared" si="14"/>
        <v>8.7152366693549893E-3</v>
      </c>
      <c r="AP12" s="5">
        <f t="shared" si="15"/>
        <v>4346.9480620388704</v>
      </c>
      <c r="AQ12" s="35">
        <f t="shared" si="16"/>
        <v>7.7499999999999999E-2</v>
      </c>
      <c r="AR12" s="5">
        <f t="shared" si="46"/>
        <v>2413.0056346273586</v>
      </c>
      <c r="AS12" s="5">
        <f t="shared" si="47"/>
        <v>21765.907652990398</v>
      </c>
      <c r="AT12" s="5">
        <f t="shared" si="17"/>
        <v>672586.9943653727</v>
      </c>
      <c r="AU12" s="5">
        <f t="shared" si="18"/>
        <v>24178.913287617757</v>
      </c>
      <c r="AV12" s="150"/>
      <c r="AW12" s="2">
        <v>5</v>
      </c>
      <c r="AX12" s="118">
        <v>44986</v>
      </c>
      <c r="AY12" s="5">
        <f t="shared" si="48"/>
        <v>672977.34432618145</v>
      </c>
      <c r="AZ12" s="5">
        <f t="shared" si="49"/>
        <v>4719.6979327312483</v>
      </c>
      <c r="BA12" s="5">
        <f t="shared" si="19"/>
        <v>513.58953069261497</v>
      </c>
      <c r="BB12" s="35">
        <f t="shared" si="20"/>
        <v>9.157922507008252E-3</v>
      </c>
      <c r="BC12" s="5">
        <f t="shared" si="21"/>
        <v>4206.1084020386334</v>
      </c>
      <c r="BD12" s="35">
        <f t="shared" si="22"/>
        <v>7.4999999999999983E-2</v>
      </c>
      <c r="BE12" s="5">
        <f t="shared" si="50"/>
        <v>2536.2452045112623</v>
      </c>
      <c r="BF12" s="5">
        <f t="shared" si="51"/>
        <v>21062.244459144978</v>
      </c>
      <c r="BG12" s="5">
        <f t="shared" si="23"/>
        <v>672463.75479548879</v>
      </c>
      <c r="BH12" s="5">
        <f t="shared" si="24"/>
        <v>23598.489663656241</v>
      </c>
      <c r="BI12" s="150"/>
      <c r="BJ12" s="2">
        <v>5</v>
      </c>
      <c r="BK12" s="118">
        <v>44986</v>
      </c>
      <c r="BL12" s="5">
        <f t="shared" si="52"/>
        <v>672874.57546295179</v>
      </c>
      <c r="BM12" s="5">
        <f t="shared" si="53"/>
        <v>4604.6898903792935</v>
      </c>
      <c r="BN12" s="5">
        <f t="shared" si="25"/>
        <v>539.40599695729315</v>
      </c>
      <c r="BO12" s="35">
        <f t="shared" si="26"/>
        <v>9.6197303324086006E-3</v>
      </c>
      <c r="BP12" s="5">
        <f t="shared" si="27"/>
        <v>4065.2838934220003</v>
      </c>
      <c r="BQ12" s="35">
        <f t="shared" si="28"/>
        <v>7.2499999999999995E-2</v>
      </c>
      <c r="BR12" s="5">
        <f t="shared" si="54"/>
        <v>2664.8305340054649</v>
      </c>
      <c r="BS12" s="5">
        <f t="shared" si="55"/>
        <v>20358.618917891003</v>
      </c>
      <c r="BT12" s="5">
        <f t="shared" si="29"/>
        <v>672335.16946599446</v>
      </c>
      <c r="BU12" s="5">
        <f t="shared" si="30"/>
        <v>23023.449451896468</v>
      </c>
      <c r="BV12" s="150"/>
      <c r="BW12" s="2">
        <v>5</v>
      </c>
      <c r="BX12" s="118">
        <v>44986</v>
      </c>
      <c r="BY12" s="5">
        <f t="shared" si="56"/>
        <v>672767.39199668262</v>
      </c>
      <c r="BZ12" s="5">
        <f t="shared" si="57"/>
        <v>4490.7918424594827</v>
      </c>
      <c r="CA12" s="5">
        <f t="shared" si="31"/>
        <v>566.31538914550038</v>
      </c>
      <c r="CB12" s="35">
        <f t="shared" si="32"/>
        <v>1.0101239671526045E-2</v>
      </c>
      <c r="CC12" s="5">
        <f t="shared" si="33"/>
        <v>3924.4764533139823</v>
      </c>
      <c r="CD12" s="35">
        <f t="shared" si="34"/>
        <v>7.0000000000000007E-2</v>
      </c>
      <c r="CE12" s="5">
        <f t="shared" si="58"/>
        <v>2798.9233924628279</v>
      </c>
      <c r="CF12" s="5">
        <f t="shared" si="59"/>
        <v>19655.035819834586</v>
      </c>
      <c r="CG12" s="5">
        <f t="shared" si="35"/>
        <v>672201.07660753711</v>
      </c>
      <c r="CH12" s="5">
        <f t="shared" si="36"/>
        <v>22453.959212297414</v>
      </c>
    </row>
    <row r="13" spans="1:86" ht="14.25" customHeight="1">
      <c r="A13" s="161">
        <f t="shared" si="64"/>
        <v>3</v>
      </c>
      <c r="B13" s="11">
        <f t="shared" si="65"/>
        <v>165044.35070295376</v>
      </c>
      <c r="C13" s="162">
        <f t="shared" si="60"/>
        <v>159945.79657992112</v>
      </c>
      <c r="D13" s="11">
        <f t="shared" si="66"/>
        <v>154849.3547622895</v>
      </c>
      <c r="E13" s="11">
        <f t="shared" si="61"/>
        <v>149755.2980936527</v>
      </c>
      <c r="F13" s="11">
        <f t="shared" si="62"/>
        <v>144663.91452962588</v>
      </c>
      <c r="G13" s="22">
        <f t="shared" si="63"/>
        <v>139575.50733692996</v>
      </c>
      <c r="H13" s="11"/>
      <c r="I13" s="150"/>
      <c r="J13" s="2">
        <v>6</v>
      </c>
      <c r="K13" s="118">
        <v>45017</v>
      </c>
      <c r="L13" s="5">
        <f t="shared" si="37"/>
        <v>672818.08128042577</v>
      </c>
      <c r="M13" s="5">
        <f t="shared" si="0"/>
        <v>5071.049577343746</v>
      </c>
      <c r="N13" s="5">
        <f t="shared" si="1"/>
        <v>445.42526854081916</v>
      </c>
      <c r="O13" s="35">
        <f t="shared" si="2"/>
        <v>7.9443513353827794E-3</v>
      </c>
      <c r="P13" s="5">
        <f t="shared" si="3"/>
        <v>4625.6243088029269</v>
      </c>
      <c r="Q13" s="35">
        <f t="shared" si="4"/>
        <v>8.249999999999999E-2</v>
      </c>
      <c r="R13" s="5">
        <f t="shared" si="38"/>
        <v>2627.3439881150061</v>
      </c>
      <c r="S13" s="5">
        <f t="shared" si="39"/>
        <v>27798.953475947466</v>
      </c>
      <c r="T13" s="5">
        <f t="shared" si="5"/>
        <v>672372.65601188492</v>
      </c>
      <c r="U13" s="5">
        <f t="shared" si="6"/>
        <v>30426.297464062474</v>
      </c>
      <c r="V13" s="150"/>
      <c r="W13" s="2">
        <v>6</v>
      </c>
      <c r="X13" s="118">
        <v>45017</v>
      </c>
      <c r="Y13" s="5">
        <f t="shared" si="40"/>
        <v>672705.04960773</v>
      </c>
      <c r="Z13" s="5">
        <f t="shared" si="41"/>
        <v>4952.9108736857979</v>
      </c>
      <c r="AA13" s="5">
        <f t="shared" si="7"/>
        <v>468.21054296759758</v>
      </c>
      <c r="AB13" s="35">
        <f t="shared" si="8"/>
        <v>8.3521396470674098E-3</v>
      </c>
      <c r="AC13" s="5">
        <f t="shared" si="9"/>
        <v>4484.7003307182003</v>
      </c>
      <c r="AD13" s="35">
        <f t="shared" si="10"/>
        <v>0.08</v>
      </c>
      <c r="AE13" s="5">
        <f t="shared" si="42"/>
        <v>2763.1609352376554</v>
      </c>
      <c r="AF13" s="5">
        <f t="shared" si="43"/>
        <v>26954.304306877129</v>
      </c>
      <c r="AG13" s="5">
        <f t="shared" si="11"/>
        <v>672236.83906476246</v>
      </c>
      <c r="AH13" s="5">
        <f t="shared" si="12"/>
        <v>29717.465242114784</v>
      </c>
      <c r="AI13" s="150"/>
      <c r="AJ13" s="2">
        <v>6</v>
      </c>
      <c r="AK13" s="118">
        <v>45017</v>
      </c>
      <c r="AL13" s="5">
        <f t="shared" si="44"/>
        <v>672586.9943653727</v>
      </c>
      <c r="AM13" s="5">
        <f t="shared" si="45"/>
        <v>4835.7826575235513</v>
      </c>
      <c r="AN13" s="5">
        <f t="shared" si="13"/>
        <v>491.99165224718581</v>
      </c>
      <c r="AO13" s="35">
        <f t="shared" si="14"/>
        <v>8.7778976941665712E-3</v>
      </c>
      <c r="AP13" s="5">
        <f t="shared" si="15"/>
        <v>4343.7910052763655</v>
      </c>
      <c r="AQ13" s="35">
        <f t="shared" si="16"/>
        <v>7.7499999999999999E-2</v>
      </c>
      <c r="AR13" s="5">
        <f t="shared" si="46"/>
        <v>2904.9972868745444</v>
      </c>
      <c r="AS13" s="5">
        <f t="shared" si="47"/>
        <v>26109.698658266763</v>
      </c>
      <c r="AT13" s="5">
        <f t="shared" si="17"/>
        <v>672095.00271312555</v>
      </c>
      <c r="AU13" s="5">
        <f t="shared" si="18"/>
        <v>29014.695945141306</v>
      </c>
      <c r="AV13" s="150"/>
      <c r="AW13" s="2">
        <v>6</v>
      </c>
      <c r="AX13" s="118">
        <v>45017</v>
      </c>
      <c r="AY13" s="5">
        <f t="shared" si="48"/>
        <v>672463.75479548879</v>
      </c>
      <c r="AZ13" s="5">
        <f t="shared" si="49"/>
        <v>4719.6979327312483</v>
      </c>
      <c r="BA13" s="5">
        <f t="shared" si="19"/>
        <v>516.79946525944342</v>
      </c>
      <c r="BB13" s="35">
        <f t="shared" si="20"/>
        <v>9.222197536875967E-3</v>
      </c>
      <c r="BC13" s="5">
        <f t="shared" si="21"/>
        <v>4202.8984674718049</v>
      </c>
      <c r="BD13" s="35">
        <f t="shared" si="22"/>
        <v>7.5000000000000011E-2</v>
      </c>
      <c r="BE13" s="5">
        <f t="shared" si="50"/>
        <v>3053.0446697707057</v>
      </c>
      <c r="BF13" s="5">
        <f t="shared" si="51"/>
        <v>25265.142926616783</v>
      </c>
      <c r="BG13" s="5">
        <f t="shared" si="23"/>
        <v>671946.95533022936</v>
      </c>
      <c r="BH13" s="5">
        <f t="shared" si="24"/>
        <v>28318.187596387488</v>
      </c>
      <c r="BI13" s="150"/>
      <c r="BJ13" s="2">
        <v>6</v>
      </c>
      <c r="BK13" s="118">
        <v>45017</v>
      </c>
      <c r="BL13" s="5">
        <f t="shared" si="52"/>
        <v>672335.16946599446</v>
      </c>
      <c r="BM13" s="5">
        <f t="shared" si="53"/>
        <v>4604.6898903792935</v>
      </c>
      <c r="BN13" s="5">
        <f t="shared" si="25"/>
        <v>542.66490818891043</v>
      </c>
      <c r="BO13" s="35">
        <f t="shared" si="26"/>
        <v>9.6856139526943046E-3</v>
      </c>
      <c r="BP13" s="5">
        <f t="shared" si="27"/>
        <v>4062.0249821903831</v>
      </c>
      <c r="BQ13" s="35">
        <f t="shared" si="28"/>
        <v>7.2499999999999995E-2</v>
      </c>
      <c r="BR13" s="5">
        <f t="shared" si="54"/>
        <v>3207.4954421943753</v>
      </c>
      <c r="BS13" s="5">
        <f t="shared" si="55"/>
        <v>24420.643900081384</v>
      </c>
      <c r="BT13" s="5">
        <f t="shared" si="29"/>
        <v>671792.5045578056</v>
      </c>
      <c r="BU13" s="5">
        <f t="shared" si="30"/>
        <v>27628.139342275761</v>
      </c>
      <c r="BV13" s="150"/>
      <c r="BW13" s="2">
        <v>6</v>
      </c>
      <c r="BX13" s="118">
        <v>45017</v>
      </c>
      <c r="BY13" s="5">
        <f t="shared" si="56"/>
        <v>672201.07660753711</v>
      </c>
      <c r="BZ13" s="5">
        <f t="shared" si="57"/>
        <v>4490.7918424594827</v>
      </c>
      <c r="CA13" s="5">
        <f t="shared" si="31"/>
        <v>569.61889558218263</v>
      </c>
      <c r="CB13" s="35">
        <f t="shared" si="32"/>
        <v>1.016872329554009E-2</v>
      </c>
      <c r="CC13" s="5">
        <f t="shared" si="33"/>
        <v>3921.1729468773001</v>
      </c>
      <c r="CD13" s="35">
        <f t="shared" si="34"/>
        <v>7.0000000000000007E-2</v>
      </c>
      <c r="CE13" s="5">
        <f t="shared" si="58"/>
        <v>3368.5422880450105</v>
      </c>
      <c r="CF13" s="5">
        <f t="shared" si="59"/>
        <v>23576.208766711887</v>
      </c>
      <c r="CG13" s="5">
        <f t="shared" si="35"/>
        <v>671631.45771195495</v>
      </c>
      <c r="CH13" s="5">
        <f t="shared" si="36"/>
        <v>26944.751054756896</v>
      </c>
    </row>
    <row r="14" spans="1:86" ht="14.25" customHeight="1">
      <c r="A14" s="161">
        <f t="shared" si="64"/>
        <v>4</v>
      </c>
      <c r="B14" s="11">
        <f t="shared" si="65"/>
        <v>219031.23618503407</v>
      </c>
      <c r="C14" s="162">
        <f t="shared" si="60"/>
        <v>212218.23267267735</v>
      </c>
      <c r="D14" s="11">
        <f t="shared" si="66"/>
        <v>205409.22281177351</v>
      </c>
      <c r="E14" s="11">
        <f t="shared" si="61"/>
        <v>198604.69689637926</v>
      </c>
      <c r="F14" s="11">
        <f t="shared" si="62"/>
        <v>191805.1712367509</v>
      </c>
      <c r="G14" s="22">
        <f t="shared" si="63"/>
        <v>185011.18841524204</v>
      </c>
      <c r="H14" s="11"/>
      <c r="I14" s="150"/>
      <c r="J14" s="2">
        <v>7</v>
      </c>
      <c r="K14" s="118">
        <v>45047</v>
      </c>
      <c r="L14" s="5">
        <f t="shared" si="37"/>
        <v>672372.65601188492</v>
      </c>
      <c r="M14" s="5">
        <f t="shared" si="0"/>
        <v>5071.049577343746</v>
      </c>
      <c r="N14" s="5">
        <f t="shared" si="1"/>
        <v>448.48756726203737</v>
      </c>
      <c r="O14" s="35">
        <f t="shared" si="2"/>
        <v>8.0042678104525998E-3</v>
      </c>
      <c r="P14" s="5">
        <f t="shared" si="3"/>
        <v>4622.5620100817086</v>
      </c>
      <c r="Q14" s="35">
        <f t="shared" si="4"/>
        <v>8.2500000000000004E-2</v>
      </c>
      <c r="R14" s="5">
        <f t="shared" si="38"/>
        <v>3075.8315553770435</v>
      </c>
      <c r="S14" s="5">
        <f t="shared" si="39"/>
        <v>32421.515486029173</v>
      </c>
      <c r="T14" s="5">
        <f t="shared" si="5"/>
        <v>671924.16844462289</v>
      </c>
      <c r="U14" s="5">
        <f t="shared" si="6"/>
        <v>35497.347041406218</v>
      </c>
      <c r="V14" s="150"/>
      <c r="W14" s="2">
        <v>7</v>
      </c>
      <c r="X14" s="118">
        <v>45047</v>
      </c>
      <c r="Y14" s="5">
        <f t="shared" si="40"/>
        <v>672236.83906476246</v>
      </c>
      <c r="Z14" s="5">
        <f t="shared" si="41"/>
        <v>4952.9108736857979</v>
      </c>
      <c r="AA14" s="5">
        <f t="shared" si="7"/>
        <v>471.33194658738103</v>
      </c>
      <c r="AB14" s="35">
        <f t="shared" si="8"/>
        <v>8.413676594869985E-3</v>
      </c>
      <c r="AC14" s="5">
        <f t="shared" si="9"/>
        <v>4481.5789270984169</v>
      </c>
      <c r="AD14" s="35">
        <f t="shared" si="10"/>
        <v>0.08</v>
      </c>
      <c r="AE14" s="5">
        <f t="shared" si="42"/>
        <v>3234.4928818250364</v>
      </c>
      <c r="AF14" s="5">
        <f t="shared" si="43"/>
        <v>31435.883233975546</v>
      </c>
      <c r="AG14" s="5">
        <f t="shared" si="11"/>
        <v>671765.50711817504</v>
      </c>
      <c r="AH14" s="5">
        <f t="shared" si="12"/>
        <v>34670.37611580058</v>
      </c>
      <c r="AI14" s="150"/>
      <c r="AJ14" s="2">
        <v>7</v>
      </c>
      <c r="AK14" s="118">
        <v>45047</v>
      </c>
      <c r="AL14" s="5">
        <f t="shared" si="44"/>
        <v>672095.00271312555</v>
      </c>
      <c r="AM14" s="5">
        <f t="shared" si="45"/>
        <v>4835.7826575235513</v>
      </c>
      <c r="AN14" s="5">
        <f t="shared" si="13"/>
        <v>495.16909833461523</v>
      </c>
      <c r="AO14" s="35">
        <f t="shared" si="14"/>
        <v>8.8410554401215438E-3</v>
      </c>
      <c r="AP14" s="5">
        <f t="shared" si="15"/>
        <v>4340.6135591889361</v>
      </c>
      <c r="AQ14" s="35">
        <f t="shared" si="16"/>
        <v>7.7499999999999999E-2</v>
      </c>
      <c r="AR14" s="5">
        <f t="shared" si="46"/>
        <v>3400.1663852091597</v>
      </c>
      <c r="AS14" s="5">
        <f t="shared" si="47"/>
        <v>30450.312217455699</v>
      </c>
      <c r="AT14" s="5">
        <f t="shared" si="17"/>
        <v>671599.83361479093</v>
      </c>
      <c r="AU14" s="5">
        <f t="shared" si="18"/>
        <v>33850.478602664858</v>
      </c>
      <c r="AV14" s="150"/>
      <c r="AW14" s="2">
        <v>7</v>
      </c>
      <c r="AX14" s="118">
        <v>45047</v>
      </c>
      <c r="AY14" s="5">
        <f t="shared" si="48"/>
        <v>671946.95533022936</v>
      </c>
      <c r="AZ14" s="5">
        <f t="shared" si="49"/>
        <v>4719.6979327312483</v>
      </c>
      <c r="BA14" s="5">
        <f t="shared" si="19"/>
        <v>520.02946191731553</v>
      </c>
      <c r="BB14" s="35">
        <f t="shared" si="20"/>
        <v>9.2869734634647687E-3</v>
      </c>
      <c r="BC14" s="5">
        <f t="shared" si="21"/>
        <v>4199.6684708139328</v>
      </c>
      <c r="BD14" s="35">
        <f t="shared" si="22"/>
        <v>7.4999999999999983E-2</v>
      </c>
      <c r="BE14" s="5">
        <f t="shared" si="50"/>
        <v>3573.0741316880212</v>
      </c>
      <c r="BF14" s="5">
        <f t="shared" si="51"/>
        <v>29464.811397430716</v>
      </c>
      <c r="BG14" s="5">
        <f t="shared" si="23"/>
        <v>671426.92586831201</v>
      </c>
      <c r="BH14" s="5">
        <f t="shared" si="24"/>
        <v>33037.885529118736</v>
      </c>
      <c r="BI14" s="150"/>
      <c r="BJ14" s="2">
        <v>7</v>
      </c>
      <c r="BK14" s="118">
        <v>45047</v>
      </c>
      <c r="BL14" s="5">
        <f t="shared" si="52"/>
        <v>671792.5045578056</v>
      </c>
      <c r="BM14" s="5">
        <f t="shared" si="53"/>
        <v>4604.6898903792935</v>
      </c>
      <c r="BN14" s="5">
        <f t="shared" si="25"/>
        <v>545.94350867588491</v>
      </c>
      <c r="BO14" s="35">
        <f t="shared" si="26"/>
        <v>9.7520023811859882E-3</v>
      </c>
      <c r="BP14" s="5">
        <f t="shared" si="27"/>
        <v>4058.7463817034086</v>
      </c>
      <c r="BQ14" s="35">
        <f t="shared" si="28"/>
        <v>7.2499999999999995E-2</v>
      </c>
      <c r="BR14" s="5">
        <f t="shared" si="54"/>
        <v>3753.4389508702602</v>
      </c>
      <c r="BS14" s="5">
        <f t="shared" si="55"/>
        <v>28479.390281784792</v>
      </c>
      <c r="BT14" s="5">
        <f t="shared" si="29"/>
        <v>671246.5610491297</v>
      </c>
      <c r="BU14" s="5">
        <f t="shared" si="30"/>
        <v>32232.829232655051</v>
      </c>
      <c r="BV14" s="150"/>
      <c r="BW14" s="2">
        <v>7</v>
      </c>
      <c r="BX14" s="118">
        <v>45047</v>
      </c>
      <c r="BY14" s="5">
        <f t="shared" si="56"/>
        <v>671631.45771195495</v>
      </c>
      <c r="BZ14" s="5">
        <f t="shared" si="57"/>
        <v>4490.7918424594827</v>
      </c>
      <c r="CA14" s="5">
        <f t="shared" si="31"/>
        <v>572.9416724730786</v>
      </c>
      <c r="CB14" s="35">
        <f t="shared" si="32"/>
        <v>1.0236715375272935E-2</v>
      </c>
      <c r="CC14" s="5">
        <f t="shared" si="33"/>
        <v>3917.8501699864041</v>
      </c>
      <c r="CD14" s="35">
        <f t="shared" si="34"/>
        <v>7.0000000000000007E-2</v>
      </c>
      <c r="CE14" s="5">
        <f t="shared" si="58"/>
        <v>3941.4839605180891</v>
      </c>
      <c r="CF14" s="5">
        <f t="shared" si="59"/>
        <v>27494.058936698289</v>
      </c>
      <c r="CG14" s="5">
        <f t="shared" si="35"/>
        <v>671058.51603948185</v>
      </c>
      <c r="CH14" s="5">
        <f t="shared" si="36"/>
        <v>31435.542897216379</v>
      </c>
    </row>
    <row r="15" spans="1:86" ht="14.25" customHeight="1">
      <c r="A15" s="161">
        <f t="shared" si="64"/>
        <v>5</v>
      </c>
      <c r="B15" s="11">
        <f t="shared" si="65"/>
        <v>272429.78434154094</v>
      </c>
      <c r="C15" s="162">
        <f t="shared" si="60"/>
        <v>263896.18526342977</v>
      </c>
      <c r="D15" s="11">
        <f t="shared" si="66"/>
        <v>255369.19100966782</v>
      </c>
      <c r="E15" s="11">
        <f t="shared" si="61"/>
        <v>246849.57248471587</v>
      </c>
      <c r="F15" s="11">
        <f t="shared" si="62"/>
        <v>238338.13971291136</v>
      </c>
      <c r="G15" s="22">
        <f t="shared" si="63"/>
        <v>229835.7420876644</v>
      </c>
      <c r="H15" s="11"/>
      <c r="I15" s="150"/>
      <c r="J15" s="2">
        <v>8</v>
      </c>
      <c r="K15" s="118">
        <v>45078</v>
      </c>
      <c r="L15" s="5">
        <f t="shared" si="37"/>
        <v>671924.16844462289</v>
      </c>
      <c r="M15" s="5">
        <f t="shared" si="0"/>
        <v>5071.049577343746</v>
      </c>
      <c r="N15" s="5">
        <f t="shared" si="1"/>
        <v>451.57091928696354</v>
      </c>
      <c r="O15" s="35">
        <f t="shared" si="2"/>
        <v>8.064676470839225E-3</v>
      </c>
      <c r="P15" s="5">
        <f t="shared" si="3"/>
        <v>4619.4786580567825</v>
      </c>
      <c r="Q15" s="35">
        <f t="shared" si="4"/>
        <v>8.2500000000000004E-2</v>
      </c>
      <c r="R15" s="5">
        <f t="shared" si="38"/>
        <v>3527.4024746640071</v>
      </c>
      <c r="S15" s="5">
        <f t="shared" si="39"/>
        <v>37040.994144085955</v>
      </c>
      <c r="T15" s="5">
        <f t="shared" si="5"/>
        <v>671472.59752533596</v>
      </c>
      <c r="U15" s="5">
        <f t="shared" si="6"/>
        <v>40568.396618749961</v>
      </c>
      <c r="V15" s="150"/>
      <c r="W15" s="2">
        <v>8</v>
      </c>
      <c r="X15" s="118">
        <v>45078</v>
      </c>
      <c r="Y15" s="5">
        <f t="shared" si="40"/>
        <v>671765.50711817504</v>
      </c>
      <c r="Z15" s="5">
        <f t="shared" si="41"/>
        <v>4952.9108736857979</v>
      </c>
      <c r="AA15" s="5">
        <f t="shared" si="7"/>
        <v>474.47415956463101</v>
      </c>
      <c r="AB15" s="35">
        <f t="shared" si="8"/>
        <v>8.4757104293745091E-3</v>
      </c>
      <c r="AC15" s="5">
        <f t="shared" si="9"/>
        <v>4478.4367141211669</v>
      </c>
      <c r="AD15" s="35">
        <f t="shared" si="10"/>
        <v>7.9999999999999988E-2</v>
      </c>
      <c r="AE15" s="5">
        <f t="shared" si="42"/>
        <v>3708.9670413896674</v>
      </c>
      <c r="AF15" s="5">
        <f t="shared" si="43"/>
        <v>35914.319948096716</v>
      </c>
      <c r="AG15" s="5">
        <f t="shared" si="11"/>
        <v>671291.03295861045</v>
      </c>
      <c r="AH15" s="5">
        <f t="shared" si="12"/>
        <v>39623.286989486383</v>
      </c>
      <c r="AI15" s="150"/>
      <c r="AJ15" s="2">
        <v>8</v>
      </c>
      <c r="AK15" s="118">
        <v>45078</v>
      </c>
      <c r="AL15" s="5">
        <f t="shared" si="44"/>
        <v>671599.83361479093</v>
      </c>
      <c r="AM15" s="5">
        <f t="shared" si="45"/>
        <v>4835.7826575235513</v>
      </c>
      <c r="AN15" s="5">
        <f t="shared" si="13"/>
        <v>498.36706542802676</v>
      </c>
      <c r="AO15" s="35">
        <f t="shared" si="14"/>
        <v>8.9047145127294624E-3</v>
      </c>
      <c r="AP15" s="5">
        <f t="shared" si="15"/>
        <v>4337.4155920955245</v>
      </c>
      <c r="AQ15" s="35">
        <f t="shared" si="16"/>
        <v>7.7499999999999999E-2</v>
      </c>
      <c r="AR15" s="5">
        <f t="shared" si="46"/>
        <v>3898.5334506371864</v>
      </c>
      <c r="AS15" s="5">
        <f t="shared" si="47"/>
        <v>34787.727809551223</v>
      </c>
      <c r="AT15" s="5">
        <f t="shared" si="17"/>
        <v>671101.46654936287</v>
      </c>
      <c r="AU15" s="5">
        <f t="shared" si="18"/>
        <v>38686.26126018841</v>
      </c>
      <c r="AV15" s="150"/>
      <c r="AW15" s="2">
        <v>8</v>
      </c>
      <c r="AX15" s="118">
        <v>45078</v>
      </c>
      <c r="AY15" s="5">
        <f t="shared" si="48"/>
        <v>671426.92586831201</v>
      </c>
      <c r="AZ15" s="5">
        <f t="shared" si="49"/>
        <v>4719.6979327312483</v>
      </c>
      <c r="BA15" s="5">
        <f t="shared" si="19"/>
        <v>523.27964605429861</v>
      </c>
      <c r="BB15" s="35">
        <f t="shared" si="20"/>
        <v>9.3522548928625521E-3</v>
      </c>
      <c r="BC15" s="5">
        <f t="shared" si="21"/>
        <v>4196.4182866769497</v>
      </c>
      <c r="BD15" s="35">
        <f t="shared" si="22"/>
        <v>7.4999999999999997E-2</v>
      </c>
      <c r="BE15" s="5">
        <f t="shared" si="50"/>
        <v>4096.3537777423198</v>
      </c>
      <c r="BF15" s="5">
        <f t="shared" si="51"/>
        <v>33661.229684107668</v>
      </c>
      <c r="BG15" s="5">
        <f t="shared" si="23"/>
        <v>670903.64622225775</v>
      </c>
      <c r="BH15" s="5">
        <f t="shared" si="24"/>
        <v>37757.583461849987</v>
      </c>
      <c r="BI15" s="150"/>
      <c r="BJ15" s="2">
        <v>8</v>
      </c>
      <c r="BK15" s="118">
        <v>45078</v>
      </c>
      <c r="BL15" s="5">
        <f t="shared" si="52"/>
        <v>671246.5610491297</v>
      </c>
      <c r="BM15" s="5">
        <f t="shared" si="53"/>
        <v>4604.6898903792935</v>
      </c>
      <c r="BN15" s="5">
        <f t="shared" si="25"/>
        <v>549.24191737413503</v>
      </c>
      <c r="BO15" s="35">
        <f t="shared" si="26"/>
        <v>9.8189002237692221E-3</v>
      </c>
      <c r="BP15" s="5">
        <f t="shared" si="27"/>
        <v>4055.4479730051585</v>
      </c>
      <c r="BQ15" s="35">
        <f t="shared" si="28"/>
        <v>7.2499999999999995E-2</v>
      </c>
      <c r="BR15" s="5">
        <f t="shared" si="54"/>
        <v>4302.6808682443952</v>
      </c>
      <c r="BS15" s="5">
        <f t="shared" si="55"/>
        <v>32534.838254789949</v>
      </c>
      <c r="BT15" s="5">
        <f t="shared" si="29"/>
        <v>670697.31913175562</v>
      </c>
      <c r="BU15" s="5">
        <f t="shared" si="30"/>
        <v>36837.519123034348</v>
      </c>
      <c r="BV15" s="150"/>
      <c r="BW15" s="2">
        <v>8</v>
      </c>
      <c r="BX15" s="118">
        <v>45078</v>
      </c>
      <c r="BY15" s="5">
        <f t="shared" si="56"/>
        <v>671058.51603948185</v>
      </c>
      <c r="BZ15" s="5">
        <f t="shared" si="57"/>
        <v>4490.7918424594827</v>
      </c>
      <c r="CA15" s="5">
        <f t="shared" si="31"/>
        <v>576.28383222917182</v>
      </c>
      <c r="CB15" s="35">
        <f t="shared" si="32"/>
        <v>1.030522051573695E-2</v>
      </c>
      <c r="CC15" s="5">
        <f t="shared" si="33"/>
        <v>3914.5080102303109</v>
      </c>
      <c r="CD15" s="35">
        <f t="shared" si="34"/>
        <v>7.0000000000000007E-2</v>
      </c>
      <c r="CE15" s="5">
        <f t="shared" si="58"/>
        <v>4517.7677927472614</v>
      </c>
      <c r="CF15" s="5">
        <f t="shared" si="59"/>
        <v>31408.5669469286</v>
      </c>
      <c r="CG15" s="5">
        <f t="shared" si="35"/>
        <v>670482.23220725264</v>
      </c>
      <c r="CH15" s="5">
        <f t="shared" si="36"/>
        <v>35926.334739675862</v>
      </c>
    </row>
    <row r="16" spans="1:86" ht="14.25" customHeight="1">
      <c r="A16" s="161">
        <f t="shared" si="64"/>
        <v>6</v>
      </c>
      <c r="B16" s="11">
        <f t="shared" si="65"/>
        <v>325189.57928881608</v>
      </c>
      <c r="C16" s="162">
        <f t="shared" si="60"/>
        <v>314930.31251470681</v>
      </c>
      <c r="D16" s="11">
        <f t="shared" si="66"/>
        <v>304681.07960052777</v>
      </c>
      <c r="E16" s="11">
        <f t="shared" si="61"/>
        <v>294442.99415046052</v>
      </c>
      <c r="F16" s="11">
        <f t="shared" si="62"/>
        <v>284217.22370797268</v>
      </c>
      <c r="G16" s="22">
        <f t="shared" si="63"/>
        <v>274004.98990461178</v>
      </c>
      <c r="H16" s="11"/>
      <c r="I16" s="150"/>
      <c r="J16" s="2">
        <v>9</v>
      </c>
      <c r="K16" s="118">
        <v>45108</v>
      </c>
      <c r="L16" s="5">
        <f t="shared" si="37"/>
        <v>671472.59752533596</v>
      </c>
      <c r="M16" s="5">
        <f t="shared" si="0"/>
        <v>5071.049577343746</v>
      </c>
      <c r="N16" s="5">
        <f t="shared" si="1"/>
        <v>454.67546935706105</v>
      </c>
      <c r="O16" s="35">
        <f t="shared" si="2"/>
        <v>8.1255819707205003E-3</v>
      </c>
      <c r="P16" s="5">
        <f t="shared" si="3"/>
        <v>4616.374107986685</v>
      </c>
      <c r="Q16" s="35">
        <f t="shared" si="4"/>
        <v>8.2500000000000004E-2</v>
      </c>
      <c r="R16" s="5">
        <f t="shared" si="38"/>
        <v>3982.0779440210681</v>
      </c>
      <c r="S16" s="5">
        <f t="shared" si="39"/>
        <v>41657.368252072643</v>
      </c>
      <c r="T16" s="5">
        <f t="shared" si="5"/>
        <v>671017.92205597891</v>
      </c>
      <c r="U16" s="5">
        <f t="shared" si="6"/>
        <v>45639.446196093711</v>
      </c>
      <c r="V16" s="150"/>
      <c r="W16" s="2">
        <v>9</v>
      </c>
      <c r="X16" s="118">
        <v>45108</v>
      </c>
      <c r="Y16" s="5">
        <f t="shared" si="40"/>
        <v>671291.03295861045</v>
      </c>
      <c r="Z16" s="5">
        <f t="shared" si="41"/>
        <v>4952.9108736857979</v>
      </c>
      <c r="AA16" s="5">
        <f t="shared" si="7"/>
        <v>477.63732062839426</v>
      </c>
      <c r="AB16" s="35">
        <f t="shared" si="8"/>
        <v>8.5382458071566782E-3</v>
      </c>
      <c r="AC16" s="5">
        <f t="shared" si="9"/>
        <v>4475.2735530574037</v>
      </c>
      <c r="AD16" s="35">
        <f t="shared" si="10"/>
        <v>8.0000000000000016E-2</v>
      </c>
      <c r="AE16" s="5">
        <f t="shared" si="42"/>
        <v>4186.6043620180617</v>
      </c>
      <c r="AF16" s="5">
        <f t="shared" si="43"/>
        <v>40389.593501154122</v>
      </c>
      <c r="AG16" s="5">
        <f t="shared" si="11"/>
        <v>670813.39563798206</v>
      </c>
      <c r="AH16" s="5">
        <f t="shared" si="12"/>
        <v>44576.197863172187</v>
      </c>
      <c r="AI16" s="150"/>
      <c r="AJ16" s="2">
        <v>9</v>
      </c>
      <c r="AK16" s="118">
        <v>45108</v>
      </c>
      <c r="AL16" s="5">
        <f t="shared" si="44"/>
        <v>671101.46654936287</v>
      </c>
      <c r="AM16" s="5">
        <f t="shared" si="45"/>
        <v>4835.7826575235513</v>
      </c>
      <c r="AN16" s="5">
        <f t="shared" si="13"/>
        <v>501.58568605891651</v>
      </c>
      <c r="AO16" s="35">
        <f t="shared" si="14"/>
        <v>8.9688795699633134E-3</v>
      </c>
      <c r="AP16" s="5">
        <f t="shared" si="15"/>
        <v>4334.1969714646348</v>
      </c>
      <c r="AQ16" s="35">
        <f t="shared" si="16"/>
        <v>7.7499999999999986E-2</v>
      </c>
      <c r="AR16" s="5">
        <f t="shared" si="46"/>
        <v>4400.1191366961029</v>
      </c>
      <c r="AS16" s="5">
        <f t="shared" si="47"/>
        <v>39121.924781015856</v>
      </c>
      <c r="AT16" s="5">
        <f t="shared" si="17"/>
        <v>670599.8808633039</v>
      </c>
      <c r="AU16" s="5">
        <f t="shared" si="18"/>
        <v>43522.043917711955</v>
      </c>
      <c r="AV16" s="150"/>
      <c r="AW16" s="2">
        <v>9</v>
      </c>
      <c r="AX16" s="118">
        <v>45108</v>
      </c>
      <c r="AY16" s="5">
        <f t="shared" si="48"/>
        <v>670903.64622225775</v>
      </c>
      <c r="AZ16" s="5">
        <f t="shared" si="49"/>
        <v>4719.6979327312483</v>
      </c>
      <c r="BA16" s="5">
        <f t="shared" si="19"/>
        <v>526.55014384213791</v>
      </c>
      <c r="BB16" s="35">
        <f t="shared" si="20"/>
        <v>9.4180464835518594E-3</v>
      </c>
      <c r="BC16" s="5">
        <f t="shared" si="21"/>
        <v>4193.1477888891104</v>
      </c>
      <c r="BD16" s="35">
        <f t="shared" si="22"/>
        <v>7.4999999999999997E-2</v>
      </c>
      <c r="BE16" s="5">
        <f t="shared" si="50"/>
        <v>4622.9039215844577</v>
      </c>
      <c r="BF16" s="5">
        <f t="shared" si="51"/>
        <v>37854.377472996777</v>
      </c>
      <c r="BG16" s="5">
        <f t="shared" si="23"/>
        <v>670377.09607841563</v>
      </c>
      <c r="BH16" s="5">
        <f t="shared" si="24"/>
        <v>42477.281394581238</v>
      </c>
      <c r="BI16" s="150"/>
      <c r="BJ16" s="2">
        <v>9</v>
      </c>
      <c r="BK16" s="118">
        <v>45108</v>
      </c>
      <c r="BL16" s="5">
        <f t="shared" si="52"/>
        <v>670697.31913175562</v>
      </c>
      <c r="BM16" s="5">
        <f t="shared" si="53"/>
        <v>4604.6898903792935</v>
      </c>
      <c r="BN16" s="5">
        <f t="shared" si="25"/>
        <v>552.5602539582701</v>
      </c>
      <c r="BO16" s="35">
        <f t="shared" si="26"/>
        <v>9.8863121386603657E-3</v>
      </c>
      <c r="BP16" s="5">
        <f t="shared" si="27"/>
        <v>4052.1296364210234</v>
      </c>
      <c r="BQ16" s="35">
        <f t="shared" si="28"/>
        <v>7.2499999999999995E-2</v>
      </c>
      <c r="BR16" s="5">
        <f t="shared" si="54"/>
        <v>4855.2411222026658</v>
      </c>
      <c r="BS16" s="5">
        <f t="shared" si="55"/>
        <v>36586.967891210974</v>
      </c>
      <c r="BT16" s="5">
        <f t="shared" si="29"/>
        <v>670144.7588777974</v>
      </c>
      <c r="BU16" s="5">
        <f t="shared" si="30"/>
        <v>41442.209013413638</v>
      </c>
      <c r="BV16" s="150"/>
      <c r="BW16" s="2">
        <v>9</v>
      </c>
      <c r="BX16" s="118">
        <v>45108</v>
      </c>
      <c r="BY16" s="5">
        <f t="shared" si="56"/>
        <v>670482.23220725264</v>
      </c>
      <c r="BZ16" s="5">
        <f t="shared" si="57"/>
        <v>4490.7918424594827</v>
      </c>
      <c r="CA16" s="5">
        <f t="shared" si="31"/>
        <v>579.64548791717561</v>
      </c>
      <c r="CB16" s="35">
        <f t="shared" si="32"/>
        <v>1.0374243374216691E-2</v>
      </c>
      <c r="CC16" s="5">
        <f t="shared" si="33"/>
        <v>3911.1463545423071</v>
      </c>
      <c r="CD16" s="35">
        <f t="shared" si="34"/>
        <v>7.0000000000000007E-2</v>
      </c>
      <c r="CE16" s="5">
        <f t="shared" si="58"/>
        <v>5097.4132806644375</v>
      </c>
      <c r="CF16" s="5">
        <f t="shared" si="59"/>
        <v>35319.713301470911</v>
      </c>
      <c r="CG16" s="5">
        <f t="shared" si="35"/>
        <v>669902.58671933552</v>
      </c>
      <c r="CH16" s="5">
        <f t="shared" si="36"/>
        <v>40417.126582135345</v>
      </c>
    </row>
    <row r="17" spans="1:86" ht="14.25" customHeight="1">
      <c r="A17" s="161">
        <f t="shared" si="64"/>
        <v>7</v>
      </c>
      <c r="B17" s="11">
        <f t="shared" si="65"/>
        <v>377255.88489831035</v>
      </c>
      <c r="C17" s="162">
        <f t="shared" si="60"/>
        <v>365267.17724086175</v>
      </c>
      <c r="D17" s="11">
        <f t="shared" si="66"/>
        <v>353292.83936831699</v>
      </c>
      <c r="E17" s="11">
        <f t="shared" si="61"/>
        <v>341334.38783256762</v>
      </c>
      <c r="F17" s="11">
        <f t="shared" si="62"/>
        <v>329393.40915452159</v>
      </c>
      <c r="G17" s="22">
        <f t="shared" si="63"/>
        <v>317471.55975280644</v>
      </c>
      <c r="H17" s="11"/>
      <c r="I17" s="150"/>
      <c r="J17" s="2">
        <v>10</v>
      </c>
      <c r="K17" s="118">
        <v>45139</v>
      </c>
      <c r="L17" s="5">
        <f t="shared" si="37"/>
        <v>671017.92205597891</v>
      </c>
      <c r="M17" s="5">
        <f t="shared" si="0"/>
        <v>5071.049577343746</v>
      </c>
      <c r="N17" s="5">
        <f t="shared" si="1"/>
        <v>457.80136320889142</v>
      </c>
      <c r="O17" s="35">
        <f t="shared" si="2"/>
        <v>8.1869890176322277E-3</v>
      </c>
      <c r="P17" s="5">
        <f t="shared" si="3"/>
        <v>4613.2482141348546</v>
      </c>
      <c r="Q17" s="35">
        <f t="shared" si="4"/>
        <v>8.249999999999999E-2</v>
      </c>
      <c r="R17" s="5">
        <f t="shared" si="38"/>
        <v>4439.8793072299595</v>
      </c>
      <c r="S17" s="5">
        <f t="shared" si="39"/>
        <v>46270.616466207495</v>
      </c>
      <c r="T17" s="5">
        <f t="shared" si="5"/>
        <v>670560.12069277</v>
      </c>
      <c r="U17" s="5">
        <f t="shared" si="6"/>
        <v>50710.495773437455</v>
      </c>
      <c r="V17" s="150"/>
      <c r="W17" s="2">
        <v>10</v>
      </c>
      <c r="X17" s="118">
        <v>45139</v>
      </c>
      <c r="Y17" s="5">
        <f t="shared" si="40"/>
        <v>670813.39563798206</v>
      </c>
      <c r="Z17" s="5">
        <f t="shared" si="41"/>
        <v>4952.9108736857979</v>
      </c>
      <c r="AA17" s="5">
        <f t="shared" si="7"/>
        <v>480.8215694325836</v>
      </c>
      <c r="AB17" s="35">
        <f t="shared" si="8"/>
        <v>8.6012874380714116E-3</v>
      </c>
      <c r="AC17" s="5">
        <f t="shared" si="9"/>
        <v>4472.0893042532143</v>
      </c>
      <c r="AD17" s="35">
        <f t="shared" si="10"/>
        <v>8.0000000000000016E-2</v>
      </c>
      <c r="AE17" s="5">
        <f t="shared" si="42"/>
        <v>4667.4259314506453</v>
      </c>
      <c r="AF17" s="5">
        <f t="shared" si="43"/>
        <v>44861.682805407334</v>
      </c>
      <c r="AG17" s="5">
        <f t="shared" si="11"/>
        <v>670332.57406854944</v>
      </c>
      <c r="AH17" s="5">
        <f t="shared" si="12"/>
        <v>49529.108736857976</v>
      </c>
      <c r="AI17" s="150"/>
      <c r="AJ17" s="2">
        <v>10</v>
      </c>
      <c r="AK17" s="118">
        <v>45139</v>
      </c>
      <c r="AL17" s="5">
        <f t="shared" si="44"/>
        <v>670599.8808633039</v>
      </c>
      <c r="AM17" s="5">
        <f t="shared" si="45"/>
        <v>4835.7826575235513</v>
      </c>
      <c r="AN17" s="5">
        <f t="shared" si="13"/>
        <v>504.8250936147133</v>
      </c>
      <c r="AO17" s="35">
        <f t="shared" si="14"/>
        <v>9.033555323001036E-3</v>
      </c>
      <c r="AP17" s="5">
        <f t="shared" si="15"/>
        <v>4330.957563908838</v>
      </c>
      <c r="AQ17" s="35">
        <f t="shared" si="16"/>
        <v>7.7500000000000013E-2</v>
      </c>
      <c r="AR17" s="5">
        <f t="shared" si="46"/>
        <v>4904.9442303108162</v>
      </c>
      <c r="AS17" s="5">
        <f t="shared" si="47"/>
        <v>43452.882344924692</v>
      </c>
      <c r="AT17" s="5">
        <f t="shared" si="17"/>
        <v>670095.05576968915</v>
      </c>
      <c r="AU17" s="5">
        <f t="shared" si="18"/>
        <v>48357.826575235507</v>
      </c>
      <c r="AV17" s="150"/>
      <c r="AW17" s="2">
        <v>10</v>
      </c>
      <c r="AX17" s="118">
        <v>45139</v>
      </c>
      <c r="AY17" s="5">
        <f t="shared" si="48"/>
        <v>670377.09607841563</v>
      </c>
      <c r="AZ17" s="5">
        <f t="shared" si="49"/>
        <v>4719.6979327312483</v>
      </c>
      <c r="BA17" s="5">
        <f t="shared" si="19"/>
        <v>529.84108224115062</v>
      </c>
      <c r="BB17" s="35">
        <f t="shared" si="20"/>
        <v>9.4843529471509355E-3</v>
      </c>
      <c r="BC17" s="5">
        <f t="shared" si="21"/>
        <v>4189.8568504900977</v>
      </c>
      <c r="BD17" s="35">
        <f t="shared" si="22"/>
        <v>7.5000000000000011E-2</v>
      </c>
      <c r="BE17" s="5">
        <f t="shared" si="50"/>
        <v>5152.7450038256084</v>
      </c>
      <c r="BF17" s="5">
        <f t="shared" si="51"/>
        <v>42044.234323486875</v>
      </c>
      <c r="BG17" s="5">
        <f t="shared" si="23"/>
        <v>669847.25499617448</v>
      </c>
      <c r="BH17" s="5">
        <f t="shared" si="24"/>
        <v>47196.979327312481</v>
      </c>
      <c r="BI17" s="150"/>
      <c r="BJ17" s="2">
        <v>10</v>
      </c>
      <c r="BK17" s="118">
        <v>45139</v>
      </c>
      <c r="BL17" s="5">
        <f t="shared" si="52"/>
        <v>670144.7588777974</v>
      </c>
      <c r="BM17" s="5">
        <f t="shared" si="53"/>
        <v>4604.6898903792935</v>
      </c>
      <c r="BN17" s="5">
        <f t="shared" si="25"/>
        <v>555.89863882593409</v>
      </c>
      <c r="BO17" s="35">
        <f t="shared" si="26"/>
        <v>9.9542428371474333E-3</v>
      </c>
      <c r="BP17" s="5">
        <f t="shared" si="27"/>
        <v>4048.7912515533594</v>
      </c>
      <c r="BQ17" s="35">
        <f t="shared" si="28"/>
        <v>7.2499999999999995E-2</v>
      </c>
      <c r="BR17" s="5">
        <f t="shared" si="54"/>
        <v>5411.1397610286003</v>
      </c>
      <c r="BS17" s="5">
        <f t="shared" si="55"/>
        <v>40635.759142764335</v>
      </c>
      <c r="BT17" s="5">
        <f t="shared" si="29"/>
        <v>669588.86023897142</v>
      </c>
      <c r="BU17" s="5">
        <f t="shared" si="30"/>
        <v>46046.898903792935</v>
      </c>
      <c r="BV17" s="150"/>
      <c r="BW17" s="2">
        <v>10</v>
      </c>
      <c r="BX17" s="118">
        <v>45139</v>
      </c>
      <c r="BY17" s="5">
        <f t="shared" si="56"/>
        <v>669902.58671933552</v>
      </c>
      <c r="BZ17" s="5">
        <f t="shared" si="57"/>
        <v>4490.7918424594827</v>
      </c>
      <c r="CA17" s="5">
        <f t="shared" si="31"/>
        <v>583.02675326335884</v>
      </c>
      <c r="CB17" s="35">
        <f t="shared" si="32"/>
        <v>1.0443788661009465E-2</v>
      </c>
      <c r="CC17" s="5">
        <f t="shared" si="33"/>
        <v>3907.7650891961239</v>
      </c>
      <c r="CD17" s="35">
        <f t="shared" si="34"/>
        <v>7.0000000000000007E-2</v>
      </c>
      <c r="CE17" s="5">
        <f t="shared" si="58"/>
        <v>5680.4400339277963</v>
      </c>
      <c r="CF17" s="5">
        <f t="shared" si="59"/>
        <v>39227.478390667035</v>
      </c>
      <c r="CG17" s="5">
        <f t="shared" si="35"/>
        <v>669319.55996607221</v>
      </c>
      <c r="CH17" s="5">
        <f t="shared" si="36"/>
        <v>44907.918424594827</v>
      </c>
    </row>
    <row r="18" spans="1:86" ht="14.25" customHeight="1">
      <c r="A18" s="161">
        <f t="shared" si="64"/>
        <v>8</v>
      </c>
      <c r="B18" s="11">
        <f t="shared" si="65"/>
        <v>428569.27458555909</v>
      </c>
      <c r="C18" s="162">
        <f t="shared" si="60"/>
        <v>414848.90699619416</v>
      </c>
      <c r="D18" s="11">
        <f t="shared" si="66"/>
        <v>401148.24086842767</v>
      </c>
      <c r="E18" s="11">
        <f t="shared" si="61"/>
        <v>387469.25327419752</v>
      </c>
      <c r="F18" s="11">
        <f t="shared" si="62"/>
        <v>373814.00797410152</v>
      </c>
      <c r="G18" s="22">
        <f t="shared" si="63"/>
        <v>360184.65498507116</v>
      </c>
      <c r="H18" s="11"/>
      <c r="I18" s="150"/>
      <c r="J18" s="2">
        <v>11</v>
      </c>
      <c r="K18" s="118">
        <v>45170</v>
      </c>
      <c r="L18" s="5">
        <f t="shared" si="37"/>
        <v>670560.12069277</v>
      </c>
      <c r="M18" s="5">
        <f t="shared" si="0"/>
        <v>5071.049577343746</v>
      </c>
      <c r="N18" s="5">
        <f t="shared" si="1"/>
        <v>460.94874758095193</v>
      </c>
      <c r="O18" s="35">
        <f t="shared" si="2"/>
        <v>8.2489023732231961E-3</v>
      </c>
      <c r="P18" s="5">
        <f t="shared" si="3"/>
        <v>4610.1008297627941</v>
      </c>
      <c r="Q18" s="35">
        <f t="shared" si="4"/>
        <v>8.2500000000000018E-2</v>
      </c>
      <c r="R18" s="5">
        <f t="shared" si="38"/>
        <v>4900.8280548109115</v>
      </c>
      <c r="S18" s="5">
        <f t="shared" si="39"/>
        <v>50880.717295970288</v>
      </c>
      <c r="T18" s="5">
        <f t="shared" si="5"/>
        <v>670099.17194518901</v>
      </c>
      <c r="U18" s="5">
        <f t="shared" si="6"/>
        <v>55781.545350781198</v>
      </c>
      <c r="V18" s="150"/>
      <c r="W18" s="2">
        <v>11</v>
      </c>
      <c r="X18" s="118">
        <v>45170</v>
      </c>
      <c r="Y18" s="5">
        <f t="shared" si="40"/>
        <v>670332.57406854944</v>
      </c>
      <c r="Z18" s="5">
        <f t="shared" si="41"/>
        <v>4952.9108736857979</v>
      </c>
      <c r="AA18" s="5">
        <f t="shared" si="7"/>
        <v>484.02704656213427</v>
      </c>
      <c r="AB18" s="35">
        <f t="shared" si="8"/>
        <v>8.6648400860072795E-3</v>
      </c>
      <c r="AC18" s="5">
        <f t="shared" si="9"/>
        <v>4468.8838271236637</v>
      </c>
      <c r="AD18" s="35">
        <f t="shared" si="10"/>
        <v>8.0000000000000016E-2</v>
      </c>
      <c r="AE18" s="5">
        <f t="shared" si="42"/>
        <v>5151.4529780127796</v>
      </c>
      <c r="AF18" s="5">
        <f t="shared" si="43"/>
        <v>49330.566632531001</v>
      </c>
      <c r="AG18" s="5">
        <f t="shared" si="11"/>
        <v>669848.54702198727</v>
      </c>
      <c r="AH18" s="5">
        <f t="shared" si="12"/>
        <v>54482.019610543779</v>
      </c>
      <c r="AI18" s="150"/>
      <c r="AJ18" s="2">
        <v>11</v>
      </c>
      <c r="AK18" s="118">
        <v>45170</v>
      </c>
      <c r="AL18" s="5">
        <f t="shared" si="44"/>
        <v>670095.05576968915</v>
      </c>
      <c r="AM18" s="5">
        <f t="shared" si="45"/>
        <v>4835.7826575235513</v>
      </c>
      <c r="AN18" s="5">
        <f t="shared" si="13"/>
        <v>508.08542234430934</v>
      </c>
      <c r="AO18" s="35">
        <f t="shared" si="14"/>
        <v>9.0987465369797502E-3</v>
      </c>
      <c r="AP18" s="5">
        <f t="shared" si="15"/>
        <v>4327.6972351792419</v>
      </c>
      <c r="AQ18" s="35">
        <f t="shared" si="16"/>
        <v>7.7499999999999986E-2</v>
      </c>
      <c r="AR18" s="5">
        <f t="shared" si="46"/>
        <v>5413.0296526551256</v>
      </c>
      <c r="AS18" s="5">
        <f t="shared" si="47"/>
        <v>47780.579580103935</v>
      </c>
      <c r="AT18" s="5">
        <f t="shared" si="17"/>
        <v>669586.97034734488</v>
      </c>
      <c r="AU18" s="5">
        <f t="shared" si="18"/>
        <v>53193.60923275906</v>
      </c>
      <c r="AV18" s="150"/>
      <c r="AW18" s="2">
        <v>11</v>
      </c>
      <c r="AX18" s="118">
        <v>45170</v>
      </c>
      <c r="AY18" s="5">
        <f t="shared" si="48"/>
        <v>669847.25499617448</v>
      </c>
      <c r="AZ18" s="5">
        <f t="shared" si="49"/>
        <v>4719.6979327312483</v>
      </c>
      <c r="BA18" s="5">
        <f t="shared" si="19"/>
        <v>533.15258900515801</v>
      </c>
      <c r="BB18" s="35">
        <f t="shared" si="20"/>
        <v>9.5511790491676109E-3</v>
      </c>
      <c r="BC18" s="5">
        <f t="shared" si="21"/>
        <v>4186.5453437260903</v>
      </c>
      <c r="BD18" s="35">
        <f t="shared" si="22"/>
        <v>7.4999999999999997E-2</v>
      </c>
      <c r="BE18" s="5">
        <f t="shared" si="50"/>
        <v>5685.8975928307664</v>
      </c>
      <c r="BF18" s="5">
        <f t="shared" si="51"/>
        <v>46230.779667212963</v>
      </c>
      <c r="BG18" s="5">
        <f t="shared" si="23"/>
        <v>669314.1024071693</v>
      </c>
      <c r="BH18" s="5">
        <f t="shared" si="24"/>
        <v>51916.677260043725</v>
      </c>
      <c r="BI18" s="150"/>
      <c r="BJ18" s="2">
        <v>11</v>
      </c>
      <c r="BK18" s="118">
        <v>45170</v>
      </c>
      <c r="BL18" s="5">
        <f t="shared" si="52"/>
        <v>669588.86023897142</v>
      </c>
      <c r="BM18" s="5">
        <f t="shared" si="53"/>
        <v>4604.6898903792935</v>
      </c>
      <c r="BN18" s="5">
        <f t="shared" si="25"/>
        <v>559.25719310217437</v>
      </c>
      <c r="BO18" s="35">
        <f t="shared" si="26"/>
        <v>1.0022697084343599E-2</v>
      </c>
      <c r="BP18" s="5">
        <f t="shared" si="27"/>
        <v>4045.4326972771191</v>
      </c>
      <c r="BQ18" s="35">
        <f t="shared" si="28"/>
        <v>7.2499999999999995E-2</v>
      </c>
      <c r="BR18" s="5">
        <f t="shared" si="54"/>
        <v>5970.3969541307742</v>
      </c>
      <c r="BS18" s="5">
        <f t="shared" si="55"/>
        <v>44681.191840041451</v>
      </c>
      <c r="BT18" s="5">
        <f t="shared" si="29"/>
        <v>669029.60304586927</v>
      </c>
      <c r="BU18" s="5">
        <f t="shared" si="30"/>
        <v>50651.588794172225</v>
      </c>
      <c r="BV18" s="150"/>
      <c r="BW18" s="2">
        <v>11</v>
      </c>
      <c r="BX18" s="118">
        <v>45170</v>
      </c>
      <c r="BY18" s="5">
        <f t="shared" si="56"/>
        <v>669319.55996607221</v>
      </c>
      <c r="BZ18" s="5">
        <f t="shared" si="57"/>
        <v>4490.7918424594827</v>
      </c>
      <c r="CA18" s="5">
        <f t="shared" si="31"/>
        <v>586.42774265739445</v>
      </c>
      <c r="CB18" s="35">
        <f t="shared" si="32"/>
        <v>1.0513861140178611E-2</v>
      </c>
      <c r="CC18" s="5">
        <f t="shared" si="33"/>
        <v>3904.3640998020883</v>
      </c>
      <c r="CD18" s="35">
        <f t="shared" si="34"/>
        <v>7.0000000000000007E-2</v>
      </c>
      <c r="CE18" s="5">
        <f t="shared" si="58"/>
        <v>6266.8677765851908</v>
      </c>
      <c r="CF18" s="5">
        <f t="shared" si="59"/>
        <v>43131.84249046912</v>
      </c>
      <c r="CG18" s="5">
        <f t="shared" si="35"/>
        <v>668733.13222341484</v>
      </c>
      <c r="CH18" s="5">
        <f t="shared" si="36"/>
        <v>49398.71026705431</v>
      </c>
    </row>
    <row r="19" spans="1:86" ht="14.25" customHeight="1">
      <c r="A19" s="161">
        <f t="shared" si="64"/>
        <v>9</v>
      </c>
      <c r="B19" s="11">
        <f t="shared" si="65"/>
        <v>479065.22937498445</v>
      </c>
      <c r="C19" s="162">
        <f t="shared" si="60"/>
        <v>463612.82595055271</v>
      </c>
      <c r="D19" s="11">
        <f t="shared" si="66"/>
        <v>448186.5387009923</v>
      </c>
      <c r="E19" s="11">
        <f t="shared" si="61"/>
        <v>432788.85922193411</v>
      </c>
      <c r="F19" s="11">
        <f t="shared" si="62"/>
        <v>417422.38267960056</v>
      </c>
      <c r="G19" s="22">
        <f t="shared" si="63"/>
        <v>402089.80686049728</v>
      </c>
      <c r="H19" s="11"/>
      <c r="I19" s="150"/>
      <c r="J19" s="2">
        <v>12</v>
      </c>
      <c r="K19" s="118">
        <v>45200</v>
      </c>
      <c r="L19" s="5">
        <f t="shared" si="37"/>
        <v>670099.17194518901</v>
      </c>
      <c r="M19" s="5">
        <f t="shared" si="0"/>
        <v>5071.049577343746</v>
      </c>
      <c r="N19" s="5">
        <f t="shared" si="1"/>
        <v>464.1177702205714</v>
      </c>
      <c r="O19" s="35">
        <f t="shared" si="2"/>
        <v>8.3113268540233459E-3</v>
      </c>
      <c r="P19" s="5">
        <f t="shared" si="3"/>
        <v>4606.9318071231746</v>
      </c>
      <c r="Q19" s="35">
        <f t="shared" si="4"/>
        <v>8.2500000000000004E-2</v>
      </c>
      <c r="R19" s="5">
        <f t="shared" si="38"/>
        <v>5364.9458250314829</v>
      </c>
      <c r="S19" s="5">
        <f t="shared" si="39"/>
        <v>55487.649103093463</v>
      </c>
      <c r="T19" s="5">
        <f t="shared" si="5"/>
        <v>669635.05417496839</v>
      </c>
      <c r="U19" s="5">
        <f t="shared" si="6"/>
        <v>60852.594928124949</v>
      </c>
      <c r="V19" s="150"/>
      <c r="W19" s="2">
        <v>12</v>
      </c>
      <c r="X19" s="118">
        <v>45200</v>
      </c>
      <c r="Y19" s="5">
        <f t="shared" si="40"/>
        <v>669848.54702198727</v>
      </c>
      <c r="Z19" s="5">
        <f t="shared" si="41"/>
        <v>4952.9108736857979</v>
      </c>
      <c r="AA19" s="5">
        <f t="shared" si="7"/>
        <v>487.25389353921582</v>
      </c>
      <c r="AB19" s="35">
        <f t="shared" si="8"/>
        <v>8.7289085696541265E-3</v>
      </c>
      <c r="AC19" s="5">
        <f t="shared" si="9"/>
        <v>4465.6569801465821</v>
      </c>
      <c r="AD19" s="35">
        <f t="shared" si="10"/>
        <v>0.08</v>
      </c>
      <c r="AE19" s="5">
        <f t="shared" si="42"/>
        <v>5638.7068715519954</v>
      </c>
      <c r="AF19" s="5">
        <f t="shared" si="43"/>
        <v>53796.223612677582</v>
      </c>
      <c r="AG19" s="5">
        <f t="shared" si="11"/>
        <v>669361.29312844807</v>
      </c>
      <c r="AH19" s="5">
        <f t="shared" si="12"/>
        <v>59434.930484229575</v>
      </c>
      <c r="AI19" s="150"/>
      <c r="AJ19" s="2">
        <v>12</v>
      </c>
      <c r="AK19" s="118">
        <v>45200</v>
      </c>
      <c r="AL19" s="5">
        <f t="shared" si="44"/>
        <v>669586.97034734488</v>
      </c>
      <c r="AM19" s="5">
        <f t="shared" si="45"/>
        <v>4835.7826575235513</v>
      </c>
      <c r="AN19" s="5">
        <f t="shared" si="13"/>
        <v>511.36680736361541</v>
      </c>
      <c r="AO19" s="35">
        <f t="shared" si="14"/>
        <v>9.1644580317627108E-3</v>
      </c>
      <c r="AP19" s="5">
        <f t="shared" si="15"/>
        <v>4324.4158501599359</v>
      </c>
      <c r="AQ19" s="35">
        <f t="shared" si="16"/>
        <v>7.7499999999999999E-2</v>
      </c>
      <c r="AR19" s="5">
        <f t="shared" si="46"/>
        <v>5924.396460018741</v>
      </c>
      <c r="AS19" s="5">
        <f t="shared" si="47"/>
        <v>52104.995430263873</v>
      </c>
      <c r="AT19" s="5">
        <f t="shared" si="17"/>
        <v>669075.6035399813</v>
      </c>
      <c r="AU19" s="5">
        <f t="shared" si="18"/>
        <v>58029.391890282612</v>
      </c>
      <c r="AV19" s="150"/>
      <c r="AW19" s="2">
        <v>12</v>
      </c>
      <c r="AX19" s="118">
        <v>45200</v>
      </c>
      <c r="AY19" s="5">
        <f t="shared" si="48"/>
        <v>669314.1024071693</v>
      </c>
      <c r="AZ19" s="5">
        <f t="shared" si="49"/>
        <v>4719.6979327312483</v>
      </c>
      <c r="BA19" s="5">
        <f t="shared" si="19"/>
        <v>536.48479268644041</v>
      </c>
      <c r="BB19" s="35">
        <f t="shared" si="20"/>
        <v>9.6185296097659623E-3</v>
      </c>
      <c r="BC19" s="5">
        <f t="shared" si="21"/>
        <v>4183.2131400448079</v>
      </c>
      <c r="BD19" s="35">
        <f t="shared" si="22"/>
        <v>7.4999999999999997E-2</v>
      </c>
      <c r="BE19" s="5">
        <f t="shared" si="50"/>
        <v>6222.3823855172068</v>
      </c>
      <c r="BF19" s="5">
        <f t="shared" si="51"/>
        <v>50413.992807257768</v>
      </c>
      <c r="BG19" s="5">
        <f t="shared" si="23"/>
        <v>668777.61761448288</v>
      </c>
      <c r="BH19" s="5">
        <f t="shared" si="24"/>
        <v>56636.375192774976</v>
      </c>
      <c r="BI19" s="150"/>
      <c r="BJ19" s="2">
        <v>12</v>
      </c>
      <c r="BK19" s="118">
        <v>45200</v>
      </c>
      <c r="BL19" s="5">
        <f t="shared" si="52"/>
        <v>669029.60304586927</v>
      </c>
      <c r="BM19" s="5">
        <f t="shared" si="53"/>
        <v>4604.6898903792935</v>
      </c>
      <c r="BN19" s="5">
        <f t="shared" si="25"/>
        <v>562.63603864383322</v>
      </c>
      <c r="BO19" s="35">
        <f t="shared" si="26"/>
        <v>1.0091679699953577E-2</v>
      </c>
      <c r="BP19" s="5">
        <f t="shared" si="27"/>
        <v>4042.0538517354603</v>
      </c>
      <c r="BQ19" s="35">
        <f t="shared" si="28"/>
        <v>7.2499999999999995E-2</v>
      </c>
      <c r="BR19" s="5">
        <f t="shared" si="54"/>
        <v>6533.0329927746079</v>
      </c>
      <c r="BS19" s="5">
        <f t="shared" si="55"/>
        <v>48723.245691776909</v>
      </c>
      <c r="BT19" s="5">
        <f t="shared" si="29"/>
        <v>668466.96700722538</v>
      </c>
      <c r="BU19" s="5">
        <f t="shared" si="30"/>
        <v>55256.278684551515</v>
      </c>
      <c r="BV19" s="150"/>
      <c r="BW19" s="2">
        <v>12</v>
      </c>
      <c r="BX19" s="118">
        <v>45200</v>
      </c>
      <c r="BY19" s="5">
        <f t="shared" si="56"/>
        <v>668733.13222341484</v>
      </c>
      <c r="BZ19" s="5">
        <f t="shared" si="57"/>
        <v>4490.7918424594827</v>
      </c>
      <c r="CA19" s="5">
        <f t="shared" si="31"/>
        <v>589.84857115622935</v>
      </c>
      <c r="CB19" s="35">
        <f t="shared" si="32"/>
        <v>1.0584465630319669E-2</v>
      </c>
      <c r="CC19" s="5">
        <f t="shared" si="33"/>
        <v>3900.9432713032534</v>
      </c>
      <c r="CD19" s="35">
        <f t="shared" si="34"/>
        <v>7.0000000000000007E-2</v>
      </c>
      <c r="CE19" s="5">
        <f t="shared" si="58"/>
        <v>6856.7163477414197</v>
      </c>
      <c r="CF19" s="5">
        <f t="shared" si="59"/>
        <v>47032.785761772371</v>
      </c>
      <c r="CG19" s="5">
        <f t="shared" si="35"/>
        <v>668143.28365225857</v>
      </c>
      <c r="CH19" s="5">
        <f t="shared" si="36"/>
        <v>53889.502109513793</v>
      </c>
    </row>
    <row r="20" spans="1:86" ht="14.25" customHeight="1">
      <c r="A20" s="161">
        <f t="shared" si="64"/>
        <v>10</v>
      </c>
      <c r="B20" s="11">
        <f t="shared" si="65"/>
        <v>528673.70152200956</v>
      </c>
      <c r="C20" s="162">
        <f t="shared" si="60"/>
        <v>511491.05621079489</v>
      </c>
      <c r="D20" s="11">
        <f t="shared" si="66"/>
        <v>494342.1088209789</v>
      </c>
      <c r="E20" s="11">
        <f t="shared" si="61"/>
        <v>477229.91496252437</v>
      </c>
      <c r="F20" s="11">
        <f t="shared" si="62"/>
        <v>460157.65033430269</v>
      </c>
      <c r="G20" s="22">
        <f t="shared" si="63"/>
        <v>443128.60908849188</v>
      </c>
      <c r="H20" s="11"/>
      <c r="I20" s="150"/>
      <c r="J20" s="2">
        <v>13</v>
      </c>
      <c r="K20" s="118">
        <v>45231</v>
      </c>
      <c r="L20" s="5">
        <f t="shared" si="37"/>
        <v>669635.05417496839</v>
      </c>
      <c r="M20" s="5">
        <f t="shared" si="0"/>
        <v>5071.049577343746</v>
      </c>
      <c r="N20" s="5">
        <f t="shared" si="1"/>
        <v>467.3085798908387</v>
      </c>
      <c r="O20" s="35">
        <f t="shared" si="2"/>
        <v>8.3742673322248634E-3</v>
      </c>
      <c r="P20" s="5">
        <f t="shared" si="3"/>
        <v>4603.7409974529073</v>
      </c>
      <c r="Q20" s="35">
        <f t="shared" si="4"/>
        <v>8.249999999999999E-2</v>
      </c>
      <c r="R20" s="5">
        <f t="shared" si="38"/>
        <v>5832.2544049223216</v>
      </c>
      <c r="S20" s="5">
        <f t="shared" si="39"/>
        <v>60091.39010054637</v>
      </c>
      <c r="T20" s="5">
        <f t="shared" si="5"/>
        <v>669167.74559507752</v>
      </c>
      <c r="U20" s="5">
        <f t="shared" si="6"/>
        <v>65923.644505468692</v>
      </c>
      <c r="V20" s="150"/>
      <c r="W20" s="2">
        <v>13</v>
      </c>
      <c r="X20" s="118">
        <v>45231</v>
      </c>
      <c r="Y20" s="5">
        <f t="shared" si="40"/>
        <v>669361.29312844807</v>
      </c>
      <c r="Z20" s="5">
        <f t="shared" si="41"/>
        <v>4952.9108736857979</v>
      </c>
      <c r="AA20" s="5">
        <f t="shared" si="7"/>
        <v>490.50225282947758</v>
      </c>
      <c r="AB20" s="35">
        <f t="shared" si="8"/>
        <v>8.7934977632837565E-3</v>
      </c>
      <c r="AC20" s="5">
        <f t="shared" si="9"/>
        <v>4462.4086208563203</v>
      </c>
      <c r="AD20" s="35">
        <f t="shared" si="10"/>
        <v>7.9999999999999988E-2</v>
      </c>
      <c r="AE20" s="5">
        <f t="shared" si="42"/>
        <v>6129.209124381473</v>
      </c>
      <c r="AF20" s="5">
        <f t="shared" si="43"/>
        <v>58258.632233533906</v>
      </c>
      <c r="AG20" s="5">
        <f t="shared" si="11"/>
        <v>668870.79087561858</v>
      </c>
      <c r="AH20" s="5">
        <f t="shared" si="12"/>
        <v>64387.841357915378</v>
      </c>
      <c r="AI20" s="150"/>
      <c r="AJ20" s="2">
        <v>13</v>
      </c>
      <c r="AK20" s="118">
        <v>45231</v>
      </c>
      <c r="AL20" s="5">
        <f t="shared" si="44"/>
        <v>669075.6035399813</v>
      </c>
      <c r="AM20" s="5">
        <f t="shared" si="45"/>
        <v>4835.7826575235513</v>
      </c>
      <c r="AN20" s="5">
        <f t="shared" si="13"/>
        <v>514.66938466117244</v>
      </c>
      <c r="AO20" s="35">
        <f t="shared" si="14"/>
        <v>9.2306946827198349E-3</v>
      </c>
      <c r="AP20" s="5">
        <f t="shared" si="15"/>
        <v>4321.1132728623788</v>
      </c>
      <c r="AQ20" s="35">
        <f t="shared" si="16"/>
        <v>7.7499999999999986E-2</v>
      </c>
      <c r="AR20" s="5">
        <f t="shared" si="46"/>
        <v>6439.0658446799134</v>
      </c>
      <c r="AS20" s="5">
        <f t="shared" si="47"/>
        <v>56426.10870312625</v>
      </c>
      <c r="AT20" s="5">
        <f t="shared" si="17"/>
        <v>668560.93415532017</v>
      </c>
      <c r="AU20" s="5">
        <f t="shared" si="18"/>
        <v>62865.174547806164</v>
      </c>
      <c r="AV20" s="150"/>
      <c r="AW20" s="2">
        <v>13</v>
      </c>
      <c r="AX20" s="118">
        <v>45231</v>
      </c>
      <c r="AY20" s="5">
        <f t="shared" si="48"/>
        <v>668777.61761448288</v>
      </c>
      <c r="AZ20" s="5">
        <f t="shared" si="49"/>
        <v>4719.6979327312483</v>
      </c>
      <c r="BA20" s="5">
        <f t="shared" si="19"/>
        <v>539.83782264073034</v>
      </c>
      <c r="BB20" s="35">
        <f t="shared" si="20"/>
        <v>9.6864095045463092E-3</v>
      </c>
      <c r="BC20" s="5">
        <f t="shared" si="21"/>
        <v>4179.860110090518</v>
      </c>
      <c r="BD20" s="35">
        <f t="shared" si="22"/>
        <v>7.5000000000000011E-2</v>
      </c>
      <c r="BE20" s="5">
        <f t="shared" si="50"/>
        <v>6762.2202081579371</v>
      </c>
      <c r="BF20" s="5">
        <f t="shared" si="51"/>
        <v>54593.852917348282</v>
      </c>
      <c r="BG20" s="5">
        <f t="shared" si="23"/>
        <v>668237.7797918421</v>
      </c>
      <c r="BH20" s="5">
        <f t="shared" si="24"/>
        <v>61356.07312550622</v>
      </c>
      <c r="BI20" s="150"/>
      <c r="BJ20" s="2">
        <v>13</v>
      </c>
      <c r="BK20" s="118">
        <v>45231</v>
      </c>
      <c r="BL20" s="5">
        <f t="shared" si="52"/>
        <v>668466.96700722538</v>
      </c>
      <c r="BM20" s="5">
        <f t="shared" si="53"/>
        <v>4604.6898903792935</v>
      </c>
      <c r="BN20" s="5">
        <f t="shared" si="25"/>
        <v>566.0352980439734</v>
      </c>
      <c r="BO20" s="35">
        <f t="shared" si="26"/>
        <v>1.016119555905335E-2</v>
      </c>
      <c r="BP20" s="5">
        <f t="shared" si="27"/>
        <v>4038.6545923353201</v>
      </c>
      <c r="BQ20" s="35">
        <f t="shared" si="28"/>
        <v>7.2499999999999995E-2</v>
      </c>
      <c r="BR20" s="5">
        <f t="shared" si="54"/>
        <v>7099.0682908185809</v>
      </c>
      <c r="BS20" s="5">
        <f t="shared" si="55"/>
        <v>52761.900284112227</v>
      </c>
      <c r="BT20" s="5">
        <f t="shared" si="29"/>
        <v>667900.9317091814</v>
      </c>
      <c r="BU20" s="5">
        <f t="shared" si="30"/>
        <v>59860.968574930812</v>
      </c>
      <c r="BV20" s="150"/>
      <c r="BW20" s="2">
        <v>13</v>
      </c>
      <c r="BX20" s="118">
        <v>45231</v>
      </c>
      <c r="BY20" s="5">
        <f t="shared" si="56"/>
        <v>668143.28365225857</v>
      </c>
      <c r="BZ20" s="5">
        <f t="shared" si="57"/>
        <v>4490.7918424594827</v>
      </c>
      <c r="CA20" s="5">
        <f t="shared" si="31"/>
        <v>593.28935448797438</v>
      </c>
      <c r="CB20" s="35">
        <f t="shared" si="32"/>
        <v>1.0655607005339723E-2</v>
      </c>
      <c r="CC20" s="5">
        <f t="shared" si="33"/>
        <v>3897.5024879715083</v>
      </c>
      <c r="CD20" s="35">
        <f t="shared" si="34"/>
        <v>7.0000000000000007E-2</v>
      </c>
      <c r="CE20" s="5">
        <f t="shared" si="58"/>
        <v>7450.005702229394</v>
      </c>
      <c r="CF20" s="5">
        <f t="shared" si="59"/>
        <v>50930.288249743877</v>
      </c>
      <c r="CG20" s="5">
        <f t="shared" si="35"/>
        <v>667549.99429777055</v>
      </c>
      <c r="CH20" s="5">
        <f t="shared" si="36"/>
        <v>58380.293951973268</v>
      </c>
    </row>
    <row r="21" spans="1:86" ht="14.25" customHeight="1">
      <c r="A21" s="161">
        <f t="shared" si="64"/>
        <v>11</v>
      </c>
      <c r="B21" s="11">
        <f t="shared" si="65"/>
        <v>577318.64074101893</v>
      </c>
      <c r="C21" s="162">
        <f t="shared" si="60"/>
        <v>558410.08605212381</v>
      </c>
      <c r="D21" s="11">
        <f t="shared" si="66"/>
        <v>539544.05671957345</v>
      </c>
      <c r="E21" s="11">
        <f t="shared" si="61"/>
        <v>520724.21636016195</v>
      </c>
      <c r="F21" s="11">
        <f t="shared" si="62"/>
        <v>501954.36432021379</v>
      </c>
      <c r="G21" s="22">
        <f t="shared" si="63"/>
        <v>483238.43318299216</v>
      </c>
      <c r="H21" s="11"/>
      <c r="I21" s="150"/>
      <c r="J21" s="2">
        <v>14</v>
      </c>
      <c r="K21" s="118">
        <v>45261</v>
      </c>
      <c r="L21" s="5">
        <f t="shared" si="37"/>
        <v>669167.74559507752</v>
      </c>
      <c r="M21" s="5">
        <f t="shared" si="0"/>
        <v>5071.049577343746</v>
      </c>
      <c r="N21" s="5">
        <f t="shared" si="1"/>
        <v>470.52132637758768</v>
      </c>
      <c r="O21" s="35">
        <f t="shared" si="2"/>
        <v>8.4377287364769057E-3</v>
      </c>
      <c r="P21" s="5">
        <f t="shared" si="3"/>
        <v>4600.5282509661583</v>
      </c>
      <c r="Q21" s="35">
        <f t="shared" si="4"/>
        <v>8.2500000000000018E-2</v>
      </c>
      <c r="R21" s="5">
        <f t="shared" si="38"/>
        <v>6302.7757312999092</v>
      </c>
      <c r="S21" s="5">
        <f t="shared" si="39"/>
        <v>64691.918351512526</v>
      </c>
      <c r="T21" s="5">
        <f t="shared" si="5"/>
        <v>668697.22426869988</v>
      </c>
      <c r="U21" s="5">
        <f t="shared" si="6"/>
        <v>70994.694082812435</v>
      </c>
      <c r="V21" s="150"/>
      <c r="W21" s="2">
        <v>14</v>
      </c>
      <c r="X21" s="118">
        <v>45261</v>
      </c>
      <c r="Y21" s="5">
        <f t="shared" si="40"/>
        <v>668870.79087561858</v>
      </c>
      <c r="Z21" s="5">
        <f t="shared" si="41"/>
        <v>4952.9108736857979</v>
      </c>
      <c r="AA21" s="5">
        <f t="shared" si="7"/>
        <v>493.77226784834056</v>
      </c>
      <c r="AB21" s="35">
        <f t="shared" si="8"/>
        <v>8.8586125975441705E-3</v>
      </c>
      <c r="AC21" s="5">
        <f t="shared" si="9"/>
        <v>4459.1386058374574</v>
      </c>
      <c r="AD21" s="35">
        <f t="shared" si="10"/>
        <v>0.08</v>
      </c>
      <c r="AE21" s="5">
        <f t="shared" si="42"/>
        <v>6622.9813922298135</v>
      </c>
      <c r="AF21" s="5">
        <f t="shared" si="43"/>
        <v>62717.770839371362</v>
      </c>
      <c r="AG21" s="5">
        <f t="shared" si="11"/>
        <v>668377.01860777021</v>
      </c>
      <c r="AH21" s="5">
        <f t="shared" si="12"/>
        <v>69340.752231601175</v>
      </c>
      <c r="AI21" s="150"/>
      <c r="AJ21" s="2">
        <v>14</v>
      </c>
      <c r="AK21" s="118">
        <v>45261</v>
      </c>
      <c r="AL21" s="5">
        <f t="shared" si="44"/>
        <v>668560.93415532017</v>
      </c>
      <c r="AM21" s="5">
        <f t="shared" si="45"/>
        <v>4835.7826575235513</v>
      </c>
      <c r="AN21" s="5">
        <f t="shared" si="13"/>
        <v>517.99329110377494</v>
      </c>
      <c r="AO21" s="35">
        <f t="shared" si="14"/>
        <v>9.2974614215212519E-3</v>
      </c>
      <c r="AP21" s="5">
        <f t="shared" si="15"/>
        <v>4317.7893664197763</v>
      </c>
      <c r="AQ21" s="35">
        <f t="shared" si="16"/>
        <v>7.7500000000000013E-2</v>
      </c>
      <c r="AR21" s="5">
        <f t="shared" si="46"/>
        <v>6957.0591357836884</v>
      </c>
      <c r="AS21" s="5">
        <f t="shared" si="47"/>
        <v>60743.898069546027</v>
      </c>
      <c r="AT21" s="5">
        <f t="shared" si="17"/>
        <v>668042.94086421642</v>
      </c>
      <c r="AU21" s="5">
        <f t="shared" si="18"/>
        <v>67700.957205329716</v>
      </c>
      <c r="AV21" s="150"/>
      <c r="AW21" s="2">
        <v>14</v>
      </c>
      <c r="AX21" s="118">
        <v>45261</v>
      </c>
      <c r="AY21" s="5">
        <f t="shared" si="48"/>
        <v>668237.7797918421</v>
      </c>
      <c r="AZ21" s="5">
        <f t="shared" si="49"/>
        <v>4719.6979327312483</v>
      </c>
      <c r="BA21" s="5">
        <f t="shared" si="19"/>
        <v>543.21180903223558</v>
      </c>
      <c r="BB21" s="35">
        <f t="shared" si="20"/>
        <v>9.7548236653386619E-3</v>
      </c>
      <c r="BC21" s="5">
        <f t="shared" si="21"/>
        <v>4176.4861236990128</v>
      </c>
      <c r="BD21" s="35">
        <f t="shared" si="22"/>
        <v>7.4999999999999997E-2</v>
      </c>
      <c r="BE21" s="5">
        <f t="shared" si="50"/>
        <v>7305.4320171901727</v>
      </c>
      <c r="BF21" s="5">
        <f t="shared" si="51"/>
        <v>58770.339041047293</v>
      </c>
      <c r="BG21" s="5">
        <f t="shared" si="23"/>
        <v>667694.56798280985</v>
      </c>
      <c r="BH21" s="5">
        <f t="shared" si="24"/>
        <v>66075.771058237471</v>
      </c>
      <c r="BI21" s="150"/>
      <c r="BJ21" s="2">
        <v>14</v>
      </c>
      <c r="BK21" s="118">
        <v>45261</v>
      </c>
      <c r="BL21" s="5">
        <f t="shared" si="52"/>
        <v>667900.9317091814</v>
      </c>
      <c r="BM21" s="5">
        <f t="shared" si="53"/>
        <v>4604.6898903792935</v>
      </c>
      <c r="BN21" s="5">
        <f t="shared" si="25"/>
        <v>569.45509463632243</v>
      </c>
      <c r="BO21" s="35">
        <f t="shared" si="26"/>
        <v>1.0231249592883195E-2</v>
      </c>
      <c r="BP21" s="5">
        <f t="shared" si="27"/>
        <v>4035.2347957429711</v>
      </c>
      <c r="BQ21" s="35">
        <f t="shared" si="28"/>
        <v>7.2499999999999995E-2</v>
      </c>
      <c r="BR21" s="5">
        <f t="shared" si="54"/>
        <v>7668.5233854549033</v>
      </c>
      <c r="BS21" s="5">
        <f t="shared" si="55"/>
        <v>56797.135079855201</v>
      </c>
      <c r="BT21" s="5">
        <f t="shared" si="29"/>
        <v>667331.4766145451</v>
      </c>
      <c r="BU21" s="5">
        <f t="shared" si="30"/>
        <v>64465.658465310102</v>
      </c>
      <c r="BV21" s="150"/>
      <c r="BW21" s="2">
        <v>14</v>
      </c>
      <c r="BX21" s="118">
        <v>45261</v>
      </c>
      <c r="BY21" s="5">
        <f t="shared" si="56"/>
        <v>667549.99429777055</v>
      </c>
      <c r="BZ21" s="5">
        <f t="shared" si="57"/>
        <v>4490.7918424594827</v>
      </c>
      <c r="CA21" s="5">
        <f t="shared" si="31"/>
        <v>596.75020905582096</v>
      </c>
      <c r="CB21" s="35">
        <f t="shared" si="32"/>
        <v>1.0727290195250275E-2</v>
      </c>
      <c r="CC21" s="5">
        <f t="shared" si="33"/>
        <v>3894.0416334036618</v>
      </c>
      <c r="CD21" s="35">
        <f t="shared" si="34"/>
        <v>7.0000000000000007E-2</v>
      </c>
      <c r="CE21" s="5">
        <f t="shared" si="58"/>
        <v>8046.755911285215</v>
      </c>
      <c r="CF21" s="5">
        <f t="shared" si="59"/>
        <v>54824.32988314754</v>
      </c>
      <c r="CG21" s="5">
        <f t="shared" si="35"/>
        <v>666953.24408871471</v>
      </c>
      <c r="CH21" s="5">
        <f t="shared" si="36"/>
        <v>62871.085794432758</v>
      </c>
    </row>
    <row r="22" spans="1:86" ht="14.25" customHeight="1">
      <c r="A22" s="161">
        <f t="shared" si="64"/>
        <v>12</v>
      </c>
      <c r="B22" s="11">
        <f t="shared" si="65"/>
        <v>624917.47983478056</v>
      </c>
      <c r="C22" s="162">
        <f t="shared" si="60"/>
        <v>604290.30231284013</v>
      </c>
      <c r="D22" s="11">
        <f t="shared" si="66"/>
        <v>583715.79413743352</v>
      </c>
      <c r="E22" s="11">
        <f t="shared" si="61"/>
        <v>563198.26441472524</v>
      </c>
      <c r="F22" s="11">
        <f t="shared" si="62"/>
        <v>542742.17225228262</v>
      </c>
      <c r="G22" s="22">
        <f t="shared" si="63"/>
        <v>522352.12323961424</v>
      </c>
      <c r="H22" s="11"/>
      <c r="I22" s="150"/>
      <c r="J22" s="2">
        <v>15</v>
      </c>
      <c r="K22" s="118">
        <v>45292</v>
      </c>
      <c r="L22" s="5">
        <f t="shared" si="37"/>
        <v>668697.22426869988</v>
      </c>
      <c r="M22" s="5">
        <f t="shared" si="0"/>
        <v>5071.049577343746</v>
      </c>
      <c r="N22" s="5">
        <f t="shared" si="1"/>
        <v>473.75616049643395</v>
      </c>
      <c r="O22" s="35">
        <f t="shared" si="2"/>
        <v>8.5017160526941228E-3</v>
      </c>
      <c r="P22" s="5">
        <f t="shared" si="3"/>
        <v>4597.2934168473121</v>
      </c>
      <c r="Q22" s="35">
        <f t="shared" si="4"/>
        <v>8.2500000000000018E-2</v>
      </c>
      <c r="R22" s="5">
        <f t="shared" si="38"/>
        <v>6776.5318917963432</v>
      </c>
      <c r="S22" s="5">
        <f t="shared" si="39"/>
        <v>69289.211768359834</v>
      </c>
      <c r="T22" s="5">
        <f t="shared" si="5"/>
        <v>668223.46810820349</v>
      </c>
      <c r="U22" s="5">
        <f t="shared" si="6"/>
        <v>76065.743660156179</v>
      </c>
      <c r="V22" s="150"/>
      <c r="W22" s="2">
        <v>15</v>
      </c>
      <c r="X22" s="118">
        <v>45292</v>
      </c>
      <c r="Y22" s="5">
        <f t="shared" si="40"/>
        <v>668377.01860777021</v>
      </c>
      <c r="Z22" s="5">
        <f t="shared" si="41"/>
        <v>4952.9108736857979</v>
      </c>
      <c r="AA22" s="5">
        <f t="shared" si="7"/>
        <v>497.06408296732934</v>
      </c>
      <c r="AB22" s="35">
        <f t="shared" si="8"/>
        <v>8.9242580602674967E-3</v>
      </c>
      <c r="AC22" s="5">
        <f t="shared" si="9"/>
        <v>4455.8467907184686</v>
      </c>
      <c r="AD22" s="35">
        <f t="shared" si="10"/>
        <v>0.08</v>
      </c>
      <c r="AE22" s="5">
        <f t="shared" si="42"/>
        <v>7120.0454751971429</v>
      </c>
      <c r="AF22" s="5">
        <f t="shared" si="43"/>
        <v>67173.617630089837</v>
      </c>
      <c r="AG22" s="5">
        <f t="shared" si="11"/>
        <v>667879.95452480286</v>
      </c>
      <c r="AH22" s="5">
        <f t="shared" si="12"/>
        <v>74293.663105286978</v>
      </c>
      <c r="AI22" s="150"/>
      <c r="AJ22" s="2">
        <v>15</v>
      </c>
      <c r="AK22" s="118">
        <v>45292</v>
      </c>
      <c r="AL22" s="5">
        <f t="shared" si="44"/>
        <v>668042.94086421642</v>
      </c>
      <c r="AM22" s="5">
        <f t="shared" si="45"/>
        <v>4835.7826575235513</v>
      </c>
      <c r="AN22" s="5">
        <f t="shared" si="13"/>
        <v>521.33866444215346</v>
      </c>
      <c r="AO22" s="35">
        <f t="shared" si="14"/>
        <v>9.3647632369450069E-3</v>
      </c>
      <c r="AP22" s="5">
        <f t="shared" si="15"/>
        <v>4314.4439930813978</v>
      </c>
      <c r="AQ22" s="35">
        <f t="shared" si="16"/>
        <v>7.7499999999999999E-2</v>
      </c>
      <c r="AR22" s="5">
        <f t="shared" si="46"/>
        <v>7478.3978002258418</v>
      </c>
      <c r="AS22" s="5">
        <f t="shared" si="47"/>
        <v>65058.342062627424</v>
      </c>
      <c r="AT22" s="5">
        <f t="shared" si="17"/>
        <v>667521.60219977424</v>
      </c>
      <c r="AU22" s="5">
        <f t="shared" si="18"/>
        <v>72536.739862853268</v>
      </c>
      <c r="AV22" s="150"/>
      <c r="AW22" s="2">
        <v>15</v>
      </c>
      <c r="AX22" s="118">
        <v>45292</v>
      </c>
      <c r="AY22" s="5">
        <f t="shared" si="48"/>
        <v>667694.56798280985</v>
      </c>
      <c r="AZ22" s="5">
        <f t="shared" si="49"/>
        <v>4719.6979327312483</v>
      </c>
      <c r="BA22" s="5">
        <f t="shared" si="19"/>
        <v>546.60688283868694</v>
      </c>
      <c r="BB22" s="35">
        <f t="shared" si="20"/>
        <v>9.8237770810097637E-3</v>
      </c>
      <c r="BC22" s="5">
        <f t="shared" si="21"/>
        <v>4173.0910498925614</v>
      </c>
      <c r="BD22" s="35">
        <f t="shared" si="22"/>
        <v>7.4999999999999997E-2</v>
      </c>
      <c r="BE22" s="5">
        <f t="shared" si="50"/>
        <v>7852.0389000288596</v>
      </c>
      <c r="BF22" s="5">
        <f t="shared" si="51"/>
        <v>62943.430090939852</v>
      </c>
      <c r="BG22" s="5">
        <f t="shared" si="23"/>
        <v>667147.9610999712</v>
      </c>
      <c r="BH22" s="5">
        <f t="shared" si="24"/>
        <v>70795.468990968715</v>
      </c>
      <c r="BI22" s="150"/>
      <c r="BJ22" s="2">
        <v>15</v>
      </c>
      <c r="BK22" s="118">
        <v>45292</v>
      </c>
      <c r="BL22" s="5">
        <f t="shared" si="52"/>
        <v>667331.4766145451</v>
      </c>
      <c r="BM22" s="5">
        <f t="shared" si="53"/>
        <v>4604.6898903792935</v>
      </c>
      <c r="BN22" s="5">
        <f t="shared" si="25"/>
        <v>572.89555249975047</v>
      </c>
      <c r="BO22" s="35">
        <f t="shared" si="26"/>
        <v>1.0301846789654585E-2</v>
      </c>
      <c r="BP22" s="5">
        <f t="shared" si="27"/>
        <v>4031.794337879543</v>
      </c>
      <c r="BQ22" s="35">
        <f t="shared" si="28"/>
        <v>7.2499999999999995E-2</v>
      </c>
      <c r="BR22" s="5">
        <f t="shared" si="54"/>
        <v>8241.4189379546533</v>
      </c>
      <c r="BS22" s="5">
        <f t="shared" si="55"/>
        <v>60828.929417734747</v>
      </c>
      <c r="BT22" s="5">
        <f t="shared" si="29"/>
        <v>666758.5810620453</v>
      </c>
      <c r="BU22" s="5">
        <f t="shared" si="30"/>
        <v>69070.348355689406</v>
      </c>
      <c r="BV22" s="150"/>
      <c r="BW22" s="2">
        <v>15</v>
      </c>
      <c r="BX22" s="118">
        <v>45292</v>
      </c>
      <c r="BY22" s="5">
        <f t="shared" si="56"/>
        <v>666953.24408871471</v>
      </c>
      <c r="BZ22" s="5">
        <f t="shared" si="57"/>
        <v>4490.7918424594827</v>
      </c>
      <c r="CA22" s="5">
        <f t="shared" si="31"/>
        <v>600.23125194198019</v>
      </c>
      <c r="CB22" s="35">
        <f t="shared" si="32"/>
        <v>1.0799520186973836E-2</v>
      </c>
      <c r="CC22" s="5">
        <f t="shared" si="33"/>
        <v>3890.5605905175025</v>
      </c>
      <c r="CD22" s="35">
        <f t="shared" si="34"/>
        <v>7.0000000000000007E-2</v>
      </c>
      <c r="CE22" s="5">
        <f t="shared" si="58"/>
        <v>8646.9871632271952</v>
      </c>
      <c r="CF22" s="5">
        <f t="shared" si="59"/>
        <v>58714.890473665044</v>
      </c>
      <c r="CG22" s="5">
        <f t="shared" si="35"/>
        <v>666353.01283677272</v>
      </c>
      <c r="CH22" s="5">
        <f t="shared" si="36"/>
        <v>67361.877636892241</v>
      </c>
    </row>
    <row r="23" spans="1:86" ht="14.25" customHeight="1">
      <c r="A23" s="161">
        <f t="shared" si="64"/>
        <v>13</v>
      </c>
      <c r="B23" s="11">
        <f t="shared" si="65"/>
        <v>671380.57624635147</v>
      </c>
      <c r="C23" s="162">
        <f t="shared" si="60"/>
        <v>649045.48397808825</v>
      </c>
      <c r="D23" s="11">
        <f t="shared" si="66"/>
        <v>626774.58178251376</v>
      </c>
      <c r="E23" s="11">
        <f t="shared" si="61"/>
        <v>604572.85420769989</v>
      </c>
      <c r="F23" s="11">
        <f t="shared" si="62"/>
        <v>582445.44825045497</v>
      </c>
      <c r="G23" s="22">
        <f t="shared" si="63"/>
        <v>560397.66864821629</v>
      </c>
      <c r="H23" s="11"/>
      <c r="I23" s="150"/>
      <c r="J23" s="2">
        <v>16</v>
      </c>
      <c r="K23" s="118">
        <v>45323</v>
      </c>
      <c r="L23" s="5">
        <f t="shared" si="37"/>
        <v>668223.46810820349</v>
      </c>
      <c r="M23" s="5">
        <f t="shared" si="0"/>
        <v>5071.049577343746</v>
      </c>
      <c r="N23" s="5">
        <f t="shared" si="1"/>
        <v>477.01323409984707</v>
      </c>
      <c r="O23" s="35">
        <f t="shared" si="2"/>
        <v>8.5662343248789768E-3</v>
      </c>
      <c r="P23" s="5">
        <f t="shared" si="3"/>
        <v>4594.036343243899</v>
      </c>
      <c r="Q23" s="35">
        <f t="shared" si="4"/>
        <v>8.2500000000000004E-2</v>
      </c>
      <c r="R23" s="5">
        <f t="shared" si="38"/>
        <v>7253.5451258961903</v>
      </c>
      <c r="S23" s="5">
        <f t="shared" si="39"/>
        <v>73883.248111603738</v>
      </c>
      <c r="T23" s="5">
        <f t="shared" si="5"/>
        <v>667746.45487410366</v>
      </c>
      <c r="U23" s="5">
        <f t="shared" si="6"/>
        <v>81136.793237499922</v>
      </c>
      <c r="V23" s="150"/>
      <c r="W23" s="2">
        <v>16</v>
      </c>
      <c r="X23" s="118">
        <v>45323</v>
      </c>
      <c r="Y23" s="5">
        <f t="shared" si="40"/>
        <v>667879.95452480286</v>
      </c>
      <c r="Z23" s="5">
        <f t="shared" si="41"/>
        <v>4952.9108736857979</v>
      </c>
      <c r="AA23" s="5">
        <f t="shared" si="7"/>
        <v>500.37784352044491</v>
      </c>
      <c r="AB23" s="35">
        <f t="shared" si="8"/>
        <v>8.9904391972919287E-3</v>
      </c>
      <c r="AC23" s="5">
        <f t="shared" si="9"/>
        <v>4452.533030165353</v>
      </c>
      <c r="AD23" s="35">
        <f t="shared" si="10"/>
        <v>8.0000000000000016E-2</v>
      </c>
      <c r="AE23" s="5">
        <f t="shared" si="42"/>
        <v>7620.4233187175878</v>
      </c>
      <c r="AF23" s="5">
        <f t="shared" si="43"/>
        <v>71626.150660255196</v>
      </c>
      <c r="AG23" s="5">
        <f t="shared" si="11"/>
        <v>667379.57668128237</v>
      </c>
      <c r="AH23" s="5">
        <f t="shared" si="12"/>
        <v>79246.573978972781</v>
      </c>
      <c r="AI23" s="150"/>
      <c r="AJ23" s="2">
        <v>16</v>
      </c>
      <c r="AK23" s="118">
        <v>45323</v>
      </c>
      <c r="AL23" s="5">
        <f t="shared" si="44"/>
        <v>667521.60219977424</v>
      </c>
      <c r="AM23" s="5">
        <f t="shared" si="45"/>
        <v>4835.7826575235513</v>
      </c>
      <c r="AN23" s="5">
        <f t="shared" si="13"/>
        <v>524.70564331667629</v>
      </c>
      <c r="AO23" s="35">
        <f t="shared" si="14"/>
        <v>9.4326051756984559E-3</v>
      </c>
      <c r="AP23" s="5">
        <f t="shared" si="15"/>
        <v>4311.077014206875</v>
      </c>
      <c r="AQ23" s="35">
        <f t="shared" si="16"/>
        <v>7.7499999999999999E-2</v>
      </c>
      <c r="AR23" s="5">
        <f t="shared" si="46"/>
        <v>8003.1034435425181</v>
      </c>
      <c r="AS23" s="5">
        <f t="shared" si="47"/>
        <v>69369.419076834296</v>
      </c>
      <c r="AT23" s="5">
        <f t="shared" si="17"/>
        <v>666996.8965564575</v>
      </c>
      <c r="AU23" s="5">
        <f t="shared" si="18"/>
        <v>77372.52252037682</v>
      </c>
      <c r="AV23" s="150"/>
      <c r="AW23" s="2">
        <v>16</v>
      </c>
      <c r="AX23" s="118">
        <v>45323</v>
      </c>
      <c r="AY23" s="5">
        <f t="shared" si="48"/>
        <v>667147.9610999712</v>
      </c>
      <c r="AZ23" s="5">
        <f t="shared" si="49"/>
        <v>4719.6979327312483</v>
      </c>
      <c r="BA23" s="5">
        <f t="shared" si="19"/>
        <v>550.02317585642868</v>
      </c>
      <c r="BB23" s="35">
        <f t="shared" si="20"/>
        <v>9.8932747982843662E-3</v>
      </c>
      <c r="BC23" s="5">
        <f t="shared" si="21"/>
        <v>4169.6747568748196</v>
      </c>
      <c r="BD23" s="35">
        <f t="shared" si="22"/>
        <v>7.4999999999999997E-2</v>
      </c>
      <c r="BE23" s="5">
        <f t="shared" si="50"/>
        <v>8402.0620758852892</v>
      </c>
      <c r="BF23" s="5">
        <f t="shared" si="51"/>
        <v>67113.104847814669</v>
      </c>
      <c r="BG23" s="5">
        <f t="shared" si="23"/>
        <v>666597.93792411475</v>
      </c>
      <c r="BH23" s="5">
        <f t="shared" si="24"/>
        <v>75515.166923699959</v>
      </c>
      <c r="BI23" s="150"/>
      <c r="BJ23" s="2">
        <v>16</v>
      </c>
      <c r="BK23" s="118">
        <v>45323</v>
      </c>
      <c r="BL23" s="5">
        <f t="shared" si="52"/>
        <v>666758.5810620453</v>
      </c>
      <c r="BM23" s="5">
        <f t="shared" si="53"/>
        <v>4604.6898903792935</v>
      </c>
      <c r="BN23" s="5">
        <f t="shared" si="25"/>
        <v>576.35679646277003</v>
      </c>
      <c r="BO23" s="35">
        <f t="shared" si="26"/>
        <v>1.0372992195371003E-2</v>
      </c>
      <c r="BP23" s="5">
        <f t="shared" si="27"/>
        <v>4028.3330939165235</v>
      </c>
      <c r="BQ23" s="35">
        <f t="shared" si="28"/>
        <v>7.2499999999999995E-2</v>
      </c>
      <c r="BR23" s="5">
        <f t="shared" si="54"/>
        <v>8817.7757344174242</v>
      </c>
      <c r="BS23" s="5">
        <f t="shared" si="55"/>
        <v>64857.262511651272</v>
      </c>
      <c r="BT23" s="5">
        <f t="shared" si="29"/>
        <v>666182.22426558251</v>
      </c>
      <c r="BU23" s="5">
        <f t="shared" si="30"/>
        <v>73675.038246068696</v>
      </c>
      <c r="BV23" s="150"/>
      <c r="BW23" s="2">
        <v>16</v>
      </c>
      <c r="BX23" s="118">
        <v>45323</v>
      </c>
      <c r="BY23" s="5">
        <f t="shared" si="56"/>
        <v>666353.01283677272</v>
      </c>
      <c r="BZ23" s="5">
        <f t="shared" si="57"/>
        <v>4490.7918424594827</v>
      </c>
      <c r="CA23" s="5">
        <f t="shared" si="31"/>
        <v>603.73260091164184</v>
      </c>
      <c r="CB23" s="35">
        <f t="shared" si="32"/>
        <v>1.0872302025164487E-2</v>
      </c>
      <c r="CC23" s="5">
        <f t="shared" si="33"/>
        <v>3887.0592415478409</v>
      </c>
      <c r="CD23" s="35">
        <f t="shared" si="34"/>
        <v>7.0000000000000007E-2</v>
      </c>
      <c r="CE23" s="5">
        <f t="shared" si="58"/>
        <v>9250.7197641388375</v>
      </c>
      <c r="CF23" s="5">
        <f t="shared" si="59"/>
        <v>62601.949715212882</v>
      </c>
      <c r="CG23" s="5">
        <f t="shared" si="35"/>
        <v>665749.28023586108</v>
      </c>
      <c r="CH23" s="5">
        <f t="shared" si="36"/>
        <v>71852.669479351724</v>
      </c>
    </row>
    <row r="24" spans="1:86" ht="14.25" customHeight="1">
      <c r="A24" s="161">
        <f t="shared" si="64"/>
        <v>14</v>
      </c>
      <c r="B24" s="11">
        <f t="shared" si="65"/>
        <v>716610.60575637303</v>
      </c>
      <c r="C24" s="162">
        <f t="shared" si="60"/>
        <v>692582.25373130268</v>
      </c>
      <c r="D24" s="11">
        <f t="shared" si="66"/>
        <v>668631.03532219213</v>
      </c>
      <c r="E24" s="11">
        <f t="shared" si="61"/>
        <v>644762.63193690497</v>
      </c>
      <c r="F24" s="11">
        <f t="shared" si="62"/>
        <v>620982.89764746686</v>
      </c>
      <c r="G24" s="22">
        <f t="shared" si="63"/>
        <v>597297.85314582684</v>
      </c>
      <c r="H24" s="11"/>
      <c r="I24" s="150"/>
      <c r="J24" s="2">
        <v>17</v>
      </c>
      <c r="K24" s="118">
        <v>45352</v>
      </c>
      <c r="L24" s="5">
        <f t="shared" si="37"/>
        <v>667746.45487410366</v>
      </c>
      <c r="M24" s="5">
        <f t="shared" si="0"/>
        <v>5071.049577343746</v>
      </c>
      <c r="N24" s="5">
        <f t="shared" si="1"/>
        <v>480.29270008428375</v>
      </c>
      <c r="O24" s="35">
        <f t="shared" si="2"/>
        <v>8.631288655958573E-3</v>
      </c>
      <c r="P24" s="5">
        <f t="shared" si="3"/>
        <v>4590.7568772594623</v>
      </c>
      <c r="Q24" s="35">
        <f t="shared" si="4"/>
        <v>8.249999999999999E-2</v>
      </c>
      <c r="R24" s="5">
        <f t="shared" si="38"/>
        <v>7733.837825980474</v>
      </c>
      <c r="S24" s="5">
        <f t="shared" si="39"/>
        <v>78474.004988863206</v>
      </c>
      <c r="T24" s="5">
        <f t="shared" si="5"/>
        <v>667266.16217401938</v>
      </c>
      <c r="U24" s="5">
        <f t="shared" si="6"/>
        <v>86207.84281484368</v>
      </c>
      <c r="V24" s="150"/>
      <c r="W24" s="2">
        <v>17</v>
      </c>
      <c r="X24" s="118">
        <v>45352</v>
      </c>
      <c r="Y24" s="5">
        <f t="shared" si="40"/>
        <v>667379.57668128237</v>
      </c>
      <c r="Z24" s="5">
        <f t="shared" si="41"/>
        <v>4952.9108736857979</v>
      </c>
      <c r="AA24" s="5">
        <f t="shared" si="7"/>
        <v>503.71369581058207</v>
      </c>
      <c r="AB24" s="35">
        <f t="shared" si="8"/>
        <v>9.0571611132979901E-3</v>
      </c>
      <c r="AC24" s="5">
        <f t="shared" si="9"/>
        <v>4449.1971778752159</v>
      </c>
      <c r="AD24" s="35">
        <f t="shared" si="10"/>
        <v>0.08</v>
      </c>
      <c r="AE24" s="5">
        <f t="shared" si="42"/>
        <v>8124.1370145281699</v>
      </c>
      <c r="AF24" s="5">
        <f t="shared" si="43"/>
        <v>76075.347838130416</v>
      </c>
      <c r="AG24" s="5">
        <f t="shared" si="11"/>
        <v>666875.86298547185</v>
      </c>
      <c r="AH24" s="5">
        <f t="shared" si="12"/>
        <v>84199.484852658585</v>
      </c>
      <c r="AI24" s="150"/>
      <c r="AJ24" s="2">
        <v>17</v>
      </c>
      <c r="AK24" s="118">
        <v>45352</v>
      </c>
      <c r="AL24" s="5">
        <f t="shared" si="44"/>
        <v>666996.8965564575</v>
      </c>
      <c r="AM24" s="5">
        <f t="shared" si="45"/>
        <v>4835.7826575235513</v>
      </c>
      <c r="AN24" s="5">
        <f t="shared" si="13"/>
        <v>528.0943672630965</v>
      </c>
      <c r="AO24" s="35">
        <f t="shared" si="14"/>
        <v>9.5009923432541124E-3</v>
      </c>
      <c r="AP24" s="5">
        <f t="shared" si="15"/>
        <v>4307.6882902604548</v>
      </c>
      <c r="AQ24" s="35">
        <f t="shared" si="16"/>
        <v>7.7499999999999999E-2</v>
      </c>
      <c r="AR24" s="5">
        <f t="shared" si="46"/>
        <v>8531.1978108056137</v>
      </c>
      <c r="AS24" s="5">
        <f t="shared" si="47"/>
        <v>73677.107367094752</v>
      </c>
      <c r="AT24" s="5">
        <f t="shared" si="17"/>
        <v>666468.80218919436</v>
      </c>
      <c r="AU24" s="5">
        <f t="shared" si="18"/>
        <v>82208.305177900358</v>
      </c>
      <c r="AV24" s="150"/>
      <c r="AW24" s="2">
        <v>17</v>
      </c>
      <c r="AX24" s="118">
        <v>45352</v>
      </c>
      <c r="AY24" s="5">
        <f t="shared" si="48"/>
        <v>666597.93792411475</v>
      </c>
      <c r="AZ24" s="5">
        <f t="shared" si="49"/>
        <v>4719.6979327312483</v>
      </c>
      <c r="BA24" s="5">
        <f t="shared" si="19"/>
        <v>553.46082070553166</v>
      </c>
      <c r="BB24" s="35">
        <f t="shared" si="20"/>
        <v>9.9633219225806376E-3</v>
      </c>
      <c r="BC24" s="5">
        <f t="shared" si="21"/>
        <v>4166.2371120257167</v>
      </c>
      <c r="BD24" s="35">
        <f t="shared" si="22"/>
        <v>7.4999999999999997E-2</v>
      </c>
      <c r="BE24" s="5">
        <f t="shared" si="50"/>
        <v>8955.5228965908209</v>
      </c>
      <c r="BF24" s="5">
        <f t="shared" si="51"/>
        <v>71279.341959840385</v>
      </c>
      <c r="BG24" s="5">
        <f t="shared" si="23"/>
        <v>666044.47710340924</v>
      </c>
      <c r="BH24" s="5">
        <f t="shared" si="24"/>
        <v>80234.864856431202</v>
      </c>
      <c r="BI24" s="150"/>
      <c r="BJ24" s="2">
        <v>17</v>
      </c>
      <c r="BK24" s="118">
        <v>45352</v>
      </c>
      <c r="BL24" s="5">
        <f t="shared" si="52"/>
        <v>666182.22426558251</v>
      </c>
      <c r="BM24" s="5">
        <f t="shared" si="53"/>
        <v>4604.6898903792935</v>
      </c>
      <c r="BN24" s="5">
        <f t="shared" si="25"/>
        <v>579.83895210806577</v>
      </c>
      <c r="BO24" s="35">
        <f t="shared" si="26"/>
        <v>1.0444690914663105E-2</v>
      </c>
      <c r="BP24" s="5">
        <f t="shared" si="27"/>
        <v>4024.8509382712277</v>
      </c>
      <c r="BQ24" s="35">
        <f t="shared" si="28"/>
        <v>7.2499999999999995E-2</v>
      </c>
      <c r="BR24" s="5">
        <f t="shared" si="54"/>
        <v>9397.6146865254905</v>
      </c>
      <c r="BS24" s="5">
        <f t="shared" si="55"/>
        <v>68882.113449922501</v>
      </c>
      <c r="BT24" s="5">
        <f t="shared" si="29"/>
        <v>665602.38531347446</v>
      </c>
      <c r="BU24" s="5">
        <f t="shared" si="30"/>
        <v>78279.728136447986</v>
      </c>
      <c r="BV24" s="150"/>
      <c r="BW24" s="2">
        <v>17</v>
      </c>
      <c r="BX24" s="118">
        <v>45352</v>
      </c>
      <c r="BY24" s="5">
        <f t="shared" si="56"/>
        <v>665749.28023586108</v>
      </c>
      <c r="BZ24" s="5">
        <f t="shared" si="57"/>
        <v>4490.7918424594827</v>
      </c>
      <c r="CA24" s="5">
        <f t="shared" si="31"/>
        <v>607.25437441695976</v>
      </c>
      <c r="CB24" s="35">
        <f t="shared" si="32"/>
        <v>1.0945640813042811E-2</v>
      </c>
      <c r="CC24" s="5">
        <f t="shared" si="33"/>
        <v>3883.537468042523</v>
      </c>
      <c r="CD24" s="35">
        <f t="shared" si="34"/>
        <v>7.0000000000000007E-2</v>
      </c>
      <c r="CE24" s="5">
        <f t="shared" si="58"/>
        <v>9857.9741385557973</v>
      </c>
      <c r="CF24" s="5">
        <f t="shared" si="59"/>
        <v>66485.487183255405</v>
      </c>
      <c r="CG24" s="5">
        <f t="shared" si="35"/>
        <v>665142.02586144407</v>
      </c>
      <c r="CH24" s="5">
        <f t="shared" si="36"/>
        <v>76343.461321811206</v>
      </c>
    </row>
    <row r="25" spans="1:86" ht="14.25" customHeight="1">
      <c r="A25" s="161">
        <f t="shared" si="64"/>
        <v>15</v>
      </c>
      <c r="B25" s="11">
        <f t="shared" si="65"/>
        <v>760501.90422499005</v>
      </c>
      <c r="C25" s="162">
        <f t="shared" si="60"/>
        <v>734799.48398469621</v>
      </c>
      <c r="D25" s="11">
        <f t="shared" si="66"/>
        <v>709188.59170013934</v>
      </c>
      <c r="E25" s="11">
        <f t="shared" si="61"/>
        <v>683675.61756267422</v>
      </c>
      <c r="F25" s="11">
        <f t="shared" si="62"/>
        <v>658267.13206620701</v>
      </c>
      <c r="G25" s="22">
        <f t="shared" si="63"/>
        <v>632969.87849958055</v>
      </c>
      <c r="H25" s="11"/>
      <c r="I25" s="150"/>
      <c r="J25" s="2">
        <v>18</v>
      </c>
      <c r="K25" s="118">
        <v>45383</v>
      </c>
      <c r="L25" s="5">
        <f t="shared" si="37"/>
        <v>667266.16217401938</v>
      </c>
      <c r="M25" s="5">
        <f t="shared" si="0"/>
        <v>5071.049577343746</v>
      </c>
      <c r="N25" s="5">
        <f t="shared" si="1"/>
        <v>483.59471239736285</v>
      </c>
      <c r="O25" s="35">
        <f t="shared" si="2"/>
        <v>8.6968842086359646E-3</v>
      </c>
      <c r="P25" s="5">
        <f t="shared" si="3"/>
        <v>4587.4548649463832</v>
      </c>
      <c r="Q25" s="35">
        <f t="shared" si="4"/>
        <v>8.2500000000000004E-2</v>
      </c>
      <c r="R25" s="5">
        <f t="shared" si="38"/>
        <v>8217.4325383778378</v>
      </c>
      <c r="S25" s="5">
        <f t="shared" si="39"/>
        <v>83061.459853809589</v>
      </c>
      <c r="T25" s="5">
        <f t="shared" si="5"/>
        <v>666782.56746162206</v>
      </c>
      <c r="U25" s="5">
        <f t="shared" si="6"/>
        <v>91278.892392187423</v>
      </c>
      <c r="V25" s="150"/>
      <c r="W25" s="2">
        <v>18</v>
      </c>
      <c r="X25" s="118">
        <v>45383</v>
      </c>
      <c r="Y25" s="5">
        <f t="shared" si="40"/>
        <v>666875.86298547185</v>
      </c>
      <c r="Z25" s="5">
        <f t="shared" si="41"/>
        <v>4952.9108736857979</v>
      </c>
      <c r="AA25" s="5">
        <f t="shared" si="7"/>
        <v>507.07178711598499</v>
      </c>
      <c r="AB25" s="35">
        <f t="shared" si="8"/>
        <v>9.1244289726593094E-3</v>
      </c>
      <c r="AC25" s="5">
        <f t="shared" si="9"/>
        <v>4445.8390865698129</v>
      </c>
      <c r="AD25" s="35">
        <f t="shared" si="10"/>
        <v>8.0000000000000016E-2</v>
      </c>
      <c r="AE25" s="5">
        <f t="shared" si="42"/>
        <v>8631.2088016441558</v>
      </c>
      <c r="AF25" s="5">
        <f t="shared" si="43"/>
        <v>80521.186924700232</v>
      </c>
      <c r="AG25" s="5">
        <f t="shared" si="11"/>
        <v>666368.79119835584</v>
      </c>
      <c r="AH25" s="5">
        <f t="shared" si="12"/>
        <v>89152.395726344388</v>
      </c>
      <c r="AI25" s="150"/>
      <c r="AJ25" s="2">
        <v>18</v>
      </c>
      <c r="AK25" s="118">
        <v>45383</v>
      </c>
      <c r="AL25" s="5">
        <f t="shared" si="44"/>
        <v>666468.80218919436</v>
      </c>
      <c r="AM25" s="5">
        <f t="shared" si="45"/>
        <v>4835.7826575235513</v>
      </c>
      <c r="AN25" s="5">
        <f t="shared" si="13"/>
        <v>531.50497671833728</v>
      </c>
      <c r="AO25" s="35">
        <f t="shared" si="14"/>
        <v>9.5699299047001321E-3</v>
      </c>
      <c r="AP25" s="5">
        <f t="shared" si="15"/>
        <v>4304.277680805214</v>
      </c>
      <c r="AQ25" s="35">
        <f t="shared" si="16"/>
        <v>7.7500000000000013E-2</v>
      </c>
      <c r="AR25" s="5">
        <f t="shared" si="46"/>
        <v>9062.702787523951</v>
      </c>
      <c r="AS25" s="5">
        <f t="shared" si="47"/>
        <v>77981.385047899967</v>
      </c>
      <c r="AT25" s="5">
        <f t="shared" si="17"/>
        <v>665937.29721247603</v>
      </c>
      <c r="AU25" s="5">
        <f t="shared" si="18"/>
        <v>87044.08783542391</v>
      </c>
      <c r="AV25" s="150"/>
      <c r="AW25" s="2">
        <v>18</v>
      </c>
      <c r="AX25" s="118">
        <v>45383</v>
      </c>
      <c r="AY25" s="5">
        <f t="shared" si="48"/>
        <v>666044.47710340924</v>
      </c>
      <c r="AZ25" s="5">
        <f t="shared" si="49"/>
        <v>4719.6979327312483</v>
      </c>
      <c r="BA25" s="5">
        <f t="shared" si="19"/>
        <v>556.91995083494112</v>
      </c>
      <c r="BB25" s="35">
        <f t="shared" si="20"/>
        <v>1.0033923618860206E-2</v>
      </c>
      <c r="BC25" s="5">
        <f t="shared" si="21"/>
        <v>4162.7779818963072</v>
      </c>
      <c r="BD25" s="35">
        <f t="shared" si="22"/>
        <v>7.4999999999999997E-2</v>
      </c>
      <c r="BE25" s="5">
        <f t="shared" si="50"/>
        <v>9512.442847425762</v>
      </c>
      <c r="BF25" s="5">
        <f t="shared" si="51"/>
        <v>75442.119941736688</v>
      </c>
      <c r="BG25" s="5">
        <f t="shared" si="23"/>
        <v>665487.5571525743</v>
      </c>
      <c r="BH25" s="5">
        <f t="shared" si="24"/>
        <v>84954.562789162446</v>
      </c>
      <c r="BI25" s="150"/>
      <c r="BJ25" s="2">
        <v>18</v>
      </c>
      <c r="BK25" s="118">
        <v>45383</v>
      </c>
      <c r="BL25" s="5">
        <f t="shared" si="52"/>
        <v>665602.38531347446</v>
      </c>
      <c r="BM25" s="5">
        <f t="shared" si="53"/>
        <v>4604.6898903792935</v>
      </c>
      <c r="BN25" s="5">
        <f t="shared" si="25"/>
        <v>583.34214577705188</v>
      </c>
      <c r="BO25" s="35">
        <f t="shared" si="26"/>
        <v>1.0516948111638495E-2</v>
      </c>
      <c r="BP25" s="5">
        <f t="shared" si="27"/>
        <v>4021.3477446022416</v>
      </c>
      <c r="BQ25" s="35">
        <f t="shared" si="28"/>
        <v>7.2499999999999995E-2</v>
      </c>
      <c r="BR25" s="5">
        <f t="shared" si="54"/>
        <v>9980.9568323025414</v>
      </c>
      <c r="BS25" s="5">
        <f t="shared" si="55"/>
        <v>72903.461194524745</v>
      </c>
      <c r="BT25" s="5">
        <f t="shared" si="29"/>
        <v>665019.04316769738</v>
      </c>
      <c r="BU25" s="5">
        <f t="shared" si="30"/>
        <v>82884.41802682729</v>
      </c>
      <c r="BV25" s="150"/>
      <c r="BW25" s="2">
        <v>18</v>
      </c>
      <c r="BX25" s="118">
        <v>45383</v>
      </c>
      <c r="BY25" s="5">
        <f t="shared" si="56"/>
        <v>665142.02586144407</v>
      </c>
      <c r="BZ25" s="5">
        <f t="shared" si="57"/>
        <v>4490.7918424594827</v>
      </c>
      <c r="CA25" s="5">
        <f t="shared" si="31"/>
        <v>610.79669160105868</v>
      </c>
      <c r="CB25" s="35">
        <f t="shared" si="32"/>
        <v>1.1019541713245356E-2</v>
      </c>
      <c r="CC25" s="5">
        <f t="shared" si="33"/>
        <v>3879.995150858424</v>
      </c>
      <c r="CD25" s="35">
        <f t="shared" si="34"/>
        <v>7.0000000000000007E-2</v>
      </c>
      <c r="CE25" s="5">
        <f t="shared" si="58"/>
        <v>10468.770830156856</v>
      </c>
      <c r="CF25" s="5">
        <f t="shared" si="59"/>
        <v>70365.482334113825</v>
      </c>
      <c r="CG25" s="5">
        <f t="shared" si="35"/>
        <v>664531.22916984302</v>
      </c>
      <c r="CH25" s="5">
        <f t="shared" si="36"/>
        <v>80834.253164270689</v>
      </c>
    </row>
    <row r="26" spans="1:86" ht="14.25" customHeight="1">
      <c r="A26" s="161">
        <f t="shared" si="64"/>
        <v>16</v>
      </c>
      <c r="B26" s="11">
        <f t="shared" si="65"/>
        <v>802939.7529262281</v>
      </c>
      <c r="C26" s="162">
        <f t="shared" si="60"/>
        <v>775587.65361057059</v>
      </c>
      <c r="D26" s="11">
        <f t="shared" si="66"/>
        <v>748342.9325914979</v>
      </c>
      <c r="E26" s="11">
        <f t="shared" si="61"/>
        <v>721212.69039581891</v>
      </c>
      <c r="F26" s="11">
        <f t="shared" si="62"/>
        <v>694204.21264560136</v>
      </c>
      <c r="G26" s="22">
        <f t="shared" si="63"/>
        <v>667324.96098566358</v>
      </c>
      <c r="H26" s="11"/>
      <c r="I26" s="150"/>
      <c r="J26" s="2">
        <v>19</v>
      </c>
      <c r="K26" s="118">
        <v>45413</v>
      </c>
      <c r="L26" s="5">
        <f t="shared" si="37"/>
        <v>666782.56746162206</v>
      </c>
      <c r="M26" s="5">
        <f t="shared" si="0"/>
        <v>5071.049577343746</v>
      </c>
      <c r="N26" s="5">
        <f t="shared" si="1"/>
        <v>486.91942604509404</v>
      </c>
      <c r="O26" s="35">
        <f t="shared" si="2"/>
        <v>8.7630262062564114E-3</v>
      </c>
      <c r="P26" s="5">
        <f t="shared" si="3"/>
        <v>4584.130151298652</v>
      </c>
      <c r="Q26" s="35">
        <f t="shared" si="4"/>
        <v>8.2500000000000004E-2</v>
      </c>
      <c r="R26" s="5">
        <f t="shared" si="38"/>
        <v>8704.3519644229309</v>
      </c>
      <c r="S26" s="5">
        <f t="shared" si="39"/>
        <v>87645.590005108243</v>
      </c>
      <c r="T26" s="5">
        <f t="shared" si="5"/>
        <v>666295.64803557692</v>
      </c>
      <c r="U26" s="5">
        <f t="shared" si="6"/>
        <v>96349.941969531181</v>
      </c>
      <c r="V26" s="150"/>
      <c r="W26" s="2">
        <v>19</v>
      </c>
      <c r="X26" s="118">
        <v>45413</v>
      </c>
      <c r="Y26" s="5">
        <f t="shared" si="40"/>
        <v>666368.79119835584</v>
      </c>
      <c r="Z26" s="5">
        <f t="shared" si="41"/>
        <v>4952.9108736857979</v>
      </c>
      <c r="AA26" s="5">
        <f t="shared" si="7"/>
        <v>510.45226569675833</v>
      </c>
      <c r="AB26" s="35">
        <f t="shared" si="8"/>
        <v>9.1922480003085311E-3</v>
      </c>
      <c r="AC26" s="5">
        <f t="shared" si="9"/>
        <v>4442.4586079890396</v>
      </c>
      <c r="AD26" s="35">
        <f t="shared" si="10"/>
        <v>8.0000000000000016E-2</v>
      </c>
      <c r="AE26" s="5">
        <f t="shared" si="42"/>
        <v>9141.6610673409141</v>
      </c>
      <c r="AF26" s="5">
        <f t="shared" si="43"/>
        <v>84963.645532689276</v>
      </c>
      <c r="AG26" s="5">
        <f t="shared" si="11"/>
        <v>665858.33893265913</v>
      </c>
      <c r="AH26" s="5">
        <f t="shared" si="12"/>
        <v>94105.306600030191</v>
      </c>
      <c r="AI26" s="150"/>
      <c r="AJ26" s="2">
        <v>19</v>
      </c>
      <c r="AK26" s="118">
        <v>45413</v>
      </c>
      <c r="AL26" s="5">
        <f t="shared" si="44"/>
        <v>665937.29721247603</v>
      </c>
      <c r="AM26" s="5">
        <f t="shared" si="45"/>
        <v>4835.7826575235513</v>
      </c>
      <c r="AN26" s="5">
        <f t="shared" si="13"/>
        <v>534.93761302630992</v>
      </c>
      <c r="AO26" s="35">
        <f t="shared" si="14"/>
        <v>9.6394230856055689E-3</v>
      </c>
      <c r="AP26" s="5">
        <f t="shared" si="15"/>
        <v>4300.8450444972414</v>
      </c>
      <c r="AQ26" s="35">
        <f t="shared" si="16"/>
        <v>7.7500000000000013E-2</v>
      </c>
      <c r="AR26" s="5">
        <f t="shared" si="46"/>
        <v>9597.6404005502609</v>
      </c>
      <c r="AS26" s="5">
        <f t="shared" si="47"/>
        <v>82282.230092397207</v>
      </c>
      <c r="AT26" s="5">
        <f t="shared" si="17"/>
        <v>665402.35959944967</v>
      </c>
      <c r="AU26" s="5">
        <f t="shared" si="18"/>
        <v>91879.870492947462</v>
      </c>
      <c r="AV26" s="150"/>
      <c r="AW26" s="2">
        <v>19</v>
      </c>
      <c r="AX26" s="118">
        <v>45413</v>
      </c>
      <c r="AY26" s="5">
        <f t="shared" si="48"/>
        <v>665487.5571525743</v>
      </c>
      <c r="AZ26" s="5">
        <f t="shared" si="49"/>
        <v>4719.6979327312483</v>
      </c>
      <c r="BA26" s="5">
        <f t="shared" si="19"/>
        <v>560.40070052765896</v>
      </c>
      <c r="BB26" s="35">
        <f t="shared" si="20"/>
        <v>1.0105085112493143E-2</v>
      </c>
      <c r="BC26" s="5">
        <f t="shared" si="21"/>
        <v>4159.2972322035894</v>
      </c>
      <c r="BD26" s="35">
        <f t="shared" si="22"/>
        <v>7.5000000000000011E-2</v>
      </c>
      <c r="BE26" s="5">
        <f t="shared" si="50"/>
        <v>10072.84354795342</v>
      </c>
      <c r="BF26" s="5">
        <f t="shared" si="51"/>
        <v>79601.417173940281</v>
      </c>
      <c r="BG26" s="5">
        <f t="shared" si="23"/>
        <v>664927.15645204659</v>
      </c>
      <c r="BH26" s="5">
        <f t="shared" si="24"/>
        <v>89674.260721893705</v>
      </c>
      <c r="BI26" s="150"/>
      <c r="BJ26" s="2">
        <v>19</v>
      </c>
      <c r="BK26" s="118">
        <v>45413</v>
      </c>
      <c r="BL26" s="5">
        <f t="shared" si="52"/>
        <v>665019.04316769738</v>
      </c>
      <c r="BM26" s="5">
        <f t="shared" si="53"/>
        <v>4604.6898903792935</v>
      </c>
      <c r="BN26" s="5">
        <f t="shared" si="25"/>
        <v>586.86650457445512</v>
      </c>
      <c r="BO26" s="35">
        <f t="shared" si="26"/>
        <v>1.0589769010746337E-2</v>
      </c>
      <c r="BP26" s="5">
        <f t="shared" si="27"/>
        <v>4017.8233858048384</v>
      </c>
      <c r="BQ26" s="35">
        <f t="shared" si="28"/>
        <v>7.2499999999999995E-2</v>
      </c>
      <c r="BR26" s="5">
        <f t="shared" si="54"/>
        <v>10567.823336876996</v>
      </c>
      <c r="BS26" s="5">
        <f t="shared" si="55"/>
        <v>76921.284580329579</v>
      </c>
      <c r="BT26" s="5">
        <f t="shared" si="29"/>
        <v>664432.17666312295</v>
      </c>
      <c r="BU26" s="5">
        <f t="shared" si="30"/>
        <v>87489.10791720658</v>
      </c>
      <c r="BV26" s="150"/>
      <c r="BW26" s="2">
        <v>19</v>
      </c>
      <c r="BX26" s="118">
        <v>45413</v>
      </c>
      <c r="BY26" s="5">
        <f t="shared" si="56"/>
        <v>664531.22916984302</v>
      </c>
      <c r="BZ26" s="5">
        <f t="shared" si="57"/>
        <v>4490.7918424594827</v>
      </c>
      <c r="CA26" s="5">
        <f t="shared" si="31"/>
        <v>614.35967230206506</v>
      </c>
      <c r="CB26" s="35">
        <f t="shared" si="32"/>
        <v>1.109400994868902E-2</v>
      </c>
      <c r="CC26" s="5">
        <f t="shared" si="33"/>
        <v>3876.4321701574177</v>
      </c>
      <c r="CD26" s="35">
        <f t="shared" si="34"/>
        <v>7.0000000000000007E-2</v>
      </c>
      <c r="CE26" s="5">
        <f t="shared" si="58"/>
        <v>11083.130502458922</v>
      </c>
      <c r="CF26" s="5">
        <f t="shared" si="59"/>
        <v>74241.914504271248</v>
      </c>
      <c r="CG26" s="5">
        <f t="shared" si="35"/>
        <v>663916.86949754099</v>
      </c>
      <c r="CH26" s="5">
        <f t="shared" si="36"/>
        <v>85325.045006730172</v>
      </c>
    </row>
    <row r="27" spans="1:86" ht="14.25" customHeight="1">
      <c r="A27" s="161">
        <f t="shared" si="64"/>
        <v>17</v>
      </c>
      <c r="B27" s="11">
        <f t="shared" si="65"/>
        <v>843799.60264114407</v>
      </c>
      <c r="C27" s="162">
        <f t="shared" si="60"/>
        <v>814828.15128164436</v>
      </c>
      <c r="D27" s="11">
        <f t="shared" si="66"/>
        <v>785981.36155401892</v>
      </c>
      <c r="E27" s="11">
        <f t="shared" si="61"/>
        <v>757267.03475044842</v>
      </c>
      <c r="F27" s="11">
        <f t="shared" si="62"/>
        <v>728693.15902748774</v>
      </c>
      <c r="G27" s="22">
        <f t="shared" si="63"/>
        <v>700267.89869768918</v>
      </c>
      <c r="H27" s="11"/>
      <c r="I27" s="150"/>
      <c r="J27" s="2">
        <v>20</v>
      </c>
      <c r="K27" s="118">
        <v>45444</v>
      </c>
      <c r="L27" s="5">
        <f t="shared" si="37"/>
        <v>666295.64803557692</v>
      </c>
      <c r="M27" s="5">
        <f t="shared" si="0"/>
        <v>5071.049577343746</v>
      </c>
      <c r="N27" s="5">
        <f t="shared" si="1"/>
        <v>490.26699709915465</v>
      </c>
      <c r="O27" s="35">
        <f t="shared" si="2"/>
        <v>8.8297199336888378E-3</v>
      </c>
      <c r="P27" s="5">
        <f t="shared" si="3"/>
        <v>4580.7825802445914</v>
      </c>
      <c r="Q27" s="35">
        <f t="shared" si="4"/>
        <v>8.2500000000000004E-2</v>
      </c>
      <c r="R27" s="5">
        <f t="shared" si="38"/>
        <v>9194.6189615220865</v>
      </c>
      <c r="S27" s="5">
        <f t="shared" si="39"/>
        <v>92226.37258535283</v>
      </c>
      <c r="T27" s="5">
        <f t="shared" si="5"/>
        <v>665805.38103847776</v>
      </c>
      <c r="U27" s="5">
        <f t="shared" si="6"/>
        <v>101420.99154687492</v>
      </c>
      <c r="V27" s="150"/>
      <c r="W27" s="2">
        <v>20</v>
      </c>
      <c r="X27" s="118">
        <v>45444</v>
      </c>
      <c r="Y27" s="5">
        <f t="shared" si="40"/>
        <v>665858.33893265913</v>
      </c>
      <c r="Z27" s="5">
        <f t="shared" si="41"/>
        <v>4952.9108736857979</v>
      </c>
      <c r="AA27" s="5">
        <f t="shared" si="7"/>
        <v>513.85528080140375</v>
      </c>
      <c r="AB27" s="35">
        <f t="shared" si="8"/>
        <v>9.2606234826180696E-3</v>
      </c>
      <c r="AC27" s="5">
        <f t="shared" si="9"/>
        <v>4439.0555928843942</v>
      </c>
      <c r="AD27" s="35">
        <f t="shared" si="10"/>
        <v>7.9999999999999988E-2</v>
      </c>
      <c r="AE27" s="5">
        <f t="shared" si="42"/>
        <v>9655.5163481423187</v>
      </c>
      <c r="AF27" s="5">
        <f t="shared" si="43"/>
        <v>89402.701125573672</v>
      </c>
      <c r="AG27" s="5">
        <f t="shared" si="11"/>
        <v>665344.48365185771</v>
      </c>
      <c r="AH27" s="5">
        <f t="shared" si="12"/>
        <v>99058.217473715995</v>
      </c>
      <c r="AI27" s="150"/>
      <c r="AJ27" s="2">
        <v>20</v>
      </c>
      <c r="AK27" s="118">
        <v>45444</v>
      </c>
      <c r="AL27" s="5">
        <f t="shared" si="44"/>
        <v>665402.35959944967</v>
      </c>
      <c r="AM27" s="5">
        <f t="shared" si="45"/>
        <v>4835.7826575235513</v>
      </c>
      <c r="AN27" s="5">
        <f t="shared" si="13"/>
        <v>538.39241844377193</v>
      </c>
      <c r="AO27" s="35">
        <f t="shared" si="14"/>
        <v>9.7094771729009169E-3</v>
      </c>
      <c r="AP27" s="5">
        <f t="shared" si="15"/>
        <v>4297.3902390797793</v>
      </c>
      <c r="AQ27" s="35">
        <f t="shared" si="16"/>
        <v>7.7499999999999999E-2</v>
      </c>
      <c r="AR27" s="5">
        <f t="shared" si="46"/>
        <v>10136.032818994034</v>
      </c>
      <c r="AS27" s="5">
        <f t="shared" si="47"/>
        <v>86579.620331476981</v>
      </c>
      <c r="AT27" s="5">
        <f t="shared" si="17"/>
        <v>664863.96718100586</v>
      </c>
      <c r="AU27" s="5">
        <f t="shared" si="18"/>
        <v>96715.653150471015</v>
      </c>
      <c r="AV27" s="150"/>
      <c r="AW27" s="2">
        <v>20</v>
      </c>
      <c r="AX27" s="118">
        <v>45444</v>
      </c>
      <c r="AY27" s="5">
        <f t="shared" si="48"/>
        <v>664927.15645204659</v>
      </c>
      <c r="AZ27" s="5">
        <f t="shared" si="49"/>
        <v>4719.6979327312483</v>
      </c>
      <c r="BA27" s="5">
        <f t="shared" si="19"/>
        <v>563.90320490595786</v>
      </c>
      <c r="BB27" s="35">
        <f t="shared" si="20"/>
        <v>1.0176811690138132E-2</v>
      </c>
      <c r="BC27" s="5">
        <f t="shared" si="21"/>
        <v>4155.7947278252905</v>
      </c>
      <c r="BD27" s="35">
        <f t="shared" si="22"/>
        <v>7.4999999999999983E-2</v>
      </c>
      <c r="BE27" s="5">
        <f t="shared" si="50"/>
        <v>10636.746752859377</v>
      </c>
      <c r="BF27" s="5">
        <f t="shared" si="51"/>
        <v>83757.211901765579</v>
      </c>
      <c r="BG27" s="5">
        <f t="shared" si="23"/>
        <v>664363.25324714067</v>
      </c>
      <c r="BH27" s="5">
        <f t="shared" si="24"/>
        <v>94393.958654624963</v>
      </c>
      <c r="BI27" s="150"/>
      <c r="BJ27" s="2">
        <v>20</v>
      </c>
      <c r="BK27" s="118">
        <v>45444</v>
      </c>
      <c r="BL27" s="5">
        <f t="shared" si="52"/>
        <v>664432.17666312295</v>
      </c>
      <c r="BM27" s="5">
        <f t="shared" si="53"/>
        <v>4604.6898903792935</v>
      </c>
      <c r="BN27" s="5">
        <f t="shared" si="25"/>
        <v>590.41215637292589</v>
      </c>
      <c r="BO27" s="35">
        <f t="shared" si="26"/>
        <v>1.0663158897657185E-2</v>
      </c>
      <c r="BP27" s="5">
        <f t="shared" si="27"/>
        <v>4014.2777340063676</v>
      </c>
      <c r="BQ27" s="35">
        <f t="shared" si="28"/>
        <v>7.2499999999999995E-2</v>
      </c>
      <c r="BR27" s="5">
        <f t="shared" si="54"/>
        <v>11158.235493249922</v>
      </c>
      <c r="BS27" s="5">
        <f t="shared" si="55"/>
        <v>80935.562314335941</v>
      </c>
      <c r="BT27" s="5">
        <f t="shared" si="29"/>
        <v>663841.76450675004</v>
      </c>
      <c r="BU27" s="5">
        <f t="shared" si="30"/>
        <v>92093.797807585855</v>
      </c>
      <c r="BV27" s="150"/>
      <c r="BW27" s="2">
        <v>20</v>
      </c>
      <c r="BX27" s="118">
        <v>45444</v>
      </c>
      <c r="BY27" s="5">
        <f t="shared" si="56"/>
        <v>663916.86949754099</v>
      </c>
      <c r="BZ27" s="5">
        <f t="shared" si="57"/>
        <v>4490.7918424594827</v>
      </c>
      <c r="CA27" s="5">
        <f t="shared" si="31"/>
        <v>617.94343705716028</v>
      </c>
      <c r="CB27" s="35">
        <f t="shared" si="32"/>
        <v>1.116905080345061E-2</v>
      </c>
      <c r="CC27" s="5">
        <f t="shared" si="33"/>
        <v>3872.8484054023224</v>
      </c>
      <c r="CD27" s="35">
        <f t="shared" si="34"/>
        <v>7.0000000000000007E-2</v>
      </c>
      <c r="CE27" s="5">
        <f t="shared" si="58"/>
        <v>11701.073939516082</v>
      </c>
      <c r="CF27" s="5">
        <f t="shared" si="59"/>
        <v>78114.762909673576</v>
      </c>
      <c r="CG27" s="5">
        <f t="shared" si="35"/>
        <v>663298.92606048379</v>
      </c>
      <c r="CH27" s="5">
        <f t="shared" si="36"/>
        <v>89815.836849189654</v>
      </c>
    </row>
    <row r="28" spans="1:86" ht="14.25" customHeight="1">
      <c r="A28" s="161">
        <f t="shared" si="64"/>
        <v>18</v>
      </c>
      <c r="B28" s="11">
        <f t="shared" si="65"/>
        <v>882946.23126186023</v>
      </c>
      <c r="C28" s="162">
        <f t="shared" si="60"/>
        <v>852392.52098896832</v>
      </c>
      <c r="D28" s="11">
        <f t="shared" si="66"/>
        <v>821982.13115633815</v>
      </c>
      <c r="E28" s="11">
        <f t="shared" si="61"/>
        <v>791723.54256137775</v>
      </c>
      <c r="F28" s="11">
        <f t="shared" si="62"/>
        <v>761625.42153798346</v>
      </c>
      <c r="G28" s="22">
        <f t="shared" si="63"/>
        <v>731696.60757576022</v>
      </c>
      <c r="H28" s="11"/>
      <c r="I28" s="150"/>
      <c r="J28" s="2">
        <v>21</v>
      </c>
      <c r="K28" s="118">
        <v>45474</v>
      </c>
      <c r="L28" s="5">
        <f t="shared" si="37"/>
        <v>665805.38103847776</v>
      </c>
      <c r="M28" s="5">
        <f t="shared" si="0"/>
        <v>5071.049577343746</v>
      </c>
      <c r="N28" s="5">
        <f t="shared" si="1"/>
        <v>493.63758270421113</v>
      </c>
      <c r="O28" s="35">
        <f t="shared" si="2"/>
        <v>8.8969707382226728E-3</v>
      </c>
      <c r="P28" s="5">
        <f t="shared" si="3"/>
        <v>4577.4119946395349</v>
      </c>
      <c r="Q28" s="35">
        <f t="shared" si="4"/>
        <v>8.2500000000000004E-2</v>
      </c>
      <c r="R28" s="5">
        <f t="shared" si="38"/>
        <v>9688.2565442262967</v>
      </c>
      <c r="S28" s="5">
        <f t="shared" si="39"/>
        <v>96803.784579992367</v>
      </c>
      <c r="T28" s="5">
        <f t="shared" si="5"/>
        <v>665311.74345577357</v>
      </c>
      <c r="U28" s="5">
        <f t="shared" si="6"/>
        <v>106492.04112421867</v>
      </c>
      <c r="V28" s="150"/>
      <c r="W28" s="2">
        <v>21</v>
      </c>
      <c r="X28" s="118">
        <v>45474</v>
      </c>
      <c r="Y28" s="5">
        <f t="shared" si="40"/>
        <v>665344.48365185771</v>
      </c>
      <c r="Z28" s="5">
        <f t="shared" si="41"/>
        <v>4952.9108736857979</v>
      </c>
      <c r="AA28" s="5">
        <f t="shared" si="7"/>
        <v>517.28098267341284</v>
      </c>
      <c r="AB28" s="35">
        <f t="shared" si="8"/>
        <v>9.3295607682966353E-3</v>
      </c>
      <c r="AC28" s="5">
        <f t="shared" si="9"/>
        <v>4435.6298910123851</v>
      </c>
      <c r="AD28" s="35">
        <f t="shared" si="10"/>
        <v>0.08</v>
      </c>
      <c r="AE28" s="5">
        <f t="shared" si="42"/>
        <v>10172.797330815731</v>
      </c>
      <c r="AF28" s="5">
        <f t="shared" si="43"/>
        <v>93838.33101658606</v>
      </c>
      <c r="AG28" s="5">
        <f t="shared" si="11"/>
        <v>664827.20266918431</v>
      </c>
      <c r="AH28" s="5">
        <f t="shared" si="12"/>
        <v>104011.1283474018</v>
      </c>
      <c r="AI28" s="150"/>
      <c r="AJ28" s="2">
        <v>21</v>
      </c>
      <c r="AK28" s="118">
        <v>45474</v>
      </c>
      <c r="AL28" s="5">
        <f t="shared" si="44"/>
        <v>664863.96718100586</v>
      </c>
      <c r="AM28" s="5">
        <f t="shared" si="45"/>
        <v>4835.7826575235513</v>
      </c>
      <c r="AN28" s="5">
        <f t="shared" si="13"/>
        <v>541.86953614622144</v>
      </c>
      <c r="AO28" s="35">
        <f t="shared" si="14"/>
        <v>9.7800975157740829E-3</v>
      </c>
      <c r="AP28" s="5">
        <f t="shared" si="15"/>
        <v>4293.9131213773298</v>
      </c>
      <c r="AQ28" s="35">
        <f t="shared" si="16"/>
        <v>7.7500000000000013E-2</v>
      </c>
      <c r="AR28" s="5">
        <f t="shared" si="46"/>
        <v>10677.902355140255</v>
      </c>
      <c r="AS28" s="5">
        <f t="shared" si="47"/>
        <v>90873.533452854317</v>
      </c>
      <c r="AT28" s="5">
        <f t="shared" si="17"/>
        <v>664322.09764485969</v>
      </c>
      <c r="AU28" s="5">
        <f t="shared" si="18"/>
        <v>101551.43580799457</v>
      </c>
      <c r="AV28" s="150"/>
      <c r="AW28" s="2">
        <v>21</v>
      </c>
      <c r="AX28" s="118">
        <v>45474</v>
      </c>
      <c r="AY28" s="5">
        <f t="shared" si="48"/>
        <v>664363.25324714067</v>
      </c>
      <c r="AZ28" s="5">
        <f t="shared" si="49"/>
        <v>4719.6979327312483</v>
      </c>
      <c r="BA28" s="5">
        <f t="shared" si="19"/>
        <v>567.42759993661912</v>
      </c>
      <c r="BB28" s="35">
        <f t="shared" si="20"/>
        <v>1.0249108700637988E-2</v>
      </c>
      <c r="BC28" s="5">
        <f t="shared" si="21"/>
        <v>4152.2703327946292</v>
      </c>
      <c r="BD28" s="35">
        <f t="shared" si="22"/>
        <v>7.5000000000000011E-2</v>
      </c>
      <c r="BE28" s="5">
        <f t="shared" si="50"/>
        <v>11204.174352795995</v>
      </c>
      <c r="BF28" s="5">
        <f t="shared" si="51"/>
        <v>87909.482234560215</v>
      </c>
      <c r="BG28" s="5">
        <f t="shared" si="23"/>
        <v>663795.82564720407</v>
      </c>
      <c r="BH28" s="5">
        <f t="shared" si="24"/>
        <v>99113.656587356207</v>
      </c>
      <c r="BI28" s="150"/>
      <c r="BJ28" s="2">
        <v>21</v>
      </c>
      <c r="BK28" s="118">
        <v>45474</v>
      </c>
      <c r="BL28" s="5">
        <f t="shared" si="52"/>
        <v>663841.76450675004</v>
      </c>
      <c r="BM28" s="5">
        <f t="shared" si="53"/>
        <v>4604.6898903792935</v>
      </c>
      <c r="BN28" s="5">
        <f t="shared" si="25"/>
        <v>593.97922981767897</v>
      </c>
      <c r="BO28" s="35">
        <f t="shared" si="26"/>
        <v>1.073712312015836E-2</v>
      </c>
      <c r="BP28" s="5">
        <f t="shared" si="27"/>
        <v>4010.7106605616145</v>
      </c>
      <c r="BQ28" s="35">
        <f t="shared" si="28"/>
        <v>7.2499999999999995E-2</v>
      </c>
      <c r="BR28" s="5">
        <f t="shared" si="54"/>
        <v>11752.214723067602</v>
      </c>
      <c r="BS28" s="5">
        <f t="shared" si="55"/>
        <v>84946.272974897554</v>
      </c>
      <c r="BT28" s="5">
        <f t="shared" si="29"/>
        <v>663247.78527693241</v>
      </c>
      <c r="BU28" s="5">
        <f t="shared" si="30"/>
        <v>96698.48769796516</v>
      </c>
      <c r="BV28" s="150"/>
      <c r="BW28" s="2">
        <v>21</v>
      </c>
      <c r="BX28" s="118">
        <v>45474</v>
      </c>
      <c r="BY28" s="5">
        <f t="shared" si="56"/>
        <v>663298.92606048379</v>
      </c>
      <c r="BZ28" s="5">
        <f t="shared" si="57"/>
        <v>4490.7918424594827</v>
      </c>
      <c r="CA28" s="5">
        <f t="shared" si="31"/>
        <v>621.54810710666061</v>
      </c>
      <c r="CB28" s="35">
        <f t="shared" si="32"/>
        <v>1.1244669623661968E-2</v>
      </c>
      <c r="CC28" s="5">
        <f t="shared" si="33"/>
        <v>3869.2437353528221</v>
      </c>
      <c r="CD28" s="35">
        <f t="shared" si="34"/>
        <v>7.0000000000000007E-2</v>
      </c>
      <c r="CE28" s="5">
        <f t="shared" si="58"/>
        <v>12322.622046622742</v>
      </c>
      <c r="CF28" s="5">
        <f t="shared" si="59"/>
        <v>81984.006645026398</v>
      </c>
      <c r="CG28" s="5">
        <f t="shared" si="35"/>
        <v>662677.37795337709</v>
      </c>
      <c r="CH28" s="5">
        <f t="shared" si="36"/>
        <v>94306.628691649137</v>
      </c>
    </row>
    <row r="29" spans="1:86" ht="14.25" customHeight="1">
      <c r="A29" s="161">
        <f t="shared" si="64"/>
        <v>19</v>
      </c>
      <c r="B29" s="11">
        <f t="shared" si="65"/>
        <v>920232.82920888613</v>
      </c>
      <c r="C29" s="162">
        <f t="shared" si="60"/>
        <v>888141.64493820572</v>
      </c>
      <c r="D29" s="11">
        <f t="shared" si="66"/>
        <v>856213.71606590634</v>
      </c>
      <c r="E29" s="11">
        <f t="shared" si="61"/>
        <v>824458.16962517251</v>
      </c>
      <c r="F29" s="11">
        <f t="shared" si="62"/>
        <v>792884.31380446558</v>
      </c>
      <c r="G29" s="22">
        <f t="shared" si="63"/>
        <v>761501.62389503501</v>
      </c>
      <c r="H29" s="11"/>
      <c r="I29" s="150"/>
      <c r="J29" s="2">
        <v>22</v>
      </c>
      <c r="K29" s="118">
        <v>45505</v>
      </c>
      <c r="L29" s="5">
        <f t="shared" si="37"/>
        <v>665311.74345577357</v>
      </c>
      <c r="M29" s="5">
        <f t="shared" si="0"/>
        <v>5071.049577343746</v>
      </c>
      <c r="N29" s="5">
        <f t="shared" si="1"/>
        <v>497.0313410853023</v>
      </c>
      <c r="O29" s="35">
        <f t="shared" si="2"/>
        <v>8.964784030480755E-3</v>
      </c>
      <c r="P29" s="5">
        <f t="shared" si="3"/>
        <v>4574.0182362584437</v>
      </c>
      <c r="Q29" s="35">
        <f t="shared" si="4"/>
        <v>8.2500000000000018E-2</v>
      </c>
      <c r="R29" s="5">
        <f t="shared" si="38"/>
        <v>10185.287885311598</v>
      </c>
      <c r="S29" s="5">
        <f t="shared" si="39"/>
        <v>101377.80281625081</v>
      </c>
      <c r="T29" s="5">
        <f t="shared" si="5"/>
        <v>664814.71211468824</v>
      </c>
      <c r="U29" s="5">
        <f t="shared" si="6"/>
        <v>111563.09070156241</v>
      </c>
      <c r="V29" s="150"/>
      <c r="W29" s="2">
        <v>22</v>
      </c>
      <c r="X29" s="118">
        <v>45505</v>
      </c>
      <c r="Y29" s="5">
        <f t="shared" si="40"/>
        <v>664827.20266918431</v>
      </c>
      <c r="Z29" s="5">
        <f t="shared" si="41"/>
        <v>4952.9108736857979</v>
      </c>
      <c r="AA29" s="5">
        <f t="shared" si="7"/>
        <v>520.72952255790187</v>
      </c>
      <c r="AB29" s="35">
        <f t="shared" si="8"/>
        <v>9.399065269301534E-3</v>
      </c>
      <c r="AC29" s="5">
        <f t="shared" si="9"/>
        <v>4432.1813511278961</v>
      </c>
      <c r="AD29" s="35">
        <f t="shared" si="10"/>
        <v>8.0000000000000016E-2</v>
      </c>
      <c r="AE29" s="5">
        <f t="shared" si="42"/>
        <v>10693.526853373633</v>
      </c>
      <c r="AF29" s="5">
        <f t="shared" si="43"/>
        <v>98270.512367713964</v>
      </c>
      <c r="AG29" s="5">
        <f t="shared" si="11"/>
        <v>664306.47314662638</v>
      </c>
      <c r="AH29" s="5">
        <f t="shared" si="12"/>
        <v>108964.0392210876</v>
      </c>
      <c r="AI29" s="150"/>
      <c r="AJ29" s="2">
        <v>22</v>
      </c>
      <c r="AK29" s="118">
        <v>45505</v>
      </c>
      <c r="AL29" s="5">
        <f t="shared" si="44"/>
        <v>664322.09764485969</v>
      </c>
      <c r="AM29" s="5">
        <f t="shared" si="45"/>
        <v>4835.7826575235513</v>
      </c>
      <c r="AN29" s="5">
        <f t="shared" si="13"/>
        <v>545.36911023383254</v>
      </c>
      <c r="AO29" s="35">
        <f t="shared" si="14"/>
        <v>9.8512895265823013E-3</v>
      </c>
      <c r="AP29" s="5">
        <f t="shared" si="15"/>
        <v>4290.4135472897187</v>
      </c>
      <c r="AQ29" s="35">
        <f t="shared" si="16"/>
        <v>7.7499999999999999E-2</v>
      </c>
      <c r="AR29" s="5">
        <f t="shared" si="46"/>
        <v>11223.271465374088</v>
      </c>
      <c r="AS29" s="5">
        <f t="shared" si="47"/>
        <v>95163.947000144035</v>
      </c>
      <c r="AT29" s="5">
        <f t="shared" si="17"/>
        <v>663776.72853462584</v>
      </c>
      <c r="AU29" s="5">
        <f t="shared" si="18"/>
        <v>106387.21846551812</v>
      </c>
      <c r="AV29" s="150"/>
      <c r="AW29" s="2">
        <v>22</v>
      </c>
      <c r="AX29" s="118">
        <v>45505</v>
      </c>
      <c r="AY29" s="5">
        <f t="shared" si="48"/>
        <v>663795.82564720407</v>
      </c>
      <c r="AZ29" s="5">
        <f t="shared" si="49"/>
        <v>4719.6979327312483</v>
      </c>
      <c r="BA29" s="5">
        <f t="shared" si="19"/>
        <v>570.97402243622309</v>
      </c>
      <c r="BB29" s="35">
        <f t="shared" si="20"/>
        <v>1.0321981555931371E-2</v>
      </c>
      <c r="BC29" s="5">
        <f t="shared" si="21"/>
        <v>4148.7239102950252</v>
      </c>
      <c r="BD29" s="35">
        <f t="shared" si="22"/>
        <v>7.4999999999999997E-2</v>
      </c>
      <c r="BE29" s="5">
        <f t="shared" si="50"/>
        <v>11775.148375232218</v>
      </c>
      <c r="BF29" s="5">
        <f t="shared" si="51"/>
        <v>92058.206144855241</v>
      </c>
      <c r="BG29" s="5">
        <f t="shared" si="23"/>
        <v>663224.85162476788</v>
      </c>
      <c r="BH29" s="5">
        <f t="shared" si="24"/>
        <v>103833.35452008747</v>
      </c>
      <c r="BI29" s="150"/>
      <c r="BJ29" s="2">
        <v>22</v>
      </c>
      <c r="BK29" s="118">
        <v>45505</v>
      </c>
      <c r="BL29" s="5">
        <f t="shared" si="52"/>
        <v>663247.78527693241</v>
      </c>
      <c r="BM29" s="5">
        <f t="shared" si="53"/>
        <v>4604.6898903792935</v>
      </c>
      <c r="BN29" s="5">
        <f t="shared" si="25"/>
        <v>597.56785433116011</v>
      </c>
      <c r="BO29" s="35">
        <f t="shared" si="26"/>
        <v>1.0811667089065093E-2</v>
      </c>
      <c r="BP29" s="5">
        <f t="shared" si="27"/>
        <v>4007.1220360481334</v>
      </c>
      <c r="BQ29" s="35">
        <f t="shared" si="28"/>
        <v>7.2499999999999995E-2</v>
      </c>
      <c r="BR29" s="5">
        <f t="shared" si="54"/>
        <v>12349.782577398762</v>
      </c>
      <c r="BS29" s="5">
        <f t="shared" si="55"/>
        <v>88953.395010945693</v>
      </c>
      <c r="BT29" s="5">
        <f t="shared" si="29"/>
        <v>662650.2174226013</v>
      </c>
      <c r="BU29" s="5">
        <f t="shared" si="30"/>
        <v>101303.17758834445</v>
      </c>
      <c r="BV29" s="150"/>
      <c r="BW29" s="2">
        <v>22</v>
      </c>
      <c r="BX29" s="118">
        <v>45505</v>
      </c>
      <c r="BY29" s="5">
        <f t="shared" si="56"/>
        <v>662677.37795337709</v>
      </c>
      <c r="BZ29" s="5">
        <f t="shared" si="57"/>
        <v>4490.7918424594827</v>
      </c>
      <c r="CA29" s="5">
        <f t="shared" si="31"/>
        <v>625.17380439811632</v>
      </c>
      <c r="CB29" s="35">
        <f t="shared" si="32"/>
        <v>1.1320871818420829E-2</v>
      </c>
      <c r="CC29" s="5">
        <f t="shared" si="33"/>
        <v>3865.6180380613664</v>
      </c>
      <c r="CD29" s="35">
        <f t="shared" si="34"/>
        <v>7.0000000000000007E-2</v>
      </c>
      <c r="CE29" s="5">
        <f t="shared" si="58"/>
        <v>12947.795851020859</v>
      </c>
      <c r="CF29" s="5">
        <f t="shared" si="59"/>
        <v>85849.624683087764</v>
      </c>
      <c r="CG29" s="5">
        <f t="shared" si="35"/>
        <v>662052.20414897893</v>
      </c>
      <c r="CH29" s="5">
        <f t="shared" si="36"/>
        <v>98797.42053410862</v>
      </c>
    </row>
    <row r="30" spans="1:86" ht="14.25" customHeight="1">
      <c r="A30" s="161">
        <f t="shared" si="64"/>
        <v>20</v>
      </c>
      <c r="B30" s="11">
        <f t="shared" si="65"/>
        <v>955500.00647589494</v>
      </c>
      <c r="C30" s="162">
        <f t="shared" si="60"/>
        <v>921924.8586267007</v>
      </c>
      <c r="D30" s="11">
        <f t="shared" si="66"/>
        <v>888534.0277564358</v>
      </c>
      <c r="E30" s="11">
        <f t="shared" si="61"/>
        <v>855337.24186451233</v>
      </c>
      <c r="F30" s="11">
        <f t="shared" si="62"/>
        <v>822344.40284248767</v>
      </c>
      <c r="G30" s="22">
        <f t="shared" si="63"/>
        <v>789565.57078915241</v>
      </c>
      <c r="H30" s="11"/>
      <c r="I30" s="150"/>
      <c r="J30" s="2">
        <v>23</v>
      </c>
      <c r="K30" s="118">
        <v>45536</v>
      </c>
      <c r="L30" s="5">
        <f t="shared" si="37"/>
        <v>664814.71211468824</v>
      </c>
      <c r="M30" s="5">
        <f t="shared" si="0"/>
        <v>5071.049577343746</v>
      </c>
      <c r="N30" s="5">
        <f t="shared" si="1"/>
        <v>500.44843155526451</v>
      </c>
      <c r="O30" s="35">
        <f t="shared" si="2"/>
        <v>9.0331652853482235E-3</v>
      </c>
      <c r="P30" s="5">
        <f t="shared" si="3"/>
        <v>4570.6011457884815</v>
      </c>
      <c r="Q30" s="35">
        <f t="shared" si="4"/>
        <v>8.2500000000000004E-2</v>
      </c>
      <c r="R30" s="5">
        <f t="shared" si="38"/>
        <v>10685.736316866863</v>
      </c>
      <c r="S30" s="5">
        <f t="shared" si="39"/>
        <v>105948.4039620393</v>
      </c>
      <c r="T30" s="5">
        <f t="shared" si="5"/>
        <v>664314.26368313294</v>
      </c>
      <c r="U30" s="5">
        <f t="shared" si="6"/>
        <v>116634.14027890617</v>
      </c>
      <c r="V30" s="150"/>
      <c r="W30" s="2">
        <v>23</v>
      </c>
      <c r="X30" s="118">
        <v>45536</v>
      </c>
      <c r="Y30" s="5">
        <f t="shared" si="40"/>
        <v>664306.47314662638</v>
      </c>
      <c r="Z30" s="5">
        <f t="shared" si="41"/>
        <v>4952.9108736857979</v>
      </c>
      <c r="AA30" s="5">
        <f t="shared" si="7"/>
        <v>524.20105270828844</v>
      </c>
      <c r="AB30" s="35">
        <f t="shared" si="8"/>
        <v>9.4691424617670931E-3</v>
      </c>
      <c r="AC30" s="5">
        <f t="shared" si="9"/>
        <v>4428.7098209775095</v>
      </c>
      <c r="AD30" s="35">
        <f t="shared" si="10"/>
        <v>0.08</v>
      </c>
      <c r="AE30" s="5">
        <f t="shared" si="42"/>
        <v>11217.72790608192</v>
      </c>
      <c r="AF30" s="5">
        <f t="shared" si="43"/>
        <v>102699.22218869148</v>
      </c>
      <c r="AG30" s="5">
        <f t="shared" si="11"/>
        <v>663782.27209391806</v>
      </c>
      <c r="AH30" s="5">
        <f t="shared" si="12"/>
        <v>113916.9500947734</v>
      </c>
      <c r="AI30" s="150"/>
      <c r="AJ30" s="2">
        <v>23</v>
      </c>
      <c r="AK30" s="118">
        <v>45536</v>
      </c>
      <c r="AL30" s="5">
        <f t="shared" si="44"/>
        <v>663776.72853462584</v>
      </c>
      <c r="AM30" s="5">
        <f t="shared" si="45"/>
        <v>4835.7826575235513</v>
      </c>
      <c r="AN30" s="5">
        <f t="shared" si="13"/>
        <v>548.89128573742619</v>
      </c>
      <c r="AO30" s="35">
        <f t="shared" si="14"/>
        <v>9.9230586817801048E-3</v>
      </c>
      <c r="AP30" s="5">
        <f t="shared" si="15"/>
        <v>4286.8913717861251</v>
      </c>
      <c r="AQ30" s="35">
        <f t="shared" si="16"/>
        <v>7.7499999999999999E-2</v>
      </c>
      <c r="AR30" s="5">
        <f t="shared" si="46"/>
        <v>11772.162751111515</v>
      </c>
      <c r="AS30" s="5">
        <f t="shared" si="47"/>
        <v>99450.838371930164</v>
      </c>
      <c r="AT30" s="5">
        <f t="shared" si="17"/>
        <v>663227.83724888845</v>
      </c>
      <c r="AU30" s="5">
        <f t="shared" si="18"/>
        <v>111223.00112304167</v>
      </c>
      <c r="AV30" s="150"/>
      <c r="AW30" s="2">
        <v>23</v>
      </c>
      <c r="AX30" s="118">
        <v>45536</v>
      </c>
      <c r="AY30" s="5">
        <f t="shared" si="48"/>
        <v>663224.85162476788</v>
      </c>
      <c r="AZ30" s="5">
        <f t="shared" si="49"/>
        <v>4719.6979327312483</v>
      </c>
      <c r="BA30" s="5">
        <f t="shared" si="19"/>
        <v>574.54261007644982</v>
      </c>
      <c r="BB30" s="35">
        <f t="shared" si="20"/>
        <v>1.039543573198023E-2</v>
      </c>
      <c r="BC30" s="5">
        <f t="shared" si="21"/>
        <v>4145.1553226547985</v>
      </c>
      <c r="BD30" s="35">
        <f t="shared" si="22"/>
        <v>7.4999999999999983E-2</v>
      </c>
      <c r="BE30" s="5">
        <f t="shared" si="50"/>
        <v>12349.690985308669</v>
      </c>
      <c r="BF30" s="5">
        <f t="shared" si="51"/>
        <v>96203.36146751004</v>
      </c>
      <c r="BG30" s="5">
        <f t="shared" si="23"/>
        <v>662650.30901469139</v>
      </c>
      <c r="BH30" s="5">
        <f t="shared" si="24"/>
        <v>108553.05245281871</v>
      </c>
      <c r="BI30" s="150"/>
      <c r="BJ30" s="2">
        <v>23</v>
      </c>
      <c r="BK30" s="118">
        <v>45536</v>
      </c>
      <c r="BL30" s="5">
        <f t="shared" si="52"/>
        <v>662650.2174226013</v>
      </c>
      <c r="BM30" s="5">
        <f t="shared" si="53"/>
        <v>4604.6898903792935</v>
      </c>
      <c r="BN30" s="5">
        <f t="shared" si="25"/>
        <v>601.17816011774403</v>
      </c>
      <c r="BO30" s="35">
        <f t="shared" si="26"/>
        <v>1.0886796279147909E-2</v>
      </c>
      <c r="BP30" s="5">
        <f t="shared" si="27"/>
        <v>4003.5117302615495</v>
      </c>
      <c r="BQ30" s="35">
        <f t="shared" si="28"/>
        <v>7.2499999999999995E-2</v>
      </c>
      <c r="BR30" s="5">
        <f t="shared" si="54"/>
        <v>12950.960737516507</v>
      </c>
      <c r="BS30" s="5">
        <f t="shared" si="55"/>
        <v>92956.906741207247</v>
      </c>
      <c r="BT30" s="5">
        <f t="shared" si="29"/>
        <v>662049.03926248359</v>
      </c>
      <c r="BU30" s="5">
        <f t="shared" si="30"/>
        <v>105907.86747872375</v>
      </c>
      <c r="BV30" s="150"/>
      <c r="BW30" s="2">
        <v>23</v>
      </c>
      <c r="BX30" s="118">
        <v>45536</v>
      </c>
      <c r="BY30" s="5">
        <f t="shared" si="56"/>
        <v>662052.20414897893</v>
      </c>
      <c r="BZ30" s="5">
        <f t="shared" si="57"/>
        <v>4490.7918424594827</v>
      </c>
      <c r="CA30" s="5">
        <f t="shared" si="31"/>
        <v>628.82065159043896</v>
      </c>
      <c r="CB30" s="35">
        <f t="shared" si="32"/>
        <v>1.1397662860717937E-2</v>
      </c>
      <c r="CC30" s="5">
        <f t="shared" si="33"/>
        <v>3861.9711908690438</v>
      </c>
      <c r="CD30" s="35">
        <f t="shared" si="34"/>
        <v>7.0000000000000007E-2</v>
      </c>
      <c r="CE30" s="5">
        <f t="shared" si="58"/>
        <v>13576.616502611298</v>
      </c>
      <c r="CF30" s="5">
        <f t="shared" si="59"/>
        <v>89711.595873956801</v>
      </c>
      <c r="CG30" s="5">
        <f t="shared" si="35"/>
        <v>661423.38349738845</v>
      </c>
      <c r="CH30" s="5">
        <f t="shared" si="36"/>
        <v>103288.2123765681</v>
      </c>
    </row>
    <row r="31" spans="1:86" ht="14.25" customHeight="1">
      <c r="A31" s="161">
        <f t="shared" si="64"/>
        <v>21</v>
      </c>
      <c r="B31" s="11">
        <f t="shared" si="65"/>
        <v>988574.7145860428</v>
      </c>
      <c r="C31" s="162">
        <f t="shared" si="60"/>
        <v>953578.99247238366</v>
      </c>
      <c r="D31" s="11">
        <f t="shared" si="66"/>
        <v>918789.56614614243</v>
      </c>
      <c r="E31" s="11">
        <f t="shared" si="61"/>
        <v>884216.70773605467</v>
      </c>
      <c r="F31" s="11">
        <f t="shared" si="62"/>
        <v>849870.85342464852</v>
      </c>
      <c r="G31" s="22">
        <f t="shared" si="63"/>
        <v>815762.5862085917</v>
      </c>
      <c r="I31" s="150"/>
      <c r="J31" s="2">
        <v>24</v>
      </c>
      <c r="K31" s="118">
        <v>45566</v>
      </c>
      <c r="L31" s="5">
        <f t="shared" si="37"/>
        <v>664314.26368313294</v>
      </c>
      <c r="M31" s="5">
        <f t="shared" si="0"/>
        <v>5071.049577343746</v>
      </c>
      <c r="N31" s="5">
        <f t="shared" si="1"/>
        <v>503.88901452220671</v>
      </c>
      <c r="O31" s="35">
        <f t="shared" si="2"/>
        <v>9.1021200429178845E-3</v>
      </c>
      <c r="P31" s="5">
        <f t="shared" si="3"/>
        <v>4567.1605628215393</v>
      </c>
      <c r="Q31" s="35">
        <f t="shared" si="4"/>
        <v>8.2500000000000018E-2</v>
      </c>
      <c r="R31" s="5">
        <f t="shared" si="38"/>
        <v>11189.62533138907</v>
      </c>
      <c r="S31" s="5">
        <f t="shared" si="39"/>
        <v>110515.56452486083</v>
      </c>
      <c r="T31" s="5">
        <f t="shared" si="5"/>
        <v>663810.37466861075</v>
      </c>
      <c r="U31" s="5">
        <f t="shared" si="6"/>
        <v>121705.1898562499</v>
      </c>
      <c r="V31" s="150"/>
      <c r="W31" s="2">
        <v>24</v>
      </c>
      <c r="X31" s="118">
        <v>45566</v>
      </c>
      <c r="Y31" s="5">
        <f t="shared" si="40"/>
        <v>663782.27209391806</v>
      </c>
      <c r="Z31" s="5">
        <f t="shared" si="41"/>
        <v>4952.9108736857979</v>
      </c>
      <c r="AA31" s="5">
        <f t="shared" si="7"/>
        <v>527.69572639301077</v>
      </c>
      <c r="AB31" s="35">
        <f t="shared" si="8"/>
        <v>9.5397978869495477E-3</v>
      </c>
      <c r="AC31" s="5">
        <f t="shared" si="9"/>
        <v>4425.2151472927872</v>
      </c>
      <c r="AD31" s="35">
        <f t="shared" si="10"/>
        <v>0.08</v>
      </c>
      <c r="AE31" s="5">
        <f t="shared" si="42"/>
        <v>11745.423632474931</v>
      </c>
      <c r="AF31" s="5">
        <f t="shared" si="43"/>
        <v>107124.43733598426</v>
      </c>
      <c r="AG31" s="5">
        <f t="shared" si="11"/>
        <v>663254.57636752503</v>
      </c>
      <c r="AH31" s="5">
        <f t="shared" si="12"/>
        <v>118869.86096845919</v>
      </c>
      <c r="AI31" s="150"/>
      <c r="AJ31" s="2">
        <v>24</v>
      </c>
      <c r="AK31" s="118">
        <v>45566</v>
      </c>
      <c r="AL31" s="5">
        <f t="shared" si="44"/>
        <v>663227.83724888845</v>
      </c>
      <c r="AM31" s="5">
        <f t="shared" si="45"/>
        <v>4835.7826575235513</v>
      </c>
      <c r="AN31" s="5">
        <f t="shared" si="13"/>
        <v>552.43620862448006</v>
      </c>
      <c r="AO31" s="35">
        <f t="shared" si="14"/>
        <v>9.9954105228638318E-3</v>
      </c>
      <c r="AP31" s="5">
        <f t="shared" si="15"/>
        <v>4283.3464488990712</v>
      </c>
      <c r="AQ31" s="35">
        <f t="shared" si="16"/>
        <v>7.7499999999999999E-2</v>
      </c>
      <c r="AR31" s="5">
        <f t="shared" si="46"/>
        <v>12324.598959735995</v>
      </c>
      <c r="AS31" s="5">
        <f t="shared" si="47"/>
        <v>103734.18482082924</v>
      </c>
      <c r="AT31" s="5">
        <f t="shared" si="17"/>
        <v>662675.40104026394</v>
      </c>
      <c r="AU31" s="5">
        <f t="shared" si="18"/>
        <v>116058.78378056522</v>
      </c>
      <c r="AV31" s="150"/>
      <c r="AW31" s="2">
        <v>24</v>
      </c>
      <c r="AX31" s="118">
        <v>45566</v>
      </c>
      <c r="AY31" s="5">
        <f t="shared" si="48"/>
        <v>662650.30901469139</v>
      </c>
      <c r="AZ31" s="5">
        <f t="shared" si="49"/>
        <v>4719.6979327312483</v>
      </c>
      <c r="BA31" s="5">
        <f t="shared" si="19"/>
        <v>578.13350138942769</v>
      </c>
      <c r="BB31" s="35">
        <f t="shared" si="20"/>
        <v>1.0469476769714025E-2</v>
      </c>
      <c r="BC31" s="5">
        <f t="shared" si="21"/>
        <v>4141.5644313418206</v>
      </c>
      <c r="BD31" s="35">
        <f t="shared" si="22"/>
        <v>7.4999999999999997E-2</v>
      </c>
      <c r="BE31" s="5">
        <f t="shared" si="50"/>
        <v>12927.824486698097</v>
      </c>
      <c r="BF31" s="5">
        <f t="shared" si="51"/>
        <v>100344.92589885186</v>
      </c>
      <c r="BG31" s="5">
        <f t="shared" si="23"/>
        <v>662072.17551330198</v>
      </c>
      <c r="BH31" s="5">
        <f t="shared" si="24"/>
        <v>113272.75038554995</v>
      </c>
      <c r="BI31" s="150"/>
      <c r="BJ31" s="2">
        <v>24</v>
      </c>
      <c r="BK31" s="118">
        <v>45566</v>
      </c>
      <c r="BL31" s="5">
        <f t="shared" si="52"/>
        <v>662049.03926248359</v>
      </c>
      <c r="BM31" s="5">
        <f t="shared" si="53"/>
        <v>4604.6898903792935</v>
      </c>
      <c r="BN31" s="5">
        <f t="shared" si="25"/>
        <v>604.81027816845517</v>
      </c>
      <c r="BO31" s="35">
        <f t="shared" si="26"/>
        <v>1.0962516230076396E-2</v>
      </c>
      <c r="BP31" s="5">
        <f t="shared" si="27"/>
        <v>3999.8796122108383</v>
      </c>
      <c r="BQ31" s="35">
        <f t="shared" si="28"/>
        <v>7.2499999999999995E-2</v>
      </c>
      <c r="BR31" s="5">
        <f t="shared" si="54"/>
        <v>13555.771015684963</v>
      </c>
      <c r="BS31" s="5">
        <f t="shared" si="55"/>
        <v>96956.78635341808</v>
      </c>
      <c r="BT31" s="5">
        <f t="shared" si="29"/>
        <v>661444.22898431518</v>
      </c>
      <c r="BU31" s="5">
        <f t="shared" si="30"/>
        <v>110512.55736910304</v>
      </c>
      <c r="BV31" s="150"/>
      <c r="BW31" s="2">
        <v>24</v>
      </c>
      <c r="BX31" s="118">
        <v>45566</v>
      </c>
      <c r="BY31" s="5">
        <f t="shared" si="56"/>
        <v>661423.38349738845</v>
      </c>
      <c r="BZ31" s="5">
        <f t="shared" si="57"/>
        <v>4490.7918424594827</v>
      </c>
      <c r="CA31" s="5">
        <f t="shared" si="31"/>
        <v>632.48877205805002</v>
      </c>
      <c r="CB31" s="35">
        <f t="shared" si="32"/>
        <v>1.1475048288380581E-2</v>
      </c>
      <c r="CC31" s="5">
        <f t="shared" si="33"/>
        <v>3858.3030704014327</v>
      </c>
      <c r="CD31" s="35">
        <f t="shared" si="34"/>
        <v>7.0000000000000007E-2</v>
      </c>
      <c r="CE31" s="5">
        <f t="shared" si="58"/>
        <v>14209.105274669348</v>
      </c>
      <c r="CF31" s="5">
        <f t="shared" si="59"/>
        <v>93569.89894435824</v>
      </c>
      <c r="CG31" s="5">
        <f t="shared" si="35"/>
        <v>660790.89472533041</v>
      </c>
      <c r="CH31" s="5">
        <f t="shared" si="36"/>
        <v>107779.00421902759</v>
      </c>
    </row>
    <row r="32" spans="1:86" ht="14.25" customHeight="1">
      <c r="A32" s="161">
        <f t="shared" si="64"/>
        <v>22</v>
      </c>
      <c r="B32" s="11">
        <f t="shared" si="65"/>
        <v>1019269.0761684206</v>
      </c>
      <c r="C32" s="162">
        <f t="shared" si="60"/>
        <v>982927.3338983478</v>
      </c>
      <c r="D32" s="11">
        <f t="shared" si="66"/>
        <v>946814.50310151582</v>
      </c>
      <c r="E32" s="11">
        <f t="shared" si="61"/>
        <v>910941.33260077855</v>
      </c>
      <c r="F32" s="11">
        <f t="shared" si="62"/>
        <v>875318.72330446774</v>
      </c>
      <c r="G32" s="22">
        <f t="shared" si="63"/>
        <v>839957.70952609531</v>
      </c>
      <c r="I32" s="150"/>
      <c r="J32" s="2">
        <v>25</v>
      </c>
      <c r="K32" s="118">
        <v>45597</v>
      </c>
      <c r="L32" s="5">
        <f t="shared" si="37"/>
        <v>663810.37466861075</v>
      </c>
      <c r="M32" s="5">
        <f t="shared" si="0"/>
        <v>5071.049577343746</v>
      </c>
      <c r="N32" s="5">
        <f t="shared" si="1"/>
        <v>507.35325149704749</v>
      </c>
      <c r="O32" s="35">
        <f t="shared" si="2"/>
        <v>9.1716539094526157E-3</v>
      </c>
      <c r="P32" s="5">
        <f t="shared" si="3"/>
        <v>4563.6963258466985</v>
      </c>
      <c r="Q32" s="35">
        <f t="shared" si="4"/>
        <v>8.249999999999999E-2</v>
      </c>
      <c r="R32" s="5">
        <f t="shared" si="38"/>
        <v>11696.978582886117</v>
      </c>
      <c r="S32" s="5">
        <f t="shared" si="39"/>
        <v>115079.26085070753</v>
      </c>
      <c r="T32" s="5">
        <f t="shared" si="5"/>
        <v>663303.02141711372</v>
      </c>
      <c r="U32" s="5">
        <f t="shared" si="6"/>
        <v>126776.23943359366</v>
      </c>
      <c r="V32" s="150"/>
      <c r="W32" s="2">
        <v>25</v>
      </c>
      <c r="X32" s="118">
        <v>45597</v>
      </c>
      <c r="Y32" s="5">
        <f t="shared" si="40"/>
        <v>663254.57636752503</v>
      </c>
      <c r="Z32" s="5">
        <f t="shared" si="41"/>
        <v>4952.9108736857979</v>
      </c>
      <c r="AA32" s="5">
        <f t="shared" si="7"/>
        <v>531.2136979022971</v>
      </c>
      <c r="AB32" s="35">
        <f t="shared" si="8"/>
        <v>9.6110371521888581E-3</v>
      </c>
      <c r="AC32" s="5">
        <f t="shared" si="9"/>
        <v>4421.6971757835008</v>
      </c>
      <c r="AD32" s="35">
        <f t="shared" si="10"/>
        <v>8.0000000000000016E-2</v>
      </c>
      <c r="AE32" s="5">
        <f t="shared" si="42"/>
        <v>12276.637330377227</v>
      </c>
      <c r="AF32" s="5">
        <f t="shared" si="43"/>
        <v>111546.13451176776</v>
      </c>
      <c r="AG32" s="5">
        <f t="shared" si="11"/>
        <v>662723.36266962276</v>
      </c>
      <c r="AH32" s="5">
        <f t="shared" si="12"/>
        <v>123822.77184214498</v>
      </c>
      <c r="AI32" s="150"/>
      <c r="AJ32" s="2">
        <v>25</v>
      </c>
      <c r="AK32" s="118">
        <v>45597</v>
      </c>
      <c r="AL32" s="5">
        <f t="shared" si="44"/>
        <v>662675.40104026394</v>
      </c>
      <c r="AM32" s="5">
        <f t="shared" si="45"/>
        <v>4835.7826575235513</v>
      </c>
      <c r="AN32" s="5">
        <f t="shared" si="13"/>
        <v>556.00402580518039</v>
      </c>
      <c r="AO32" s="35">
        <f t="shared" si="14"/>
        <v>1.0068350657333022E-2</v>
      </c>
      <c r="AP32" s="5">
        <f t="shared" si="15"/>
        <v>4279.7786317183709</v>
      </c>
      <c r="AQ32" s="35">
        <f t="shared" si="16"/>
        <v>7.7499999999999986E-2</v>
      </c>
      <c r="AR32" s="5">
        <f t="shared" si="46"/>
        <v>12880.602985541176</v>
      </c>
      <c r="AS32" s="5">
        <f t="shared" si="47"/>
        <v>108013.96345254761</v>
      </c>
      <c r="AT32" s="5">
        <f t="shared" si="17"/>
        <v>662119.39701445878</v>
      </c>
      <c r="AU32" s="5">
        <f t="shared" si="18"/>
        <v>120894.56643808879</v>
      </c>
      <c r="AV32" s="150"/>
      <c r="AW32" s="2">
        <v>25</v>
      </c>
      <c r="AX32" s="118">
        <v>45597</v>
      </c>
      <c r="AY32" s="5">
        <f t="shared" si="48"/>
        <v>662072.17551330198</v>
      </c>
      <c r="AZ32" s="5">
        <f t="shared" si="49"/>
        <v>4719.6979327312483</v>
      </c>
      <c r="BA32" s="5">
        <f t="shared" si="19"/>
        <v>581.74683577311134</v>
      </c>
      <c r="BB32" s="35">
        <f t="shared" si="20"/>
        <v>1.0544110275990715E-2</v>
      </c>
      <c r="BC32" s="5">
        <f t="shared" si="21"/>
        <v>4137.951096958137</v>
      </c>
      <c r="BD32" s="35">
        <f t="shared" si="22"/>
        <v>7.4999999999999997E-2</v>
      </c>
      <c r="BE32" s="5">
        <f t="shared" si="50"/>
        <v>13509.571322471209</v>
      </c>
      <c r="BF32" s="5">
        <f t="shared" si="51"/>
        <v>104482.87699580999</v>
      </c>
      <c r="BG32" s="5">
        <f t="shared" si="23"/>
        <v>661490.42867752886</v>
      </c>
      <c r="BH32" s="5">
        <f t="shared" si="24"/>
        <v>117992.4483182812</v>
      </c>
      <c r="BI32" s="150"/>
      <c r="BJ32" s="2">
        <v>25</v>
      </c>
      <c r="BK32" s="118">
        <v>45597</v>
      </c>
      <c r="BL32" s="5">
        <f t="shared" si="52"/>
        <v>661444.22898431518</v>
      </c>
      <c r="BM32" s="5">
        <f t="shared" si="53"/>
        <v>4604.6898903792935</v>
      </c>
      <c r="BN32" s="5">
        <f t="shared" si="25"/>
        <v>608.46434026572251</v>
      </c>
      <c r="BO32" s="35">
        <f t="shared" si="26"/>
        <v>1.1038832547379912E-2</v>
      </c>
      <c r="BP32" s="5">
        <f t="shared" si="27"/>
        <v>3996.225550113571</v>
      </c>
      <c r="BQ32" s="35">
        <f t="shared" si="28"/>
        <v>7.2499999999999995E-2</v>
      </c>
      <c r="BR32" s="5">
        <f t="shared" si="54"/>
        <v>14164.235355950685</v>
      </c>
      <c r="BS32" s="5">
        <f t="shared" si="55"/>
        <v>100953.01190353165</v>
      </c>
      <c r="BT32" s="5">
        <f t="shared" si="29"/>
        <v>660835.76464404946</v>
      </c>
      <c r="BU32" s="5">
        <f t="shared" si="30"/>
        <v>115117.24725948233</v>
      </c>
      <c r="BV32" s="150"/>
      <c r="BW32" s="2">
        <v>25</v>
      </c>
      <c r="BX32" s="118">
        <v>45597</v>
      </c>
      <c r="BY32" s="5">
        <f t="shared" si="56"/>
        <v>660790.89472533041</v>
      </c>
      <c r="BZ32" s="5">
        <f t="shared" si="57"/>
        <v>4490.7918424594827</v>
      </c>
      <c r="CA32" s="5">
        <f t="shared" si="31"/>
        <v>636.17828989505506</v>
      </c>
      <c r="CB32" s="35">
        <f t="shared" si="32"/>
        <v>1.1553033705033008E-2</v>
      </c>
      <c r="CC32" s="5">
        <f t="shared" si="33"/>
        <v>3854.6135525644277</v>
      </c>
      <c r="CD32" s="35">
        <f t="shared" si="34"/>
        <v>7.0000000000000007E-2</v>
      </c>
      <c r="CE32" s="5">
        <f t="shared" si="58"/>
        <v>14845.283564564403</v>
      </c>
      <c r="CF32" s="5">
        <f t="shared" si="59"/>
        <v>97424.51249692266</v>
      </c>
      <c r="CG32" s="5">
        <f t="shared" si="35"/>
        <v>660154.71643543534</v>
      </c>
      <c r="CH32" s="5">
        <f t="shared" si="36"/>
        <v>112269.79606148707</v>
      </c>
    </row>
    <row r="33" spans="1:86" ht="14.25" customHeight="1">
      <c r="A33" s="161">
        <f t="shared" si="64"/>
        <v>23</v>
      </c>
      <c r="B33" s="11">
        <f t="shared" si="65"/>
        <v>1047379.1142384077</v>
      </c>
      <c r="C33" s="162">
        <f t="shared" si="60"/>
        <v>1009778.5032709554</v>
      </c>
      <c r="D33" s="11">
        <f t="shared" si="66"/>
        <v>972429.69233452878</v>
      </c>
      <c r="E33" s="11">
        <f t="shared" si="61"/>
        <v>935343.83055120322</v>
      </c>
      <c r="F33" s="11">
        <f t="shared" si="62"/>
        <v>898532.20561144548</v>
      </c>
      <c r="G33" s="22">
        <f t="shared" si="63"/>
        <v>862006.22379974881</v>
      </c>
      <c r="I33" s="150"/>
      <c r="J33" s="2">
        <v>26</v>
      </c>
      <c r="K33" s="118">
        <v>45627</v>
      </c>
      <c r="L33" s="5">
        <f t="shared" si="37"/>
        <v>663303.02141711372</v>
      </c>
      <c r="M33" s="5">
        <f t="shared" si="0"/>
        <v>5071.049577343746</v>
      </c>
      <c r="N33" s="5">
        <f t="shared" si="1"/>
        <v>510.84130510108935</v>
      </c>
      <c r="O33" s="35">
        <f t="shared" si="2"/>
        <v>9.241772558364697E-3</v>
      </c>
      <c r="P33" s="5">
        <f t="shared" si="3"/>
        <v>4560.2082722426567</v>
      </c>
      <c r="Q33" s="35">
        <f t="shared" si="4"/>
        <v>8.2500000000000004E-2</v>
      </c>
      <c r="R33" s="5">
        <f t="shared" si="38"/>
        <v>12207.819887987207</v>
      </c>
      <c r="S33" s="5">
        <f t="shared" si="39"/>
        <v>119639.46912295019</v>
      </c>
      <c r="T33" s="5">
        <f t="shared" si="5"/>
        <v>662792.18011201266</v>
      </c>
      <c r="U33" s="5">
        <f t="shared" si="6"/>
        <v>131847.28901093738</v>
      </c>
      <c r="V33" s="150"/>
      <c r="W33" s="2">
        <v>26</v>
      </c>
      <c r="X33" s="118">
        <v>45627</v>
      </c>
      <c r="Y33" s="5">
        <f t="shared" si="40"/>
        <v>662723.36266962276</v>
      </c>
      <c r="Z33" s="5">
        <f t="shared" si="41"/>
        <v>4952.9108736857979</v>
      </c>
      <c r="AA33" s="5">
        <f t="shared" si="7"/>
        <v>534.75512255497961</v>
      </c>
      <c r="AB33" s="35">
        <f t="shared" si="8"/>
        <v>9.6828659318877134E-3</v>
      </c>
      <c r="AC33" s="5">
        <f t="shared" si="9"/>
        <v>4418.1557511308183</v>
      </c>
      <c r="AD33" s="35">
        <f t="shared" si="10"/>
        <v>7.9999999999999988E-2</v>
      </c>
      <c r="AE33" s="5">
        <f t="shared" si="42"/>
        <v>12811.392452932207</v>
      </c>
      <c r="AF33" s="5">
        <f t="shared" si="43"/>
        <v>115964.29026289858</v>
      </c>
      <c r="AG33" s="5">
        <f t="shared" si="11"/>
        <v>662188.6075470678</v>
      </c>
      <c r="AH33" s="5">
        <f t="shared" si="12"/>
        <v>128775.68271583079</v>
      </c>
      <c r="AI33" s="150"/>
      <c r="AJ33" s="2">
        <v>26</v>
      </c>
      <c r="AK33" s="118">
        <v>45627</v>
      </c>
      <c r="AL33" s="5">
        <f t="shared" si="44"/>
        <v>662119.39701445878</v>
      </c>
      <c r="AM33" s="5">
        <f t="shared" si="45"/>
        <v>4835.7826575235513</v>
      </c>
      <c r="AN33" s="5">
        <f t="shared" si="13"/>
        <v>559.59488513850465</v>
      </c>
      <c r="AO33" s="35">
        <f t="shared" si="14"/>
        <v>1.0141884759668832E-2</v>
      </c>
      <c r="AP33" s="5">
        <f t="shared" si="15"/>
        <v>4276.1877723850466</v>
      </c>
      <c r="AQ33" s="35">
        <f t="shared" si="16"/>
        <v>7.7500000000000013E-2</v>
      </c>
      <c r="AR33" s="5">
        <f t="shared" si="46"/>
        <v>13440.19787067968</v>
      </c>
      <c r="AS33" s="5">
        <f t="shared" si="47"/>
        <v>112290.15122493266</v>
      </c>
      <c r="AT33" s="5">
        <f t="shared" si="17"/>
        <v>661559.80212932022</v>
      </c>
      <c r="AU33" s="5">
        <f t="shared" si="18"/>
        <v>125730.34909561234</v>
      </c>
      <c r="AV33" s="150"/>
      <c r="AW33" s="2">
        <v>26</v>
      </c>
      <c r="AX33" s="118">
        <v>45627</v>
      </c>
      <c r="AY33" s="5">
        <f t="shared" si="48"/>
        <v>661490.42867752886</v>
      </c>
      <c r="AZ33" s="5">
        <f t="shared" si="49"/>
        <v>4719.6979327312483</v>
      </c>
      <c r="BA33" s="5">
        <f t="shared" si="19"/>
        <v>585.38275349669311</v>
      </c>
      <c r="BB33" s="35">
        <f t="shared" si="20"/>
        <v>1.0619341924574919E-2</v>
      </c>
      <c r="BC33" s="5">
        <f t="shared" si="21"/>
        <v>4134.3151792345552</v>
      </c>
      <c r="BD33" s="35">
        <f t="shared" si="22"/>
        <v>7.4999999999999997E-2</v>
      </c>
      <c r="BE33" s="5">
        <f t="shared" si="50"/>
        <v>14094.954075967902</v>
      </c>
      <c r="BF33" s="5">
        <f t="shared" si="51"/>
        <v>108617.19217504455</v>
      </c>
      <c r="BG33" s="5">
        <f t="shared" si="23"/>
        <v>660905.04592403222</v>
      </c>
      <c r="BH33" s="5">
        <f t="shared" si="24"/>
        <v>122712.14625101245</v>
      </c>
      <c r="BI33" s="150"/>
      <c r="BJ33" s="2">
        <v>26</v>
      </c>
      <c r="BK33" s="118">
        <v>45627</v>
      </c>
      <c r="BL33" s="5">
        <f t="shared" si="52"/>
        <v>660835.76464404946</v>
      </c>
      <c r="BM33" s="5">
        <f t="shared" si="53"/>
        <v>4604.6898903792935</v>
      </c>
      <c r="BN33" s="5">
        <f t="shared" si="25"/>
        <v>612.14047898816125</v>
      </c>
      <c r="BO33" s="35">
        <f t="shared" si="26"/>
        <v>1.1115750903425441E-2</v>
      </c>
      <c r="BP33" s="5">
        <f t="shared" si="27"/>
        <v>3992.5494113911323</v>
      </c>
      <c r="BQ33" s="35">
        <f t="shared" si="28"/>
        <v>7.2499999999999995E-2</v>
      </c>
      <c r="BR33" s="5">
        <f t="shared" si="54"/>
        <v>14776.375834938846</v>
      </c>
      <c r="BS33" s="5">
        <f t="shared" si="55"/>
        <v>104945.56131492277</v>
      </c>
      <c r="BT33" s="5">
        <f t="shared" si="29"/>
        <v>660223.62416506128</v>
      </c>
      <c r="BU33" s="5">
        <f t="shared" si="30"/>
        <v>119721.93714986162</v>
      </c>
      <c r="BV33" s="150"/>
      <c r="BW33" s="2">
        <v>26</v>
      </c>
      <c r="BX33" s="118">
        <v>45627</v>
      </c>
      <c r="BY33" s="5">
        <f t="shared" si="56"/>
        <v>660154.71643543534</v>
      </c>
      <c r="BZ33" s="5">
        <f t="shared" si="57"/>
        <v>4490.7918424594827</v>
      </c>
      <c r="CA33" s="5">
        <f t="shared" si="31"/>
        <v>639.88932991944284</v>
      </c>
      <c r="CB33" s="35">
        <f t="shared" si="32"/>
        <v>1.1631624781074037E-2</v>
      </c>
      <c r="CC33" s="5">
        <f t="shared" si="33"/>
        <v>3850.9025125400399</v>
      </c>
      <c r="CD33" s="35">
        <f t="shared" si="34"/>
        <v>7.0000000000000007E-2</v>
      </c>
      <c r="CE33" s="5">
        <f t="shared" si="58"/>
        <v>15485.172894483845</v>
      </c>
      <c r="CF33" s="5">
        <f t="shared" si="59"/>
        <v>101275.4150094627</v>
      </c>
      <c r="CG33" s="5">
        <f t="shared" si="35"/>
        <v>659514.82710551587</v>
      </c>
      <c r="CH33" s="5">
        <f t="shared" si="36"/>
        <v>116760.58790394654</v>
      </c>
    </row>
    <row r="34" spans="1:86" ht="14.25" customHeight="1">
      <c r="A34" s="161">
        <f t="shared" si="64"/>
        <v>24</v>
      </c>
      <c r="B34" s="11">
        <f t="shared" si="65"/>
        <v>1072683.372587342</v>
      </c>
      <c r="C34" s="162">
        <f t="shared" si="60"/>
        <v>1033925.2365413648</v>
      </c>
      <c r="D34" s="11">
        <f t="shared" si="66"/>
        <v>995441.59978172218</v>
      </c>
      <c r="E34" s="11">
        <f t="shared" si="61"/>
        <v>957243.92884009785</v>
      </c>
      <c r="F34" s="11">
        <f t="shared" si="62"/>
        <v>919343.8144573418</v>
      </c>
      <c r="G34" s="22">
        <f t="shared" si="63"/>
        <v>881752.95048820588</v>
      </c>
      <c r="I34" s="150"/>
      <c r="J34" s="2">
        <v>27</v>
      </c>
      <c r="K34" s="118">
        <v>45658</v>
      </c>
      <c r="L34" s="5">
        <f t="shared" si="37"/>
        <v>662792.18011201266</v>
      </c>
      <c r="M34" s="5">
        <f t="shared" si="0"/>
        <v>5071.049577343746</v>
      </c>
      <c r="N34" s="5">
        <f t="shared" si="1"/>
        <v>514.3533390736593</v>
      </c>
      <c r="O34" s="35">
        <f t="shared" si="2"/>
        <v>9.3124817312129349E-3</v>
      </c>
      <c r="P34" s="5">
        <f t="shared" si="3"/>
        <v>4556.6962382700867</v>
      </c>
      <c r="Q34" s="35">
        <f t="shared" si="4"/>
        <v>8.249999999999999E-2</v>
      </c>
      <c r="R34" s="5">
        <f t="shared" si="38"/>
        <v>12722.173227060866</v>
      </c>
      <c r="S34" s="5">
        <f t="shared" si="39"/>
        <v>124196.16536122028</v>
      </c>
      <c r="T34" s="5">
        <f t="shared" si="5"/>
        <v>662277.82677293895</v>
      </c>
      <c r="U34" s="5">
        <f t="shared" si="6"/>
        <v>136918.33858828116</v>
      </c>
      <c r="V34" s="150"/>
      <c r="W34" s="2">
        <v>27</v>
      </c>
      <c r="X34" s="118">
        <v>45658</v>
      </c>
      <c r="Y34" s="5">
        <f t="shared" si="40"/>
        <v>662188.6075470678</v>
      </c>
      <c r="Z34" s="5">
        <f t="shared" si="41"/>
        <v>4952.9108736857979</v>
      </c>
      <c r="AA34" s="5">
        <f t="shared" si="7"/>
        <v>538.32015670534565</v>
      </c>
      <c r="AB34" s="35">
        <f t="shared" si="8"/>
        <v>9.7552899685079339E-3</v>
      </c>
      <c r="AC34" s="5">
        <f t="shared" si="9"/>
        <v>4414.5907169804523</v>
      </c>
      <c r="AD34" s="35">
        <f t="shared" si="10"/>
        <v>0.08</v>
      </c>
      <c r="AE34" s="5">
        <f t="shared" si="42"/>
        <v>13349.712609637552</v>
      </c>
      <c r="AF34" s="5">
        <f t="shared" si="43"/>
        <v>120378.88097987903</v>
      </c>
      <c r="AG34" s="5">
        <f t="shared" si="11"/>
        <v>661650.28739036247</v>
      </c>
      <c r="AH34" s="5">
        <f t="shared" si="12"/>
        <v>133728.59358951659</v>
      </c>
      <c r="AI34" s="150"/>
      <c r="AJ34" s="2">
        <v>27</v>
      </c>
      <c r="AK34" s="118">
        <v>45658</v>
      </c>
      <c r="AL34" s="5">
        <f t="shared" si="44"/>
        <v>661559.80212932022</v>
      </c>
      <c r="AM34" s="5">
        <f t="shared" si="45"/>
        <v>4835.7826575235513</v>
      </c>
      <c r="AN34" s="5">
        <f t="shared" si="13"/>
        <v>563.20893543835791</v>
      </c>
      <c r="AO34" s="35">
        <f t="shared" si="14"/>
        <v>1.0216018572330302E-2</v>
      </c>
      <c r="AP34" s="5">
        <f t="shared" si="15"/>
        <v>4272.5737220851934</v>
      </c>
      <c r="AQ34" s="35">
        <f t="shared" si="16"/>
        <v>7.7500000000000013E-2</v>
      </c>
      <c r="AR34" s="5">
        <f t="shared" si="46"/>
        <v>14003.406806118037</v>
      </c>
      <c r="AS34" s="5">
        <f t="shared" si="47"/>
        <v>116562.72494701785</v>
      </c>
      <c r="AT34" s="5">
        <f t="shared" si="17"/>
        <v>660996.59319388191</v>
      </c>
      <c r="AU34" s="5">
        <f t="shared" si="18"/>
        <v>130566.13175313588</v>
      </c>
      <c r="AV34" s="150"/>
      <c r="AW34" s="2">
        <v>27</v>
      </c>
      <c r="AX34" s="118">
        <v>45658</v>
      </c>
      <c r="AY34" s="5">
        <f t="shared" si="48"/>
        <v>660905.04592403222</v>
      </c>
      <c r="AZ34" s="5">
        <f t="shared" si="49"/>
        <v>4719.6979327312483</v>
      </c>
      <c r="BA34" s="5">
        <f t="shared" si="19"/>
        <v>589.0413957060473</v>
      </c>
      <c r="BB34" s="35">
        <f t="shared" si="20"/>
        <v>1.0695177457133618E-2</v>
      </c>
      <c r="BC34" s="5">
        <f t="shared" si="21"/>
        <v>4130.656537025201</v>
      </c>
      <c r="BD34" s="35">
        <f t="shared" si="22"/>
        <v>7.4999999999999997E-2</v>
      </c>
      <c r="BE34" s="5">
        <f t="shared" si="50"/>
        <v>14683.995471673948</v>
      </c>
      <c r="BF34" s="5">
        <f t="shared" si="51"/>
        <v>112747.84871206975</v>
      </c>
      <c r="BG34" s="5">
        <f t="shared" si="23"/>
        <v>660316.00452832622</v>
      </c>
      <c r="BH34" s="5">
        <f t="shared" si="24"/>
        <v>127431.8441837437</v>
      </c>
      <c r="BI34" s="150"/>
      <c r="BJ34" s="2">
        <v>27</v>
      </c>
      <c r="BK34" s="118">
        <v>45658</v>
      </c>
      <c r="BL34" s="5">
        <f t="shared" si="52"/>
        <v>660223.62416506128</v>
      </c>
      <c r="BM34" s="5">
        <f t="shared" si="53"/>
        <v>4604.6898903792935</v>
      </c>
      <c r="BN34" s="5">
        <f t="shared" si="25"/>
        <v>615.83882771538174</v>
      </c>
      <c r="BO34" s="35">
        <f t="shared" si="26"/>
        <v>1.1193277038412979E-2</v>
      </c>
      <c r="BP34" s="5">
        <f t="shared" si="27"/>
        <v>3988.8510626639118</v>
      </c>
      <c r="BQ34" s="35">
        <f t="shared" si="28"/>
        <v>7.2499999999999995E-2</v>
      </c>
      <c r="BR34" s="5">
        <f t="shared" si="54"/>
        <v>15392.214662654227</v>
      </c>
      <c r="BS34" s="5">
        <f t="shared" si="55"/>
        <v>108934.41237758669</v>
      </c>
      <c r="BT34" s="5">
        <f t="shared" si="29"/>
        <v>659607.78533734591</v>
      </c>
      <c r="BU34" s="5">
        <f t="shared" si="30"/>
        <v>124326.62704024091</v>
      </c>
      <c r="BV34" s="150"/>
      <c r="BW34" s="2">
        <v>27</v>
      </c>
      <c r="BX34" s="118">
        <v>45658</v>
      </c>
      <c r="BY34" s="5">
        <f t="shared" si="56"/>
        <v>659514.82710551587</v>
      </c>
      <c r="BZ34" s="5">
        <f t="shared" si="57"/>
        <v>4490.7918424594827</v>
      </c>
      <c r="CA34" s="5">
        <f t="shared" si="31"/>
        <v>643.62201767730676</v>
      </c>
      <c r="CB34" s="35">
        <f t="shared" si="32"/>
        <v>1.1710827254672172E-2</v>
      </c>
      <c r="CC34" s="5">
        <f t="shared" si="33"/>
        <v>3847.169824782176</v>
      </c>
      <c r="CD34" s="35">
        <f t="shared" si="34"/>
        <v>7.0000000000000007E-2</v>
      </c>
      <c r="CE34" s="5">
        <f t="shared" si="58"/>
        <v>16128.794912161153</v>
      </c>
      <c r="CF34" s="5">
        <f t="shared" si="59"/>
        <v>105122.58483424487</v>
      </c>
      <c r="CG34" s="5">
        <f t="shared" si="35"/>
        <v>658871.20508783858</v>
      </c>
      <c r="CH34" s="5">
        <f t="shared" si="36"/>
        <v>121251.37974640602</v>
      </c>
    </row>
    <row r="35" spans="1:86" ht="14.25" customHeight="1">
      <c r="A35" s="161">
        <f t="shared" si="64"/>
        <v>25</v>
      </c>
      <c r="B35" s="11">
        <f t="shared" si="65"/>
        <v>1094941.4179504302</v>
      </c>
      <c r="C35" s="162">
        <f t="shared" si="60"/>
        <v>1055143.0668469009</v>
      </c>
      <c r="D35" s="11">
        <f t="shared" si="66"/>
        <v>1015641.1480788296</v>
      </c>
      <c r="E35" s="11">
        <f t="shared" si="61"/>
        <v>976447.35967836191</v>
      </c>
      <c r="F35" s="11">
        <f t="shared" si="62"/>
        <v>937573.50949689292</v>
      </c>
      <c r="G35" s="22">
        <f t="shared" si="63"/>
        <v>899031.49318081792</v>
      </c>
      <c r="I35" s="150"/>
      <c r="J35" s="2">
        <v>28</v>
      </c>
      <c r="K35" s="118">
        <v>45689</v>
      </c>
      <c r="L35" s="5">
        <f t="shared" si="37"/>
        <v>662277.82677293895</v>
      </c>
      <c r="M35" s="5">
        <f t="shared" si="0"/>
        <v>5071.049577343746</v>
      </c>
      <c r="N35" s="5">
        <f t="shared" si="1"/>
        <v>517.88951827979054</v>
      </c>
      <c r="O35" s="35">
        <f t="shared" si="2"/>
        <v>9.3837872387175347E-3</v>
      </c>
      <c r="P35" s="5">
        <f t="shared" si="3"/>
        <v>4553.1600590639555</v>
      </c>
      <c r="Q35" s="35">
        <f t="shared" si="4"/>
        <v>8.2500000000000004E-2</v>
      </c>
      <c r="R35" s="5">
        <f t="shared" si="38"/>
        <v>13240.062745340656</v>
      </c>
      <c r="S35" s="5">
        <f t="shared" si="39"/>
        <v>128749.32542028424</v>
      </c>
      <c r="T35" s="5">
        <f t="shared" si="5"/>
        <v>661759.93725465913</v>
      </c>
      <c r="U35" s="5">
        <f t="shared" si="6"/>
        <v>141989.3881656249</v>
      </c>
      <c r="V35" s="150"/>
      <c r="W35" s="2">
        <v>28</v>
      </c>
      <c r="X35" s="118">
        <v>45689</v>
      </c>
      <c r="Y35" s="5">
        <f t="shared" si="40"/>
        <v>661650.28739036247</v>
      </c>
      <c r="Z35" s="5">
        <f t="shared" si="41"/>
        <v>4952.9108736857979</v>
      </c>
      <c r="AA35" s="5">
        <f t="shared" si="7"/>
        <v>541.9089577500481</v>
      </c>
      <c r="AB35" s="35">
        <f t="shared" si="8"/>
        <v>9.828315073585045E-3</v>
      </c>
      <c r="AC35" s="5">
        <f t="shared" si="9"/>
        <v>4411.0019159357498</v>
      </c>
      <c r="AD35" s="35">
        <f t="shared" si="10"/>
        <v>0.08</v>
      </c>
      <c r="AE35" s="5">
        <f t="shared" si="42"/>
        <v>13891.621567387599</v>
      </c>
      <c r="AF35" s="5">
        <f t="shared" si="43"/>
        <v>124789.88289581478</v>
      </c>
      <c r="AG35" s="5">
        <f t="shared" si="11"/>
        <v>661108.3784326124</v>
      </c>
      <c r="AH35" s="5">
        <f t="shared" si="12"/>
        <v>138681.50446320238</v>
      </c>
      <c r="AI35" s="150"/>
      <c r="AJ35" s="2">
        <v>28</v>
      </c>
      <c r="AK35" s="118">
        <v>45689</v>
      </c>
      <c r="AL35" s="5">
        <f t="shared" si="44"/>
        <v>660996.59319388191</v>
      </c>
      <c r="AM35" s="5">
        <f t="shared" si="45"/>
        <v>4835.7826575235513</v>
      </c>
      <c r="AN35" s="5">
        <f t="shared" si="13"/>
        <v>566.84632647973103</v>
      </c>
      <c r="AO35" s="35">
        <f t="shared" si="14"/>
        <v>1.0290757906768182E-2</v>
      </c>
      <c r="AP35" s="5">
        <f t="shared" si="15"/>
        <v>4268.9363310438202</v>
      </c>
      <c r="AQ35" s="35">
        <f t="shared" si="16"/>
        <v>7.7499999999999986E-2</v>
      </c>
      <c r="AR35" s="5">
        <f t="shared" si="46"/>
        <v>14570.253132597769</v>
      </c>
      <c r="AS35" s="5">
        <f t="shared" si="47"/>
        <v>120831.66127806167</v>
      </c>
      <c r="AT35" s="5">
        <f t="shared" si="17"/>
        <v>660429.74686740222</v>
      </c>
      <c r="AU35" s="5">
        <f t="shared" si="18"/>
        <v>135401.91441065943</v>
      </c>
      <c r="AV35" s="150"/>
      <c r="AW35" s="2">
        <v>28</v>
      </c>
      <c r="AX35" s="118">
        <v>45689</v>
      </c>
      <c r="AY35" s="5">
        <f t="shared" si="48"/>
        <v>660316.00452832622</v>
      </c>
      <c r="AZ35" s="5">
        <f t="shared" si="49"/>
        <v>4719.6979327312483</v>
      </c>
      <c r="BA35" s="5">
        <f t="shared" si="19"/>
        <v>592.72290442920985</v>
      </c>
      <c r="BB35" s="35">
        <f t="shared" si="20"/>
        <v>1.0771622684249808E-2</v>
      </c>
      <c r="BC35" s="5">
        <f t="shared" si="21"/>
        <v>4126.9750283020385</v>
      </c>
      <c r="BD35" s="35">
        <f t="shared" si="22"/>
        <v>7.4999999999999997E-2</v>
      </c>
      <c r="BE35" s="5">
        <f t="shared" si="50"/>
        <v>15276.718376103159</v>
      </c>
      <c r="BF35" s="5">
        <f t="shared" si="51"/>
        <v>116874.82374037179</v>
      </c>
      <c r="BG35" s="5">
        <f t="shared" si="23"/>
        <v>659723.28162389703</v>
      </c>
      <c r="BH35" s="5">
        <f t="shared" si="24"/>
        <v>132151.54211647494</v>
      </c>
      <c r="BI35" s="150"/>
      <c r="BJ35" s="2">
        <v>28</v>
      </c>
      <c r="BK35" s="118">
        <v>45689</v>
      </c>
      <c r="BL35" s="5">
        <f t="shared" si="52"/>
        <v>659607.78533734591</v>
      </c>
      <c r="BM35" s="5">
        <f t="shared" si="53"/>
        <v>4604.6898903792935</v>
      </c>
      <c r="BN35" s="5">
        <f t="shared" si="25"/>
        <v>619.55952063282894</v>
      </c>
      <c r="BO35" s="35">
        <f t="shared" si="26"/>
        <v>1.1271416761388863E-2</v>
      </c>
      <c r="BP35" s="5">
        <f t="shared" si="27"/>
        <v>3985.1303697464646</v>
      </c>
      <c r="BQ35" s="35">
        <f t="shared" si="28"/>
        <v>7.2499999999999995E-2</v>
      </c>
      <c r="BR35" s="5">
        <f t="shared" si="54"/>
        <v>16011.774183287056</v>
      </c>
      <c r="BS35" s="5">
        <f t="shared" si="55"/>
        <v>112919.54274733315</v>
      </c>
      <c r="BT35" s="5">
        <f t="shared" si="29"/>
        <v>658988.22581671306</v>
      </c>
      <c r="BU35" s="5">
        <f t="shared" si="30"/>
        <v>128931.3169306202</v>
      </c>
      <c r="BV35" s="150"/>
      <c r="BW35" s="2">
        <v>28</v>
      </c>
      <c r="BX35" s="118">
        <v>45689</v>
      </c>
      <c r="BY35" s="5">
        <f t="shared" si="56"/>
        <v>658871.20508783858</v>
      </c>
      <c r="BZ35" s="5">
        <f t="shared" si="57"/>
        <v>4490.7918424594827</v>
      </c>
      <c r="CA35" s="5">
        <f t="shared" si="31"/>
        <v>647.37647944709079</v>
      </c>
      <c r="CB35" s="35">
        <f t="shared" si="32"/>
        <v>1.1790646932778641E-2</v>
      </c>
      <c r="CC35" s="5">
        <f t="shared" si="33"/>
        <v>3843.4153630123919</v>
      </c>
      <c r="CD35" s="35">
        <f t="shared" si="34"/>
        <v>7.0000000000000007E-2</v>
      </c>
      <c r="CE35" s="5">
        <f t="shared" si="58"/>
        <v>16776.171391608244</v>
      </c>
      <c r="CF35" s="5">
        <f t="shared" si="59"/>
        <v>108966.00019725726</v>
      </c>
      <c r="CG35" s="5">
        <f t="shared" si="35"/>
        <v>658223.82860839146</v>
      </c>
      <c r="CH35" s="5">
        <f t="shared" si="36"/>
        <v>125742.17158886552</v>
      </c>
    </row>
    <row r="36" spans="1:86" ht="14.25" customHeight="1">
      <c r="A36" s="161">
        <f t="shared" si="64"/>
        <v>26</v>
      </c>
      <c r="B36" s="11">
        <f t="shared" si="65"/>
        <v>1113892.2138222239</v>
      </c>
      <c r="C36" s="162">
        <f t="shared" si="60"/>
        <v>1073188.8966859926</v>
      </c>
      <c r="D36" s="11">
        <f t="shared" si="66"/>
        <v>1032802.4682316941</v>
      </c>
      <c r="E36" s="11">
        <f t="shared" si="61"/>
        <v>992744.77376355196</v>
      </c>
      <c r="F36" s="11">
        <f t="shared" si="62"/>
        <v>953027.75486708654</v>
      </c>
      <c r="G36" s="22">
        <f t="shared" si="63"/>
        <v>913663.42665695818</v>
      </c>
      <c r="I36" s="150"/>
      <c r="J36" s="2">
        <v>29</v>
      </c>
      <c r="K36" s="118">
        <v>45717</v>
      </c>
      <c r="L36" s="5">
        <f t="shared" si="37"/>
        <v>661759.93725465913</v>
      </c>
      <c r="M36" s="5">
        <f t="shared" si="0"/>
        <v>5071.049577343746</v>
      </c>
      <c r="N36" s="5">
        <f t="shared" si="1"/>
        <v>521.45000871796401</v>
      </c>
      <c r="O36" s="35">
        <f t="shared" si="2"/>
        <v>9.4556949617933574E-3</v>
      </c>
      <c r="P36" s="5">
        <f t="shared" si="3"/>
        <v>4549.599568625782</v>
      </c>
      <c r="Q36" s="35">
        <f t="shared" si="4"/>
        <v>8.2500000000000018E-2</v>
      </c>
      <c r="R36" s="5">
        <f t="shared" si="38"/>
        <v>13761.51275405862</v>
      </c>
      <c r="S36" s="5">
        <f t="shared" si="39"/>
        <v>133298.92498891003</v>
      </c>
      <c r="T36" s="5">
        <f t="shared" si="5"/>
        <v>661238.48724594119</v>
      </c>
      <c r="U36" s="5">
        <f t="shared" si="6"/>
        <v>147060.43774296864</v>
      </c>
      <c r="V36" s="150"/>
      <c r="W36" s="2">
        <v>29</v>
      </c>
      <c r="X36" s="118">
        <v>45717</v>
      </c>
      <c r="Y36" s="5">
        <f t="shared" si="40"/>
        <v>661108.3784326124</v>
      </c>
      <c r="Z36" s="5">
        <f t="shared" si="41"/>
        <v>4952.9108736857979</v>
      </c>
      <c r="AA36" s="5">
        <f t="shared" si="7"/>
        <v>545.52168413504842</v>
      </c>
      <c r="AB36" s="35">
        <f t="shared" si="8"/>
        <v>9.9019471287609007E-3</v>
      </c>
      <c r="AC36" s="5">
        <f t="shared" si="9"/>
        <v>4407.3891895507495</v>
      </c>
      <c r="AD36" s="35">
        <f t="shared" si="10"/>
        <v>0.08</v>
      </c>
      <c r="AE36" s="5">
        <f t="shared" si="42"/>
        <v>14437.143251522648</v>
      </c>
      <c r="AF36" s="5">
        <f t="shared" si="43"/>
        <v>129197.27208536553</v>
      </c>
      <c r="AG36" s="5">
        <f t="shared" si="11"/>
        <v>660562.85674847732</v>
      </c>
      <c r="AH36" s="5">
        <f t="shared" si="12"/>
        <v>143634.41533688817</v>
      </c>
      <c r="AI36" s="150"/>
      <c r="AJ36" s="2">
        <v>29</v>
      </c>
      <c r="AK36" s="118">
        <v>45717</v>
      </c>
      <c r="AL36" s="5">
        <f t="shared" si="44"/>
        <v>660429.74686740222</v>
      </c>
      <c r="AM36" s="5">
        <f t="shared" si="45"/>
        <v>4835.7826575235513</v>
      </c>
      <c r="AN36" s="5">
        <f t="shared" si="13"/>
        <v>570.5072090049116</v>
      </c>
      <c r="AO36" s="35">
        <f t="shared" si="14"/>
        <v>1.0366108644457323E-2</v>
      </c>
      <c r="AP36" s="5">
        <f t="shared" si="15"/>
        <v>4265.2754485186397</v>
      </c>
      <c r="AQ36" s="35">
        <f t="shared" si="16"/>
        <v>7.7500000000000013E-2</v>
      </c>
      <c r="AR36" s="5">
        <f t="shared" si="46"/>
        <v>15140.76034160268</v>
      </c>
      <c r="AS36" s="5">
        <f t="shared" si="47"/>
        <v>125096.93672658032</v>
      </c>
      <c r="AT36" s="5">
        <f t="shared" si="17"/>
        <v>659859.23965839727</v>
      </c>
      <c r="AU36" s="5">
        <f t="shared" si="18"/>
        <v>140237.69706818298</v>
      </c>
      <c r="AV36" s="150"/>
      <c r="AW36" s="2">
        <v>29</v>
      </c>
      <c r="AX36" s="118">
        <v>45717</v>
      </c>
      <c r="AY36" s="5">
        <f t="shared" si="48"/>
        <v>659723.28162389703</v>
      </c>
      <c r="AZ36" s="5">
        <f t="shared" si="49"/>
        <v>4719.6979327312483</v>
      </c>
      <c r="BA36" s="5">
        <f t="shared" si="19"/>
        <v>596.42742258189264</v>
      </c>
      <c r="BB36" s="35">
        <f t="shared" si="20"/>
        <v>1.0848683486454453E-2</v>
      </c>
      <c r="BC36" s="5">
        <f t="shared" si="21"/>
        <v>4123.2705101493557</v>
      </c>
      <c r="BD36" s="35">
        <f t="shared" si="22"/>
        <v>7.4999999999999983E-2</v>
      </c>
      <c r="BE36" s="5">
        <f t="shared" si="50"/>
        <v>15873.145798685051</v>
      </c>
      <c r="BF36" s="5">
        <f t="shared" si="51"/>
        <v>120998.09425052116</v>
      </c>
      <c r="BG36" s="5">
        <f t="shared" si="23"/>
        <v>659126.85420131509</v>
      </c>
      <c r="BH36" s="5">
        <f t="shared" si="24"/>
        <v>136871.24004920622</v>
      </c>
      <c r="BI36" s="150"/>
      <c r="BJ36" s="2">
        <v>29</v>
      </c>
      <c r="BK36" s="118">
        <v>45717</v>
      </c>
      <c r="BL36" s="5">
        <f t="shared" si="52"/>
        <v>658988.22581671306</v>
      </c>
      <c r="BM36" s="5">
        <f t="shared" si="53"/>
        <v>4604.6898903792935</v>
      </c>
      <c r="BN36" s="5">
        <f t="shared" si="25"/>
        <v>623.30269273665226</v>
      </c>
      <c r="BO36" s="35">
        <f t="shared" si="26"/>
        <v>1.1350175951277415E-2</v>
      </c>
      <c r="BP36" s="5">
        <f t="shared" si="27"/>
        <v>3981.3871976426412</v>
      </c>
      <c r="BQ36" s="35">
        <f t="shared" si="28"/>
        <v>7.2499999999999995E-2</v>
      </c>
      <c r="BR36" s="5">
        <f t="shared" si="54"/>
        <v>16635.076876023708</v>
      </c>
      <c r="BS36" s="5">
        <f t="shared" si="55"/>
        <v>116900.9299449758</v>
      </c>
      <c r="BT36" s="5">
        <f t="shared" si="29"/>
        <v>658364.92312397645</v>
      </c>
      <c r="BU36" s="5">
        <f t="shared" si="30"/>
        <v>133536.00682099949</v>
      </c>
      <c r="BV36" s="150"/>
      <c r="BW36" s="2">
        <v>29</v>
      </c>
      <c r="BX36" s="118">
        <v>45717</v>
      </c>
      <c r="BY36" s="5">
        <f t="shared" si="56"/>
        <v>658223.82860839146</v>
      </c>
      <c r="BZ36" s="5">
        <f t="shared" si="57"/>
        <v>4490.7918424594827</v>
      </c>
      <c r="CA36" s="5">
        <f t="shared" si="31"/>
        <v>651.15284224386551</v>
      </c>
      <c r="CB36" s="35">
        <f t="shared" si="32"/>
        <v>1.1871089692158814E-2</v>
      </c>
      <c r="CC36" s="5">
        <f t="shared" si="33"/>
        <v>3839.6390002156172</v>
      </c>
      <c r="CD36" s="35">
        <f t="shared" si="34"/>
        <v>7.0000000000000007E-2</v>
      </c>
      <c r="CE36" s="5">
        <f t="shared" si="58"/>
        <v>17427.324233852109</v>
      </c>
      <c r="CF36" s="5">
        <f t="shared" si="59"/>
        <v>112805.63919747288</v>
      </c>
      <c r="CG36" s="5">
        <f t="shared" si="35"/>
        <v>657572.67576614756</v>
      </c>
      <c r="CH36" s="5">
        <f t="shared" si="36"/>
        <v>130232.96343132498</v>
      </c>
    </row>
    <row r="37" spans="1:86" ht="14.25" customHeight="1">
      <c r="A37" s="161">
        <f t="shared" si="64"/>
        <v>27</v>
      </c>
      <c r="B37" s="11">
        <f t="shared" si="65"/>
        <v>1129252.3549208657</v>
      </c>
      <c r="C37" s="162">
        <f t="shared" si="60"/>
        <v>1087799.451584331</v>
      </c>
      <c r="D37" s="11">
        <f t="shared" si="66"/>
        <v>1046681.5510301337</v>
      </c>
      <c r="E37" s="11">
        <f t="shared" si="61"/>
        <v>1005910.5694628076</v>
      </c>
      <c r="F37" s="11">
        <f t="shared" si="62"/>
        <v>965498.50758612889</v>
      </c>
      <c r="G37" s="22">
        <f t="shared" si="63"/>
        <v>925457.42732237244</v>
      </c>
      <c r="I37" s="150"/>
      <c r="J37" s="2">
        <v>30</v>
      </c>
      <c r="K37" s="118">
        <v>45748</v>
      </c>
      <c r="L37" s="5">
        <f t="shared" si="37"/>
        <v>661238.48724594119</v>
      </c>
      <c r="M37" s="5">
        <f t="shared" si="0"/>
        <v>5071.049577343746</v>
      </c>
      <c r="N37" s="5">
        <f t="shared" si="1"/>
        <v>525.03497752790008</v>
      </c>
      <c r="O37" s="35">
        <f t="shared" si="2"/>
        <v>9.5282108526018403E-3</v>
      </c>
      <c r="P37" s="5">
        <f t="shared" si="3"/>
        <v>4546.0145998158459</v>
      </c>
      <c r="Q37" s="35">
        <f t="shared" si="4"/>
        <v>8.2500000000000004E-2</v>
      </c>
      <c r="R37" s="5">
        <f t="shared" si="38"/>
        <v>14286.547731586521</v>
      </c>
      <c r="S37" s="5">
        <f t="shared" si="39"/>
        <v>137844.93958872589</v>
      </c>
      <c r="T37" s="5">
        <f t="shared" si="5"/>
        <v>660713.45226841327</v>
      </c>
      <c r="U37" s="5">
        <f t="shared" si="6"/>
        <v>152131.48732031242</v>
      </c>
      <c r="V37" s="150"/>
      <c r="W37" s="2">
        <v>30</v>
      </c>
      <c r="X37" s="118">
        <v>45748</v>
      </c>
      <c r="Y37" s="5">
        <f t="shared" si="40"/>
        <v>660562.85674847732</v>
      </c>
      <c r="Z37" s="5">
        <f t="shared" si="41"/>
        <v>4952.9108736857979</v>
      </c>
      <c r="AA37" s="5">
        <f t="shared" si="7"/>
        <v>549.15849536261521</v>
      </c>
      <c r="AB37" s="35">
        <f t="shared" si="8"/>
        <v>9.9761920868351537E-3</v>
      </c>
      <c r="AC37" s="5">
        <f t="shared" si="9"/>
        <v>4403.7523783231827</v>
      </c>
      <c r="AD37" s="35">
        <f t="shared" si="10"/>
        <v>0.08</v>
      </c>
      <c r="AE37" s="5">
        <f t="shared" si="42"/>
        <v>14986.301746885263</v>
      </c>
      <c r="AF37" s="5">
        <f t="shared" si="43"/>
        <v>133601.02446368872</v>
      </c>
      <c r="AG37" s="5">
        <f t="shared" si="11"/>
        <v>660013.69825311471</v>
      </c>
      <c r="AH37" s="5">
        <f t="shared" si="12"/>
        <v>148587.32621057399</v>
      </c>
      <c r="AI37" s="150"/>
      <c r="AJ37" s="2">
        <v>30</v>
      </c>
      <c r="AK37" s="118">
        <v>45748</v>
      </c>
      <c r="AL37" s="5">
        <f t="shared" si="44"/>
        <v>659859.23965839727</v>
      </c>
      <c r="AM37" s="5">
        <f t="shared" si="45"/>
        <v>4835.7826575235513</v>
      </c>
      <c r="AN37" s="5">
        <f t="shared" si="13"/>
        <v>574.1917347297358</v>
      </c>
      <c r="AO37" s="35">
        <f t="shared" si="14"/>
        <v>1.0442076737947734E-2</v>
      </c>
      <c r="AP37" s="5">
        <f t="shared" si="15"/>
        <v>4261.5909227938155</v>
      </c>
      <c r="AQ37" s="35">
        <f t="shared" si="16"/>
        <v>7.7499999999999999E-2</v>
      </c>
      <c r="AR37" s="5">
        <f t="shared" si="46"/>
        <v>15714.952076332414</v>
      </c>
      <c r="AS37" s="5">
        <f t="shared" si="47"/>
        <v>129358.52764937413</v>
      </c>
      <c r="AT37" s="5">
        <f t="shared" si="17"/>
        <v>659285.04792366759</v>
      </c>
      <c r="AU37" s="5">
        <f t="shared" si="18"/>
        <v>145073.47972570654</v>
      </c>
      <c r="AV37" s="150"/>
      <c r="AW37" s="2">
        <v>30</v>
      </c>
      <c r="AX37" s="118">
        <v>45748</v>
      </c>
      <c r="AY37" s="5">
        <f t="shared" si="48"/>
        <v>659126.85420131509</v>
      </c>
      <c r="AZ37" s="5">
        <f t="shared" si="49"/>
        <v>4719.6979327312483</v>
      </c>
      <c r="BA37" s="5">
        <f t="shared" si="19"/>
        <v>600.15509397302958</v>
      </c>
      <c r="BB37" s="35">
        <f t="shared" si="20"/>
        <v>1.0926365815277058E-2</v>
      </c>
      <c r="BC37" s="5">
        <f t="shared" si="21"/>
        <v>4119.5428387582187</v>
      </c>
      <c r="BD37" s="35">
        <f t="shared" si="22"/>
        <v>7.4999999999999997E-2</v>
      </c>
      <c r="BE37" s="5">
        <f t="shared" si="50"/>
        <v>16473.300892658081</v>
      </c>
      <c r="BF37" s="5">
        <f t="shared" si="51"/>
        <v>125117.63708927938</v>
      </c>
      <c r="BG37" s="5">
        <f t="shared" si="23"/>
        <v>658526.69910734205</v>
      </c>
      <c r="BH37" s="5">
        <f t="shared" si="24"/>
        <v>141590.93798193746</v>
      </c>
      <c r="BI37" s="150"/>
      <c r="BJ37" s="2">
        <v>30</v>
      </c>
      <c r="BK37" s="118">
        <v>45748</v>
      </c>
      <c r="BL37" s="5">
        <f t="shared" si="52"/>
        <v>658364.92312397645</v>
      </c>
      <c r="BM37" s="5">
        <f t="shared" si="53"/>
        <v>4604.6898903792935</v>
      </c>
      <c r="BN37" s="5">
        <f t="shared" si="25"/>
        <v>627.06847983860234</v>
      </c>
      <c r="BO37" s="35">
        <f t="shared" si="26"/>
        <v>1.1429560557931231E-2</v>
      </c>
      <c r="BP37" s="5">
        <f t="shared" si="27"/>
        <v>3977.6214105406912</v>
      </c>
      <c r="BQ37" s="35">
        <f t="shared" si="28"/>
        <v>7.2499999999999995E-2</v>
      </c>
      <c r="BR37" s="5">
        <f t="shared" si="54"/>
        <v>17262.145355862311</v>
      </c>
      <c r="BS37" s="5">
        <f t="shared" si="55"/>
        <v>120878.55135551649</v>
      </c>
      <c r="BT37" s="5">
        <f t="shared" si="29"/>
        <v>657737.8546441379</v>
      </c>
      <c r="BU37" s="5">
        <f t="shared" si="30"/>
        <v>138140.69671137881</v>
      </c>
      <c r="BV37" s="150"/>
      <c r="BW37" s="2">
        <v>30</v>
      </c>
      <c r="BX37" s="118">
        <v>45748</v>
      </c>
      <c r="BY37" s="5">
        <f t="shared" si="56"/>
        <v>657572.67576614756</v>
      </c>
      <c r="BZ37" s="5">
        <f t="shared" si="57"/>
        <v>4490.7918424594827</v>
      </c>
      <c r="CA37" s="5">
        <f t="shared" si="31"/>
        <v>654.95123382362181</v>
      </c>
      <c r="CB37" s="35">
        <f t="shared" si="32"/>
        <v>1.1952161480442206E-2</v>
      </c>
      <c r="CC37" s="5">
        <f t="shared" si="33"/>
        <v>3835.8406086358609</v>
      </c>
      <c r="CD37" s="35">
        <f t="shared" si="34"/>
        <v>7.0000000000000007E-2</v>
      </c>
      <c r="CE37" s="5">
        <f t="shared" si="58"/>
        <v>18082.275467675732</v>
      </c>
      <c r="CF37" s="5">
        <f t="shared" si="59"/>
        <v>116641.47980610873</v>
      </c>
      <c r="CG37" s="5">
        <f t="shared" si="35"/>
        <v>656917.72453232389</v>
      </c>
      <c r="CH37" s="5">
        <f t="shared" si="36"/>
        <v>134723.75527378445</v>
      </c>
    </row>
    <row r="38" spans="1:86" ht="14.25" customHeight="1">
      <c r="A38" s="161">
        <f t="shared" si="64"/>
        <v>28</v>
      </c>
      <c r="B38" s="11">
        <f t="shared" si="65"/>
        <v>1140714.1503597982</v>
      </c>
      <c r="C38" s="162">
        <f t="shared" si="60"/>
        <v>1098689.6054160856</v>
      </c>
      <c r="D38" s="11">
        <f t="shared" si="66"/>
        <v>1057014.7901528126</v>
      </c>
      <c r="E38" s="11">
        <f t="shared" si="61"/>
        <v>1015701.631102204</v>
      </c>
      <c r="F38" s="11">
        <f t="shared" si="62"/>
        <v>974762.13012452051</v>
      </c>
      <c r="G38" s="22">
        <f t="shared" si="63"/>
        <v>934208.34078470909</v>
      </c>
      <c r="I38" s="150"/>
      <c r="J38" s="2">
        <v>31</v>
      </c>
      <c r="K38" s="118">
        <v>45778</v>
      </c>
      <c r="L38" s="5">
        <f t="shared" si="37"/>
        <v>660713.45226841327</v>
      </c>
      <c r="M38" s="5">
        <f t="shared" si="0"/>
        <v>5071.049577343746</v>
      </c>
      <c r="N38" s="5">
        <f t="shared" si="1"/>
        <v>528.64459299840473</v>
      </c>
      <c r="O38" s="35">
        <f t="shared" si="2"/>
        <v>9.601340935622012E-3</v>
      </c>
      <c r="P38" s="5">
        <f t="shared" si="3"/>
        <v>4542.4049843453413</v>
      </c>
      <c r="Q38" s="35">
        <f t="shared" si="4"/>
        <v>8.2500000000000004E-2</v>
      </c>
      <c r="R38" s="5">
        <f t="shared" si="38"/>
        <v>14815.192324584925</v>
      </c>
      <c r="S38" s="5">
        <f t="shared" si="39"/>
        <v>142387.34457307123</v>
      </c>
      <c r="T38" s="5">
        <f t="shared" si="5"/>
        <v>660184.80767541484</v>
      </c>
      <c r="U38" s="5">
        <f t="shared" si="6"/>
        <v>157202.53689765616</v>
      </c>
      <c r="V38" s="150"/>
      <c r="W38" s="2">
        <v>31</v>
      </c>
      <c r="X38" s="118">
        <v>45778</v>
      </c>
      <c r="Y38" s="5">
        <f t="shared" si="40"/>
        <v>660013.69825311471</v>
      </c>
      <c r="Z38" s="5">
        <f t="shared" si="41"/>
        <v>4952.9108736857979</v>
      </c>
      <c r="AA38" s="5">
        <f t="shared" si="7"/>
        <v>552.81955199836648</v>
      </c>
      <c r="AB38" s="35">
        <f t="shared" si="8"/>
        <v>1.0051055972835775E-2</v>
      </c>
      <c r="AC38" s="5">
        <f t="shared" si="9"/>
        <v>4400.0913216874314</v>
      </c>
      <c r="AD38" s="35">
        <f t="shared" si="10"/>
        <v>0.08</v>
      </c>
      <c r="AE38" s="5">
        <f t="shared" si="42"/>
        <v>15539.121298883631</v>
      </c>
      <c r="AF38" s="5">
        <f t="shared" si="43"/>
        <v>138001.11578537614</v>
      </c>
      <c r="AG38" s="5">
        <f t="shared" si="11"/>
        <v>659460.87870111631</v>
      </c>
      <c r="AH38" s="5">
        <f t="shared" si="12"/>
        <v>153540.23708425977</v>
      </c>
      <c r="AI38" s="150"/>
      <c r="AJ38" s="2">
        <v>31</v>
      </c>
      <c r="AK38" s="118">
        <v>45778</v>
      </c>
      <c r="AL38" s="5">
        <f t="shared" si="44"/>
        <v>659285.04792366759</v>
      </c>
      <c r="AM38" s="5">
        <f t="shared" si="45"/>
        <v>4835.7826575235513</v>
      </c>
      <c r="AN38" s="5">
        <f t="shared" si="13"/>
        <v>577.90005634986483</v>
      </c>
      <c r="AO38" s="35">
        <f t="shared" si="14"/>
        <v>1.0518668211934474E-2</v>
      </c>
      <c r="AP38" s="5">
        <f t="shared" si="15"/>
        <v>4257.8826011736865</v>
      </c>
      <c r="AQ38" s="35">
        <f t="shared" si="16"/>
        <v>7.7499999999999999E-2</v>
      </c>
      <c r="AR38" s="5">
        <f t="shared" si="46"/>
        <v>16292.852132682279</v>
      </c>
      <c r="AS38" s="5">
        <f t="shared" si="47"/>
        <v>133616.41025054781</v>
      </c>
      <c r="AT38" s="5">
        <f t="shared" si="17"/>
        <v>658707.14786731778</v>
      </c>
      <c r="AU38" s="5">
        <f t="shared" si="18"/>
        <v>149909.26238323009</v>
      </c>
      <c r="AV38" s="150"/>
      <c r="AW38" s="2">
        <v>31</v>
      </c>
      <c r="AX38" s="118">
        <v>45778</v>
      </c>
      <c r="AY38" s="5">
        <f t="shared" si="48"/>
        <v>658526.69910734205</v>
      </c>
      <c r="AZ38" s="5">
        <f t="shared" si="49"/>
        <v>4719.6979327312483</v>
      </c>
      <c r="BA38" s="5">
        <f t="shared" si="19"/>
        <v>603.90606331036088</v>
      </c>
      <c r="BB38" s="35">
        <f t="shared" si="20"/>
        <v>1.100467569431542E-2</v>
      </c>
      <c r="BC38" s="5">
        <f t="shared" si="21"/>
        <v>4115.7918694208875</v>
      </c>
      <c r="BD38" s="35">
        <f t="shared" si="22"/>
        <v>7.4999999999999997E-2</v>
      </c>
      <c r="BE38" s="5">
        <f t="shared" si="50"/>
        <v>17077.206955968442</v>
      </c>
      <c r="BF38" s="5">
        <f t="shared" si="51"/>
        <v>129233.42895870027</v>
      </c>
      <c r="BG38" s="5">
        <f t="shared" si="23"/>
        <v>657922.79304403171</v>
      </c>
      <c r="BH38" s="5">
        <f t="shared" si="24"/>
        <v>146310.6359146687</v>
      </c>
      <c r="BI38" s="150"/>
      <c r="BJ38" s="2">
        <v>31</v>
      </c>
      <c r="BK38" s="118">
        <v>45778</v>
      </c>
      <c r="BL38" s="5">
        <f t="shared" si="52"/>
        <v>657737.8546441379</v>
      </c>
      <c r="BM38" s="5">
        <f t="shared" si="53"/>
        <v>4604.6898903792935</v>
      </c>
      <c r="BN38" s="5">
        <f t="shared" si="25"/>
        <v>630.85701857096046</v>
      </c>
      <c r="BO38" s="35">
        <f t="shared" si="26"/>
        <v>1.1509576603200598E-2</v>
      </c>
      <c r="BP38" s="5">
        <f t="shared" si="27"/>
        <v>3973.832871808333</v>
      </c>
      <c r="BQ38" s="35">
        <f t="shared" si="28"/>
        <v>7.2499999999999995E-2</v>
      </c>
      <c r="BR38" s="5">
        <f t="shared" si="54"/>
        <v>17893.002374433272</v>
      </c>
      <c r="BS38" s="5">
        <f t="shared" si="55"/>
        <v>124852.38422732483</v>
      </c>
      <c r="BT38" s="5">
        <f t="shared" si="29"/>
        <v>657106.9976255669</v>
      </c>
      <c r="BU38" s="5">
        <f t="shared" si="30"/>
        <v>142745.3866017581</v>
      </c>
      <c r="BV38" s="150"/>
      <c r="BW38" s="2">
        <v>31</v>
      </c>
      <c r="BX38" s="118">
        <v>45778</v>
      </c>
      <c r="BY38" s="5">
        <f t="shared" si="56"/>
        <v>656917.72453232389</v>
      </c>
      <c r="BZ38" s="5">
        <f t="shared" si="57"/>
        <v>4490.7918424594827</v>
      </c>
      <c r="CA38" s="5">
        <f t="shared" si="31"/>
        <v>658.77178268759326</v>
      </c>
      <c r="CB38" s="35">
        <f t="shared" si="32"/>
        <v>1.2033868317191582E-2</v>
      </c>
      <c r="CC38" s="5">
        <f t="shared" si="33"/>
        <v>3832.0200597718895</v>
      </c>
      <c r="CD38" s="35">
        <f t="shared" si="34"/>
        <v>7.0000000000000007E-2</v>
      </c>
      <c r="CE38" s="5">
        <f t="shared" si="58"/>
        <v>18741.047250363325</v>
      </c>
      <c r="CF38" s="5">
        <f t="shared" si="59"/>
        <v>120473.49986588063</v>
      </c>
      <c r="CG38" s="5">
        <f t="shared" si="35"/>
        <v>656258.95274963626</v>
      </c>
      <c r="CH38" s="5">
        <f t="shared" si="36"/>
        <v>139214.54711624395</v>
      </c>
    </row>
    <row r="39" spans="1:86" ht="14.25" customHeight="1">
      <c r="A39" s="161">
        <f t="shared" si="64"/>
        <v>29</v>
      </c>
      <c r="B39" s="11">
        <f t="shared" si="65"/>
        <v>1147943.5425623623</v>
      </c>
      <c r="C39" s="162">
        <f t="shared" si="60"/>
        <v>1105550.566727604</v>
      </c>
      <c r="D39" s="11">
        <f t="shared" si="66"/>
        <v>1063517.4082644971</v>
      </c>
      <c r="E39" s="11">
        <f t="shared" si="61"/>
        <v>1021855.9693062258</v>
      </c>
      <c r="F39" s="11">
        <f t="shared" si="62"/>
        <v>980578.22146431159</v>
      </c>
      <c r="G39" s="22">
        <f t="shared" si="63"/>
        <v>939696.18202400464</v>
      </c>
      <c r="I39" s="150"/>
      <c r="J39" s="2">
        <v>32</v>
      </c>
      <c r="K39" s="118">
        <v>45809</v>
      </c>
      <c r="L39" s="5">
        <f t="shared" si="37"/>
        <v>660184.80767541484</v>
      </c>
      <c r="M39" s="5">
        <f t="shared" si="0"/>
        <v>5071.049577343746</v>
      </c>
      <c r="N39" s="5">
        <f t="shared" si="1"/>
        <v>532.27902457526943</v>
      </c>
      <c r="O39" s="35">
        <f t="shared" si="2"/>
        <v>9.6750913087409671E-3</v>
      </c>
      <c r="P39" s="5">
        <f t="shared" si="3"/>
        <v>4538.7705527684766</v>
      </c>
      <c r="Q39" s="35">
        <f t="shared" si="4"/>
        <v>8.249999999999999E-2</v>
      </c>
      <c r="R39" s="5">
        <f t="shared" si="38"/>
        <v>15347.471349160194</v>
      </c>
      <c r="S39" s="5">
        <f t="shared" si="39"/>
        <v>146926.11512583971</v>
      </c>
      <c r="T39" s="5">
        <f t="shared" si="5"/>
        <v>659652.52865083958</v>
      </c>
      <c r="U39" s="5">
        <f t="shared" si="6"/>
        <v>162273.5864749999</v>
      </c>
      <c r="V39" s="150"/>
      <c r="W39" s="2">
        <v>32</v>
      </c>
      <c r="X39" s="118">
        <v>45809</v>
      </c>
      <c r="Y39" s="5">
        <f t="shared" si="40"/>
        <v>659460.87870111631</v>
      </c>
      <c r="Z39" s="5">
        <f t="shared" si="41"/>
        <v>4952.9108736857979</v>
      </c>
      <c r="AA39" s="5">
        <f t="shared" si="7"/>
        <v>556.50501567835545</v>
      </c>
      <c r="AB39" s="35">
        <f t="shared" si="8"/>
        <v>1.0126544885108984E-2</v>
      </c>
      <c r="AC39" s="5">
        <f t="shared" si="9"/>
        <v>4396.4058580074425</v>
      </c>
      <c r="AD39" s="35">
        <f t="shared" si="10"/>
        <v>0.08</v>
      </c>
      <c r="AE39" s="5">
        <f t="shared" si="42"/>
        <v>16095.626314561985</v>
      </c>
      <c r="AF39" s="5">
        <f t="shared" si="43"/>
        <v>142397.52164338357</v>
      </c>
      <c r="AG39" s="5">
        <f t="shared" si="11"/>
        <v>658904.37368543795</v>
      </c>
      <c r="AH39" s="5">
        <f t="shared" si="12"/>
        <v>158493.14795794556</v>
      </c>
      <c r="AI39" s="150"/>
      <c r="AJ39" s="2">
        <v>32</v>
      </c>
      <c r="AK39" s="118">
        <v>45809</v>
      </c>
      <c r="AL39" s="5">
        <f t="shared" si="44"/>
        <v>658707.14786731778</v>
      </c>
      <c r="AM39" s="5">
        <f t="shared" si="45"/>
        <v>4835.7826575235513</v>
      </c>
      <c r="AN39" s="5">
        <f t="shared" si="13"/>
        <v>581.63232754712408</v>
      </c>
      <c r="AO39" s="35">
        <f t="shared" si="14"/>
        <v>1.0595889164347394E-2</v>
      </c>
      <c r="AP39" s="5">
        <f t="shared" si="15"/>
        <v>4254.1503299764272</v>
      </c>
      <c r="AQ39" s="35">
        <f t="shared" si="16"/>
        <v>7.7499999999999999E-2</v>
      </c>
      <c r="AR39" s="5">
        <f t="shared" si="46"/>
        <v>16874.484460229403</v>
      </c>
      <c r="AS39" s="5">
        <f t="shared" si="47"/>
        <v>137870.56058052424</v>
      </c>
      <c r="AT39" s="5">
        <f t="shared" si="17"/>
        <v>658125.5155397706</v>
      </c>
      <c r="AU39" s="5">
        <f t="shared" si="18"/>
        <v>154745.04504075364</v>
      </c>
      <c r="AV39" s="150"/>
      <c r="AW39" s="2">
        <v>32</v>
      </c>
      <c r="AX39" s="118">
        <v>45809</v>
      </c>
      <c r="AY39" s="5">
        <f t="shared" si="48"/>
        <v>657922.79304403171</v>
      </c>
      <c r="AZ39" s="5">
        <f t="shared" si="49"/>
        <v>4719.6979327312483</v>
      </c>
      <c r="BA39" s="5">
        <f t="shared" si="19"/>
        <v>607.68047620605012</v>
      </c>
      <c r="BB39" s="35">
        <f t="shared" si="20"/>
        <v>1.1083619220324794E-2</v>
      </c>
      <c r="BC39" s="5">
        <f t="shared" si="21"/>
        <v>4112.0174565251982</v>
      </c>
      <c r="BD39" s="35">
        <f t="shared" si="22"/>
        <v>7.5000000000000011E-2</v>
      </c>
      <c r="BE39" s="5">
        <f t="shared" si="50"/>
        <v>17684.887432174492</v>
      </c>
      <c r="BF39" s="5">
        <f t="shared" si="51"/>
        <v>133345.44641522548</v>
      </c>
      <c r="BG39" s="5">
        <f t="shared" si="23"/>
        <v>657315.11256782571</v>
      </c>
      <c r="BH39" s="5">
        <f t="shared" si="24"/>
        <v>151030.33384739998</v>
      </c>
      <c r="BI39" s="150"/>
      <c r="BJ39" s="2">
        <v>32</v>
      </c>
      <c r="BK39" s="118">
        <v>45809</v>
      </c>
      <c r="BL39" s="5">
        <f t="shared" si="52"/>
        <v>657106.9976255669</v>
      </c>
      <c r="BM39" s="5">
        <f t="shared" si="53"/>
        <v>4604.6898903792935</v>
      </c>
      <c r="BN39" s="5">
        <f t="shared" si="25"/>
        <v>634.66844639149349</v>
      </c>
      <c r="BO39" s="35">
        <f t="shared" si="26"/>
        <v>1.1590230182022331E-2</v>
      </c>
      <c r="BP39" s="5">
        <f t="shared" si="27"/>
        <v>3970.0214439878</v>
      </c>
      <c r="BQ39" s="35">
        <f t="shared" si="28"/>
        <v>7.2499999999999995E-2</v>
      </c>
      <c r="BR39" s="5">
        <f t="shared" si="54"/>
        <v>18527.670820824766</v>
      </c>
      <c r="BS39" s="5">
        <f t="shared" si="55"/>
        <v>128822.40567131263</v>
      </c>
      <c r="BT39" s="5">
        <f t="shared" si="29"/>
        <v>656472.32917917543</v>
      </c>
      <c r="BU39" s="5">
        <f t="shared" si="30"/>
        <v>147350.07649213739</v>
      </c>
      <c r="BV39" s="150"/>
      <c r="BW39" s="2">
        <v>32</v>
      </c>
      <c r="BX39" s="118">
        <v>45809</v>
      </c>
      <c r="BY39" s="5">
        <f t="shared" si="56"/>
        <v>656258.95274963626</v>
      </c>
      <c r="BZ39" s="5">
        <f t="shared" si="57"/>
        <v>4490.7918424594827</v>
      </c>
      <c r="CA39" s="5">
        <f t="shared" si="31"/>
        <v>662.61461808660442</v>
      </c>
      <c r="CB39" s="35">
        <f t="shared" si="32"/>
        <v>1.2116216294991582E-2</v>
      </c>
      <c r="CC39" s="5">
        <f t="shared" si="33"/>
        <v>3828.1772243728783</v>
      </c>
      <c r="CD39" s="35">
        <f t="shared" si="34"/>
        <v>7.0000000000000007E-2</v>
      </c>
      <c r="CE39" s="5">
        <f t="shared" si="58"/>
        <v>19403.66186844993</v>
      </c>
      <c r="CF39" s="5">
        <f t="shared" si="59"/>
        <v>124301.67709025351</v>
      </c>
      <c r="CG39" s="5">
        <f t="shared" si="35"/>
        <v>655596.33813154965</v>
      </c>
      <c r="CH39" s="5">
        <f t="shared" si="36"/>
        <v>143705.33895870345</v>
      </c>
    </row>
    <row r="40" spans="1:86" ht="14.25" customHeight="1">
      <c r="A40" s="163">
        <f t="shared" si="64"/>
        <v>30</v>
      </c>
      <c r="B40" s="164">
        <f t="shared" si="65"/>
        <v>1150577.847843732</v>
      </c>
      <c r="C40" s="165">
        <f t="shared" si="60"/>
        <v>1108047.914526874</v>
      </c>
      <c r="D40" s="164">
        <f t="shared" si="66"/>
        <v>1065881.7567084632</v>
      </c>
      <c r="E40" s="164">
        <f t="shared" si="61"/>
        <v>1024091.2557832645</v>
      </c>
      <c r="F40" s="164">
        <f t="shared" si="62"/>
        <v>982688.36053654796</v>
      </c>
      <c r="G40" s="26">
        <f t="shared" si="63"/>
        <v>941685.06328541622</v>
      </c>
      <c r="I40" s="150"/>
      <c r="J40" s="2">
        <v>33</v>
      </c>
      <c r="K40" s="118">
        <v>45839</v>
      </c>
      <c r="L40" s="5">
        <f t="shared" si="37"/>
        <v>659652.52865083958</v>
      </c>
      <c r="M40" s="5">
        <f t="shared" si="0"/>
        <v>5071.049577343746</v>
      </c>
      <c r="N40" s="5">
        <f t="shared" si="1"/>
        <v>535.93844286922376</v>
      </c>
      <c r="O40" s="35">
        <f t="shared" si="2"/>
        <v>9.7494681443642487E-3</v>
      </c>
      <c r="P40" s="5">
        <f t="shared" si="3"/>
        <v>4535.1111344745223</v>
      </c>
      <c r="Q40" s="35">
        <f t="shared" si="4"/>
        <v>8.2500000000000004E-2</v>
      </c>
      <c r="R40" s="5">
        <f t="shared" si="38"/>
        <v>15883.409792029419</v>
      </c>
      <c r="S40" s="5">
        <f t="shared" si="39"/>
        <v>151461.22626031423</v>
      </c>
      <c r="T40" s="5">
        <f t="shared" si="5"/>
        <v>659116.59020797035</v>
      </c>
      <c r="U40" s="5">
        <f t="shared" si="6"/>
        <v>167344.63605234365</v>
      </c>
      <c r="V40" s="150"/>
      <c r="W40" s="2">
        <v>33</v>
      </c>
      <c r="X40" s="118">
        <v>45839</v>
      </c>
      <c r="Y40" s="5">
        <f t="shared" si="40"/>
        <v>658904.37368543795</v>
      </c>
      <c r="Z40" s="5">
        <f t="shared" si="41"/>
        <v>4952.9108736857979</v>
      </c>
      <c r="AA40" s="5">
        <f t="shared" si="7"/>
        <v>560.21504911621105</v>
      </c>
      <c r="AB40" s="35">
        <f t="shared" si="8"/>
        <v>1.0202664996429215E-2</v>
      </c>
      <c r="AC40" s="5">
        <f t="shared" si="9"/>
        <v>4392.6958245695869</v>
      </c>
      <c r="AD40" s="35">
        <f t="shared" si="10"/>
        <v>0.08</v>
      </c>
      <c r="AE40" s="5">
        <f t="shared" si="42"/>
        <v>16655.841363678195</v>
      </c>
      <c r="AF40" s="5">
        <f t="shared" si="43"/>
        <v>146790.21746795316</v>
      </c>
      <c r="AG40" s="5">
        <f t="shared" si="11"/>
        <v>658344.15863632178</v>
      </c>
      <c r="AH40" s="5">
        <f t="shared" si="12"/>
        <v>163446.05883163135</v>
      </c>
      <c r="AI40" s="150"/>
      <c r="AJ40" s="2">
        <v>33</v>
      </c>
      <c r="AK40" s="118">
        <v>45839</v>
      </c>
      <c r="AL40" s="5">
        <f t="shared" si="44"/>
        <v>658125.5155397706</v>
      </c>
      <c r="AM40" s="5">
        <f t="shared" si="45"/>
        <v>4835.7826575235513</v>
      </c>
      <c r="AN40" s="5">
        <f t="shared" si="13"/>
        <v>585.38870299586597</v>
      </c>
      <c r="AO40" s="35">
        <f t="shared" si="14"/>
        <v>1.067374576746051E-2</v>
      </c>
      <c r="AP40" s="5">
        <f t="shared" si="15"/>
        <v>4250.3939545276853</v>
      </c>
      <c r="AQ40" s="35">
        <f t="shared" si="16"/>
        <v>7.7499999999999999E-2</v>
      </c>
      <c r="AR40" s="5">
        <f t="shared" si="46"/>
        <v>17459.873163225267</v>
      </c>
      <c r="AS40" s="5">
        <f t="shared" si="47"/>
        <v>142120.95453505192</v>
      </c>
      <c r="AT40" s="5">
        <f t="shared" si="17"/>
        <v>657540.12683677475</v>
      </c>
      <c r="AU40" s="5">
        <f t="shared" si="18"/>
        <v>159580.82769827719</v>
      </c>
      <c r="AV40" s="150"/>
      <c r="AW40" s="2">
        <v>33</v>
      </c>
      <c r="AX40" s="118">
        <v>45839</v>
      </c>
      <c r="AY40" s="5">
        <f t="shared" si="48"/>
        <v>657315.11256782571</v>
      </c>
      <c r="AZ40" s="5">
        <f t="shared" si="49"/>
        <v>4719.6979327312483</v>
      </c>
      <c r="BA40" s="5">
        <f t="shared" si="19"/>
        <v>611.47847918233765</v>
      </c>
      <c r="BB40" s="35">
        <f t="shared" si="20"/>
        <v>1.1163202564327013E-2</v>
      </c>
      <c r="BC40" s="5">
        <f t="shared" si="21"/>
        <v>4108.2194535489107</v>
      </c>
      <c r="BD40" s="35">
        <f t="shared" si="22"/>
        <v>7.5000000000000011E-2</v>
      </c>
      <c r="BE40" s="5">
        <f t="shared" si="50"/>
        <v>18296.365911356828</v>
      </c>
      <c r="BF40" s="5">
        <f t="shared" si="51"/>
        <v>137453.66586877441</v>
      </c>
      <c r="BG40" s="5">
        <f t="shared" si="23"/>
        <v>656703.63408864336</v>
      </c>
      <c r="BH40" s="5">
        <f t="shared" si="24"/>
        <v>155750.03178013122</v>
      </c>
      <c r="BI40" s="150"/>
      <c r="BJ40" s="2">
        <v>33</v>
      </c>
      <c r="BK40" s="118">
        <v>45839</v>
      </c>
      <c r="BL40" s="5">
        <f t="shared" si="52"/>
        <v>656472.32917917543</v>
      </c>
      <c r="BM40" s="5">
        <f t="shared" si="53"/>
        <v>4604.6898903792935</v>
      </c>
      <c r="BN40" s="5">
        <f t="shared" si="25"/>
        <v>638.502901588442</v>
      </c>
      <c r="BO40" s="35">
        <f t="shared" si="26"/>
        <v>1.1671527463528555E-2</v>
      </c>
      <c r="BP40" s="5">
        <f t="shared" si="27"/>
        <v>3966.1869887908515</v>
      </c>
      <c r="BQ40" s="35">
        <f t="shared" si="28"/>
        <v>7.2499999999999995E-2</v>
      </c>
      <c r="BR40" s="5">
        <f t="shared" si="54"/>
        <v>19166.173722413208</v>
      </c>
      <c r="BS40" s="5">
        <f t="shared" si="55"/>
        <v>132788.59266010349</v>
      </c>
      <c r="BT40" s="5">
        <f t="shared" si="29"/>
        <v>655833.82627758698</v>
      </c>
      <c r="BU40" s="5">
        <f t="shared" si="30"/>
        <v>151954.76638251671</v>
      </c>
      <c r="BV40" s="150"/>
      <c r="BW40" s="2">
        <v>33</v>
      </c>
      <c r="BX40" s="118">
        <v>45839</v>
      </c>
      <c r="BY40" s="5">
        <f t="shared" si="56"/>
        <v>655596.33813154965</v>
      </c>
      <c r="BZ40" s="5">
        <f t="shared" si="57"/>
        <v>4490.7918424594827</v>
      </c>
      <c r="CA40" s="5">
        <f t="shared" si="31"/>
        <v>666.47987002544278</v>
      </c>
      <c r="CB40" s="35">
        <f t="shared" si="32"/>
        <v>1.2199211580557229E-2</v>
      </c>
      <c r="CC40" s="5">
        <f t="shared" si="33"/>
        <v>3824.3119724340399</v>
      </c>
      <c r="CD40" s="35">
        <f t="shared" si="34"/>
        <v>7.0000000000000007E-2</v>
      </c>
      <c r="CE40" s="5">
        <f t="shared" si="58"/>
        <v>20070.141738475373</v>
      </c>
      <c r="CF40" s="5">
        <f t="shared" si="59"/>
        <v>128125.98906268754</v>
      </c>
      <c r="CG40" s="5">
        <f t="shared" si="35"/>
        <v>654929.85826152423</v>
      </c>
      <c r="CH40" s="5">
        <f t="shared" si="36"/>
        <v>148196.13080116292</v>
      </c>
    </row>
    <row r="41" spans="1:86" ht="14.25" customHeight="1">
      <c r="I41" s="150"/>
      <c r="J41" s="2">
        <v>34</v>
      </c>
      <c r="K41" s="118">
        <v>45870</v>
      </c>
      <c r="L41" s="5">
        <f t="shared" si="37"/>
        <v>659116.59020797035</v>
      </c>
      <c r="M41" s="5">
        <f t="shared" si="0"/>
        <v>5071.049577343746</v>
      </c>
      <c r="N41" s="5">
        <f t="shared" si="1"/>
        <v>539.62301966394989</v>
      </c>
      <c r="O41" s="35">
        <f t="shared" si="2"/>
        <v>9.8244776905466735E-3</v>
      </c>
      <c r="P41" s="5">
        <f t="shared" si="3"/>
        <v>4531.4265576797961</v>
      </c>
      <c r="Q41" s="35">
        <f t="shared" si="4"/>
        <v>8.2500000000000004E-2</v>
      </c>
      <c r="R41" s="5">
        <f t="shared" si="38"/>
        <v>16423.032811693367</v>
      </c>
      <c r="S41" s="5">
        <f t="shared" si="39"/>
        <v>155992.65281799404</v>
      </c>
      <c r="T41" s="5">
        <f t="shared" si="5"/>
        <v>658576.96718830639</v>
      </c>
      <c r="U41" s="5">
        <f t="shared" si="6"/>
        <v>172415.68562968739</v>
      </c>
      <c r="V41" s="150"/>
      <c r="W41" s="2">
        <v>34</v>
      </c>
      <c r="X41" s="118">
        <v>45870</v>
      </c>
      <c r="Y41" s="5">
        <f t="shared" si="40"/>
        <v>658344.15863632178</v>
      </c>
      <c r="Z41" s="5">
        <f t="shared" si="41"/>
        <v>4952.9108736857979</v>
      </c>
      <c r="AA41" s="5">
        <f t="shared" si="7"/>
        <v>563.94981611031926</v>
      </c>
      <c r="AB41" s="35">
        <f t="shared" si="8"/>
        <v>1.0279422555129305E-2</v>
      </c>
      <c r="AC41" s="5">
        <f t="shared" si="9"/>
        <v>4388.9610575754787</v>
      </c>
      <c r="AD41" s="35">
        <f t="shared" si="10"/>
        <v>0.08</v>
      </c>
      <c r="AE41" s="5">
        <f t="shared" si="42"/>
        <v>17219.791179788514</v>
      </c>
      <c r="AF41" s="5">
        <f t="shared" si="43"/>
        <v>151179.17852552864</v>
      </c>
      <c r="AG41" s="5">
        <f t="shared" si="11"/>
        <v>657780.20882021147</v>
      </c>
      <c r="AH41" s="5">
        <f t="shared" si="12"/>
        <v>168398.96970531714</v>
      </c>
      <c r="AI41" s="150"/>
      <c r="AJ41" s="2">
        <v>34</v>
      </c>
      <c r="AK41" s="118">
        <v>45870</v>
      </c>
      <c r="AL41" s="5">
        <f t="shared" si="44"/>
        <v>657540.12683677475</v>
      </c>
      <c r="AM41" s="5">
        <f t="shared" si="45"/>
        <v>4835.7826575235513</v>
      </c>
      <c r="AN41" s="5">
        <f t="shared" si="13"/>
        <v>589.16933836938097</v>
      </c>
      <c r="AO41" s="35">
        <f t="shared" si="14"/>
        <v>1.0752244269021789E-2</v>
      </c>
      <c r="AP41" s="5">
        <f t="shared" si="15"/>
        <v>4246.6133191541703</v>
      </c>
      <c r="AQ41" s="35">
        <f t="shared" si="16"/>
        <v>7.7499999999999999E-2</v>
      </c>
      <c r="AR41" s="5">
        <f t="shared" si="46"/>
        <v>18049.042501594649</v>
      </c>
      <c r="AS41" s="5">
        <f t="shared" si="47"/>
        <v>146367.56785420608</v>
      </c>
      <c r="AT41" s="5">
        <f t="shared" si="17"/>
        <v>656950.95749840536</v>
      </c>
      <c r="AU41" s="5">
        <f t="shared" si="18"/>
        <v>164416.61035580072</v>
      </c>
      <c r="AV41" s="150"/>
      <c r="AW41" s="2">
        <v>34</v>
      </c>
      <c r="AX41" s="118">
        <v>45870</v>
      </c>
      <c r="AY41" s="5">
        <f t="shared" si="48"/>
        <v>656703.63408864336</v>
      </c>
      <c r="AZ41" s="5">
        <f t="shared" si="49"/>
        <v>4719.6979327312483</v>
      </c>
      <c r="BA41" s="5">
        <f t="shared" si="19"/>
        <v>615.30021967722769</v>
      </c>
      <c r="BB41" s="35">
        <f t="shared" si="20"/>
        <v>1.1243431972739894E-2</v>
      </c>
      <c r="BC41" s="5">
        <f t="shared" si="21"/>
        <v>4104.3977130540206</v>
      </c>
      <c r="BD41" s="35">
        <f t="shared" si="22"/>
        <v>7.4999999999999997E-2</v>
      </c>
      <c r="BE41" s="5">
        <f t="shared" si="50"/>
        <v>18911.666131034057</v>
      </c>
      <c r="BF41" s="5">
        <f t="shared" si="51"/>
        <v>141558.06358182844</v>
      </c>
      <c r="BG41" s="5">
        <f t="shared" si="23"/>
        <v>656088.33386896609</v>
      </c>
      <c r="BH41" s="5">
        <f t="shared" si="24"/>
        <v>160469.72971286249</v>
      </c>
      <c r="BI41" s="150"/>
      <c r="BJ41" s="2">
        <v>34</v>
      </c>
      <c r="BK41" s="118">
        <v>45870</v>
      </c>
      <c r="BL41" s="5">
        <f t="shared" si="52"/>
        <v>655833.82627758698</v>
      </c>
      <c r="BM41" s="5">
        <f t="shared" si="53"/>
        <v>4604.6898903792935</v>
      </c>
      <c r="BN41" s="5">
        <f t="shared" si="25"/>
        <v>642.36052328553887</v>
      </c>
      <c r="BO41" s="35">
        <f t="shared" si="26"/>
        <v>1.1753474692175843E-2</v>
      </c>
      <c r="BP41" s="5">
        <f t="shared" si="27"/>
        <v>3962.3293670937546</v>
      </c>
      <c r="BQ41" s="35">
        <f t="shared" si="28"/>
        <v>7.2499999999999995E-2</v>
      </c>
      <c r="BR41" s="5">
        <f t="shared" si="54"/>
        <v>19808.534245698749</v>
      </c>
      <c r="BS41" s="5">
        <f t="shared" si="55"/>
        <v>136750.92202719723</v>
      </c>
      <c r="BT41" s="5">
        <f t="shared" si="29"/>
        <v>655191.4657543014</v>
      </c>
      <c r="BU41" s="5">
        <f t="shared" si="30"/>
        <v>156559.45627289597</v>
      </c>
      <c r="BV41" s="150"/>
      <c r="BW41" s="2">
        <v>34</v>
      </c>
      <c r="BX41" s="118">
        <v>45870</v>
      </c>
      <c r="BY41" s="5">
        <f t="shared" si="56"/>
        <v>654929.85826152423</v>
      </c>
      <c r="BZ41" s="5">
        <f t="shared" si="57"/>
        <v>4490.7918424594827</v>
      </c>
      <c r="CA41" s="5">
        <f t="shared" si="31"/>
        <v>670.36766926725795</v>
      </c>
      <c r="CB41" s="35">
        <f t="shared" si="32"/>
        <v>1.2282860415862778E-2</v>
      </c>
      <c r="CC41" s="5">
        <f t="shared" si="33"/>
        <v>3820.4241731922248</v>
      </c>
      <c r="CD41" s="35">
        <f t="shared" si="34"/>
        <v>7.0000000000000007E-2</v>
      </c>
      <c r="CE41" s="5">
        <f t="shared" si="58"/>
        <v>20740.509407742633</v>
      </c>
      <c r="CF41" s="5">
        <f t="shared" si="59"/>
        <v>131946.41323587977</v>
      </c>
      <c r="CG41" s="5">
        <f t="shared" si="35"/>
        <v>654259.490592257</v>
      </c>
      <c r="CH41" s="5">
        <f t="shared" si="36"/>
        <v>152686.92264362238</v>
      </c>
    </row>
    <row r="42" spans="1:86" ht="14.25" customHeight="1">
      <c r="I42" s="150"/>
      <c r="J42" s="2">
        <v>35</v>
      </c>
      <c r="K42" s="118">
        <v>45901</v>
      </c>
      <c r="L42" s="5">
        <f t="shared" si="37"/>
        <v>658576.96718830639</v>
      </c>
      <c r="M42" s="5">
        <f t="shared" si="0"/>
        <v>5071.049577343746</v>
      </c>
      <c r="N42" s="5">
        <f t="shared" si="1"/>
        <v>543.33292792413977</v>
      </c>
      <c r="O42" s="35">
        <f t="shared" si="2"/>
        <v>9.900126272143709E-3</v>
      </c>
      <c r="P42" s="5">
        <f t="shared" si="3"/>
        <v>4527.7166494196063</v>
      </c>
      <c r="Q42" s="35">
        <f t="shared" si="4"/>
        <v>8.2500000000000004E-2</v>
      </c>
      <c r="R42" s="5">
        <f t="shared" si="38"/>
        <v>16966.365739617508</v>
      </c>
      <c r="S42" s="5">
        <f t="shared" si="39"/>
        <v>160520.36946741363</v>
      </c>
      <c r="T42" s="5">
        <f t="shared" si="5"/>
        <v>658033.63426038227</v>
      </c>
      <c r="U42" s="5">
        <f t="shared" si="6"/>
        <v>177486.73520703113</v>
      </c>
      <c r="V42" s="150"/>
      <c r="W42" s="2">
        <v>35</v>
      </c>
      <c r="X42" s="118">
        <v>45901</v>
      </c>
      <c r="Y42" s="5">
        <f t="shared" si="40"/>
        <v>657780.20882021147</v>
      </c>
      <c r="Z42" s="5">
        <f t="shared" si="41"/>
        <v>4952.9108736857979</v>
      </c>
      <c r="AA42" s="5">
        <f t="shared" si="7"/>
        <v>567.70948155105452</v>
      </c>
      <c r="AB42" s="35">
        <f t="shared" si="8"/>
        <v>1.0356823886251483E-2</v>
      </c>
      <c r="AC42" s="5">
        <f t="shared" si="9"/>
        <v>4385.2013921347434</v>
      </c>
      <c r="AD42" s="35">
        <f t="shared" si="10"/>
        <v>0.08</v>
      </c>
      <c r="AE42" s="5">
        <f t="shared" si="42"/>
        <v>17787.500661339567</v>
      </c>
      <c r="AF42" s="5">
        <f t="shared" si="43"/>
        <v>155564.37991766338</v>
      </c>
      <c r="AG42" s="5">
        <f t="shared" si="11"/>
        <v>657212.49933866039</v>
      </c>
      <c r="AH42" s="5">
        <f t="shared" si="12"/>
        <v>173351.88057900296</v>
      </c>
      <c r="AI42" s="150"/>
      <c r="AJ42" s="2">
        <v>35</v>
      </c>
      <c r="AK42" s="118">
        <v>45901</v>
      </c>
      <c r="AL42" s="5">
        <f t="shared" si="44"/>
        <v>656950.95749840536</v>
      </c>
      <c r="AM42" s="5">
        <f t="shared" si="45"/>
        <v>4835.7826575235513</v>
      </c>
      <c r="AN42" s="5">
        <f t="shared" si="13"/>
        <v>592.97439034635045</v>
      </c>
      <c r="AO42" s="35">
        <f t="shared" si="14"/>
        <v>1.0831390993403762E-2</v>
      </c>
      <c r="AP42" s="5">
        <f t="shared" si="15"/>
        <v>4242.8082671772008</v>
      </c>
      <c r="AQ42" s="35">
        <f t="shared" si="16"/>
        <v>7.7499999999999986E-2</v>
      </c>
      <c r="AR42" s="5">
        <f t="shared" si="46"/>
        <v>18642.016891940999</v>
      </c>
      <c r="AS42" s="5">
        <f t="shared" si="47"/>
        <v>150610.37612138328</v>
      </c>
      <c r="AT42" s="5">
        <f t="shared" si="17"/>
        <v>656357.98310805904</v>
      </c>
      <c r="AU42" s="5">
        <f t="shared" si="18"/>
        <v>169252.39301332427</v>
      </c>
      <c r="AV42" s="150"/>
      <c r="AW42" s="2">
        <v>35</v>
      </c>
      <c r="AX42" s="118">
        <v>45901</v>
      </c>
      <c r="AY42" s="5">
        <f t="shared" si="48"/>
        <v>656088.33386896609</v>
      </c>
      <c r="AZ42" s="5">
        <f t="shared" si="49"/>
        <v>4719.6979327312483</v>
      </c>
      <c r="BA42" s="5">
        <f t="shared" si="19"/>
        <v>619.14584605021082</v>
      </c>
      <c r="BB42" s="35">
        <f t="shared" si="20"/>
        <v>1.1324313768527394E-2</v>
      </c>
      <c r="BC42" s="5">
        <f t="shared" si="21"/>
        <v>4100.5520866810375</v>
      </c>
      <c r="BD42" s="35">
        <f t="shared" si="22"/>
        <v>7.4999999999999997E-2</v>
      </c>
      <c r="BE42" s="5">
        <f t="shared" si="50"/>
        <v>19530.811977084268</v>
      </c>
      <c r="BF42" s="5">
        <f t="shared" si="51"/>
        <v>145658.61566850948</v>
      </c>
      <c r="BG42" s="5">
        <f t="shared" si="23"/>
        <v>655469.18802291586</v>
      </c>
      <c r="BH42" s="5">
        <f t="shared" si="24"/>
        <v>165189.42764559374</v>
      </c>
      <c r="BI42" s="150"/>
      <c r="BJ42" s="2">
        <v>35</v>
      </c>
      <c r="BK42" s="118">
        <v>45901</v>
      </c>
      <c r="BL42" s="5">
        <f t="shared" si="52"/>
        <v>655191.4657543014</v>
      </c>
      <c r="BM42" s="5">
        <f t="shared" si="53"/>
        <v>4604.6898903792935</v>
      </c>
      <c r="BN42" s="5">
        <f t="shared" si="25"/>
        <v>646.24145144705608</v>
      </c>
      <c r="BO42" s="35">
        <f t="shared" si="26"/>
        <v>1.1836078188895063E-2</v>
      </c>
      <c r="BP42" s="5">
        <f t="shared" si="27"/>
        <v>3958.4484389322374</v>
      </c>
      <c r="BQ42" s="35">
        <f t="shared" si="28"/>
        <v>7.2499999999999995E-2</v>
      </c>
      <c r="BR42" s="5">
        <f t="shared" si="54"/>
        <v>20454.775697145804</v>
      </c>
      <c r="BS42" s="5">
        <f t="shared" si="55"/>
        <v>140709.37046612948</v>
      </c>
      <c r="BT42" s="5">
        <f t="shared" si="29"/>
        <v>654545.22430285439</v>
      </c>
      <c r="BU42" s="5">
        <f t="shared" si="30"/>
        <v>161164.14616327529</v>
      </c>
      <c r="BV42" s="150"/>
      <c r="BW42" s="2">
        <v>35</v>
      </c>
      <c r="BX42" s="118">
        <v>45901</v>
      </c>
      <c r="BY42" s="5">
        <f t="shared" si="56"/>
        <v>654259.490592257</v>
      </c>
      <c r="BZ42" s="5">
        <f t="shared" si="57"/>
        <v>4490.7918424594827</v>
      </c>
      <c r="CA42" s="5">
        <f t="shared" si="31"/>
        <v>674.27814733798323</v>
      </c>
      <c r="CB42" s="35">
        <f t="shared" si="32"/>
        <v>1.236716911929127E-2</v>
      </c>
      <c r="CC42" s="5">
        <f t="shared" si="33"/>
        <v>3816.5136951214995</v>
      </c>
      <c r="CD42" s="35">
        <f t="shared" si="34"/>
        <v>7.0000000000000007E-2</v>
      </c>
      <c r="CE42" s="5">
        <f t="shared" si="58"/>
        <v>21414.787555080617</v>
      </c>
      <c r="CF42" s="5">
        <f t="shared" si="59"/>
        <v>135762.92693100128</v>
      </c>
      <c r="CG42" s="5">
        <f t="shared" si="35"/>
        <v>653585.21244491905</v>
      </c>
      <c r="CH42" s="5">
        <f t="shared" si="36"/>
        <v>157177.71448608188</v>
      </c>
    </row>
    <row r="43" spans="1:86" ht="14.25" customHeight="1">
      <c r="I43" s="150"/>
      <c r="J43" s="2">
        <v>36</v>
      </c>
      <c r="K43" s="118">
        <v>45931</v>
      </c>
      <c r="L43" s="5">
        <f t="shared" si="37"/>
        <v>658033.63426038227</v>
      </c>
      <c r="M43" s="5">
        <f t="shared" si="0"/>
        <v>5071.049577343746</v>
      </c>
      <c r="N43" s="5">
        <f t="shared" si="1"/>
        <v>547.06834180361784</v>
      </c>
      <c r="O43" s="35">
        <f t="shared" si="2"/>
        <v>9.9764202919842403E-3</v>
      </c>
      <c r="P43" s="5">
        <f t="shared" si="3"/>
        <v>4523.9812355401282</v>
      </c>
      <c r="Q43" s="35">
        <f t="shared" si="4"/>
        <v>8.2500000000000004E-2</v>
      </c>
      <c r="R43" s="5">
        <f t="shared" si="38"/>
        <v>17513.434081421125</v>
      </c>
      <c r="S43" s="5">
        <f t="shared" si="39"/>
        <v>165044.35070295376</v>
      </c>
      <c r="T43" s="5">
        <f t="shared" si="5"/>
        <v>657486.56591857865</v>
      </c>
      <c r="U43" s="5">
        <f t="shared" si="6"/>
        <v>182557.78478437488</v>
      </c>
      <c r="V43" s="150"/>
      <c r="W43" s="2">
        <v>36</v>
      </c>
      <c r="X43" s="118">
        <v>45931</v>
      </c>
      <c r="Y43" s="5">
        <f t="shared" si="40"/>
        <v>657212.49933866039</v>
      </c>
      <c r="Z43" s="5">
        <f t="shared" si="41"/>
        <v>4952.9108736857979</v>
      </c>
      <c r="AA43" s="5">
        <f t="shared" si="7"/>
        <v>571.49421142806204</v>
      </c>
      <c r="AB43" s="35">
        <f t="shared" si="8"/>
        <v>1.0434875392719617E-2</v>
      </c>
      <c r="AC43" s="5">
        <f t="shared" si="9"/>
        <v>4381.4166622577359</v>
      </c>
      <c r="AD43" s="35">
        <f t="shared" si="10"/>
        <v>7.9999999999999988E-2</v>
      </c>
      <c r="AE43" s="5">
        <f t="shared" si="42"/>
        <v>18358.994872767631</v>
      </c>
      <c r="AF43" s="5">
        <f t="shared" si="43"/>
        <v>159945.79657992112</v>
      </c>
      <c r="AG43" s="5">
        <f t="shared" si="11"/>
        <v>656641.00512723229</v>
      </c>
      <c r="AH43" s="5">
        <f t="shared" si="12"/>
        <v>178304.79145268875</v>
      </c>
      <c r="AI43" s="150"/>
      <c r="AJ43" s="2">
        <v>36</v>
      </c>
      <c r="AK43" s="118">
        <v>45931</v>
      </c>
      <c r="AL43" s="5">
        <f t="shared" si="44"/>
        <v>656357.98310805904</v>
      </c>
      <c r="AM43" s="5">
        <f t="shared" si="45"/>
        <v>4835.7826575235513</v>
      </c>
      <c r="AN43" s="5">
        <f t="shared" si="13"/>
        <v>596.80401661733686</v>
      </c>
      <c r="AO43" s="35">
        <f t="shared" si="14"/>
        <v>1.0911192342775222E-2</v>
      </c>
      <c r="AP43" s="5">
        <f t="shared" si="15"/>
        <v>4238.9786409062144</v>
      </c>
      <c r="AQ43" s="35">
        <f t="shared" si="16"/>
        <v>7.7499999999999999E-2</v>
      </c>
      <c r="AR43" s="5">
        <f t="shared" si="46"/>
        <v>19238.820908558337</v>
      </c>
      <c r="AS43" s="5">
        <f t="shared" si="47"/>
        <v>154849.3547622895</v>
      </c>
      <c r="AT43" s="5">
        <f t="shared" si="17"/>
        <v>655761.17909144168</v>
      </c>
      <c r="AU43" s="5">
        <f t="shared" si="18"/>
        <v>174088.17567084782</v>
      </c>
      <c r="AV43" s="150"/>
      <c r="AW43" s="2">
        <v>36</v>
      </c>
      <c r="AX43" s="118">
        <v>45931</v>
      </c>
      <c r="AY43" s="5">
        <f t="shared" si="48"/>
        <v>655469.18802291586</v>
      </c>
      <c r="AZ43" s="5">
        <f t="shared" si="49"/>
        <v>4719.6979327312483</v>
      </c>
      <c r="BA43" s="5">
        <f t="shared" si="19"/>
        <v>623.01550758802478</v>
      </c>
      <c r="BB43" s="35">
        <f t="shared" si="20"/>
        <v>1.1405854352371056E-2</v>
      </c>
      <c r="BC43" s="5">
        <f t="shared" si="21"/>
        <v>4096.6824251432236</v>
      </c>
      <c r="BD43" s="35">
        <f t="shared" si="22"/>
        <v>7.4999999999999997E-2</v>
      </c>
      <c r="BE43" s="5">
        <f t="shared" si="50"/>
        <v>20153.827484672292</v>
      </c>
      <c r="BF43" s="5">
        <f t="shared" si="51"/>
        <v>149755.2980936527</v>
      </c>
      <c r="BG43" s="5">
        <f t="shared" si="23"/>
        <v>654846.17251532781</v>
      </c>
      <c r="BH43" s="5">
        <f t="shared" si="24"/>
        <v>169909.12557832501</v>
      </c>
      <c r="BI43" s="150"/>
      <c r="BJ43" s="2">
        <v>36</v>
      </c>
      <c r="BK43" s="118">
        <v>45931</v>
      </c>
      <c r="BL43" s="5">
        <f t="shared" si="52"/>
        <v>654545.22430285439</v>
      </c>
      <c r="BM43" s="5">
        <f t="shared" si="53"/>
        <v>4604.6898903792935</v>
      </c>
      <c r="BN43" s="5">
        <f t="shared" si="25"/>
        <v>650.14582688288147</v>
      </c>
      <c r="BO43" s="35">
        <f t="shared" si="26"/>
        <v>1.1919344352262436E-2</v>
      </c>
      <c r="BP43" s="5">
        <f t="shared" si="27"/>
        <v>3954.544063496412</v>
      </c>
      <c r="BQ43" s="35">
        <f t="shared" si="28"/>
        <v>7.2499999999999995E-2</v>
      </c>
      <c r="BR43" s="5">
        <f t="shared" si="54"/>
        <v>21104.921524028687</v>
      </c>
      <c r="BS43" s="5">
        <f t="shared" si="55"/>
        <v>144663.91452962588</v>
      </c>
      <c r="BT43" s="5">
        <f t="shared" si="29"/>
        <v>653895.07847597147</v>
      </c>
      <c r="BU43" s="5">
        <f t="shared" si="30"/>
        <v>165768.83605365455</v>
      </c>
      <c r="BV43" s="150"/>
      <c r="BW43" s="2">
        <v>36</v>
      </c>
      <c r="BX43" s="118">
        <v>45931</v>
      </c>
      <c r="BY43" s="5">
        <f t="shared" si="56"/>
        <v>653585.21244491905</v>
      </c>
      <c r="BZ43" s="5">
        <f t="shared" si="57"/>
        <v>4490.7918424594827</v>
      </c>
      <c r="CA43" s="5">
        <f t="shared" si="31"/>
        <v>678.21143653078798</v>
      </c>
      <c r="CB43" s="35">
        <f t="shared" si="32"/>
        <v>1.245214408680541E-2</v>
      </c>
      <c r="CC43" s="5">
        <f t="shared" si="33"/>
        <v>3812.5804059286947</v>
      </c>
      <c r="CD43" s="35">
        <f t="shared" si="34"/>
        <v>7.0000000000000007E-2</v>
      </c>
      <c r="CE43" s="5">
        <f t="shared" si="58"/>
        <v>22092.998991611406</v>
      </c>
      <c r="CF43" s="5">
        <f t="shared" si="59"/>
        <v>139575.50733692996</v>
      </c>
      <c r="CG43" s="5">
        <f t="shared" si="35"/>
        <v>652907.00100838824</v>
      </c>
      <c r="CH43" s="5">
        <f t="shared" si="36"/>
        <v>161668.50632854138</v>
      </c>
    </row>
    <row r="44" spans="1:86" ht="14.25" customHeight="1">
      <c r="I44" s="150"/>
      <c r="J44" s="2">
        <v>37</v>
      </c>
      <c r="K44" s="118">
        <v>45962</v>
      </c>
      <c r="L44" s="5">
        <f t="shared" si="37"/>
        <v>657486.56591857865</v>
      </c>
      <c r="M44" s="5">
        <f t="shared" si="0"/>
        <v>5071.049577343746</v>
      </c>
      <c r="N44" s="5">
        <f t="shared" si="1"/>
        <v>550.8294366535174</v>
      </c>
      <c r="O44" s="35">
        <f t="shared" si="2"/>
        <v>1.0053366232064988E-2</v>
      </c>
      <c r="P44" s="5">
        <f t="shared" si="3"/>
        <v>4520.2201406902286</v>
      </c>
      <c r="Q44" s="35">
        <f t="shared" si="4"/>
        <v>8.2500000000000018E-2</v>
      </c>
      <c r="R44" s="5">
        <f t="shared" si="38"/>
        <v>18064.263518074644</v>
      </c>
      <c r="S44" s="5">
        <f t="shared" si="39"/>
        <v>169564.57084364397</v>
      </c>
      <c r="T44" s="5">
        <f t="shared" si="5"/>
        <v>656935.73648192512</v>
      </c>
      <c r="U44" s="5">
        <f t="shared" si="6"/>
        <v>187628.83436171862</v>
      </c>
      <c r="V44" s="150"/>
      <c r="W44" s="2">
        <v>37</v>
      </c>
      <c r="X44" s="118">
        <v>45962</v>
      </c>
      <c r="Y44" s="5">
        <f t="shared" si="40"/>
        <v>656641.00512723229</v>
      </c>
      <c r="Z44" s="5">
        <f t="shared" si="41"/>
        <v>4952.9108736857979</v>
      </c>
      <c r="AA44" s="5">
        <f t="shared" si="7"/>
        <v>575.30417283758197</v>
      </c>
      <c r="AB44" s="35">
        <f t="shared" si="8"/>
        <v>1.0513583556533021E-2</v>
      </c>
      <c r="AC44" s="5">
        <f t="shared" si="9"/>
        <v>4377.606700848216</v>
      </c>
      <c r="AD44" s="35">
        <f t="shared" si="10"/>
        <v>8.0000000000000016E-2</v>
      </c>
      <c r="AE44" s="5">
        <f t="shared" si="42"/>
        <v>18934.299045605214</v>
      </c>
      <c r="AF44" s="5">
        <f t="shared" si="43"/>
        <v>164323.40328076933</v>
      </c>
      <c r="AG44" s="5">
        <f t="shared" si="11"/>
        <v>656065.70095439476</v>
      </c>
      <c r="AH44" s="5">
        <f t="shared" si="12"/>
        <v>183257.70232637454</v>
      </c>
      <c r="AI44" s="150"/>
      <c r="AJ44" s="2">
        <v>37</v>
      </c>
      <c r="AK44" s="118">
        <v>45962</v>
      </c>
      <c r="AL44" s="5">
        <f t="shared" si="44"/>
        <v>655761.17909144168</v>
      </c>
      <c r="AM44" s="5">
        <f t="shared" si="45"/>
        <v>4835.7826575235513</v>
      </c>
      <c r="AN44" s="5">
        <f t="shared" si="13"/>
        <v>600.65837589132389</v>
      </c>
      <c r="AO44" s="35">
        <f t="shared" si="14"/>
        <v>1.0991654798294778E-2</v>
      </c>
      <c r="AP44" s="5">
        <f t="shared" si="15"/>
        <v>4235.1242816322274</v>
      </c>
      <c r="AQ44" s="35">
        <f t="shared" si="16"/>
        <v>7.7499999999999999E-2</v>
      </c>
      <c r="AR44" s="5">
        <f t="shared" si="46"/>
        <v>19839.479284449662</v>
      </c>
      <c r="AS44" s="5">
        <f t="shared" si="47"/>
        <v>159084.47904392172</v>
      </c>
      <c r="AT44" s="5">
        <f t="shared" si="17"/>
        <v>655160.5207155504</v>
      </c>
      <c r="AU44" s="5">
        <f t="shared" si="18"/>
        <v>178923.95832837137</v>
      </c>
      <c r="AV44" s="150"/>
      <c r="AW44" s="2">
        <v>37</v>
      </c>
      <c r="AX44" s="118">
        <v>45962</v>
      </c>
      <c r="AY44" s="5">
        <f t="shared" si="48"/>
        <v>654846.17251532781</v>
      </c>
      <c r="AZ44" s="5">
        <f t="shared" si="49"/>
        <v>4719.6979327312483</v>
      </c>
      <c r="BA44" s="5">
        <f t="shared" si="19"/>
        <v>626.9093545104497</v>
      </c>
      <c r="BB44" s="35">
        <f t="shared" si="20"/>
        <v>1.1488060203863082E-2</v>
      </c>
      <c r="BC44" s="5">
        <f t="shared" si="21"/>
        <v>4092.7885782207986</v>
      </c>
      <c r="BD44" s="35">
        <f t="shared" si="22"/>
        <v>7.4999999999999997E-2</v>
      </c>
      <c r="BE44" s="5">
        <f t="shared" si="50"/>
        <v>20780.73683918274</v>
      </c>
      <c r="BF44" s="5">
        <f t="shared" si="51"/>
        <v>153848.08667187349</v>
      </c>
      <c r="BG44" s="5">
        <f t="shared" si="23"/>
        <v>654219.26316081733</v>
      </c>
      <c r="BH44" s="5">
        <f t="shared" si="24"/>
        <v>174628.82351105622</v>
      </c>
      <c r="BI44" s="150"/>
      <c r="BJ44" s="2">
        <v>37</v>
      </c>
      <c r="BK44" s="118">
        <v>45962</v>
      </c>
      <c r="BL44" s="5">
        <f t="shared" si="52"/>
        <v>653895.07847597147</v>
      </c>
      <c r="BM44" s="5">
        <f t="shared" si="53"/>
        <v>4604.6898903792935</v>
      </c>
      <c r="BN44" s="5">
        <f t="shared" si="25"/>
        <v>654.07379125363241</v>
      </c>
      <c r="BO44" s="35">
        <f t="shared" si="26"/>
        <v>1.2003279659692391E-2</v>
      </c>
      <c r="BP44" s="5">
        <f t="shared" si="27"/>
        <v>3950.6160991256611</v>
      </c>
      <c r="BQ44" s="35">
        <f t="shared" si="28"/>
        <v>7.2499999999999995E-2</v>
      </c>
      <c r="BR44" s="5">
        <f t="shared" si="54"/>
        <v>21758.995315282318</v>
      </c>
      <c r="BS44" s="5">
        <f t="shared" si="55"/>
        <v>148614.53062875153</v>
      </c>
      <c r="BT44" s="5">
        <f t="shared" si="29"/>
        <v>653241.00468471786</v>
      </c>
      <c r="BU44" s="5">
        <f t="shared" si="30"/>
        <v>170373.52594403384</v>
      </c>
      <c r="BV44" s="150"/>
      <c r="BW44" s="2">
        <v>37</v>
      </c>
      <c r="BX44" s="118">
        <v>45962</v>
      </c>
      <c r="BY44" s="5">
        <f t="shared" si="56"/>
        <v>652907.00100838824</v>
      </c>
      <c r="BZ44" s="5">
        <f t="shared" si="57"/>
        <v>4490.7918424594827</v>
      </c>
      <c r="CA44" s="5">
        <f t="shared" si="31"/>
        <v>682.16766991055101</v>
      </c>
      <c r="CB44" s="35">
        <f t="shared" si="32"/>
        <v>1.2537791793139987E-2</v>
      </c>
      <c r="CC44" s="5">
        <f t="shared" si="33"/>
        <v>3808.6241725489317</v>
      </c>
      <c r="CD44" s="35">
        <f t="shared" si="34"/>
        <v>7.0000000000000007E-2</v>
      </c>
      <c r="CE44" s="5">
        <f t="shared" si="58"/>
        <v>22775.166661521958</v>
      </c>
      <c r="CF44" s="5">
        <f t="shared" si="59"/>
        <v>143384.1315094789</v>
      </c>
      <c r="CG44" s="5">
        <f t="shared" si="35"/>
        <v>652224.83333847765</v>
      </c>
      <c r="CH44" s="5">
        <f t="shared" si="36"/>
        <v>166159.29817100085</v>
      </c>
    </row>
    <row r="45" spans="1:86" ht="14.25" customHeight="1">
      <c r="I45" s="150"/>
      <c r="J45" s="2">
        <v>38</v>
      </c>
      <c r="K45" s="118">
        <v>45992</v>
      </c>
      <c r="L45" s="5">
        <f t="shared" si="37"/>
        <v>656935.73648192512</v>
      </c>
      <c r="M45" s="5">
        <f t="shared" si="0"/>
        <v>5071.049577343746</v>
      </c>
      <c r="N45" s="5">
        <f t="shared" si="1"/>
        <v>554.61638903051062</v>
      </c>
      <c r="O45" s="35">
        <f t="shared" si="2"/>
        <v>1.0130970654766995E-2</v>
      </c>
      <c r="P45" s="5">
        <f t="shared" si="3"/>
        <v>4516.4331883132354</v>
      </c>
      <c r="Q45" s="35">
        <f t="shared" si="4"/>
        <v>8.2500000000000004E-2</v>
      </c>
      <c r="R45" s="5">
        <f t="shared" si="38"/>
        <v>18618.879907105154</v>
      </c>
      <c r="S45" s="5">
        <f t="shared" si="39"/>
        <v>174081.00403195721</v>
      </c>
      <c r="T45" s="5">
        <f t="shared" si="5"/>
        <v>656381.12009289465</v>
      </c>
      <c r="U45" s="5">
        <f t="shared" si="6"/>
        <v>192699.88393906236</v>
      </c>
      <c r="V45" s="150"/>
      <c r="W45" s="2">
        <v>38</v>
      </c>
      <c r="X45" s="118">
        <v>45992</v>
      </c>
      <c r="Y45" s="5">
        <f t="shared" si="40"/>
        <v>656065.70095439476</v>
      </c>
      <c r="Z45" s="5">
        <f t="shared" si="41"/>
        <v>4952.9108736857979</v>
      </c>
      <c r="AA45" s="5">
        <f t="shared" si="7"/>
        <v>579.13953398983267</v>
      </c>
      <c r="AB45" s="35">
        <f t="shared" si="8"/>
        <v>1.0592954939982583E-2</v>
      </c>
      <c r="AC45" s="5">
        <f t="shared" si="9"/>
        <v>4373.7713396959653</v>
      </c>
      <c r="AD45" s="35">
        <f t="shared" si="10"/>
        <v>0.08</v>
      </c>
      <c r="AE45" s="5">
        <f t="shared" si="42"/>
        <v>19513.438579595047</v>
      </c>
      <c r="AF45" s="5">
        <f t="shared" si="43"/>
        <v>168697.17462046529</v>
      </c>
      <c r="AG45" s="5">
        <f t="shared" si="11"/>
        <v>655486.56142040493</v>
      </c>
      <c r="AH45" s="5">
        <f t="shared" si="12"/>
        <v>188210.61320006032</v>
      </c>
      <c r="AI45" s="150"/>
      <c r="AJ45" s="2">
        <v>38</v>
      </c>
      <c r="AK45" s="118">
        <v>45992</v>
      </c>
      <c r="AL45" s="5">
        <f t="shared" si="44"/>
        <v>655160.5207155504</v>
      </c>
      <c r="AM45" s="5">
        <f t="shared" si="45"/>
        <v>4835.7826575235513</v>
      </c>
      <c r="AN45" s="5">
        <f t="shared" si="13"/>
        <v>604.53762790228848</v>
      </c>
      <c r="AO45" s="35">
        <f t="shared" si="14"/>
        <v>1.1072784921326344E-2</v>
      </c>
      <c r="AP45" s="5">
        <f t="shared" si="15"/>
        <v>4231.2450296212628</v>
      </c>
      <c r="AQ45" s="35">
        <f t="shared" si="16"/>
        <v>7.7499999999999999E-2</v>
      </c>
      <c r="AR45" s="5">
        <f t="shared" si="46"/>
        <v>20444.016912351952</v>
      </c>
      <c r="AS45" s="5">
        <f t="shared" si="47"/>
        <v>163315.72407354298</v>
      </c>
      <c r="AT45" s="5">
        <f t="shared" si="17"/>
        <v>654555.98308764817</v>
      </c>
      <c r="AU45" s="5">
        <f t="shared" si="18"/>
        <v>183759.74098589492</v>
      </c>
      <c r="AV45" s="150"/>
      <c r="AW45" s="2">
        <v>38</v>
      </c>
      <c r="AX45" s="118">
        <v>45992</v>
      </c>
      <c r="AY45" s="5">
        <f t="shared" si="48"/>
        <v>654219.26316081733</v>
      </c>
      <c r="AZ45" s="5">
        <f t="shared" si="49"/>
        <v>4719.6979327312483</v>
      </c>
      <c r="BA45" s="5">
        <f t="shared" si="19"/>
        <v>630.82753797614032</v>
      </c>
      <c r="BB45" s="35">
        <f t="shared" si="20"/>
        <v>1.1570937882721555E-2</v>
      </c>
      <c r="BC45" s="5">
        <f t="shared" si="21"/>
        <v>4088.870394755108</v>
      </c>
      <c r="BD45" s="35">
        <f t="shared" si="22"/>
        <v>7.4999999999999997E-2</v>
      </c>
      <c r="BE45" s="5">
        <f t="shared" si="50"/>
        <v>21411.56437715888</v>
      </c>
      <c r="BF45" s="5">
        <f t="shared" si="51"/>
        <v>157936.95706662859</v>
      </c>
      <c r="BG45" s="5">
        <f t="shared" si="23"/>
        <v>653588.43562284124</v>
      </c>
      <c r="BH45" s="5">
        <f t="shared" si="24"/>
        <v>179348.52144378747</v>
      </c>
      <c r="BI45" s="150"/>
      <c r="BJ45" s="2">
        <v>38</v>
      </c>
      <c r="BK45" s="118">
        <v>45992</v>
      </c>
      <c r="BL45" s="5">
        <f t="shared" si="52"/>
        <v>653241.00468471786</v>
      </c>
      <c r="BM45" s="5">
        <f t="shared" si="53"/>
        <v>4604.6898903792935</v>
      </c>
      <c r="BN45" s="5">
        <f t="shared" si="25"/>
        <v>658.0254870757899</v>
      </c>
      <c r="BO45" s="35">
        <f t="shared" si="26"/>
        <v>1.2087890668652339E-2</v>
      </c>
      <c r="BP45" s="5">
        <f t="shared" si="27"/>
        <v>3946.6644033035036</v>
      </c>
      <c r="BQ45" s="35">
        <f t="shared" si="28"/>
        <v>7.2499999999999995E-2</v>
      </c>
      <c r="BR45" s="5">
        <f t="shared" si="54"/>
        <v>22417.020802358107</v>
      </c>
      <c r="BS45" s="5">
        <f t="shared" si="55"/>
        <v>152561.19503205502</v>
      </c>
      <c r="BT45" s="5">
        <f t="shared" si="29"/>
        <v>652582.97919764207</v>
      </c>
      <c r="BU45" s="5">
        <f t="shared" si="30"/>
        <v>174978.21583441313</v>
      </c>
      <c r="BV45" s="150"/>
      <c r="BW45" s="2">
        <v>38</v>
      </c>
      <c r="BX45" s="118">
        <v>45992</v>
      </c>
      <c r="BY45" s="5">
        <f t="shared" si="56"/>
        <v>652224.83333847765</v>
      </c>
      <c r="BZ45" s="5">
        <f t="shared" si="57"/>
        <v>4490.7918424594827</v>
      </c>
      <c r="CA45" s="5">
        <f t="shared" si="31"/>
        <v>686.14698131836303</v>
      </c>
      <c r="CB45" s="35">
        <f t="shared" si="32"/>
        <v>1.2624118793016541E-2</v>
      </c>
      <c r="CC45" s="5">
        <f t="shared" si="33"/>
        <v>3804.6448611411197</v>
      </c>
      <c r="CD45" s="35">
        <f t="shared" si="34"/>
        <v>7.0000000000000007E-2</v>
      </c>
      <c r="CE45" s="5">
        <f t="shared" si="58"/>
        <v>23461.313642840323</v>
      </c>
      <c r="CF45" s="5">
        <f t="shared" si="59"/>
        <v>147188.77637062003</v>
      </c>
      <c r="CG45" s="5">
        <f t="shared" si="35"/>
        <v>651538.68635715928</v>
      </c>
      <c r="CH45" s="5">
        <f t="shared" si="36"/>
        <v>170650.09001346037</v>
      </c>
    </row>
    <row r="46" spans="1:86" ht="14.25" customHeight="1">
      <c r="I46" s="150"/>
      <c r="J46" s="2">
        <v>39</v>
      </c>
      <c r="K46" s="118">
        <v>46023</v>
      </c>
      <c r="L46" s="5">
        <f t="shared" si="37"/>
        <v>656381.12009289465</v>
      </c>
      <c r="M46" s="5">
        <f t="shared" si="0"/>
        <v>5071.049577343746</v>
      </c>
      <c r="N46" s="5">
        <f t="shared" si="1"/>
        <v>558.42937670509491</v>
      </c>
      <c r="O46" s="35">
        <f t="shared" si="2"/>
        <v>1.0209240204094772E-2</v>
      </c>
      <c r="P46" s="5">
        <f t="shared" si="3"/>
        <v>4512.6202006386511</v>
      </c>
      <c r="Q46" s="35">
        <f t="shared" si="4"/>
        <v>8.2500000000000018E-2</v>
      </c>
      <c r="R46" s="5">
        <f t="shared" si="38"/>
        <v>19177.309283810249</v>
      </c>
      <c r="S46" s="5">
        <f t="shared" si="39"/>
        <v>178593.62423259587</v>
      </c>
      <c r="T46" s="5">
        <f t="shared" si="5"/>
        <v>655822.69071618957</v>
      </c>
      <c r="U46" s="5">
        <f t="shared" si="6"/>
        <v>197770.93351640613</v>
      </c>
      <c r="V46" s="150"/>
      <c r="W46" s="2">
        <v>39</v>
      </c>
      <c r="X46" s="118">
        <v>46023</v>
      </c>
      <c r="Y46" s="5">
        <f t="shared" si="40"/>
        <v>655486.56142040493</v>
      </c>
      <c r="Z46" s="5">
        <f t="shared" si="41"/>
        <v>4952.9108736857979</v>
      </c>
      <c r="AA46" s="5">
        <f t="shared" si="7"/>
        <v>583.00046421643128</v>
      </c>
      <c r="AB46" s="35">
        <f t="shared" si="8"/>
        <v>1.0672996186889322E-2</v>
      </c>
      <c r="AC46" s="5">
        <f t="shared" si="9"/>
        <v>4369.9104094693666</v>
      </c>
      <c r="AD46" s="35">
        <f t="shared" si="10"/>
        <v>0.08</v>
      </c>
      <c r="AE46" s="5">
        <f t="shared" si="42"/>
        <v>20096.439043811479</v>
      </c>
      <c r="AF46" s="5">
        <f t="shared" si="43"/>
        <v>173067.08502993465</v>
      </c>
      <c r="AG46" s="5">
        <f t="shared" si="11"/>
        <v>654903.56095618848</v>
      </c>
      <c r="AH46" s="5">
        <f t="shared" si="12"/>
        <v>193163.52407374611</v>
      </c>
      <c r="AI46" s="150"/>
      <c r="AJ46" s="2">
        <v>39</v>
      </c>
      <c r="AK46" s="118">
        <v>46023</v>
      </c>
      <c r="AL46" s="5">
        <f t="shared" si="44"/>
        <v>654555.98308764817</v>
      </c>
      <c r="AM46" s="5">
        <f t="shared" si="45"/>
        <v>4835.7826575235513</v>
      </c>
      <c r="AN46" s="5">
        <f t="shared" si="13"/>
        <v>608.44193341582377</v>
      </c>
      <c r="AO46" s="35">
        <f t="shared" si="14"/>
        <v>1.1154589354677407E-2</v>
      </c>
      <c r="AP46" s="5">
        <f t="shared" si="15"/>
        <v>4227.3407241077275</v>
      </c>
      <c r="AQ46" s="35">
        <f t="shared" si="16"/>
        <v>7.7499999999999999E-2</v>
      </c>
      <c r="AR46" s="5">
        <f t="shared" si="46"/>
        <v>21052.458845767775</v>
      </c>
      <c r="AS46" s="5">
        <f t="shared" si="47"/>
        <v>167543.0647976507</v>
      </c>
      <c r="AT46" s="5">
        <f t="shared" si="17"/>
        <v>653947.54115423234</v>
      </c>
      <c r="AU46" s="5">
        <f t="shared" si="18"/>
        <v>188595.52364341848</v>
      </c>
      <c r="AV46" s="150"/>
      <c r="AW46" s="2">
        <v>39</v>
      </c>
      <c r="AX46" s="118">
        <v>46023</v>
      </c>
      <c r="AY46" s="5">
        <f t="shared" si="48"/>
        <v>653588.43562284124</v>
      </c>
      <c r="AZ46" s="5">
        <f t="shared" si="49"/>
        <v>4719.6979327312483</v>
      </c>
      <c r="BA46" s="5">
        <f t="shared" si="19"/>
        <v>634.77021008849078</v>
      </c>
      <c r="BB46" s="35">
        <f t="shared" si="20"/>
        <v>1.1654494030028224E-2</v>
      </c>
      <c r="BC46" s="5">
        <f t="shared" si="21"/>
        <v>4084.9277226427575</v>
      </c>
      <c r="BD46" s="35">
        <f t="shared" si="22"/>
        <v>7.4999999999999997E-2</v>
      </c>
      <c r="BE46" s="5">
        <f t="shared" si="50"/>
        <v>22046.334587247373</v>
      </c>
      <c r="BF46" s="5">
        <f t="shared" si="51"/>
        <v>162021.88478927134</v>
      </c>
      <c r="BG46" s="5">
        <f t="shared" si="23"/>
        <v>652953.66541275277</v>
      </c>
      <c r="BH46" s="5">
        <f t="shared" si="24"/>
        <v>184068.21937651871</v>
      </c>
      <c r="BI46" s="150"/>
      <c r="BJ46" s="2">
        <v>39</v>
      </c>
      <c r="BK46" s="118">
        <v>46023</v>
      </c>
      <c r="BL46" s="5">
        <f t="shared" si="52"/>
        <v>652582.97919764207</v>
      </c>
      <c r="BM46" s="5">
        <f t="shared" si="53"/>
        <v>4604.6898903792935</v>
      </c>
      <c r="BN46" s="5">
        <f t="shared" si="25"/>
        <v>662.00105772687266</v>
      </c>
      <c r="BO46" s="35">
        <f t="shared" si="26"/>
        <v>1.2173184017900258E-2</v>
      </c>
      <c r="BP46" s="5">
        <f t="shared" si="27"/>
        <v>3942.6888326524208</v>
      </c>
      <c r="BQ46" s="35">
        <f t="shared" si="28"/>
        <v>7.2499999999999995E-2</v>
      </c>
      <c r="BR46" s="5">
        <f t="shared" si="54"/>
        <v>23079.02186008498</v>
      </c>
      <c r="BS46" s="5">
        <f t="shared" si="55"/>
        <v>156503.88386470746</v>
      </c>
      <c r="BT46" s="5">
        <f t="shared" si="29"/>
        <v>651920.97813991515</v>
      </c>
      <c r="BU46" s="5">
        <f t="shared" si="30"/>
        <v>179582.90572479245</v>
      </c>
      <c r="BV46" s="150"/>
      <c r="BW46" s="2">
        <v>39</v>
      </c>
      <c r="BX46" s="118">
        <v>46023</v>
      </c>
      <c r="BY46" s="5">
        <f t="shared" si="56"/>
        <v>651538.68635715928</v>
      </c>
      <c r="BZ46" s="5">
        <f t="shared" si="57"/>
        <v>4490.7918424594827</v>
      </c>
      <c r="CA46" s="5">
        <f t="shared" si="31"/>
        <v>690.14950537605318</v>
      </c>
      <c r="CB46" s="35">
        <f t="shared" si="32"/>
        <v>1.2711131722380548E-2</v>
      </c>
      <c r="CC46" s="5">
        <f t="shared" si="33"/>
        <v>3800.6423370834295</v>
      </c>
      <c r="CD46" s="35">
        <f t="shared" si="34"/>
        <v>7.0000000000000007E-2</v>
      </c>
      <c r="CE46" s="5">
        <f t="shared" si="58"/>
        <v>24151.463148216375</v>
      </c>
      <c r="CF46" s="5">
        <f t="shared" si="59"/>
        <v>150989.41870770347</v>
      </c>
      <c r="CG46" s="5">
        <f t="shared" si="35"/>
        <v>650848.53685178328</v>
      </c>
      <c r="CH46" s="5">
        <f t="shared" si="36"/>
        <v>175140.88185591984</v>
      </c>
    </row>
    <row r="47" spans="1:86" ht="14.25" customHeight="1">
      <c r="I47" s="150"/>
      <c r="J47" s="2">
        <v>40</v>
      </c>
      <c r="K47" s="118">
        <v>46054</v>
      </c>
      <c r="L47" s="5">
        <f t="shared" si="37"/>
        <v>655822.69071618957</v>
      </c>
      <c r="M47" s="5">
        <f t="shared" si="0"/>
        <v>5071.049577343746</v>
      </c>
      <c r="N47" s="5">
        <f t="shared" si="1"/>
        <v>562.26857866994305</v>
      </c>
      <c r="O47" s="35">
        <f t="shared" si="2"/>
        <v>1.0288181606938649E-2</v>
      </c>
      <c r="P47" s="5">
        <f t="shared" si="3"/>
        <v>4508.780998673803</v>
      </c>
      <c r="Q47" s="35">
        <f t="shared" si="4"/>
        <v>8.249999999999999E-2</v>
      </c>
      <c r="R47" s="5">
        <f t="shared" si="38"/>
        <v>19739.577862480193</v>
      </c>
      <c r="S47" s="5">
        <f t="shared" si="39"/>
        <v>183102.40523126969</v>
      </c>
      <c r="T47" s="5">
        <f t="shared" si="5"/>
        <v>655260.42213751958</v>
      </c>
      <c r="U47" s="5">
        <f t="shared" si="6"/>
        <v>202841.98309374988</v>
      </c>
      <c r="V47" s="150"/>
      <c r="W47" s="2">
        <v>40</v>
      </c>
      <c r="X47" s="118">
        <v>46054</v>
      </c>
      <c r="Y47" s="5">
        <f t="shared" si="40"/>
        <v>654903.56095618848</v>
      </c>
      <c r="Z47" s="5">
        <f t="shared" si="41"/>
        <v>4952.9108736857979</v>
      </c>
      <c r="AA47" s="5">
        <f t="shared" si="7"/>
        <v>586.88713397787433</v>
      </c>
      <c r="AB47" s="35">
        <f t="shared" si="8"/>
        <v>1.0753714023866223E-2</v>
      </c>
      <c r="AC47" s="5">
        <f t="shared" si="9"/>
        <v>4366.0237397079236</v>
      </c>
      <c r="AD47" s="35">
        <f t="shared" si="10"/>
        <v>0.08</v>
      </c>
      <c r="AE47" s="5">
        <f t="shared" si="42"/>
        <v>20683.326177789353</v>
      </c>
      <c r="AF47" s="5">
        <f t="shared" si="43"/>
        <v>177433.10876964257</v>
      </c>
      <c r="AG47" s="5">
        <f t="shared" si="11"/>
        <v>654316.67382221064</v>
      </c>
      <c r="AH47" s="5">
        <f t="shared" si="12"/>
        <v>198116.43494743193</v>
      </c>
      <c r="AI47" s="150"/>
      <c r="AJ47" s="2">
        <v>40</v>
      </c>
      <c r="AK47" s="118">
        <v>46054</v>
      </c>
      <c r="AL47" s="5">
        <f t="shared" si="44"/>
        <v>653947.54115423234</v>
      </c>
      <c r="AM47" s="5">
        <f t="shared" si="45"/>
        <v>4835.7826575235513</v>
      </c>
      <c r="AN47" s="5">
        <f t="shared" si="13"/>
        <v>612.37145423580114</v>
      </c>
      <c r="AO47" s="35">
        <f t="shared" si="14"/>
        <v>1.1237074823860365E-2</v>
      </c>
      <c r="AP47" s="5">
        <f t="shared" si="15"/>
        <v>4223.4112032877501</v>
      </c>
      <c r="AQ47" s="35">
        <f t="shared" si="16"/>
        <v>7.7499999999999986E-2</v>
      </c>
      <c r="AR47" s="5">
        <f t="shared" si="46"/>
        <v>21664.830300003574</v>
      </c>
      <c r="AS47" s="5">
        <f t="shared" si="47"/>
        <v>171766.47600093845</v>
      </c>
      <c r="AT47" s="5">
        <f t="shared" si="17"/>
        <v>653335.16969999659</v>
      </c>
      <c r="AU47" s="5">
        <f t="shared" si="18"/>
        <v>193431.30630094203</v>
      </c>
      <c r="AV47" s="150"/>
      <c r="AW47" s="2">
        <v>40</v>
      </c>
      <c r="AX47" s="118">
        <v>46054</v>
      </c>
      <c r="AY47" s="5">
        <f t="shared" si="48"/>
        <v>652953.66541275277</v>
      </c>
      <c r="AZ47" s="5">
        <f t="shared" si="49"/>
        <v>4719.6979327312483</v>
      </c>
      <c r="BA47" s="5">
        <f t="shared" si="19"/>
        <v>638.73752390154368</v>
      </c>
      <c r="BB47" s="35">
        <f t="shared" si="20"/>
        <v>1.1738735369489547E-2</v>
      </c>
      <c r="BC47" s="5">
        <f t="shared" si="21"/>
        <v>4080.9604088297046</v>
      </c>
      <c r="BD47" s="35">
        <f t="shared" si="22"/>
        <v>7.4999999999999997E-2</v>
      </c>
      <c r="BE47" s="5">
        <f t="shared" si="50"/>
        <v>22685.072111148918</v>
      </c>
      <c r="BF47" s="5">
        <f t="shared" si="51"/>
        <v>166102.84519810104</v>
      </c>
      <c r="BG47" s="5">
        <f t="shared" si="23"/>
        <v>652314.92788885126</v>
      </c>
      <c r="BH47" s="5">
        <f t="shared" si="24"/>
        <v>188787.91730924995</v>
      </c>
      <c r="BI47" s="150"/>
      <c r="BJ47" s="2">
        <v>40</v>
      </c>
      <c r="BK47" s="118">
        <v>46054</v>
      </c>
      <c r="BL47" s="5">
        <f t="shared" si="52"/>
        <v>651920.97813991515</v>
      </c>
      <c r="BM47" s="5">
        <f t="shared" si="53"/>
        <v>4604.6898903792935</v>
      </c>
      <c r="BN47" s="5">
        <f t="shared" si="25"/>
        <v>666.00064745063946</v>
      </c>
      <c r="BO47" s="35">
        <f t="shared" si="26"/>
        <v>1.2259166428745343E-2</v>
      </c>
      <c r="BP47" s="5">
        <f t="shared" si="27"/>
        <v>3938.689242928654</v>
      </c>
      <c r="BQ47" s="35">
        <f t="shared" si="28"/>
        <v>7.2499999999999995E-2</v>
      </c>
      <c r="BR47" s="5">
        <f t="shared" si="54"/>
        <v>23745.022507535621</v>
      </c>
      <c r="BS47" s="5">
        <f t="shared" si="55"/>
        <v>160442.57310763613</v>
      </c>
      <c r="BT47" s="5">
        <f t="shared" si="29"/>
        <v>651254.97749246447</v>
      </c>
      <c r="BU47" s="5">
        <f t="shared" si="30"/>
        <v>184187.59561517174</v>
      </c>
      <c r="BV47" s="150"/>
      <c r="BW47" s="2">
        <v>40</v>
      </c>
      <c r="BX47" s="118">
        <v>46054</v>
      </c>
      <c r="BY47" s="5">
        <f t="shared" si="56"/>
        <v>650848.53685178328</v>
      </c>
      <c r="BZ47" s="5">
        <f t="shared" si="57"/>
        <v>4490.7918424594827</v>
      </c>
      <c r="CA47" s="5">
        <f t="shared" si="31"/>
        <v>694.17537749074654</v>
      </c>
      <c r="CB47" s="35">
        <f t="shared" si="32"/>
        <v>1.2798837299661872E-2</v>
      </c>
      <c r="CC47" s="5">
        <f t="shared" si="33"/>
        <v>3796.6164649687362</v>
      </c>
      <c r="CD47" s="35">
        <f t="shared" si="34"/>
        <v>7.0000000000000007E-2</v>
      </c>
      <c r="CE47" s="5">
        <f t="shared" si="58"/>
        <v>24845.638525707123</v>
      </c>
      <c r="CF47" s="5">
        <f t="shared" si="59"/>
        <v>154786.03517267221</v>
      </c>
      <c r="CG47" s="5">
        <f t="shared" si="35"/>
        <v>650154.36147429259</v>
      </c>
      <c r="CH47" s="5">
        <f t="shared" si="36"/>
        <v>179631.67369837934</v>
      </c>
    </row>
    <row r="48" spans="1:86" ht="14.25" customHeight="1">
      <c r="I48" s="150"/>
      <c r="J48" s="2">
        <v>41</v>
      </c>
      <c r="K48" s="118">
        <v>46082</v>
      </c>
      <c r="L48" s="5">
        <f t="shared" si="37"/>
        <v>655260.42213751958</v>
      </c>
      <c r="M48" s="5">
        <f t="shared" si="0"/>
        <v>5071.049577343746</v>
      </c>
      <c r="N48" s="5">
        <f t="shared" si="1"/>
        <v>566.13417514829871</v>
      </c>
      <c r="O48" s="35">
        <f t="shared" si="2"/>
        <v>1.0367801674360563E-2</v>
      </c>
      <c r="P48" s="5">
        <f t="shared" si="3"/>
        <v>4504.9154021954473</v>
      </c>
      <c r="Q48" s="35">
        <f t="shared" si="4"/>
        <v>8.2500000000000004E-2</v>
      </c>
      <c r="R48" s="5">
        <f t="shared" si="38"/>
        <v>20305.712037628491</v>
      </c>
      <c r="S48" s="5">
        <f t="shared" si="39"/>
        <v>187607.32063346513</v>
      </c>
      <c r="T48" s="5">
        <f t="shared" si="5"/>
        <v>654694.28796237125</v>
      </c>
      <c r="U48" s="5">
        <f t="shared" si="6"/>
        <v>207913.03267109362</v>
      </c>
      <c r="V48" s="150"/>
      <c r="W48" s="2">
        <v>41</v>
      </c>
      <c r="X48" s="118">
        <v>46082</v>
      </c>
      <c r="Y48" s="5">
        <f t="shared" si="40"/>
        <v>654316.67382221064</v>
      </c>
      <c r="Z48" s="5">
        <f t="shared" si="41"/>
        <v>4952.9108736857979</v>
      </c>
      <c r="AA48" s="5">
        <f t="shared" si="7"/>
        <v>590.79971487106013</v>
      </c>
      <c r="AB48" s="35">
        <f t="shared" si="8"/>
        <v>1.0835115261603573E-2</v>
      </c>
      <c r="AC48" s="5">
        <f t="shared" si="9"/>
        <v>4362.1111588147378</v>
      </c>
      <c r="AD48" s="35">
        <f t="shared" si="10"/>
        <v>0.08</v>
      </c>
      <c r="AE48" s="5">
        <f t="shared" si="42"/>
        <v>21274.125892660413</v>
      </c>
      <c r="AF48" s="5">
        <f t="shared" si="43"/>
        <v>181795.21992845731</v>
      </c>
      <c r="AG48" s="5">
        <f t="shared" si="11"/>
        <v>653725.87410733954</v>
      </c>
      <c r="AH48" s="5">
        <f t="shared" si="12"/>
        <v>203069.34582111772</v>
      </c>
      <c r="AI48" s="150"/>
      <c r="AJ48" s="2">
        <v>41</v>
      </c>
      <c r="AK48" s="118">
        <v>46082</v>
      </c>
      <c r="AL48" s="5">
        <f t="shared" si="44"/>
        <v>653335.16969999659</v>
      </c>
      <c r="AM48" s="5">
        <f t="shared" si="45"/>
        <v>4835.7826575235513</v>
      </c>
      <c r="AN48" s="5">
        <f t="shared" si="13"/>
        <v>616.32635321107318</v>
      </c>
      <c r="AO48" s="35">
        <f t="shared" si="14"/>
        <v>1.1320248138377413E-2</v>
      </c>
      <c r="AP48" s="5">
        <f t="shared" si="15"/>
        <v>4219.4563043124781</v>
      </c>
      <c r="AQ48" s="35">
        <f t="shared" si="16"/>
        <v>7.7499999999999999E-2</v>
      </c>
      <c r="AR48" s="5">
        <f t="shared" si="46"/>
        <v>22281.156653214646</v>
      </c>
      <c r="AS48" s="5">
        <f t="shared" si="47"/>
        <v>175985.93230525093</v>
      </c>
      <c r="AT48" s="5">
        <f t="shared" si="17"/>
        <v>652718.84334678552</v>
      </c>
      <c r="AU48" s="5">
        <f t="shared" si="18"/>
        <v>198267.08895846558</v>
      </c>
      <c r="AV48" s="150"/>
      <c r="AW48" s="2">
        <v>41</v>
      </c>
      <c r="AX48" s="118">
        <v>46082</v>
      </c>
      <c r="AY48" s="5">
        <f t="shared" si="48"/>
        <v>652314.92788885126</v>
      </c>
      <c r="AZ48" s="5">
        <f t="shared" si="49"/>
        <v>4719.6979327312483</v>
      </c>
      <c r="BA48" s="5">
        <f t="shared" si="19"/>
        <v>642.72963342592811</v>
      </c>
      <c r="BB48" s="35">
        <f t="shared" si="20"/>
        <v>1.1823668708721202E-2</v>
      </c>
      <c r="BC48" s="5">
        <f t="shared" si="21"/>
        <v>4076.9682993053202</v>
      </c>
      <c r="BD48" s="35">
        <f t="shared" si="22"/>
        <v>7.4999999999999997E-2</v>
      </c>
      <c r="BE48" s="5">
        <f t="shared" si="50"/>
        <v>23327.801744574848</v>
      </c>
      <c r="BF48" s="5">
        <f t="shared" si="51"/>
        <v>170179.81349740637</v>
      </c>
      <c r="BG48" s="5">
        <f t="shared" si="23"/>
        <v>651672.19825542532</v>
      </c>
      <c r="BH48" s="5">
        <f t="shared" si="24"/>
        <v>193507.61524198123</v>
      </c>
      <c r="BI48" s="150"/>
      <c r="BJ48" s="2">
        <v>41</v>
      </c>
      <c r="BK48" s="118">
        <v>46082</v>
      </c>
      <c r="BL48" s="5">
        <f t="shared" si="52"/>
        <v>651254.97749246447</v>
      </c>
      <c r="BM48" s="5">
        <f t="shared" si="53"/>
        <v>4604.6898903792935</v>
      </c>
      <c r="BN48" s="5">
        <f t="shared" si="25"/>
        <v>670.02440136232053</v>
      </c>
      <c r="BO48" s="35">
        <f t="shared" si="26"/>
        <v>1.2345844706332211E-2</v>
      </c>
      <c r="BP48" s="5">
        <f t="shared" si="27"/>
        <v>3934.665489016973</v>
      </c>
      <c r="BQ48" s="35">
        <f t="shared" si="28"/>
        <v>7.2499999999999995E-2</v>
      </c>
      <c r="BR48" s="5">
        <f t="shared" si="54"/>
        <v>24415.046908897941</v>
      </c>
      <c r="BS48" s="5">
        <f t="shared" si="55"/>
        <v>164377.2385966531</v>
      </c>
      <c r="BT48" s="5">
        <f t="shared" si="29"/>
        <v>650584.95309110219</v>
      </c>
      <c r="BU48" s="5">
        <f t="shared" si="30"/>
        <v>188792.28550555103</v>
      </c>
      <c r="BV48" s="150"/>
      <c r="BW48" s="2">
        <v>41</v>
      </c>
      <c r="BX48" s="118">
        <v>46082</v>
      </c>
      <c r="BY48" s="5">
        <f t="shared" si="56"/>
        <v>650154.36147429259</v>
      </c>
      <c r="BZ48" s="5">
        <f t="shared" si="57"/>
        <v>4490.7918424594827</v>
      </c>
      <c r="CA48" s="5">
        <f t="shared" si="31"/>
        <v>698.22473385944249</v>
      </c>
      <c r="CB48" s="35">
        <f t="shared" si="32"/>
        <v>1.2887242327058675E-2</v>
      </c>
      <c r="CC48" s="5">
        <f t="shared" si="33"/>
        <v>3792.5671086000402</v>
      </c>
      <c r="CD48" s="35">
        <f t="shared" si="34"/>
        <v>7.0000000000000007E-2</v>
      </c>
      <c r="CE48" s="5">
        <f t="shared" si="58"/>
        <v>25543.863259566566</v>
      </c>
      <c r="CF48" s="5">
        <f t="shared" si="59"/>
        <v>158578.60228127227</v>
      </c>
      <c r="CG48" s="5">
        <f t="shared" si="35"/>
        <v>649456.13674043317</v>
      </c>
      <c r="CH48" s="5">
        <f t="shared" si="36"/>
        <v>184122.46554083884</v>
      </c>
    </row>
    <row r="49" spans="9:86" ht="14.25" customHeight="1">
      <c r="I49" s="150"/>
      <c r="J49" s="2">
        <v>42</v>
      </c>
      <c r="K49" s="118">
        <v>46113</v>
      </c>
      <c r="L49" s="5">
        <f t="shared" si="37"/>
        <v>654694.28796237125</v>
      </c>
      <c r="M49" s="5">
        <f t="shared" si="0"/>
        <v>5071.049577343746</v>
      </c>
      <c r="N49" s="5">
        <f t="shared" si="1"/>
        <v>570.02634760244382</v>
      </c>
      <c r="O49" s="35">
        <f t="shared" si="2"/>
        <v>1.0448107302904215E-2</v>
      </c>
      <c r="P49" s="5">
        <f t="shared" si="3"/>
        <v>4501.0232297413022</v>
      </c>
      <c r="Q49" s="35">
        <f t="shared" si="4"/>
        <v>8.2500000000000004E-2</v>
      </c>
      <c r="R49" s="5">
        <f t="shared" si="38"/>
        <v>20875.738385230936</v>
      </c>
      <c r="S49" s="5">
        <f t="shared" si="39"/>
        <v>192108.34386320645</v>
      </c>
      <c r="T49" s="5">
        <f t="shared" si="5"/>
        <v>654124.26161476877</v>
      </c>
      <c r="U49" s="5">
        <f t="shared" si="6"/>
        <v>212984.08224843739</v>
      </c>
      <c r="V49" s="150"/>
      <c r="W49" s="2">
        <v>42</v>
      </c>
      <c r="X49" s="118">
        <v>46113</v>
      </c>
      <c r="Y49" s="5">
        <f t="shared" si="40"/>
        <v>653725.87410733954</v>
      </c>
      <c r="Z49" s="5">
        <f t="shared" si="41"/>
        <v>4952.9108736857979</v>
      </c>
      <c r="AA49" s="5">
        <f t="shared" si="7"/>
        <v>594.73837963686765</v>
      </c>
      <c r="AB49" s="35">
        <f t="shared" si="8"/>
        <v>1.0917206796178552E-2</v>
      </c>
      <c r="AC49" s="5">
        <f t="shared" si="9"/>
        <v>4358.1724940489303</v>
      </c>
      <c r="AD49" s="35">
        <f t="shared" si="10"/>
        <v>0.08</v>
      </c>
      <c r="AE49" s="5">
        <f t="shared" si="42"/>
        <v>21868.86427229728</v>
      </c>
      <c r="AF49" s="5">
        <f t="shared" si="43"/>
        <v>186153.39242250624</v>
      </c>
      <c r="AG49" s="5">
        <f t="shared" si="11"/>
        <v>653131.13572770264</v>
      </c>
      <c r="AH49" s="5">
        <f t="shared" si="12"/>
        <v>208022.25669480351</v>
      </c>
      <c r="AI49" s="150"/>
      <c r="AJ49" s="2">
        <v>42</v>
      </c>
      <c r="AK49" s="118">
        <v>46113</v>
      </c>
      <c r="AL49" s="5">
        <f t="shared" si="44"/>
        <v>652718.84334678552</v>
      </c>
      <c r="AM49" s="5">
        <f t="shared" si="45"/>
        <v>4835.7826575235513</v>
      </c>
      <c r="AN49" s="5">
        <f t="shared" si="13"/>
        <v>620.30679424222853</v>
      </c>
      <c r="AO49" s="35">
        <f t="shared" si="14"/>
        <v>1.1404116193029775E-2</v>
      </c>
      <c r="AP49" s="5">
        <f t="shared" si="15"/>
        <v>4215.4758632813227</v>
      </c>
      <c r="AQ49" s="35">
        <f t="shared" si="16"/>
        <v>7.7499999999999986E-2</v>
      </c>
      <c r="AR49" s="5">
        <f t="shared" si="46"/>
        <v>22901.463447456874</v>
      </c>
      <c r="AS49" s="5">
        <f t="shared" si="47"/>
        <v>180201.40816853225</v>
      </c>
      <c r="AT49" s="5">
        <f t="shared" si="17"/>
        <v>652098.53655254329</v>
      </c>
      <c r="AU49" s="5">
        <f t="shared" si="18"/>
        <v>203102.87161598913</v>
      </c>
      <c r="AV49" s="150"/>
      <c r="AW49" s="2">
        <v>42</v>
      </c>
      <c r="AX49" s="118">
        <v>46113</v>
      </c>
      <c r="AY49" s="5">
        <f t="shared" si="48"/>
        <v>651672.19825542532</v>
      </c>
      <c r="AZ49" s="5">
        <f t="shared" si="49"/>
        <v>4719.6979327312483</v>
      </c>
      <c r="BA49" s="5">
        <f t="shared" si="19"/>
        <v>646.74669363484054</v>
      </c>
      <c r="BB49" s="35">
        <f t="shared" si="20"/>
        <v>1.1909300940556849E-2</v>
      </c>
      <c r="BC49" s="5">
        <f t="shared" si="21"/>
        <v>4072.9512390964078</v>
      </c>
      <c r="BD49" s="35">
        <f t="shared" si="22"/>
        <v>7.4999999999999997E-2</v>
      </c>
      <c r="BE49" s="5">
        <f t="shared" si="50"/>
        <v>23974.548438209687</v>
      </c>
      <c r="BF49" s="5">
        <f t="shared" si="51"/>
        <v>174252.76473650278</v>
      </c>
      <c r="BG49" s="5">
        <f t="shared" si="23"/>
        <v>651025.45156179043</v>
      </c>
      <c r="BH49" s="5">
        <f t="shared" si="24"/>
        <v>198227.31317471247</v>
      </c>
      <c r="BI49" s="150"/>
      <c r="BJ49" s="2">
        <v>42</v>
      </c>
      <c r="BK49" s="118">
        <v>46113</v>
      </c>
      <c r="BL49" s="5">
        <f t="shared" si="52"/>
        <v>650584.95309110219</v>
      </c>
      <c r="BM49" s="5">
        <f t="shared" si="53"/>
        <v>4604.6898903792935</v>
      </c>
      <c r="BN49" s="5">
        <f t="shared" si="25"/>
        <v>674.07246545388443</v>
      </c>
      <c r="BO49" s="35">
        <f t="shared" si="26"/>
        <v>1.2433225740949344E-2</v>
      </c>
      <c r="BP49" s="5">
        <f t="shared" si="27"/>
        <v>3930.6174249254091</v>
      </c>
      <c r="BQ49" s="35">
        <f t="shared" si="28"/>
        <v>7.2499999999999995E-2</v>
      </c>
      <c r="BR49" s="5">
        <f t="shared" si="54"/>
        <v>25089.119374351823</v>
      </c>
      <c r="BS49" s="5">
        <f t="shared" si="55"/>
        <v>168307.85602157851</v>
      </c>
      <c r="BT49" s="5">
        <f t="shared" si="29"/>
        <v>649910.88062564831</v>
      </c>
      <c r="BU49" s="5">
        <f t="shared" si="30"/>
        <v>193396.97539593035</v>
      </c>
      <c r="BV49" s="150"/>
      <c r="BW49" s="2">
        <v>42</v>
      </c>
      <c r="BX49" s="118">
        <v>46113</v>
      </c>
      <c r="BY49" s="5">
        <f t="shared" si="56"/>
        <v>649456.13674043317</v>
      </c>
      <c r="BZ49" s="5">
        <f t="shared" si="57"/>
        <v>4490.7918424594827</v>
      </c>
      <c r="CA49" s="5">
        <f t="shared" si="31"/>
        <v>702.29771147362226</v>
      </c>
      <c r="CB49" s="35">
        <f t="shared" si="32"/>
        <v>1.2976353691845547E-2</v>
      </c>
      <c r="CC49" s="5">
        <f t="shared" si="33"/>
        <v>3788.4941309858605</v>
      </c>
      <c r="CD49" s="35">
        <f t="shared" si="34"/>
        <v>7.0000000000000007E-2</v>
      </c>
      <c r="CE49" s="5">
        <f t="shared" si="58"/>
        <v>26246.16097104019</v>
      </c>
      <c r="CF49" s="5">
        <f t="shared" si="59"/>
        <v>162367.09641225814</v>
      </c>
      <c r="CG49" s="5">
        <f t="shared" si="35"/>
        <v>648753.83902895951</v>
      </c>
      <c r="CH49" s="5">
        <f t="shared" si="36"/>
        <v>188613.25738329833</v>
      </c>
    </row>
    <row r="50" spans="9:86" ht="14.25" customHeight="1">
      <c r="I50" s="150"/>
      <c r="J50" s="2">
        <v>43</v>
      </c>
      <c r="K50" s="118">
        <v>46143</v>
      </c>
      <c r="L50" s="5">
        <f t="shared" si="37"/>
        <v>654124.26161476877</v>
      </c>
      <c r="M50" s="5">
        <f t="shared" si="0"/>
        <v>5071.049577343746</v>
      </c>
      <c r="N50" s="5">
        <f t="shared" si="1"/>
        <v>573.94527874221058</v>
      </c>
      <c r="O50" s="35">
        <f t="shared" si="2"/>
        <v>1.052910547592969E-2</v>
      </c>
      <c r="P50" s="5">
        <f t="shared" si="3"/>
        <v>4497.1042986015354</v>
      </c>
      <c r="Q50" s="35">
        <f t="shared" si="4"/>
        <v>8.2500000000000004E-2</v>
      </c>
      <c r="R50" s="5">
        <f t="shared" si="38"/>
        <v>21449.683663973148</v>
      </c>
      <c r="S50" s="5">
        <f t="shared" si="39"/>
        <v>196605.44816180799</v>
      </c>
      <c r="T50" s="5">
        <f t="shared" si="5"/>
        <v>653550.31633602653</v>
      </c>
      <c r="U50" s="5">
        <f t="shared" si="6"/>
        <v>218055.13182578114</v>
      </c>
      <c r="V50" s="150"/>
      <c r="W50" s="2">
        <v>43</v>
      </c>
      <c r="X50" s="118">
        <v>46143</v>
      </c>
      <c r="Y50" s="5">
        <f t="shared" si="40"/>
        <v>653131.13572770264</v>
      </c>
      <c r="Z50" s="5">
        <f t="shared" si="41"/>
        <v>4952.9108736857979</v>
      </c>
      <c r="AA50" s="5">
        <f t="shared" si="7"/>
        <v>598.70330216777984</v>
      </c>
      <c r="AB50" s="35">
        <f t="shared" si="8"/>
        <v>1.0999995610389378E-2</v>
      </c>
      <c r="AC50" s="5">
        <f t="shared" si="9"/>
        <v>4354.2075715180181</v>
      </c>
      <c r="AD50" s="35">
        <f t="shared" si="10"/>
        <v>0.08</v>
      </c>
      <c r="AE50" s="5">
        <f t="shared" si="42"/>
        <v>22467.567574465058</v>
      </c>
      <c r="AF50" s="5">
        <f t="shared" si="43"/>
        <v>190507.59999402426</v>
      </c>
      <c r="AG50" s="5">
        <f t="shared" si="11"/>
        <v>652532.43242553482</v>
      </c>
      <c r="AH50" s="5">
        <f t="shared" si="12"/>
        <v>212975.16756848933</v>
      </c>
      <c r="AI50" s="150"/>
      <c r="AJ50" s="2">
        <v>43</v>
      </c>
      <c r="AK50" s="118">
        <v>46143</v>
      </c>
      <c r="AL50" s="5">
        <f t="shared" si="44"/>
        <v>652098.53655254329</v>
      </c>
      <c r="AM50" s="5">
        <f t="shared" si="45"/>
        <v>4835.7826575235513</v>
      </c>
      <c r="AN50" s="5">
        <f t="shared" si="13"/>
        <v>624.31294228837578</v>
      </c>
      <c r="AO50" s="35">
        <f t="shared" si="14"/>
        <v>1.1488685969251299E-2</v>
      </c>
      <c r="AP50" s="5">
        <f t="shared" si="15"/>
        <v>4211.4697152351755</v>
      </c>
      <c r="AQ50" s="35">
        <f t="shared" si="16"/>
        <v>7.7499999999999999E-2</v>
      </c>
      <c r="AR50" s="5">
        <f t="shared" si="46"/>
        <v>23525.77638974525</v>
      </c>
      <c r="AS50" s="5">
        <f t="shared" si="47"/>
        <v>184412.87788376742</v>
      </c>
      <c r="AT50" s="5">
        <f t="shared" si="17"/>
        <v>651474.22361025494</v>
      </c>
      <c r="AU50" s="5">
        <f t="shared" si="18"/>
        <v>207938.65427351266</v>
      </c>
      <c r="AV50" s="150"/>
      <c r="AW50" s="2">
        <v>43</v>
      </c>
      <c r="AX50" s="118">
        <v>46143</v>
      </c>
      <c r="AY50" s="5">
        <f t="shared" si="48"/>
        <v>651025.45156179043</v>
      </c>
      <c r="AZ50" s="5">
        <f t="shared" si="49"/>
        <v>4719.6979327312483</v>
      </c>
      <c r="BA50" s="5">
        <f t="shared" si="19"/>
        <v>650.78886047005835</v>
      </c>
      <c r="BB50" s="35">
        <f t="shared" si="20"/>
        <v>1.1995639044381484E-2</v>
      </c>
      <c r="BC50" s="5">
        <f t="shared" si="21"/>
        <v>4068.90907226119</v>
      </c>
      <c r="BD50" s="35">
        <f t="shared" si="22"/>
        <v>7.4999999999999997E-2</v>
      </c>
      <c r="BE50" s="5">
        <f t="shared" si="50"/>
        <v>24625.337298679748</v>
      </c>
      <c r="BF50" s="5">
        <f t="shared" si="51"/>
        <v>178321.67380876397</v>
      </c>
      <c r="BG50" s="5">
        <f t="shared" si="23"/>
        <v>650374.66270132037</v>
      </c>
      <c r="BH50" s="5">
        <f t="shared" si="24"/>
        <v>202947.01110744372</v>
      </c>
      <c r="BI50" s="150"/>
      <c r="BJ50" s="2">
        <v>43</v>
      </c>
      <c r="BK50" s="118">
        <v>46143</v>
      </c>
      <c r="BL50" s="5">
        <f t="shared" si="52"/>
        <v>649910.88062564831</v>
      </c>
      <c r="BM50" s="5">
        <f t="shared" si="53"/>
        <v>4604.6898903792935</v>
      </c>
      <c r="BN50" s="5">
        <f t="shared" si="25"/>
        <v>678.14498659933497</v>
      </c>
      <c r="BO50" s="35">
        <f t="shared" si="26"/>
        <v>1.2521316509362144E-2</v>
      </c>
      <c r="BP50" s="5">
        <f t="shared" si="27"/>
        <v>3926.5449037799585</v>
      </c>
      <c r="BQ50" s="35">
        <f t="shared" si="28"/>
        <v>7.2499999999999995E-2</v>
      </c>
      <c r="BR50" s="5">
        <f t="shared" si="54"/>
        <v>25767.264360951158</v>
      </c>
      <c r="BS50" s="5">
        <f t="shared" si="55"/>
        <v>172234.40092535847</v>
      </c>
      <c r="BT50" s="5">
        <f t="shared" si="29"/>
        <v>649232.73563904897</v>
      </c>
      <c r="BU50" s="5">
        <f t="shared" si="30"/>
        <v>198001.66528630961</v>
      </c>
      <c r="BV50" s="150"/>
      <c r="BW50" s="2">
        <v>43</v>
      </c>
      <c r="BX50" s="118">
        <v>46143</v>
      </c>
      <c r="BY50" s="5">
        <f t="shared" si="56"/>
        <v>648753.83902895951</v>
      </c>
      <c r="BZ50" s="5">
        <f t="shared" si="57"/>
        <v>4490.7918424594827</v>
      </c>
      <c r="CA50" s="5">
        <f t="shared" si="31"/>
        <v>706.39444812388547</v>
      </c>
      <c r="CB50" s="35">
        <f t="shared" si="32"/>
        <v>1.3066178367706328E-2</v>
      </c>
      <c r="CC50" s="5">
        <f t="shared" si="33"/>
        <v>3784.3973943355973</v>
      </c>
      <c r="CD50" s="35">
        <f t="shared" si="34"/>
        <v>7.0000000000000007E-2</v>
      </c>
      <c r="CE50" s="5">
        <f t="shared" si="58"/>
        <v>26952.555419164077</v>
      </c>
      <c r="CF50" s="5">
        <f t="shared" si="59"/>
        <v>166151.49380659373</v>
      </c>
      <c r="CG50" s="5">
        <f t="shared" si="35"/>
        <v>648047.44458083564</v>
      </c>
      <c r="CH50" s="5">
        <f t="shared" si="36"/>
        <v>193104.0492257578</v>
      </c>
    </row>
    <row r="51" spans="9:86" ht="14.25" customHeight="1">
      <c r="I51" s="150"/>
      <c r="J51" s="2">
        <v>44</v>
      </c>
      <c r="K51" s="118">
        <v>46174</v>
      </c>
      <c r="L51" s="5">
        <f t="shared" si="37"/>
        <v>653550.31633602653</v>
      </c>
      <c r="M51" s="5">
        <f t="shared" si="0"/>
        <v>5071.049577343746</v>
      </c>
      <c r="N51" s="5">
        <f t="shared" si="1"/>
        <v>577.8911525335634</v>
      </c>
      <c r="O51" s="35">
        <f t="shared" si="2"/>
        <v>1.0610803264973479E-2</v>
      </c>
      <c r="P51" s="5">
        <f t="shared" si="3"/>
        <v>4493.1584248101826</v>
      </c>
      <c r="Q51" s="35">
        <f t="shared" si="4"/>
        <v>8.2500000000000004E-2</v>
      </c>
      <c r="R51" s="5">
        <f t="shared" si="38"/>
        <v>22027.574816506713</v>
      </c>
      <c r="S51" s="5">
        <f t="shared" si="39"/>
        <v>201098.60658661817</v>
      </c>
      <c r="T51" s="5">
        <f t="shared" si="5"/>
        <v>652972.42518349295</v>
      </c>
      <c r="U51" s="5">
        <f t="shared" si="6"/>
        <v>223126.18140312488</v>
      </c>
      <c r="V51" s="150"/>
      <c r="W51" s="2">
        <v>44</v>
      </c>
      <c r="X51" s="118">
        <v>46174</v>
      </c>
      <c r="Y51" s="5">
        <f t="shared" si="40"/>
        <v>652532.43242553482</v>
      </c>
      <c r="Z51" s="5">
        <f t="shared" si="41"/>
        <v>4952.9108736857979</v>
      </c>
      <c r="AA51" s="5">
        <f t="shared" si="7"/>
        <v>602.69465751556527</v>
      </c>
      <c r="AB51" s="35">
        <f t="shared" si="8"/>
        <v>1.1083488775114817E-2</v>
      </c>
      <c r="AC51" s="5">
        <f t="shared" si="9"/>
        <v>4350.2162161702327</v>
      </c>
      <c r="AD51" s="35">
        <f t="shared" si="10"/>
        <v>0.08</v>
      </c>
      <c r="AE51" s="5">
        <f t="shared" si="42"/>
        <v>23070.262231980625</v>
      </c>
      <c r="AF51" s="5">
        <f t="shared" si="43"/>
        <v>194857.81621019449</v>
      </c>
      <c r="AG51" s="5">
        <f t="shared" si="11"/>
        <v>651929.7377680192</v>
      </c>
      <c r="AH51" s="5">
        <f t="shared" si="12"/>
        <v>217928.07844217512</v>
      </c>
      <c r="AI51" s="150"/>
      <c r="AJ51" s="2">
        <v>44</v>
      </c>
      <c r="AK51" s="118">
        <v>46174</v>
      </c>
      <c r="AL51" s="5">
        <f t="shared" si="44"/>
        <v>651474.22361025494</v>
      </c>
      <c r="AM51" s="5">
        <f t="shared" si="45"/>
        <v>4835.7826575235513</v>
      </c>
      <c r="AN51" s="5">
        <f t="shared" si="13"/>
        <v>628.34496337398832</v>
      </c>
      <c r="AO51" s="35">
        <f t="shared" si="14"/>
        <v>1.1573964536467609E-2</v>
      </c>
      <c r="AP51" s="5">
        <f t="shared" si="15"/>
        <v>4207.437694149563</v>
      </c>
      <c r="AQ51" s="35">
        <f t="shared" si="16"/>
        <v>7.7499999999999999E-2</v>
      </c>
      <c r="AR51" s="5">
        <f t="shared" si="46"/>
        <v>24154.121353119237</v>
      </c>
      <c r="AS51" s="5">
        <f t="shared" si="47"/>
        <v>188620.31557791698</v>
      </c>
      <c r="AT51" s="5">
        <f t="shared" si="17"/>
        <v>650845.87864688097</v>
      </c>
      <c r="AU51" s="5">
        <f t="shared" si="18"/>
        <v>212774.43693103621</v>
      </c>
      <c r="AV51" s="150"/>
      <c r="AW51" s="2">
        <v>44</v>
      </c>
      <c r="AX51" s="118">
        <v>46174</v>
      </c>
      <c r="AY51" s="5">
        <f t="shared" si="48"/>
        <v>650374.66270132037</v>
      </c>
      <c r="AZ51" s="5">
        <f t="shared" si="49"/>
        <v>4719.6979327312483</v>
      </c>
      <c r="BA51" s="5">
        <f t="shared" si="19"/>
        <v>654.85629084799621</v>
      </c>
      <c r="BB51" s="35">
        <f t="shared" si="20"/>
        <v>1.2082690087490088E-2</v>
      </c>
      <c r="BC51" s="5">
        <f t="shared" si="21"/>
        <v>4064.8416418832521</v>
      </c>
      <c r="BD51" s="35">
        <f t="shared" si="22"/>
        <v>7.4999999999999997E-2</v>
      </c>
      <c r="BE51" s="5">
        <f t="shared" si="50"/>
        <v>25280.193589527742</v>
      </c>
      <c r="BF51" s="5">
        <f t="shared" si="51"/>
        <v>182386.51545064722</v>
      </c>
      <c r="BG51" s="5">
        <f t="shared" si="23"/>
        <v>649719.80641047237</v>
      </c>
      <c r="BH51" s="5">
        <f t="shared" si="24"/>
        <v>207666.70904017496</v>
      </c>
      <c r="BI51" s="150"/>
      <c r="BJ51" s="2">
        <v>44</v>
      </c>
      <c r="BK51" s="118">
        <v>46174</v>
      </c>
      <c r="BL51" s="5">
        <f t="shared" si="52"/>
        <v>649232.73563904897</v>
      </c>
      <c r="BM51" s="5">
        <f t="shared" si="53"/>
        <v>4604.6898903792935</v>
      </c>
      <c r="BN51" s="5">
        <f t="shared" si="25"/>
        <v>682.24211256003946</v>
      </c>
      <c r="BO51" s="35">
        <f t="shared" si="26"/>
        <v>1.2610124076171216E-2</v>
      </c>
      <c r="BP51" s="5">
        <f t="shared" si="27"/>
        <v>3922.447777819254</v>
      </c>
      <c r="BQ51" s="35">
        <f t="shared" si="28"/>
        <v>7.2499999999999995E-2</v>
      </c>
      <c r="BR51" s="5">
        <f t="shared" si="54"/>
        <v>26449.506473511196</v>
      </c>
      <c r="BS51" s="5">
        <f t="shared" si="55"/>
        <v>176156.84870317773</v>
      </c>
      <c r="BT51" s="5">
        <f t="shared" si="29"/>
        <v>648550.49352648889</v>
      </c>
      <c r="BU51" s="5">
        <f t="shared" si="30"/>
        <v>202606.35517668893</v>
      </c>
      <c r="BV51" s="150"/>
      <c r="BW51" s="2">
        <v>44</v>
      </c>
      <c r="BX51" s="118">
        <v>46174</v>
      </c>
      <c r="BY51" s="5">
        <f t="shared" si="56"/>
        <v>648047.44458083564</v>
      </c>
      <c r="BZ51" s="5">
        <f t="shared" si="57"/>
        <v>4490.7918424594827</v>
      </c>
      <c r="CA51" s="5">
        <f t="shared" si="31"/>
        <v>710.51508240460817</v>
      </c>
      <c r="CB51" s="35">
        <f t="shared" si="32"/>
        <v>1.3156723416092055E-2</v>
      </c>
      <c r="CC51" s="5">
        <f t="shared" si="33"/>
        <v>3780.2767600548746</v>
      </c>
      <c r="CD51" s="35">
        <f t="shared" si="34"/>
        <v>7.0000000000000007E-2</v>
      </c>
      <c r="CE51" s="5">
        <f t="shared" si="58"/>
        <v>27663.070501568684</v>
      </c>
      <c r="CF51" s="5">
        <f t="shared" si="59"/>
        <v>169931.7705666486</v>
      </c>
      <c r="CG51" s="5">
        <f t="shared" si="35"/>
        <v>647336.92949843104</v>
      </c>
      <c r="CH51" s="5">
        <f t="shared" si="36"/>
        <v>197594.8410682173</v>
      </c>
    </row>
    <row r="52" spans="9:86" ht="14.25" customHeight="1">
      <c r="I52" s="150"/>
      <c r="J52" s="2">
        <v>45</v>
      </c>
      <c r="K52" s="118">
        <v>46204</v>
      </c>
      <c r="L52" s="5">
        <f t="shared" si="37"/>
        <v>652972.42518349295</v>
      </c>
      <c r="M52" s="5">
        <f t="shared" si="0"/>
        <v>5071.049577343746</v>
      </c>
      <c r="N52" s="5">
        <f t="shared" si="1"/>
        <v>581.86415420723188</v>
      </c>
      <c r="O52" s="35">
        <f t="shared" si="2"/>
        <v>1.0693207831134147E-2</v>
      </c>
      <c r="P52" s="5">
        <f t="shared" si="3"/>
        <v>4489.1854231365141</v>
      </c>
      <c r="Q52" s="35">
        <f t="shared" si="4"/>
        <v>8.2500000000000004E-2</v>
      </c>
      <c r="R52" s="5">
        <f t="shared" si="38"/>
        <v>22609.438970713945</v>
      </c>
      <c r="S52" s="5">
        <f t="shared" si="39"/>
        <v>205587.79200975469</v>
      </c>
      <c r="T52" s="5">
        <f t="shared" si="5"/>
        <v>652390.56102928566</v>
      </c>
      <c r="U52" s="5">
        <f t="shared" si="6"/>
        <v>228197.23098046862</v>
      </c>
      <c r="V52" s="150"/>
      <c r="W52" s="2">
        <v>45</v>
      </c>
      <c r="X52" s="118">
        <v>46204</v>
      </c>
      <c r="Y52" s="5">
        <f t="shared" si="40"/>
        <v>651929.7377680192</v>
      </c>
      <c r="Z52" s="5">
        <f t="shared" si="41"/>
        <v>4952.9108736857979</v>
      </c>
      <c r="AA52" s="5">
        <f t="shared" si="7"/>
        <v>606.71262189900335</v>
      </c>
      <c r="AB52" s="35">
        <f t="shared" si="8"/>
        <v>1.1167693450699331E-2</v>
      </c>
      <c r="AC52" s="5">
        <f t="shared" si="9"/>
        <v>4346.1982517867946</v>
      </c>
      <c r="AD52" s="35">
        <f t="shared" si="10"/>
        <v>7.9999999999999988E-2</v>
      </c>
      <c r="AE52" s="5">
        <f t="shared" si="42"/>
        <v>23676.974853879627</v>
      </c>
      <c r="AF52" s="5">
        <f t="shared" si="43"/>
        <v>199204.01446198128</v>
      </c>
      <c r="AG52" s="5">
        <f t="shared" si="11"/>
        <v>651323.02514612023</v>
      </c>
      <c r="AH52" s="5">
        <f t="shared" si="12"/>
        <v>222880.9893158609</v>
      </c>
      <c r="AI52" s="150"/>
      <c r="AJ52" s="2">
        <v>45</v>
      </c>
      <c r="AK52" s="118">
        <v>46204</v>
      </c>
      <c r="AL52" s="5">
        <f t="shared" si="44"/>
        <v>650845.87864688097</v>
      </c>
      <c r="AM52" s="5">
        <f t="shared" si="45"/>
        <v>4835.7826575235513</v>
      </c>
      <c r="AN52" s="5">
        <f t="shared" si="13"/>
        <v>632.40302459577833</v>
      </c>
      <c r="AO52" s="35">
        <f t="shared" si="14"/>
        <v>1.1659959053480759E-2</v>
      </c>
      <c r="AP52" s="5">
        <f t="shared" si="15"/>
        <v>4203.3796329277729</v>
      </c>
      <c r="AQ52" s="35">
        <f t="shared" si="16"/>
        <v>7.7499999999999999E-2</v>
      </c>
      <c r="AR52" s="5">
        <f t="shared" si="46"/>
        <v>24786.524377715017</v>
      </c>
      <c r="AS52" s="5">
        <f t="shared" si="47"/>
        <v>192823.69521084474</v>
      </c>
      <c r="AT52" s="5">
        <f t="shared" si="17"/>
        <v>650213.47562228516</v>
      </c>
      <c r="AU52" s="5">
        <f t="shared" si="18"/>
        <v>217610.21958855976</v>
      </c>
      <c r="AV52" s="150"/>
      <c r="AW52" s="2">
        <v>45</v>
      </c>
      <c r="AX52" s="118">
        <v>46204</v>
      </c>
      <c r="AY52" s="5">
        <f t="shared" si="48"/>
        <v>649719.80641047237</v>
      </c>
      <c r="AZ52" s="5">
        <f t="shared" si="49"/>
        <v>4719.6979327312483</v>
      </c>
      <c r="BA52" s="5">
        <f t="shared" si="19"/>
        <v>658.94914266579644</v>
      </c>
      <c r="BB52" s="35">
        <f t="shared" si="20"/>
        <v>1.2170461226472015E-2</v>
      </c>
      <c r="BC52" s="5">
        <f t="shared" si="21"/>
        <v>4060.7487900654519</v>
      </c>
      <c r="BD52" s="35">
        <f t="shared" si="22"/>
        <v>7.4999999999999997E-2</v>
      </c>
      <c r="BE52" s="5">
        <f t="shared" si="50"/>
        <v>25939.142732193537</v>
      </c>
      <c r="BF52" s="5">
        <f t="shared" si="51"/>
        <v>186447.26424071266</v>
      </c>
      <c r="BG52" s="5">
        <f t="shared" si="23"/>
        <v>649060.85726780654</v>
      </c>
      <c r="BH52" s="5">
        <f t="shared" si="24"/>
        <v>212386.4069729062</v>
      </c>
      <c r="BI52" s="150"/>
      <c r="BJ52" s="2">
        <v>45</v>
      </c>
      <c r="BK52" s="118">
        <v>46204</v>
      </c>
      <c r="BL52" s="5">
        <f t="shared" si="52"/>
        <v>648550.49352648889</v>
      </c>
      <c r="BM52" s="5">
        <f t="shared" si="53"/>
        <v>4604.6898903792935</v>
      </c>
      <c r="BN52" s="5">
        <f t="shared" si="25"/>
        <v>686.36399199008974</v>
      </c>
      <c r="BO52" s="35">
        <f t="shared" si="26"/>
        <v>1.2699655595196424E-2</v>
      </c>
      <c r="BP52" s="5">
        <f t="shared" si="27"/>
        <v>3918.3258983892038</v>
      </c>
      <c r="BQ52" s="35">
        <f t="shared" si="28"/>
        <v>7.2499999999999995E-2</v>
      </c>
      <c r="BR52" s="5">
        <f t="shared" si="54"/>
        <v>27135.870465501284</v>
      </c>
      <c r="BS52" s="5">
        <f t="shared" si="55"/>
        <v>180075.17460156695</v>
      </c>
      <c r="BT52" s="5">
        <f t="shared" si="29"/>
        <v>647864.12953449879</v>
      </c>
      <c r="BU52" s="5">
        <f t="shared" si="30"/>
        <v>207211.04506706825</v>
      </c>
      <c r="BV52" s="150"/>
      <c r="BW52" s="2">
        <v>45</v>
      </c>
      <c r="BX52" s="118">
        <v>46204</v>
      </c>
      <c r="BY52" s="5">
        <f t="shared" si="56"/>
        <v>647336.92949843104</v>
      </c>
      <c r="BZ52" s="5">
        <f t="shared" si="57"/>
        <v>4490.7918424594827</v>
      </c>
      <c r="CA52" s="5">
        <f t="shared" si="31"/>
        <v>714.65975371863487</v>
      </c>
      <c r="CB52" s="35">
        <f t="shared" si="32"/>
        <v>1.3247995987604788E-2</v>
      </c>
      <c r="CC52" s="5">
        <f t="shared" si="33"/>
        <v>3776.1320887408478</v>
      </c>
      <c r="CD52" s="35">
        <f t="shared" si="34"/>
        <v>7.0000000000000007E-2</v>
      </c>
      <c r="CE52" s="5">
        <f t="shared" si="58"/>
        <v>28377.730255287319</v>
      </c>
      <c r="CF52" s="5">
        <f t="shared" si="59"/>
        <v>173707.90265538945</v>
      </c>
      <c r="CG52" s="5">
        <f t="shared" si="35"/>
        <v>646622.26974471239</v>
      </c>
      <c r="CH52" s="5">
        <f t="shared" si="36"/>
        <v>202085.63291067677</v>
      </c>
    </row>
    <row r="53" spans="9:86" ht="14.25" customHeight="1">
      <c r="I53" s="150"/>
      <c r="J53" s="2">
        <v>46</v>
      </c>
      <c r="K53" s="118">
        <v>46235</v>
      </c>
      <c r="L53" s="5">
        <f t="shared" si="37"/>
        <v>652390.56102928566</v>
      </c>
      <c r="M53" s="5">
        <f t="shared" si="0"/>
        <v>5071.049577343746</v>
      </c>
      <c r="N53" s="5">
        <f t="shared" si="1"/>
        <v>585.86447026740734</v>
      </c>
      <c r="O53" s="35">
        <f t="shared" si="2"/>
        <v>1.077632642648442E-2</v>
      </c>
      <c r="P53" s="5">
        <f t="shared" si="3"/>
        <v>4485.1851070763387</v>
      </c>
      <c r="Q53" s="35">
        <f t="shared" si="4"/>
        <v>8.2500000000000004E-2</v>
      </c>
      <c r="R53" s="5">
        <f t="shared" si="38"/>
        <v>23195.303440981352</v>
      </c>
      <c r="S53" s="5">
        <f t="shared" si="39"/>
        <v>210072.97711683103</v>
      </c>
      <c r="T53" s="5">
        <f t="shared" si="5"/>
        <v>651804.69655901822</v>
      </c>
      <c r="U53" s="5">
        <f t="shared" si="6"/>
        <v>233268.28055781237</v>
      </c>
      <c r="V53" s="150"/>
      <c r="W53" s="2">
        <v>46</v>
      </c>
      <c r="X53" s="118">
        <v>46235</v>
      </c>
      <c r="Y53" s="5">
        <f t="shared" si="40"/>
        <v>651323.02514612023</v>
      </c>
      <c r="Z53" s="5">
        <f t="shared" si="41"/>
        <v>4952.9108736857979</v>
      </c>
      <c r="AA53" s="5">
        <f t="shared" si="7"/>
        <v>610.75737271166236</v>
      </c>
      <c r="AB53" s="35">
        <f t="shared" si="8"/>
        <v>1.1252616888364592E-2</v>
      </c>
      <c r="AC53" s="5">
        <f t="shared" si="9"/>
        <v>4342.1535009741356</v>
      </c>
      <c r="AD53" s="35">
        <f t="shared" si="10"/>
        <v>8.0000000000000016E-2</v>
      </c>
      <c r="AE53" s="5">
        <f t="shared" si="42"/>
        <v>24287.732226591288</v>
      </c>
      <c r="AF53" s="5">
        <f t="shared" si="43"/>
        <v>203546.16796295543</v>
      </c>
      <c r="AG53" s="5">
        <f t="shared" si="11"/>
        <v>650712.26777340856</v>
      </c>
      <c r="AH53" s="5">
        <f t="shared" si="12"/>
        <v>227833.90018954672</v>
      </c>
      <c r="AI53" s="150"/>
      <c r="AJ53" s="2">
        <v>46</v>
      </c>
      <c r="AK53" s="118">
        <v>46235</v>
      </c>
      <c r="AL53" s="5">
        <f t="shared" si="44"/>
        <v>650213.47562228516</v>
      </c>
      <c r="AM53" s="5">
        <f t="shared" si="45"/>
        <v>4835.7826575235513</v>
      </c>
      <c r="AN53" s="5">
        <f t="shared" si="13"/>
        <v>636.48729412962621</v>
      </c>
      <c r="AO53" s="35">
        <f t="shared" si="14"/>
        <v>1.1746676769880433E-2</v>
      </c>
      <c r="AP53" s="5">
        <f t="shared" si="15"/>
        <v>4199.2953633939251</v>
      </c>
      <c r="AQ53" s="35">
        <f t="shared" si="16"/>
        <v>7.7499999999999999E-2</v>
      </c>
      <c r="AR53" s="5">
        <f t="shared" si="46"/>
        <v>25423.011671844644</v>
      </c>
      <c r="AS53" s="5">
        <f t="shared" si="47"/>
        <v>197022.99057423868</v>
      </c>
      <c r="AT53" s="5">
        <f t="shared" si="17"/>
        <v>649576.98832815548</v>
      </c>
      <c r="AU53" s="5">
        <f t="shared" si="18"/>
        <v>222446.00224608331</v>
      </c>
      <c r="AV53" s="150"/>
      <c r="AW53" s="2">
        <v>46</v>
      </c>
      <c r="AX53" s="118">
        <v>46235</v>
      </c>
      <c r="AY53" s="5">
        <f t="shared" si="48"/>
        <v>649060.85726780654</v>
      </c>
      <c r="AZ53" s="5">
        <f t="shared" si="49"/>
        <v>4719.6979327312483</v>
      </c>
      <c r="BA53" s="5">
        <f t="shared" si="19"/>
        <v>663.06757480745773</v>
      </c>
      <c r="BB53" s="35">
        <f t="shared" si="20"/>
        <v>1.2258959708621689E-2</v>
      </c>
      <c r="BC53" s="5">
        <f t="shared" si="21"/>
        <v>4056.6303579237906</v>
      </c>
      <c r="BD53" s="35">
        <f t="shared" si="22"/>
        <v>7.4999999999999997E-2</v>
      </c>
      <c r="BE53" s="5">
        <f t="shared" si="50"/>
        <v>26602.210307000994</v>
      </c>
      <c r="BF53" s="5">
        <f t="shared" si="51"/>
        <v>190503.89459863646</v>
      </c>
      <c r="BG53" s="5">
        <f t="shared" si="23"/>
        <v>648397.7896929991</v>
      </c>
      <c r="BH53" s="5">
        <f t="shared" si="24"/>
        <v>217106.10490563745</v>
      </c>
      <c r="BI53" s="150"/>
      <c r="BJ53" s="2">
        <v>46</v>
      </c>
      <c r="BK53" s="118">
        <v>46235</v>
      </c>
      <c r="BL53" s="5">
        <f t="shared" si="52"/>
        <v>647864.12953449879</v>
      </c>
      <c r="BM53" s="5">
        <f t="shared" si="53"/>
        <v>4604.6898903792935</v>
      </c>
      <c r="BN53" s="5">
        <f t="shared" si="25"/>
        <v>690.51077444169687</v>
      </c>
      <c r="BO53" s="35">
        <f t="shared" si="26"/>
        <v>1.2789918310887324E-2</v>
      </c>
      <c r="BP53" s="5">
        <f t="shared" si="27"/>
        <v>3914.1791159375966</v>
      </c>
      <c r="BQ53" s="35">
        <f t="shared" si="28"/>
        <v>7.2499999999999995E-2</v>
      </c>
      <c r="BR53" s="5">
        <f t="shared" si="54"/>
        <v>27826.381239942981</v>
      </c>
      <c r="BS53" s="5">
        <f t="shared" si="55"/>
        <v>183989.35371750453</v>
      </c>
      <c r="BT53" s="5">
        <f t="shared" si="29"/>
        <v>647173.61876005714</v>
      </c>
      <c r="BU53" s="5">
        <f t="shared" si="30"/>
        <v>211815.73495744751</v>
      </c>
      <c r="BV53" s="150"/>
      <c r="BW53" s="2">
        <v>46</v>
      </c>
      <c r="BX53" s="118">
        <v>46235</v>
      </c>
      <c r="BY53" s="5">
        <f t="shared" si="56"/>
        <v>646622.26974471239</v>
      </c>
      <c r="BZ53" s="5">
        <f t="shared" si="57"/>
        <v>4490.7918424594827</v>
      </c>
      <c r="CA53" s="5">
        <f t="shared" si="31"/>
        <v>718.82860228199343</v>
      </c>
      <c r="CB53" s="35">
        <f t="shared" si="32"/>
        <v>1.3340003323407745E-2</v>
      </c>
      <c r="CC53" s="5">
        <f t="shared" si="33"/>
        <v>3771.9632401774893</v>
      </c>
      <c r="CD53" s="35">
        <f t="shared" si="34"/>
        <v>7.0000000000000007E-2</v>
      </c>
      <c r="CE53" s="5">
        <f t="shared" si="58"/>
        <v>29096.558857569311</v>
      </c>
      <c r="CF53" s="5">
        <f t="shared" si="59"/>
        <v>177479.86589556694</v>
      </c>
      <c r="CG53" s="5">
        <f t="shared" si="35"/>
        <v>645903.44114243041</v>
      </c>
      <c r="CH53" s="5">
        <f t="shared" si="36"/>
        <v>206576.42475313623</v>
      </c>
    </row>
    <row r="54" spans="9:86" ht="14.25" customHeight="1">
      <c r="I54" s="150"/>
      <c r="J54" s="2">
        <v>47</v>
      </c>
      <c r="K54" s="118">
        <v>46266</v>
      </c>
      <c r="L54" s="5">
        <f t="shared" si="37"/>
        <v>651804.69655901822</v>
      </c>
      <c r="M54" s="5">
        <f t="shared" si="0"/>
        <v>5071.049577343746</v>
      </c>
      <c r="N54" s="5">
        <f t="shared" si="1"/>
        <v>589.89228850049585</v>
      </c>
      <c r="O54" s="35">
        <f t="shared" si="2"/>
        <v>1.0860166395510166E-2</v>
      </c>
      <c r="P54" s="5">
        <f t="shared" si="3"/>
        <v>4481.1572888432502</v>
      </c>
      <c r="Q54" s="35">
        <f t="shared" si="4"/>
        <v>8.2500000000000004E-2</v>
      </c>
      <c r="R54" s="5">
        <f t="shared" si="38"/>
        <v>23785.195729481849</v>
      </c>
      <c r="S54" s="5">
        <f t="shared" si="39"/>
        <v>214554.13440567427</v>
      </c>
      <c r="T54" s="5">
        <f t="shared" si="5"/>
        <v>651214.80427051778</v>
      </c>
      <c r="U54" s="5">
        <f t="shared" si="6"/>
        <v>238339.33013515611</v>
      </c>
      <c r="V54" s="150"/>
      <c r="W54" s="2">
        <v>47</v>
      </c>
      <c r="X54" s="118">
        <v>46266</v>
      </c>
      <c r="Y54" s="5">
        <f t="shared" si="40"/>
        <v>650712.26777340856</v>
      </c>
      <c r="Z54" s="5">
        <f t="shared" si="41"/>
        <v>4952.9108736857979</v>
      </c>
      <c r="AA54" s="5">
        <f t="shared" si="7"/>
        <v>614.82908852974015</v>
      </c>
      <c r="AB54" s="35">
        <f t="shared" si="8"/>
        <v>1.1338266431648151E-2</v>
      </c>
      <c r="AC54" s="5">
        <f t="shared" si="9"/>
        <v>4338.0817851560578</v>
      </c>
      <c r="AD54" s="35">
        <f t="shared" si="10"/>
        <v>8.0000000000000016E-2</v>
      </c>
      <c r="AE54" s="5">
        <f t="shared" si="42"/>
        <v>24902.561315121027</v>
      </c>
      <c r="AF54" s="5">
        <f t="shared" si="43"/>
        <v>207884.2497481115</v>
      </c>
      <c r="AG54" s="5">
        <f t="shared" si="11"/>
        <v>650097.43868487887</v>
      </c>
      <c r="AH54" s="5">
        <f t="shared" si="12"/>
        <v>232786.81106323254</v>
      </c>
      <c r="AI54" s="150"/>
      <c r="AJ54" s="2">
        <v>47</v>
      </c>
      <c r="AK54" s="118">
        <v>46266</v>
      </c>
      <c r="AL54" s="5">
        <f t="shared" si="44"/>
        <v>649576.98832815548</v>
      </c>
      <c r="AM54" s="5">
        <f t="shared" si="45"/>
        <v>4835.7826575235513</v>
      </c>
      <c r="AN54" s="5">
        <f t="shared" si="13"/>
        <v>640.59794123754727</v>
      </c>
      <c r="AO54" s="35">
        <f t="shared" si="14"/>
        <v>1.1834125027481938E-2</v>
      </c>
      <c r="AP54" s="5">
        <f t="shared" si="15"/>
        <v>4195.184716286004</v>
      </c>
      <c r="AQ54" s="35">
        <f t="shared" si="16"/>
        <v>7.7499999999999999E-2</v>
      </c>
      <c r="AR54" s="5">
        <f t="shared" si="46"/>
        <v>26063.60961308219</v>
      </c>
      <c r="AS54" s="5">
        <f t="shared" si="47"/>
        <v>201218.17529052467</v>
      </c>
      <c r="AT54" s="5">
        <f t="shared" si="17"/>
        <v>648936.39038691798</v>
      </c>
      <c r="AU54" s="5">
        <f t="shared" si="18"/>
        <v>227281.78490360687</v>
      </c>
      <c r="AV54" s="150"/>
      <c r="AW54" s="2">
        <v>47</v>
      </c>
      <c r="AX54" s="118">
        <v>46266</v>
      </c>
      <c r="AY54" s="5">
        <f t="shared" si="48"/>
        <v>648397.7896929991</v>
      </c>
      <c r="AZ54" s="5">
        <f t="shared" si="49"/>
        <v>4719.6979327312483</v>
      </c>
      <c r="BA54" s="5">
        <f t="shared" si="19"/>
        <v>667.21174715000416</v>
      </c>
      <c r="BB54" s="35">
        <f t="shared" si="20"/>
        <v>1.2348192873376322E-2</v>
      </c>
      <c r="BC54" s="5">
        <f t="shared" si="21"/>
        <v>4052.4861855812442</v>
      </c>
      <c r="BD54" s="35">
        <f t="shared" si="22"/>
        <v>7.4999999999999997E-2</v>
      </c>
      <c r="BE54" s="5">
        <f t="shared" si="50"/>
        <v>27269.422054151</v>
      </c>
      <c r="BF54" s="5">
        <f t="shared" si="51"/>
        <v>194556.3807842177</v>
      </c>
      <c r="BG54" s="5">
        <f t="shared" si="23"/>
        <v>647730.57794584904</v>
      </c>
      <c r="BH54" s="5">
        <f t="shared" si="24"/>
        <v>221825.80283836869</v>
      </c>
      <c r="BI54" s="150"/>
      <c r="BJ54" s="2">
        <v>47</v>
      </c>
      <c r="BK54" s="118">
        <v>46266</v>
      </c>
      <c r="BL54" s="5">
        <f t="shared" si="52"/>
        <v>647173.61876005714</v>
      </c>
      <c r="BM54" s="5">
        <f t="shared" si="53"/>
        <v>4604.6898903792935</v>
      </c>
      <c r="BN54" s="5">
        <f t="shared" si="25"/>
        <v>694.68261037061484</v>
      </c>
      <c r="BO54" s="35">
        <f t="shared" si="26"/>
        <v>1.2880919559760458E-2</v>
      </c>
      <c r="BP54" s="5">
        <f t="shared" si="27"/>
        <v>3910.0072800086787</v>
      </c>
      <c r="BQ54" s="35">
        <f t="shared" si="28"/>
        <v>7.2499999999999995E-2</v>
      </c>
      <c r="BR54" s="5">
        <f t="shared" si="54"/>
        <v>28521.063850313596</v>
      </c>
      <c r="BS54" s="5">
        <f t="shared" si="55"/>
        <v>187899.36099751323</v>
      </c>
      <c r="BT54" s="5">
        <f t="shared" si="29"/>
        <v>646478.93614968657</v>
      </c>
      <c r="BU54" s="5">
        <f t="shared" si="30"/>
        <v>216420.42484782683</v>
      </c>
      <c r="BV54" s="150"/>
      <c r="BW54" s="2">
        <v>47</v>
      </c>
      <c r="BX54" s="118">
        <v>46266</v>
      </c>
      <c r="BY54" s="5">
        <f t="shared" si="56"/>
        <v>645903.44114243041</v>
      </c>
      <c r="BZ54" s="5">
        <f t="shared" si="57"/>
        <v>4490.7918424594827</v>
      </c>
      <c r="CA54" s="5">
        <f t="shared" si="31"/>
        <v>723.02176912863843</v>
      </c>
      <c r="CB54" s="35">
        <f t="shared" si="32"/>
        <v>1.3432752756662321E-2</v>
      </c>
      <c r="CC54" s="5">
        <f t="shared" si="33"/>
        <v>3767.7700733308443</v>
      </c>
      <c r="CD54" s="35">
        <f t="shared" si="34"/>
        <v>7.0000000000000007E-2</v>
      </c>
      <c r="CE54" s="5">
        <f t="shared" si="58"/>
        <v>29819.580626697949</v>
      </c>
      <c r="CF54" s="5">
        <f t="shared" si="59"/>
        <v>181247.63596889778</v>
      </c>
      <c r="CG54" s="5">
        <f t="shared" si="35"/>
        <v>645180.41937330179</v>
      </c>
      <c r="CH54" s="5">
        <f t="shared" si="36"/>
        <v>211067.21659559573</v>
      </c>
    </row>
    <row r="55" spans="9:86" ht="14.25" customHeight="1">
      <c r="I55" s="150"/>
      <c r="J55" s="2">
        <v>48</v>
      </c>
      <c r="K55" s="118">
        <v>46296</v>
      </c>
      <c r="L55" s="5">
        <f t="shared" si="37"/>
        <v>651214.80427051778</v>
      </c>
      <c r="M55" s="5">
        <f t="shared" si="0"/>
        <v>5071.049577343746</v>
      </c>
      <c r="N55" s="5">
        <f t="shared" si="1"/>
        <v>593.94779798393665</v>
      </c>
      <c r="O55" s="35">
        <f t="shared" si="2"/>
        <v>1.0944735176576997E-2</v>
      </c>
      <c r="P55" s="5">
        <f t="shared" si="3"/>
        <v>4477.1017793598094</v>
      </c>
      <c r="Q55" s="35">
        <f t="shared" si="4"/>
        <v>8.249999999999999E-2</v>
      </c>
      <c r="R55" s="5">
        <f t="shared" si="38"/>
        <v>24379.143527465785</v>
      </c>
      <c r="S55" s="5">
        <f t="shared" si="39"/>
        <v>219031.23618503407</v>
      </c>
      <c r="T55" s="5">
        <f t="shared" si="5"/>
        <v>650620.85647253389</v>
      </c>
      <c r="U55" s="5">
        <f t="shared" si="6"/>
        <v>243410.37971249985</v>
      </c>
      <c r="V55" s="150"/>
      <c r="W55" s="2">
        <v>48</v>
      </c>
      <c r="X55" s="118">
        <v>46296</v>
      </c>
      <c r="Y55" s="5">
        <f t="shared" si="40"/>
        <v>650097.43868487887</v>
      </c>
      <c r="Z55" s="5">
        <f t="shared" si="41"/>
        <v>4952.9108736857979</v>
      </c>
      <c r="AA55" s="5">
        <f t="shared" si="7"/>
        <v>618.9279491199386</v>
      </c>
      <c r="AB55" s="35">
        <f t="shared" si="8"/>
        <v>1.1424649517869293E-2</v>
      </c>
      <c r="AC55" s="5">
        <f t="shared" si="9"/>
        <v>4333.9829245658593</v>
      </c>
      <c r="AD55" s="35">
        <f t="shared" si="10"/>
        <v>0.08</v>
      </c>
      <c r="AE55" s="5">
        <f t="shared" si="42"/>
        <v>25521.489264240965</v>
      </c>
      <c r="AF55" s="5">
        <f t="shared" si="43"/>
        <v>212218.23267267735</v>
      </c>
      <c r="AG55" s="5">
        <f t="shared" si="11"/>
        <v>649478.51073575893</v>
      </c>
      <c r="AH55" s="5">
        <f t="shared" si="12"/>
        <v>237739.7219369183</v>
      </c>
      <c r="AI55" s="150"/>
      <c r="AJ55" s="2">
        <v>48</v>
      </c>
      <c r="AK55" s="118">
        <v>46296</v>
      </c>
      <c r="AL55" s="5">
        <f t="shared" si="44"/>
        <v>648936.39038691798</v>
      </c>
      <c r="AM55" s="5">
        <f t="shared" si="45"/>
        <v>4835.7826575235513</v>
      </c>
      <c r="AN55" s="5">
        <f t="shared" si="13"/>
        <v>644.73513627470584</v>
      </c>
      <c r="AO55" s="35">
        <f t="shared" si="14"/>
        <v>1.1922311261791798E-2</v>
      </c>
      <c r="AP55" s="5">
        <f t="shared" si="15"/>
        <v>4191.0475212488454</v>
      </c>
      <c r="AQ55" s="35">
        <f t="shared" si="16"/>
        <v>7.7499999999999999E-2</v>
      </c>
      <c r="AR55" s="5">
        <f t="shared" si="46"/>
        <v>26708.344749356897</v>
      </c>
      <c r="AS55" s="5">
        <f t="shared" si="47"/>
        <v>205409.22281177351</v>
      </c>
      <c r="AT55" s="5">
        <f t="shared" si="17"/>
        <v>648291.65525064326</v>
      </c>
      <c r="AU55" s="5">
        <f t="shared" si="18"/>
        <v>232117.56756113039</v>
      </c>
      <c r="AV55" s="150"/>
      <c r="AW55" s="2">
        <v>48</v>
      </c>
      <c r="AX55" s="118">
        <v>46296</v>
      </c>
      <c r="AY55" s="5">
        <f t="shared" si="48"/>
        <v>647730.57794584904</v>
      </c>
      <c r="AZ55" s="5">
        <f t="shared" si="49"/>
        <v>4719.6979327312483</v>
      </c>
      <c r="BA55" s="5">
        <f t="shared" si="19"/>
        <v>671.38182056969208</v>
      </c>
      <c r="BB55" s="35">
        <f t="shared" si="20"/>
        <v>1.243816815378113E-2</v>
      </c>
      <c r="BC55" s="5">
        <f t="shared" si="21"/>
        <v>4048.3161121615562</v>
      </c>
      <c r="BD55" s="35">
        <f t="shared" si="22"/>
        <v>7.4999999999999997E-2</v>
      </c>
      <c r="BE55" s="5">
        <f t="shared" si="50"/>
        <v>27940.803874720692</v>
      </c>
      <c r="BF55" s="5">
        <f t="shared" si="51"/>
        <v>198604.69689637926</v>
      </c>
      <c r="BG55" s="5">
        <f t="shared" si="23"/>
        <v>647059.1961252793</v>
      </c>
      <c r="BH55" s="5">
        <f t="shared" si="24"/>
        <v>226545.50077109996</v>
      </c>
      <c r="BI55" s="150"/>
      <c r="BJ55" s="2">
        <v>48</v>
      </c>
      <c r="BK55" s="118">
        <v>46296</v>
      </c>
      <c r="BL55" s="5">
        <f t="shared" si="52"/>
        <v>646478.93614968657</v>
      </c>
      <c r="BM55" s="5">
        <f t="shared" si="53"/>
        <v>4604.6898903792935</v>
      </c>
      <c r="BN55" s="5">
        <f t="shared" si="25"/>
        <v>698.87965114160397</v>
      </c>
      <c r="BO55" s="35">
        <f t="shared" si="26"/>
        <v>1.2972666771864341E-2</v>
      </c>
      <c r="BP55" s="5">
        <f t="shared" si="27"/>
        <v>3905.8102392376895</v>
      </c>
      <c r="BQ55" s="35">
        <f t="shared" si="28"/>
        <v>7.2499999999999995E-2</v>
      </c>
      <c r="BR55" s="5">
        <f t="shared" si="54"/>
        <v>29219.9435014552</v>
      </c>
      <c r="BS55" s="5">
        <f t="shared" si="55"/>
        <v>191805.1712367509</v>
      </c>
      <c r="BT55" s="5">
        <f t="shared" si="29"/>
        <v>645780.05649854499</v>
      </c>
      <c r="BU55" s="5">
        <f t="shared" si="30"/>
        <v>221025.11473820609</v>
      </c>
      <c r="BV55" s="150"/>
      <c r="BW55" s="2">
        <v>48</v>
      </c>
      <c r="BX55" s="118">
        <v>46296</v>
      </c>
      <c r="BY55" s="5">
        <f t="shared" si="56"/>
        <v>645180.41937330179</v>
      </c>
      <c r="BZ55" s="5">
        <f t="shared" si="57"/>
        <v>4490.7918424594827</v>
      </c>
      <c r="CA55" s="5">
        <f t="shared" si="31"/>
        <v>727.23939611522201</v>
      </c>
      <c r="CB55" s="35">
        <f t="shared" si="32"/>
        <v>1.3526251713992719E-2</v>
      </c>
      <c r="CC55" s="5">
        <f t="shared" si="33"/>
        <v>3763.5524463442607</v>
      </c>
      <c r="CD55" s="35">
        <f t="shared" si="34"/>
        <v>7.0000000000000007E-2</v>
      </c>
      <c r="CE55" s="5">
        <f t="shared" si="58"/>
        <v>30546.820022813172</v>
      </c>
      <c r="CF55" s="5">
        <f t="shared" si="59"/>
        <v>185011.18841524204</v>
      </c>
      <c r="CG55" s="5">
        <f t="shared" si="35"/>
        <v>644453.17997718661</v>
      </c>
      <c r="CH55" s="5">
        <f t="shared" si="36"/>
        <v>215558.0084380552</v>
      </c>
    </row>
    <row r="56" spans="9:86" ht="14.25" customHeight="1">
      <c r="I56" s="150"/>
      <c r="J56" s="2">
        <v>49</v>
      </c>
      <c r="K56" s="118">
        <v>46327</v>
      </c>
      <c r="L56" s="5">
        <f t="shared" si="37"/>
        <v>650620.85647253389</v>
      </c>
      <c r="M56" s="5">
        <f t="shared" si="0"/>
        <v>5071.049577343746</v>
      </c>
      <c r="N56" s="5">
        <f t="shared" si="1"/>
        <v>598.03118909507521</v>
      </c>
      <c r="O56" s="35">
        <f t="shared" si="2"/>
        <v>1.1030040303424941E-2</v>
      </c>
      <c r="P56" s="5">
        <f t="shared" si="3"/>
        <v>4473.0183882486708</v>
      </c>
      <c r="Q56" s="35">
        <f t="shared" si="4"/>
        <v>8.2500000000000004E-2</v>
      </c>
      <c r="R56" s="5">
        <f t="shared" si="38"/>
        <v>24977.174716560861</v>
      </c>
      <c r="S56" s="5">
        <f t="shared" si="39"/>
        <v>223504.25457328273</v>
      </c>
      <c r="T56" s="5">
        <f t="shared" si="5"/>
        <v>650022.82528343878</v>
      </c>
      <c r="U56" s="5">
        <f t="shared" si="6"/>
        <v>248481.4292898436</v>
      </c>
      <c r="V56" s="150"/>
      <c r="W56" s="2">
        <v>49</v>
      </c>
      <c r="X56" s="118">
        <v>46327</v>
      </c>
      <c r="Y56" s="5">
        <f t="shared" si="40"/>
        <v>649478.51073575893</v>
      </c>
      <c r="Z56" s="5">
        <f t="shared" si="41"/>
        <v>4952.9108736857979</v>
      </c>
      <c r="AA56" s="5">
        <f t="shared" si="7"/>
        <v>623.05413544740441</v>
      </c>
      <c r="AB56" s="35">
        <f t="shared" si="8"/>
        <v>1.1511773679623307E-2</v>
      </c>
      <c r="AC56" s="5">
        <f t="shared" si="9"/>
        <v>4329.8567382383935</v>
      </c>
      <c r="AD56" s="35">
        <f t="shared" si="10"/>
        <v>8.0000000000000016E-2</v>
      </c>
      <c r="AE56" s="5">
        <f t="shared" si="42"/>
        <v>26144.543399688369</v>
      </c>
      <c r="AF56" s="5">
        <f t="shared" si="43"/>
        <v>216548.08941091574</v>
      </c>
      <c r="AG56" s="5">
        <f t="shared" si="11"/>
        <v>648855.45660031156</v>
      </c>
      <c r="AH56" s="5">
        <f t="shared" si="12"/>
        <v>242692.63281060412</v>
      </c>
      <c r="AI56" s="150"/>
      <c r="AJ56" s="2">
        <v>49</v>
      </c>
      <c r="AK56" s="118">
        <v>46327</v>
      </c>
      <c r="AL56" s="5">
        <f t="shared" si="44"/>
        <v>648291.65525064326</v>
      </c>
      <c r="AM56" s="5">
        <f t="shared" si="45"/>
        <v>4835.7826575235513</v>
      </c>
      <c r="AN56" s="5">
        <f t="shared" si="13"/>
        <v>648.89905069648012</v>
      </c>
      <c r="AO56" s="35">
        <f t="shared" si="14"/>
        <v>1.2011243003501603E-2</v>
      </c>
      <c r="AP56" s="5">
        <f t="shared" si="15"/>
        <v>4186.8836068270712</v>
      </c>
      <c r="AQ56" s="35">
        <f t="shared" si="16"/>
        <v>7.7499999999999999E-2</v>
      </c>
      <c r="AR56" s="5">
        <f t="shared" si="46"/>
        <v>27357.243800053377</v>
      </c>
      <c r="AS56" s="5">
        <f t="shared" si="47"/>
        <v>209596.10641860057</v>
      </c>
      <c r="AT56" s="5">
        <f t="shared" si="17"/>
        <v>647642.75619994674</v>
      </c>
      <c r="AU56" s="5">
        <f t="shared" si="18"/>
        <v>236953.35021865394</v>
      </c>
      <c r="AV56" s="150"/>
      <c r="AW56" s="2">
        <v>49</v>
      </c>
      <c r="AX56" s="118">
        <v>46327</v>
      </c>
      <c r="AY56" s="5">
        <f t="shared" si="48"/>
        <v>647059.1961252793</v>
      </c>
      <c r="AZ56" s="5">
        <f t="shared" si="49"/>
        <v>4719.6979327312483</v>
      </c>
      <c r="BA56" s="5">
        <f t="shared" si="19"/>
        <v>675.5779569482529</v>
      </c>
      <c r="BB56" s="35">
        <f t="shared" si="20"/>
        <v>1.2528893077982658E-2</v>
      </c>
      <c r="BC56" s="5">
        <f t="shared" si="21"/>
        <v>4044.1199757829954</v>
      </c>
      <c r="BD56" s="35">
        <f t="shared" si="22"/>
        <v>7.4999999999999997E-2</v>
      </c>
      <c r="BE56" s="5">
        <f t="shared" si="50"/>
        <v>28616.381831668943</v>
      </c>
      <c r="BF56" s="5">
        <f t="shared" si="51"/>
        <v>202648.81687216225</v>
      </c>
      <c r="BG56" s="5">
        <f t="shared" si="23"/>
        <v>646383.6181683311</v>
      </c>
      <c r="BH56" s="5">
        <f t="shared" si="24"/>
        <v>231265.19870383118</v>
      </c>
      <c r="BI56" s="150"/>
      <c r="BJ56" s="2">
        <v>49</v>
      </c>
      <c r="BK56" s="118">
        <v>46327</v>
      </c>
      <c r="BL56" s="5">
        <f t="shared" si="52"/>
        <v>645780.05649854499</v>
      </c>
      <c r="BM56" s="5">
        <f t="shared" si="53"/>
        <v>4604.6898903792935</v>
      </c>
      <c r="BN56" s="5">
        <f t="shared" si="25"/>
        <v>703.10204903391741</v>
      </c>
      <c r="BO56" s="35">
        <f t="shared" si="26"/>
        <v>1.306516747227238E-2</v>
      </c>
      <c r="BP56" s="5">
        <f t="shared" si="27"/>
        <v>3901.5878413453761</v>
      </c>
      <c r="BQ56" s="35">
        <f t="shared" si="28"/>
        <v>7.2499999999999995E-2</v>
      </c>
      <c r="BR56" s="5">
        <f t="shared" si="54"/>
        <v>29923.045550489118</v>
      </c>
      <c r="BS56" s="5">
        <f t="shared" si="55"/>
        <v>195706.75907809628</v>
      </c>
      <c r="BT56" s="5">
        <f t="shared" si="29"/>
        <v>645076.95444951102</v>
      </c>
      <c r="BU56" s="5">
        <f t="shared" si="30"/>
        <v>225629.80462858541</v>
      </c>
      <c r="BV56" s="150"/>
      <c r="BW56" s="2">
        <v>49</v>
      </c>
      <c r="BX56" s="118">
        <v>46327</v>
      </c>
      <c r="BY56" s="5">
        <f t="shared" si="56"/>
        <v>644453.17997718661</v>
      </c>
      <c r="BZ56" s="5">
        <f t="shared" si="57"/>
        <v>4490.7918424594827</v>
      </c>
      <c r="CA56" s="5">
        <f t="shared" si="31"/>
        <v>731.48162592589415</v>
      </c>
      <c r="CB56" s="35">
        <f t="shared" si="32"/>
        <v>1.3620507716978696E-2</v>
      </c>
      <c r="CC56" s="5">
        <f t="shared" si="33"/>
        <v>3759.3102165335886</v>
      </c>
      <c r="CD56" s="35">
        <f t="shared" si="34"/>
        <v>7.0000000000000007E-2</v>
      </c>
      <c r="CE56" s="5">
        <f t="shared" si="58"/>
        <v>31278.301648739067</v>
      </c>
      <c r="CF56" s="5">
        <f t="shared" si="59"/>
        <v>188770.49863177564</v>
      </c>
      <c r="CG56" s="5">
        <f t="shared" si="35"/>
        <v>643721.69835126074</v>
      </c>
      <c r="CH56" s="5">
        <f t="shared" si="36"/>
        <v>220048.8002805147</v>
      </c>
    </row>
    <row r="57" spans="9:86" ht="14.25" customHeight="1">
      <c r="I57" s="150"/>
      <c r="J57" s="2">
        <v>50</v>
      </c>
      <c r="K57" s="118">
        <v>46357</v>
      </c>
      <c r="L57" s="5">
        <f t="shared" si="37"/>
        <v>650022.82528343878</v>
      </c>
      <c r="M57" s="5">
        <f t="shared" si="0"/>
        <v>5071.049577343746</v>
      </c>
      <c r="N57" s="5">
        <f t="shared" si="1"/>
        <v>602.14265352010443</v>
      </c>
      <c r="O57" s="35">
        <f t="shared" si="2"/>
        <v>1.1116089406692023E-2</v>
      </c>
      <c r="P57" s="5">
        <f t="shared" si="3"/>
        <v>4468.9069238236416</v>
      </c>
      <c r="Q57" s="35">
        <f t="shared" si="4"/>
        <v>8.2500000000000004E-2</v>
      </c>
      <c r="R57" s="5">
        <f t="shared" si="38"/>
        <v>25579.317370080964</v>
      </c>
      <c r="S57" s="5">
        <f t="shared" si="39"/>
        <v>227973.16149710637</v>
      </c>
      <c r="T57" s="5">
        <f t="shared" si="5"/>
        <v>649420.68262991868</v>
      </c>
      <c r="U57" s="5">
        <f t="shared" si="6"/>
        <v>253552.47886718734</v>
      </c>
      <c r="V57" s="150"/>
      <c r="W57" s="2">
        <v>50</v>
      </c>
      <c r="X57" s="118">
        <v>46357</v>
      </c>
      <c r="Y57" s="5">
        <f t="shared" si="40"/>
        <v>648855.45660031156</v>
      </c>
      <c r="Z57" s="5">
        <f t="shared" si="41"/>
        <v>4952.9108736857979</v>
      </c>
      <c r="AA57" s="5">
        <f t="shared" si="7"/>
        <v>627.20782968372077</v>
      </c>
      <c r="AB57" s="35">
        <f t="shared" si="8"/>
        <v>1.1599646546304524E-2</v>
      </c>
      <c r="AC57" s="5">
        <f t="shared" si="9"/>
        <v>4325.7030440020771</v>
      </c>
      <c r="AD57" s="35">
        <f t="shared" si="10"/>
        <v>0.08</v>
      </c>
      <c r="AE57" s="5">
        <f t="shared" si="42"/>
        <v>26771.75122937209</v>
      </c>
      <c r="AF57" s="5">
        <f t="shared" si="43"/>
        <v>220873.79245491783</v>
      </c>
      <c r="AG57" s="5">
        <f t="shared" si="11"/>
        <v>648228.24877062789</v>
      </c>
      <c r="AH57" s="5">
        <f t="shared" si="12"/>
        <v>247645.54368428991</v>
      </c>
      <c r="AI57" s="150"/>
      <c r="AJ57" s="2">
        <v>50</v>
      </c>
      <c r="AK57" s="118">
        <v>46357</v>
      </c>
      <c r="AL57" s="5">
        <f t="shared" si="44"/>
        <v>647642.75619994674</v>
      </c>
      <c r="AM57" s="5">
        <f t="shared" si="45"/>
        <v>4835.7826575235513</v>
      </c>
      <c r="AN57" s="5">
        <f t="shared" si="13"/>
        <v>653.08985706556177</v>
      </c>
      <c r="AO57" s="35">
        <f t="shared" si="14"/>
        <v>1.2100927880010444E-2</v>
      </c>
      <c r="AP57" s="5">
        <f t="shared" si="15"/>
        <v>4182.6928004579895</v>
      </c>
      <c r="AQ57" s="35">
        <f t="shared" si="16"/>
        <v>7.7499999999999999E-2</v>
      </c>
      <c r="AR57" s="5">
        <f t="shared" si="46"/>
        <v>28010.333657118939</v>
      </c>
      <c r="AS57" s="5">
        <f t="shared" si="47"/>
        <v>213778.79921905856</v>
      </c>
      <c r="AT57" s="5">
        <f t="shared" si="17"/>
        <v>646989.66634288116</v>
      </c>
      <c r="AU57" s="5">
        <f t="shared" si="18"/>
        <v>241789.13287617749</v>
      </c>
      <c r="AV57" s="150"/>
      <c r="AW57" s="2">
        <v>50</v>
      </c>
      <c r="AX57" s="118">
        <v>46357</v>
      </c>
      <c r="AY57" s="5">
        <f t="shared" si="48"/>
        <v>646383.6181683311</v>
      </c>
      <c r="AZ57" s="5">
        <f t="shared" si="49"/>
        <v>4719.6979327312483</v>
      </c>
      <c r="BA57" s="5">
        <f t="shared" si="19"/>
        <v>679.8003191791795</v>
      </c>
      <c r="BB57" s="35">
        <f t="shared" si="20"/>
        <v>1.2620375270750987E-2</v>
      </c>
      <c r="BC57" s="5">
        <f t="shared" si="21"/>
        <v>4039.8976135520688</v>
      </c>
      <c r="BD57" s="35">
        <f t="shared" si="22"/>
        <v>7.4999999999999997E-2</v>
      </c>
      <c r="BE57" s="5">
        <f t="shared" si="50"/>
        <v>29296.182150848123</v>
      </c>
      <c r="BF57" s="5">
        <f t="shared" si="51"/>
        <v>206688.71448571433</v>
      </c>
      <c r="BG57" s="5">
        <f t="shared" si="23"/>
        <v>645703.81784915191</v>
      </c>
      <c r="BH57" s="5">
        <f t="shared" si="24"/>
        <v>235984.89663656245</v>
      </c>
      <c r="BI57" s="150"/>
      <c r="BJ57" s="2">
        <v>50</v>
      </c>
      <c r="BK57" s="118">
        <v>46357</v>
      </c>
      <c r="BL57" s="5">
        <f t="shared" si="52"/>
        <v>645076.95444951102</v>
      </c>
      <c r="BM57" s="5">
        <f t="shared" si="53"/>
        <v>4604.6898903792935</v>
      </c>
      <c r="BN57" s="5">
        <f t="shared" si="25"/>
        <v>707.34995724683131</v>
      </c>
      <c r="BO57" s="35">
        <f t="shared" si="26"/>
        <v>1.315842928260481E-2</v>
      </c>
      <c r="BP57" s="5">
        <f t="shared" si="27"/>
        <v>3897.3399331324622</v>
      </c>
      <c r="BQ57" s="35">
        <f t="shared" si="28"/>
        <v>7.2499999999999995E-2</v>
      </c>
      <c r="BR57" s="5">
        <f t="shared" si="54"/>
        <v>30630.39550773595</v>
      </c>
      <c r="BS57" s="5">
        <f t="shared" si="55"/>
        <v>199604.09901122874</v>
      </c>
      <c r="BT57" s="5">
        <f t="shared" si="29"/>
        <v>644369.60449226422</v>
      </c>
      <c r="BU57" s="5">
        <f t="shared" si="30"/>
        <v>230234.4945189647</v>
      </c>
      <c r="BV57" s="150"/>
      <c r="BW57" s="2">
        <v>50</v>
      </c>
      <c r="BX57" s="118">
        <v>46357</v>
      </c>
      <c r="BY57" s="5">
        <f t="shared" si="56"/>
        <v>643721.69835126074</v>
      </c>
      <c r="BZ57" s="5">
        <f t="shared" si="57"/>
        <v>4490.7918424594827</v>
      </c>
      <c r="CA57" s="5">
        <f t="shared" si="31"/>
        <v>735.74860207712845</v>
      </c>
      <c r="CB57" s="35">
        <f t="shared" si="32"/>
        <v>1.3715528383677095E-2</v>
      </c>
      <c r="CC57" s="5">
        <f t="shared" si="33"/>
        <v>3755.0432403823543</v>
      </c>
      <c r="CD57" s="35">
        <f t="shared" si="34"/>
        <v>7.0000000000000007E-2</v>
      </c>
      <c r="CE57" s="5">
        <f t="shared" si="58"/>
        <v>32014.050250816195</v>
      </c>
      <c r="CF57" s="5">
        <f t="shared" si="59"/>
        <v>192525.54187215801</v>
      </c>
      <c r="CG57" s="5">
        <f t="shared" si="35"/>
        <v>642985.94974918361</v>
      </c>
      <c r="CH57" s="5">
        <f t="shared" si="36"/>
        <v>224539.59212297419</v>
      </c>
    </row>
    <row r="58" spans="9:86" ht="14.25" customHeight="1">
      <c r="I58" s="150"/>
      <c r="J58" s="2">
        <v>51</v>
      </c>
      <c r="K58" s="118">
        <v>46388</v>
      </c>
      <c r="L58" s="5">
        <f t="shared" si="37"/>
        <v>649420.68262991868</v>
      </c>
      <c r="M58" s="5">
        <f t="shared" si="0"/>
        <v>5071.049577343746</v>
      </c>
      <c r="N58" s="5">
        <f t="shared" si="1"/>
        <v>606.28238426305506</v>
      </c>
      <c r="O58" s="35">
        <f t="shared" si="2"/>
        <v>1.120289021546707E-2</v>
      </c>
      <c r="P58" s="5">
        <f t="shared" si="3"/>
        <v>4464.767193080691</v>
      </c>
      <c r="Q58" s="35">
        <f t="shared" si="4"/>
        <v>8.2500000000000004E-2</v>
      </c>
      <c r="R58" s="5">
        <f t="shared" si="38"/>
        <v>26185.599754344017</v>
      </c>
      <c r="S58" s="5">
        <f t="shared" si="39"/>
        <v>232437.92869018705</v>
      </c>
      <c r="T58" s="5">
        <f t="shared" si="5"/>
        <v>648814.40024565568</v>
      </c>
      <c r="U58" s="5">
        <f t="shared" si="6"/>
        <v>258623.52844453108</v>
      </c>
      <c r="V58" s="150"/>
      <c r="W58" s="2">
        <v>51</v>
      </c>
      <c r="X58" s="118">
        <v>46388</v>
      </c>
      <c r="Y58" s="5">
        <f t="shared" si="40"/>
        <v>648228.24877062789</v>
      </c>
      <c r="Z58" s="5">
        <f t="shared" si="41"/>
        <v>4952.9108736857979</v>
      </c>
      <c r="AA58" s="5">
        <f t="shared" si="7"/>
        <v>631.38921521494467</v>
      </c>
      <c r="AB58" s="35">
        <f t="shared" si="8"/>
        <v>1.1688275845658649E-2</v>
      </c>
      <c r="AC58" s="5">
        <f t="shared" si="9"/>
        <v>4321.5216584708533</v>
      </c>
      <c r="AD58" s="35">
        <f t="shared" si="10"/>
        <v>8.0000000000000016E-2</v>
      </c>
      <c r="AE58" s="5">
        <f t="shared" si="42"/>
        <v>27403.140444587036</v>
      </c>
      <c r="AF58" s="5">
        <f t="shared" si="43"/>
        <v>225195.31411338868</v>
      </c>
      <c r="AG58" s="5">
        <f t="shared" si="11"/>
        <v>647596.8595554129</v>
      </c>
      <c r="AH58" s="5">
        <f t="shared" si="12"/>
        <v>252598.45455797573</v>
      </c>
      <c r="AI58" s="150"/>
      <c r="AJ58" s="2">
        <v>51</v>
      </c>
      <c r="AK58" s="118">
        <v>46388</v>
      </c>
      <c r="AL58" s="5">
        <f t="shared" si="44"/>
        <v>646989.66634288116</v>
      </c>
      <c r="AM58" s="5">
        <f t="shared" si="45"/>
        <v>4835.7826575235513</v>
      </c>
      <c r="AN58" s="5">
        <f t="shared" si="13"/>
        <v>657.3077290591109</v>
      </c>
      <c r="AO58" s="35">
        <f t="shared" si="14"/>
        <v>1.2191373616976966E-2</v>
      </c>
      <c r="AP58" s="5">
        <f t="shared" si="15"/>
        <v>4178.4749284644404</v>
      </c>
      <c r="AQ58" s="35">
        <f t="shared" si="16"/>
        <v>7.7499999999999986E-2</v>
      </c>
      <c r="AR58" s="5">
        <f t="shared" si="46"/>
        <v>28667.641386178049</v>
      </c>
      <c r="AS58" s="5">
        <f t="shared" si="47"/>
        <v>217957.27414752301</v>
      </c>
      <c r="AT58" s="5">
        <f t="shared" si="17"/>
        <v>646332.35861382203</v>
      </c>
      <c r="AU58" s="5">
        <f t="shared" si="18"/>
        <v>246624.91553370107</v>
      </c>
      <c r="AV58" s="150"/>
      <c r="AW58" s="2">
        <v>51</v>
      </c>
      <c r="AX58" s="118">
        <v>46388</v>
      </c>
      <c r="AY58" s="5">
        <f t="shared" si="48"/>
        <v>645703.81784915191</v>
      </c>
      <c r="AZ58" s="5">
        <f t="shared" si="49"/>
        <v>4719.6979327312483</v>
      </c>
      <c r="BA58" s="5">
        <f t="shared" si="19"/>
        <v>684.04907117404946</v>
      </c>
      <c r="BB58" s="35">
        <f t="shared" si="20"/>
        <v>1.2712622455031339E-2</v>
      </c>
      <c r="BC58" s="5">
        <f t="shared" si="21"/>
        <v>4035.6488615571989</v>
      </c>
      <c r="BD58" s="35">
        <f t="shared" si="22"/>
        <v>7.4999999999999997E-2</v>
      </c>
      <c r="BE58" s="5">
        <f t="shared" si="50"/>
        <v>29980.231222022172</v>
      </c>
      <c r="BF58" s="5">
        <f t="shared" si="51"/>
        <v>210724.36334727152</v>
      </c>
      <c r="BG58" s="5">
        <f t="shared" si="23"/>
        <v>645019.76877797791</v>
      </c>
      <c r="BH58" s="5">
        <f t="shared" si="24"/>
        <v>240704.59456929369</v>
      </c>
      <c r="BI58" s="150"/>
      <c r="BJ58" s="2">
        <v>51</v>
      </c>
      <c r="BK58" s="118">
        <v>46388</v>
      </c>
      <c r="BL58" s="5">
        <f t="shared" si="52"/>
        <v>644369.60449226422</v>
      </c>
      <c r="BM58" s="5">
        <f t="shared" si="53"/>
        <v>4604.6898903792935</v>
      </c>
      <c r="BN58" s="5">
        <f t="shared" si="25"/>
        <v>711.6235299051973</v>
      </c>
      <c r="BO58" s="35">
        <f t="shared" si="26"/>
        <v>1.3252459922579861E-2</v>
      </c>
      <c r="BP58" s="5">
        <f t="shared" si="27"/>
        <v>3893.0663604740962</v>
      </c>
      <c r="BQ58" s="35">
        <f t="shared" si="28"/>
        <v>7.2499999999999995E-2</v>
      </c>
      <c r="BR58" s="5">
        <f t="shared" si="54"/>
        <v>31342.019037641148</v>
      </c>
      <c r="BS58" s="5">
        <f t="shared" si="55"/>
        <v>203497.16537170284</v>
      </c>
      <c r="BT58" s="5">
        <f t="shared" si="29"/>
        <v>643657.980962359</v>
      </c>
      <c r="BU58" s="5">
        <f t="shared" si="30"/>
        <v>234839.18440934399</v>
      </c>
      <c r="BV58" s="150"/>
      <c r="BW58" s="2">
        <v>51</v>
      </c>
      <c r="BX58" s="118">
        <v>46388</v>
      </c>
      <c r="BY58" s="5">
        <f t="shared" si="56"/>
        <v>642985.94974918361</v>
      </c>
      <c r="BZ58" s="5">
        <f t="shared" si="57"/>
        <v>4490.7918424594827</v>
      </c>
      <c r="CA58" s="5">
        <f t="shared" si="31"/>
        <v>740.04046892257838</v>
      </c>
      <c r="CB58" s="35">
        <f t="shared" si="32"/>
        <v>1.3811321430172847E-2</v>
      </c>
      <c r="CC58" s="5">
        <f t="shared" si="33"/>
        <v>3750.7513735369043</v>
      </c>
      <c r="CD58" s="35">
        <f t="shared" si="34"/>
        <v>7.0000000000000007E-2</v>
      </c>
      <c r="CE58" s="5">
        <f t="shared" si="58"/>
        <v>32754.090719738775</v>
      </c>
      <c r="CF58" s="5">
        <f t="shared" si="59"/>
        <v>196276.29324569492</v>
      </c>
      <c r="CG58" s="5">
        <f t="shared" si="35"/>
        <v>642245.90928026102</v>
      </c>
      <c r="CH58" s="5">
        <f t="shared" si="36"/>
        <v>229030.38396543369</v>
      </c>
    </row>
    <row r="59" spans="9:86" ht="14.25" customHeight="1">
      <c r="I59" s="150"/>
      <c r="J59" s="2">
        <v>52</v>
      </c>
      <c r="K59" s="118">
        <v>46419</v>
      </c>
      <c r="L59" s="5">
        <f t="shared" si="37"/>
        <v>648814.40024565568</v>
      </c>
      <c r="M59" s="5">
        <f t="shared" si="0"/>
        <v>5071.049577343746</v>
      </c>
      <c r="N59" s="5">
        <f t="shared" si="1"/>
        <v>610.45057565486331</v>
      </c>
      <c r="O59" s="35">
        <f t="shared" si="2"/>
        <v>1.1290450558872917E-2</v>
      </c>
      <c r="P59" s="5">
        <f t="shared" si="3"/>
        <v>4460.5990016888827</v>
      </c>
      <c r="Q59" s="35">
        <f t="shared" si="4"/>
        <v>8.2500000000000004E-2</v>
      </c>
      <c r="R59" s="5">
        <f t="shared" si="38"/>
        <v>26796.050329998881</v>
      </c>
      <c r="S59" s="5">
        <f t="shared" si="39"/>
        <v>236898.52769187593</v>
      </c>
      <c r="T59" s="5">
        <f t="shared" si="5"/>
        <v>648203.94967000082</v>
      </c>
      <c r="U59" s="5">
        <f t="shared" si="6"/>
        <v>263694.57802187483</v>
      </c>
      <c r="V59" s="150"/>
      <c r="W59" s="2">
        <v>52</v>
      </c>
      <c r="X59" s="118">
        <v>46419</v>
      </c>
      <c r="Y59" s="5">
        <f t="shared" si="40"/>
        <v>647596.8595554129</v>
      </c>
      <c r="Z59" s="5">
        <f t="shared" si="41"/>
        <v>4952.9108736857979</v>
      </c>
      <c r="AA59" s="5">
        <f t="shared" si="7"/>
        <v>635.5984766497113</v>
      </c>
      <c r="AB59" s="35">
        <f t="shared" si="8"/>
        <v>1.1777669405365454E-2</v>
      </c>
      <c r="AC59" s="5">
        <f t="shared" si="9"/>
        <v>4317.3123970360866</v>
      </c>
      <c r="AD59" s="35">
        <f t="shared" si="10"/>
        <v>8.0000000000000016E-2</v>
      </c>
      <c r="AE59" s="5">
        <f t="shared" si="42"/>
        <v>28038.738921236749</v>
      </c>
      <c r="AF59" s="5">
        <f t="shared" si="43"/>
        <v>229512.62651042477</v>
      </c>
      <c r="AG59" s="5">
        <f t="shared" si="11"/>
        <v>646961.26107876317</v>
      </c>
      <c r="AH59" s="5">
        <f t="shared" si="12"/>
        <v>257551.36543166151</v>
      </c>
      <c r="AI59" s="150"/>
      <c r="AJ59" s="2">
        <v>52</v>
      </c>
      <c r="AK59" s="118">
        <v>46419</v>
      </c>
      <c r="AL59" s="5">
        <f t="shared" si="44"/>
        <v>646332.35861382203</v>
      </c>
      <c r="AM59" s="5">
        <f t="shared" si="45"/>
        <v>4835.7826575235513</v>
      </c>
      <c r="AN59" s="5">
        <f t="shared" si="13"/>
        <v>661.55284147595103</v>
      </c>
      <c r="AO59" s="35">
        <f t="shared" si="14"/>
        <v>1.228258803990143E-2</v>
      </c>
      <c r="AP59" s="5">
        <f t="shared" si="15"/>
        <v>4174.2298160476003</v>
      </c>
      <c r="AQ59" s="35">
        <f t="shared" si="16"/>
        <v>7.7499999999999986E-2</v>
      </c>
      <c r="AR59" s="5">
        <f t="shared" si="46"/>
        <v>29329.194227653999</v>
      </c>
      <c r="AS59" s="5">
        <f t="shared" si="47"/>
        <v>222131.50396357061</v>
      </c>
      <c r="AT59" s="5">
        <f t="shared" si="17"/>
        <v>645670.8057723461</v>
      </c>
      <c r="AU59" s="5">
        <f t="shared" si="18"/>
        <v>251460.6981912246</v>
      </c>
      <c r="AV59" s="150"/>
      <c r="AW59" s="2">
        <v>52</v>
      </c>
      <c r="AX59" s="118">
        <v>46419</v>
      </c>
      <c r="AY59" s="5">
        <f t="shared" si="48"/>
        <v>645019.76877797791</v>
      </c>
      <c r="AZ59" s="5">
        <f t="shared" si="49"/>
        <v>4719.6979327312483</v>
      </c>
      <c r="BA59" s="5">
        <f t="shared" si="19"/>
        <v>688.32437786888659</v>
      </c>
      <c r="BB59" s="35">
        <f t="shared" si="20"/>
        <v>1.2805642453525754E-2</v>
      </c>
      <c r="BC59" s="5">
        <f t="shared" si="21"/>
        <v>4031.3735548623617</v>
      </c>
      <c r="BD59" s="35">
        <f t="shared" si="22"/>
        <v>7.4999999999999997E-2</v>
      </c>
      <c r="BE59" s="5">
        <f t="shared" si="50"/>
        <v>30668.555599891057</v>
      </c>
      <c r="BF59" s="5">
        <f t="shared" si="51"/>
        <v>214755.73690213388</v>
      </c>
      <c r="BG59" s="5">
        <f t="shared" si="23"/>
        <v>644331.444400109</v>
      </c>
      <c r="BH59" s="5">
        <f t="shared" si="24"/>
        <v>245424.29250202494</v>
      </c>
      <c r="BI59" s="150"/>
      <c r="BJ59" s="2">
        <v>52</v>
      </c>
      <c r="BK59" s="118">
        <v>46419</v>
      </c>
      <c r="BL59" s="5">
        <f t="shared" si="52"/>
        <v>643657.980962359</v>
      </c>
      <c r="BM59" s="5">
        <f t="shared" si="53"/>
        <v>4604.6898903792935</v>
      </c>
      <c r="BN59" s="5">
        <f t="shared" si="25"/>
        <v>715.92292206504135</v>
      </c>
      <c r="BO59" s="35">
        <f t="shared" si="26"/>
        <v>1.3347267211595255E-2</v>
      </c>
      <c r="BP59" s="5">
        <f t="shared" si="27"/>
        <v>3888.7669683142522</v>
      </c>
      <c r="BQ59" s="35">
        <f t="shared" si="28"/>
        <v>7.2499999999999995E-2</v>
      </c>
      <c r="BR59" s="5">
        <f t="shared" si="54"/>
        <v>32057.94195970619</v>
      </c>
      <c r="BS59" s="5">
        <f t="shared" si="55"/>
        <v>207385.93234001708</v>
      </c>
      <c r="BT59" s="5">
        <f t="shared" si="29"/>
        <v>642942.05804029398</v>
      </c>
      <c r="BU59" s="5">
        <f t="shared" si="30"/>
        <v>239443.87429972328</v>
      </c>
      <c r="BV59" s="150"/>
      <c r="BW59" s="2">
        <v>52</v>
      </c>
      <c r="BX59" s="118">
        <v>46419</v>
      </c>
      <c r="BY59" s="5">
        <f t="shared" si="56"/>
        <v>642245.90928026102</v>
      </c>
      <c r="BZ59" s="5">
        <f t="shared" si="57"/>
        <v>4490.7918424594827</v>
      </c>
      <c r="CA59" s="5">
        <f t="shared" si="31"/>
        <v>744.3573716579599</v>
      </c>
      <c r="CB59" s="35">
        <f t="shared" si="32"/>
        <v>1.3907894672160033E-2</v>
      </c>
      <c r="CC59" s="5">
        <f t="shared" si="33"/>
        <v>3746.4344708015228</v>
      </c>
      <c r="CD59" s="35">
        <f t="shared" si="34"/>
        <v>7.0000000000000007E-2</v>
      </c>
      <c r="CE59" s="5">
        <f t="shared" si="58"/>
        <v>33498.448091396735</v>
      </c>
      <c r="CF59" s="5">
        <f t="shared" si="59"/>
        <v>200022.72771649645</v>
      </c>
      <c r="CG59" s="5">
        <f t="shared" si="35"/>
        <v>641501.55190860305</v>
      </c>
      <c r="CH59" s="5">
        <f t="shared" si="36"/>
        <v>233521.17580789319</v>
      </c>
    </row>
    <row r="60" spans="9:86" ht="14.25" customHeight="1">
      <c r="I60" s="150"/>
      <c r="J60" s="2">
        <v>53</v>
      </c>
      <c r="K60" s="118">
        <v>46447</v>
      </c>
      <c r="L60" s="5">
        <f t="shared" si="37"/>
        <v>648203.94967000082</v>
      </c>
      <c r="M60" s="5">
        <f t="shared" si="0"/>
        <v>5071.049577343746</v>
      </c>
      <c r="N60" s="5">
        <f t="shared" si="1"/>
        <v>614.64742336249037</v>
      </c>
      <c r="O60" s="35">
        <f t="shared" si="2"/>
        <v>1.1378778367680222E-2</v>
      </c>
      <c r="P60" s="5">
        <f t="shared" si="3"/>
        <v>4456.4021539812557</v>
      </c>
      <c r="Q60" s="35">
        <f t="shared" si="4"/>
        <v>8.2500000000000004E-2</v>
      </c>
      <c r="R60" s="5">
        <f t="shared" si="38"/>
        <v>27410.697753361372</v>
      </c>
      <c r="S60" s="5">
        <f t="shared" si="39"/>
        <v>241354.9298458572</v>
      </c>
      <c r="T60" s="5">
        <f t="shared" si="5"/>
        <v>647589.30224663834</v>
      </c>
      <c r="U60" s="5">
        <f t="shared" si="6"/>
        <v>268765.62759921857</v>
      </c>
      <c r="V60" s="150"/>
      <c r="W60" s="2">
        <v>53</v>
      </c>
      <c r="X60" s="118">
        <v>46447</v>
      </c>
      <c r="Y60" s="5">
        <f t="shared" si="40"/>
        <v>646961.26107876317</v>
      </c>
      <c r="Z60" s="5">
        <f t="shared" si="41"/>
        <v>4952.9108736857979</v>
      </c>
      <c r="AA60" s="5">
        <f t="shared" si="7"/>
        <v>639.83579982737683</v>
      </c>
      <c r="AB60" s="35">
        <f t="shared" si="8"/>
        <v>1.1867835154651979E-2</v>
      </c>
      <c r="AC60" s="5">
        <f t="shared" si="9"/>
        <v>4313.0750738584211</v>
      </c>
      <c r="AD60" s="35">
        <f t="shared" si="10"/>
        <v>7.9999999999999988E-2</v>
      </c>
      <c r="AE60" s="5">
        <f t="shared" si="42"/>
        <v>28678.574721064128</v>
      </c>
      <c r="AF60" s="5">
        <f t="shared" si="43"/>
        <v>233825.7015842832</v>
      </c>
      <c r="AG60" s="5">
        <f t="shared" si="11"/>
        <v>646321.42527893581</v>
      </c>
      <c r="AH60" s="5">
        <f t="shared" si="12"/>
        <v>262504.27630534733</v>
      </c>
      <c r="AI60" s="150"/>
      <c r="AJ60" s="2">
        <v>53</v>
      </c>
      <c r="AK60" s="118">
        <v>46447</v>
      </c>
      <c r="AL60" s="5">
        <f t="shared" si="44"/>
        <v>645670.8057723461</v>
      </c>
      <c r="AM60" s="5">
        <f t="shared" si="45"/>
        <v>4835.7826575235513</v>
      </c>
      <c r="AN60" s="5">
        <f t="shared" si="13"/>
        <v>665.825370243816</v>
      </c>
      <c r="AO60" s="35">
        <f t="shared" si="14"/>
        <v>1.2374579075738655E-2</v>
      </c>
      <c r="AP60" s="5">
        <f t="shared" si="15"/>
        <v>4169.9572872797353</v>
      </c>
      <c r="AQ60" s="35">
        <f t="shared" si="16"/>
        <v>7.7499999999999999E-2</v>
      </c>
      <c r="AR60" s="5">
        <f t="shared" si="46"/>
        <v>29995.019597897815</v>
      </c>
      <c r="AS60" s="5">
        <f t="shared" si="47"/>
        <v>226301.46125085035</v>
      </c>
      <c r="AT60" s="5">
        <f t="shared" si="17"/>
        <v>645004.98040210223</v>
      </c>
      <c r="AU60" s="5">
        <f t="shared" si="18"/>
        <v>256296.48084874818</v>
      </c>
      <c r="AV60" s="150"/>
      <c r="AW60" s="2">
        <v>53</v>
      </c>
      <c r="AX60" s="118">
        <v>46447</v>
      </c>
      <c r="AY60" s="5">
        <f t="shared" si="48"/>
        <v>644331.444400109</v>
      </c>
      <c r="AZ60" s="5">
        <f t="shared" si="49"/>
        <v>4719.6979327312483</v>
      </c>
      <c r="BA60" s="5">
        <f t="shared" si="19"/>
        <v>692.62640523056734</v>
      </c>
      <c r="BB60" s="35">
        <f t="shared" si="20"/>
        <v>1.2899443190305679E-2</v>
      </c>
      <c r="BC60" s="5">
        <f t="shared" si="21"/>
        <v>4027.071527500681</v>
      </c>
      <c r="BD60" s="35">
        <f t="shared" si="22"/>
        <v>7.4999999999999997E-2</v>
      </c>
      <c r="BE60" s="5">
        <f t="shared" si="50"/>
        <v>31361.182005121624</v>
      </c>
      <c r="BF60" s="5">
        <f t="shared" si="51"/>
        <v>218782.80842963458</v>
      </c>
      <c r="BG60" s="5">
        <f t="shared" si="23"/>
        <v>643638.81799487839</v>
      </c>
      <c r="BH60" s="5">
        <f t="shared" si="24"/>
        <v>250143.99043475621</v>
      </c>
      <c r="BI60" s="150"/>
      <c r="BJ60" s="2">
        <v>53</v>
      </c>
      <c r="BK60" s="118">
        <v>46447</v>
      </c>
      <c r="BL60" s="5">
        <f t="shared" si="52"/>
        <v>642942.05804029398</v>
      </c>
      <c r="BM60" s="5">
        <f t="shared" si="53"/>
        <v>4604.6898903792935</v>
      </c>
      <c r="BN60" s="5">
        <f t="shared" si="25"/>
        <v>720.24828971918396</v>
      </c>
      <c r="BO60" s="35">
        <f t="shared" si="26"/>
        <v>1.344285907034027E-2</v>
      </c>
      <c r="BP60" s="5">
        <f t="shared" si="27"/>
        <v>3884.4416006601095</v>
      </c>
      <c r="BQ60" s="35">
        <f t="shared" si="28"/>
        <v>7.2499999999999995E-2</v>
      </c>
      <c r="BR60" s="5">
        <f t="shared" si="54"/>
        <v>32778.190249425374</v>
      </c>
      <c r="BS60" s="5">
        <f t="shared" si="55"/>
        <v>211270.37394067721</v>
      </c>
      <c r="BT60" s="5">
        <f t="shared" si="29"/>
        <v>642221.80975057476</v>
      </c>
      <c r="BU60" s="5">
        <f t="shared" si="30"/>
        <v>244048.56419010257</v>
      </c>
      <c r="BV60" s="150"/>
      <c r="BW60" s="2">
        <v>53</v>
      </c>
      <c r="BX60" s="118">
        <v>46447</v>
      </c>
      <c r="BY60" s="5">
        <f t="shared" si="56"/>
        <v>641501.55190860305</v>
      </c>
      <c r="BZ60" s="5">
        <f t="shared" si="57"/>
        <v>4490.7918424594827</v>
      </c>
      <c r="CA60" s="5">
        <f t="shared" si="31"/>
        <v>748.69945632596455</v>
      </c>
      <c r="CB60" s="35">
        <f t="shared" si="32"/>
        <v>1.4005256026553795E-2</v>
      </c>
      <c r="CC60" s="5">
        <f t="shared" si="33"/>
        <v>3742.0923861335182</v>
      </c>
      <c r="CD60" s="35">
        <f t="shared" si="34"/>
        <v>7.0000000000000007E-2</v>
      </c>
      <c r="CE60" s="5">
        <f t="shared" si="58"/>
        <v>34247.1475477227</v>
      </c>
      <c r="CF60" s="5">
        <f t="shared" si="59"/>
        <v>203764.82010262998</v>
      </c>
      <c r="CG60" s="5">
        <f t="shared" si="35"/>
        <v>640752.85245227709</v>
      </c>
      <c r="CH60" s="5">
        <f t="shared" si="36"/>
        <v>238011.96765035269</v>
      </c>
    </row>
    <row r="61" spans="9:86" ht="14.25" customHeight="1">
      <c r="I61" s="150"/>
      <c r="J61" s="2">
        <v>54</v>
      </c>
      <c r="K61" s="118">
        <v>46478</v>
      </c>
      <c r="L61" s="5">
        <f t="shared" si="37"/>
        <v>647589.30224663834</v>
      </c>
      <c r="M61" s="5">
        <f t="shared" si="0"/>
        <v>5071.049577343746</v>
      </c>
      <c r="N61" s="5">
        <f t="shared" si="1"/>
        <v>618.87312439810739</v>
      </c>
      <c r="O61" s="35">
        <f t="shared" si="2"/>
        <v>1.1467881675952809E-2</v>
      </c>
      <c r="P61" s="5">
        <f t="shared" si="3"/>
        <v>4452.1764529456386</v>
      </c>
      <c r="Q61" s="35">
        <f t="shared" si="4"/>
        <v>8.2500000000000004E-2</v>
      </c>
      <c r="R61" s="5">
        <f t="shared" si="38"/>
        <v>28029.570877759477</v>
      </c>
      <c r="S61" s="5">
        <f t="shared" si="39"/>
        <v>245807.10629880283</v>
      </c>
      <c r="T61" s="5">
        <f t="shared" si="5"/>
        <v>646970.42912224028</v>
      </c>
      <c r="U61" s="5">
        <f t="shared" si="6"/>
        <v>273836.67717656231</v>
      </c>
      <c r="V61" s="150"/>
      <c r="W61" s="2">
        <v>54</v>
      </c>
      <c r="X61" s="118">
        <v>46478</v>
      </c>
      <c r="Y61" s="5">
        <f t="shared" si="40"/>
        <v>646321.42527893581</v>
      </c>
      <c r="Z61" s="5">
        <f t="shared" si="41"/>
        <v>4952.9108736857979</v>
      </c>
      <c r="AA61" s="5">
        <f t="shared" si="7"/>
        <v>644.10137182622566</v>
      </c>
      <c r="AB61" s="35">
        <f t="shared" si="8"/>
        <v>1.1958781125937417E-2</v>
      </c>
      <c r="AC61" s="5">
        <f t="shared" si="9"/>
        <v>4308.8095018595723</v>
      </c>
      <c r="AD61" s="35">
        <f t="shared" si="10"/>
        <v>0.08</v>
      </c>
      <c r="AE61" s="5">
        <f t="shared" si="42"/>
        <v>29322.676092890353</v>
      </c>
      <c r="AF61" s="5">
        <f t="shared" si="43"/>
        <v>238134.51108614277</v>
      </c>
      <c r="AG61" s="5">
        <f t="shared" si="11"/>
        <v>645677.32390710956</v>
      </c>
      <c r="AH61" s="5">
        <f t="shared" si="12"/>
        <v>267457.18717903312</v>
      </c>
      <c r="AI61" s="150"/>
      <c r="AJ61" s="2">
        <v>54</v>
      </c>
      <c r="AK61" s="118">
        <v>46478</v>
      </c>
      <c r="AL61" s="5">
        <f t="shared" si="44"/>
        <v>645004.98040210223</v>
      </c>
      <c r="AM61" s="5">
        <f t="shared" si="45"/>
        <v>4835.7826575235513</v>
      </c>
      <c r="AN61" s="5">
        <f t="shared" si="13"/>
        <v>670.12549242664136</v>
      </c>
      <c r="AO61" s="35">
        <f t="shared" si="14"/>
        <v>1.246735475454243E-2</v>
      </c>
      <c r="AP61" s="5">
        <f t="shared" si="15"/>
        <v>4165.6571650969099</v>
      </c>
      <c r="AQ61" s="35">
        <f t="shared" si="16"/>
        <v>7.7499999999999999E-2</v>
      </c>
      <c r="AR61" s="5">
        <f t="shared" si="46"/>
        <v>30665.145090324455</v>
      </c>
      <c r="AS61" s="5">
        <f t="shared" si="47"/>
        <v>230467.11841594725</v>
      </c>
      <c r="AT61" s="5">
        <f t="shared" si="17"/>
        <v>644334.85490967555</v>
      </c>
      <c r="AU61" s="5">
        <f t="shared" si="18"/>
        <v>261132.2635062717</v>
      </c>
      <c r="AV61" s="150"/>
      <c r="AW61" s="2">
        <v>54</v>
      </c>
      <c r="AX61" s="118">
        <v>46478</v>
      </c>
      <c r="AY61" s="5">
        <f t="shared" si="48"/>
        <v>643638.81799487839</v>
      </c>
      <c r="AZ61" s="5">
        <f t="shared" si="49"/>
        <v>4719.6979327312483</v>
      </c>
      <c r="BA61" s="5">
        <f t="shared" si="19"/>
        <v>696.95532026325873</v>
      </c>
      <c r="BB61" s="35">
        <f t="shared" si="20"/>
        <v>1.2994032692455871E-2</v>
      </c>
      <c r="BC61" s="5">
        <f t="shared" si="21"/>
        <v>4022.7426124679896</v>
      </c>
      <c r="BD61" s="35">
        <f t="shared" si="22"/>
        <v>7.4999999999999997E-2</v>
      </c>
      <c r="BE61" s="5">
        <f t="shared" si="50"/>
        <v>32058.137325384883</v>
      </c>
      <c r="BF61" s="5">
        <f t="shared" si="51"/>
        <v>222805.55104210257</v>
      </c>
      <c r="BG61" s="5">
        <f t="shared" si="23"/>
        <v>642941.86267461511</v>
      </c>
      <c r="BH61" s="5">
        <f t="shared" si="24"/>
        <v>254863.68836748746</v>
      </c>
      <c r="BI61" s="150"/>
      <c r="BJ61" s="2">
        <v>54</v>
      </c>
      <c r="BK61" s="118">
        <v>46478</v>
      </c>
      <c r="BL61" s="5">
        <f t="shared" si="52"/>
        <v>642221.80975057476</v>
      </c>
      <c r="BM61" s="5">
        <f t="shared" si="53"/>
        <v>4604.6898903792935</v>
      </c>
      <c r="BN61" s="5">
        <f t="shared" si="25"/>
        <v>724.59978980290452</v>
      </c>
      <c r="BO61" s="35">
        <f t="shared" si="26"/>
        <v>1.353924352243952E-2</v>
      </c>
      <c r="BP61" s="5">
        <f t="shared" si="27"/>
        <v>3880.090100576389</v>
      </c>
      <c r="BQ61" s="35">
        <f t="shared" si="28"/>
        <v>7.2499999999999995E-2</v>
      </c>
      <c r="BR61" s="5">
        <f t="shared" si="54"/>
        <v>33502.790039228275</v>
      </c>
      <c r="BS61" s="5">
        <f t="shared" si="55"/>
        <v>215150.46404125361</v>
      </c>
      <c r="BT61" s="5">
        <f t="shared" si="29"/>
        <v>641497.20996077184</v>
      </c>
      <c r="BU61" s="5">
        <f t="shared" si="30"/>
        <v>248653.25408048189</v>
      </c>
      <c r="BV61" s="150"/>
      <c r="BW61" s="2">
        <v>54</v>
      </c>
      <c r="BX61" s="118">
        <v>46478</v>
      </c>
      <c r="BY61" s="5">
        <f t="shared" si="56"/>
        <v>640752.85245227709</v>
      </c>
      <c r="BZ61" s="5">
        <f t="shared" si="57"/>
        <v>4490.7918424594827</v>
      </c>
      <c r="CA61" s="5">
        <f t="shared" si="31"/>
        <v>753.06686982119936</v>
      </c>
      <c r="CB61" s="35">
        <f t="shared" si="32"/>
        <v>1.4103413513133677E-2</v>
      </c>
      <c r="CC61" s="5">
        <f t="shared" si="33"/>
        <v>3737.7249726382834</v>
      </c>
      <c r="CD61" s="35">
        <f t="shared" si="34"/>
        <v>7.0000000000000007E-2</v>
      </c>
      <c r="CE61" s="5">
        <f t="shared" si="58"/>
        <v>35000.214417543903</v>
      </c>
      <c r="CF61" s="5">
        <f t="shared" si="59"/>
        <v>207502.54507526825</v>
      </c>
      <c r="CG61" s="5">
        <f t="shared" si="35"/>
        <v>639999.78558245592</v>
      </c>
      <c r="CH61" s="5">
        <f t="shared" si="36"/>
        <v>242502.75949281215</v>
      </c>
    </row>
    <row r="62" spans="9:86" ht="14.25" customHeight="1">
      <c r="I62" s="150"/>
      <c r="J62" s="2">
        <v>55</v>
      </c>
      <c r="K62" s="118">
        <v>46508</v>
      </c>
      <c r="L62" s="5">
        <f t="shared" si="37"/>
        <v>646970.42912224028</v>
      </c>
      <c r="M62" s="5">
        <f t="shared" si="0"/>
        <v>5071.049577343746</v>
      </c>
      <c r="N62" s="5">
        <f t="shared" si="1"/>
        <v>623.12787712834415</v>
      </c>
      <c r="O62" s="35">
        <f t="shared" si="2"/>
        <v>1.1557768622725267E-2</v>
      </c>
      <c r="P62" s="5">
        <f t="shared" si="3"/>
        <v>4447.9217002154019</v>
      </c>
      <c r="Q62" s="35">
        <f t="shared" si="4"/>
        <v>8.2500000000000004E-2</v>
      </c>
      <c r="R62" s="5">
        <f t="shared" si="38"/>
        <v>28652.698754887821</v>
      </c>
      <c r="S62" s="5">
        <f t="shared" si="39"/>
        <v>250255.02799901823</v>
      </c>
      <c r="T62" s="5">
        <f t="shared" si="5"/>
        <v>646347.30124511197</v>
      </c>
      <c r="U62" s="5">
        <f t="shared" si="6"/>
        <v>278907.72675390606</v>
      </c>
      <c r="V62" s="150"/>
      <c r="W62" s="2">
        <v>55</v>
      </c>
      <c r="X62" s="118">
        <v>46508</v>
      </c>
      <c r="Y62" s="5">
        <f t="shared" si="40"/>
        <v>645677.32390710956</v>
      </c>
      <c r="Z62" s="5">
        <f t="shared" si="41"/>
        <v>4952.9108736857979</v>
      </c>
      <c r="AA62" s="5">
        <f t="shared" si="7"/>
        <v>648.39538097173408</v>
      </c>
      <c r="AB62" s="35">
        <f t="shared" si="8"/>
        <v>1.2050515456510267E-2</v>
      </c>
      <c r="AC62" s="5">
        <f t="shared" si="9"/>
        <v>4304.5154927140638</v>
      </c>
      <c r="AD62" s="35">
        <f t="shared" si="10"/>
        <v>0.08</v>
      </c>
      <c r="AE62" s="5">
        <f t="shared" si="42"/>
        <v>29971.071473862088</v>
      </c>
      <c r="AF62" s="5">
        <f t="shared" si="43"/>
        <v>242439.02657885684</v>
      </c>
      <c r="AG62" s="5">
        <f t="shared" si="11"/>
        <v>645028.92852613784</v>
      </c>
      <c r="AH62" s="5">
        <f t="shared" si="12"/>
        <v>272410.09805271891</v>
      </c>
      <c r="AI62" s="150"/>
      <c r="AJ62" s="2">
        <v>55</v>
      </c>
      <c r="AK62" s="118">
        <v>46508</v>
      </c>
      <c r="AL62" s="5">
        <f t="shared" si="44"/>
        <v>644334.85490967555</v>
      </c>
      <c r="AM62" s="5">
        <f t="shared" si="45"/>
        <v>4835.7826575235513</v>
      </c>
      <c r="AN62" s="5">
        <f t="shared" si="13"/>
        <v>674.45338623189673</v>
      </c>
      <c r="AO62" s="35">
        <f t="shared" si="14"/>
        <v>1.2560923211142005E-2</v>
      </c>
      <c r="AP62" s="5">
        <f t="shared" si="15"/>
        <v>4161.3292712916545</v>
      </c>
      <c r="AQ62" s="35">
        <f t="shared" si="16"/>
        <v>7.7499999999999999E-2</v>
      </c>
      <c r="AR62" s="5">
        <f t="shared" si="46"/>
        <v>31339.598476556352</v>
      </c>
      <c r="AS62" s="5">
        <f t="shared" si="47"/>
        <v>234628.44768723889</v>
      </c>
      <c r="AT62" s="5">
        <f t="shared" si="17"/>
        <v>643660.40152344364</v>
      </c>
      <c r="AU62" s="5">
        <f t="shared" si="18"/>
        <v>265968.04616379522</v>
      </c>
      <c r="AV62" s="150"/>
      <c r="AW62" s="2">
        <v>55</v>
      </c>
      <c r="AX62" s="118">
        <v>46508</v>
      </c>
      <c r="AY62" s="5">
        <f t="shared" si="48"/>
        <v>642941.86267461511</v>
      </c>
      <c r="AZ62" s="5">
        <f t="shared" si="49"/>
        <v>4719.6979327312483</v>
      </c>
      <c r="BA62" s="5">
        <f t="shared" si="19"/>
        <v>701.31129101490433</v>
      </c>
      <c r="BB62" s="35">
        <f t="shared" si="20"/>
        <v>1.3089419091750681E-2</v>
      </c>
      <c r="BC62" s="5">
        <f t="shared" si="21"/>
        <v>4018.386641716344</v>
      </c>
      <c r="BD62" s="35">
        <f t="shared" si="22"/>
        <v>7.4999999999999997E-2</v>
      </c>
      <c r="BE62" s="5">
        <f t="shared" si="50"/>
        <v>32759.448616399786</v>
      </c>
      <c r="BF62" s="5">
        <f t="shared" si="51"/>
        <v>226823.93768381892</v>
      </c>
      <c r="BG62" s="5">
        <f t="shared" si="23"/>
        <v>642240.55138360022</v>
      </c>
      <c r="BH62" s="5">
        <f t="shared" si="24"/>
        <v>259583.3863002187</v>
      </c>
      <c r="BI62" s="150"/>
      <c r="BJ62" s="2">
        <v>55</v>
      </c>
      <c r="BK62" s="118">
        <v>46508</v>
      </c>
      <c r="BL62" s="5">
        <f t="shared" si="52"/>
        <v>641497.20996077184</v>
      </c>
      <c r="BM62" s="5">
        <f t="shared" si="53"/>
        <v>4604.6898903792935</v>
      </c>
      <c r="BN62" s="5">
        <f t="shared" si="25"/>
        <v>728.97758019963021</v>
      </c>
      <c r="BO62" s="35">
        <f t="shared" si="26"/>
        <v>1.3636428696128692E-2</v>
      </c>
      <c r="BP62" s="5">
        <f t="shared" si="27"/>
        <v>3875.7123101796633</v>
      </c>
      <c r="BQ62" s="35">
        <f t="shared" si="28"/>
        <v>7.2499999999999995E-2</v>
      </c>
      <c r="BR62" s="5">
        <f t="shared" si="54"/>
        <v>34231.767619427905</v>
      </c>
      <c r="BS62" s="5">
        <f t="shared" si="55"/>
        <v>219026.17635143327</v>
      </c>
      <c r="BT62" s="5">
        <f t="shared" si="29"/>
        <v>640768.23238057224</v>
      </c>
      <c r="BU62" s="5">
        <f t="shared" si="30"/>
        <v>253257.94397086118</v>
      </c>
      <c r="BV62" s="150"/>
      <c r="BW62" s="2">
        <v>55</v>
      </c>
      <c r="BX62" s="118">
        <v>46508</v>
      </c>
      <c r="BY62" s="5">
        <f t="shared" si="56"/>
        <v>639999.78558245592</v>
      </c>
      <c r="BZ62" s="5">
        <f t="shared" si="57"/>
        <v>4490.7918424594827</v>
      </c>
      <c r="CA62" s="5">
        <f t="shared" si="31"/>
        <v>757.45975989515637</v>
      </c>
      <c r="CB62" s="35">
        <f t="shared" si="32"/>
        <v>1.4202375256219216E-2</v>
      </c>
      <c r="CC62" s="5">
        <f t="shared" si="33"/>
        <v>3733.3320825643264</v>
      </c>
      <c r="CD62" s="35">
        <f t="shared" si="34"/>
        <v>7.0000000000000007E-2</v>
      </c>
      <c r="CE62" s="5">
        <f t="shared" si="58"/>
        <v>35757.674177439061</v>
      </c>
      <c r="CF62" s="5">
        <f t="shared" si="59"/>
        <v>211235.87715783258</v>
      </c>
      <c r="CG62" s="5">
        <f t="shared" si="35"/>
        <v>639242.32582256082</v>
      </c>
      <c r="CH62" s="5">
        <f t="shared" si="36"/>
        <v>246993.55133527165</v>
      </c>
    </row>
    <row r="63" spans="9:86" ht="14.25" customHeight="1">
      <c r="I63" s="150"/>
      <c r="J63" s="2">
        <v>56</v>
      </c>
      <c r="K63" s="118">
        <v>46539</v>
      </c>
      <c r="L63" s="5">
        <f t="shared" si="37"/>
        <v>646347.30124511197</v>
      </c>
      <c r="M63" s="5">
        <f t="shared" si="0"/>
        <v>5071.049577343746</v>
      </c>
      <c r="N63" s="5">
        <f t="shared" si="1"/>
        <v>627.41188128360136</v>
      </c>
      <c r="O63" s="35">
        <f t="shared" si="2"/>
        <v>1.16484474537135E-2</v>
      </c>
      <c r="P63" s="5">
        <f t="shared" si="3"/>
        <v>4443.6376960601447</v>
      </c>
      <c r="Q63" s="35">
        <f t="shared" si="4"/>
        <v>8.2500000000000004E-2</v>
      </c>
      <c r="R63" s="5">
        <f t="shared" si="38"/>
        <v>29280.110636171423</v>
      </c>
      <c r="S63" s="5">
        <f t="shared" si="39"/>
        <v>254698.66569507838</v>
      </c>
      <c r="T63" s="5">
        <f t="shared" si="5"/>
        <v>645719.88936382835</v>
      </c>
      <c r="U63" s="5">
        <f t="shared" si="6"/>
        <v>283978.7763312498</v>
      </c>
      <c r="V63" s="150"/>
      <c r="W63" s="2">
        <v>56</v>
      </c>
      <c r="X63" s="118">
        <v>46539</v>
      </c>
      <c r="Y63" s="5">
        <f t="shared" si="40"/>
        <v>645028.92852613784</v>
      </c>
      <c r="Z63" s="5">
        <f t="shared" si="41"/>
        <v>4952.9108736857979</v>
      </c>
      <c r="AA63" s="5">
        <f t="shared" si="7"/>
        <v>652.71801684487855</v>
      </c>
      <c r="AB63" s="35">
        <f t="shared" si="8"/>
        <v>1.2143046390238214E-2</v>
      </c>
      <c r="AC63" s="5">
        <f t="shared" si="9"/>
        <v>4300.1928568409194</v>
      </c>
      <c r="AD63" s="35">
        <f t="shared" si="10"/>
        <v>0.08</v>
      </c>
      <c r="AE63" s="5">
        <f t="shared" si="42"/>
        <v>30623.789490706968</v>
      </c>
      <c r="AF63" s="5">
        <f t="shared" si="43"/>
        <v>246739.21943569774</v>
      </c>
      <c r="AG63" s="5">
        <f t="shared" si="11"/>
        <v>644376.21050929301</v>
      </c>
      <c r="AH63" s="5">
        <f t="shared" si="12"/>
        <v>277363.0089264047</v>
      </c>
      <c r="AI63" s="150"/>
      <c r="AJ63" s="2">
        <v>56</v>
      </c>
      <c r="AK63" s="118">
        <v>46539</v>
      </c>
      <c r="AL63" s="5">
        <f t="shared" si="44"/>
        <v>643660.40152344364</v>
      </c>
      <c r="AM63" s="5">
        <f t="shared" si="45"/>
        <v>4835.7826575235513</v>
      </c>
      <c r="AN63" s="5">
        <f t="shared" si="13"/>
        <v>678.80923101797816</v>
      </c>
      <c r="AO63" s="35">
        <f t="shared" si="14"/>
        <v>1.2655292686851814E-2</v>
      </c>
      <c r="AP63" s="5">
        <f t="shared" si="15"/>
        <v>4156.9734265055731</v>
      </c>
      <c r="AQ63" s="35">
        <f t="shared" si="16"/>
        <v>7.7499999999999986E-2</v>
      </c>
      <c r="AR63" s="5">
        <f t="shared" si="46"/>
        <v>32018.40770757433</v>
      </c>
      <c r="AS63" s="5">
        <f t="shared" si="47"/>
        <v>238785.42111374447</v>
      </c>
      <c r="AT63" s="5">
        <f t="shared" si="17"/>
        <v>642981.59229242569</v>
      </c>
      <c r="AU63" s="5">
        <f t="shared" si="18"/>
        <v>270803.82882131881</v>
      </c>
      <c r="AV63" s="150"/>
      <c r="AW63" s="2">
        <v>56</v>
      </c>
      <c r="AX63" s="118">
        <v>46539</v>
      </c>
      <c r="AY63" s="5">
        <f t="shared" si="48"/>
        <v>642240.55138360022</v>
      </c>
      <c r="AZ63" s="5">
        <f t="shared" si="49"/>
        <v>4719.6979327312483</v>
      </c>
      <c r="BA63" s="5">
        <f t="shared" si="19"/>
        <v>705.69448658374722</v>
      </c>
      <c r="BB63" s="35">
        <f t="shared" si="20"/>
        <v>1.3185610626363212E-2</v>
      </c>
      <c r="BC63" s="5">
        <f t="shared" si="21"/>
        <v>4014.0034461475011</v>
      </c>
      <c r="BD63" s="35">
        <f t="shared" si="22"/>
        <v>7.4999999999999997E-2</v>
      </c>
      <c r="BE63" s="5">
        <f t="shared" si="50"/>
        <v>33465.143102983537</v>
      </c>
      <c r="BF63" s="5">
        <f t="shared" si="51"/>
        <v>230837.94112996644</v>
      </c>
      <c r="BG63" s="5">
        <f t="shared" si="23"/>
        <v>641534.85689701652</v>
      </c>
      <c r="BH63" s="5">
        <f t="shared" si="24"/>
        <v>264303.08423295</v>
      </c>
      <c r="BI63" s="150"/>
      <c r="BJ63" s="2">
        <v>56</v>
      </c>
      <c r="BK63" s="118">
        <v>46539</v>
      </c>
      <c r="BL63" s="5">
        <f t="shared" si="52"/>
        <v>640768.23238057224</v>
      </c>
      <c r="BM63" s="5">
        <f t="shared" si="53"/>
        <v>4604.6898903792935</v>
      </c>
      <c r="BN63" s="5">
        <f t="shared" si="25"/>
        <v>733.38181974666941</v>
      </c>
      <c r="BO63" s="35">
        <f t="shared" si="26"/>
        <v>1.3734422825963526E-2</v>
      </c>
      <c r="BP63" s="5">
        <f t="shared" si="27"/>
        <v>3871.3080706326241</v>
      </c>
      <c r="BQ63" s="35">
        <f t="shared" si="28"/>
        <v>7.2499999999999995E-2</v>
      </c>
      <c r="BR63" s="5">
        <f t="shared" si="54"/>
        <v>34965.149439174573</v>
      </c>
      <c r="BS63" s="5">
        <f t="shared" si="55"/>
        <v>222897.4844220659</v>
      </c>
      <c r="BT63" s="5">
        <f t="shared" si="29"/>
        <v>640034.85056082555</v>
      </c>
      <c r="BU63" s="5">
        <f t="shared" si="30"/>
        <v>257862.63386124047</v>
      </c>
      <c r="BV63" s="150"/>
      <c r="BW63" s="2">
        <v>56</v>
      </c>
      <c r="BX63" s="118">
        <v>46539</v>
      </c>
      <c r="BY63" s="5">
        <f t="shared" si="56"/>
        <v>639242.32582256082</v>
      </c>
      <c r="BZ63" s="5">
        <f t="shared" si="57"/>
        <v>4490.7918424594827</v>
      </c>
      <c r="CA63" s="5">
        <f t="shared" si="31"/>
        <v>761.87827516121115</v>
      </c>
      <c r="CB63" s="35">
        <f t="shared" si="32"/>
        <v>1.4302149486378497E-2</v>
      </c>
      <c r="CC63" s="5">
        <f t="shared" si="33"/>
        <v>3728.9135672982716</v>
      </c>
      <c r="CD63" s="35">
        <f t="shared" si="34"/>
        <v>7.0000000000000007E-2</v>
      </c>
      <c r="CE63" s="5">
        <f t="shared" si="58"/>
        <v>36519.55245260027</v>
      </c>
      <c r="CF63" s="5">
        <f t="shared" si="59"/>
        <v>214964.79072513085</v>
      </c>
      <c r="CG63" s="5">
        <f t="shared" si="35"/>
        <v>638480.44754739956</v>
      </c>
      <c r="CH63" s="5">
        <f t="shared" si="36"/>
        <v>251484.34317773112</v>
      </c>
    </row>
    <row r="64" spans="9:86" ht="14.25" customHeight="1">
      <c r="I64" s="150"/>
      <c r="J64" s="2">
        <v>57</v>
      </c>
      <c r="K64" s="118">
        <v>46569</v>
      </c>
      <c r="L64" s="5">
        <f t="shared" si="37"/>
        <v>645719.88936382835</v>
      </c>
      <c r="M64" s="5">
        <f t="shared" si="0"/>
        <v>5071.049577343746</v>
      </c>
      <c r="N64" s="5">
        <f t="shared" si="1"/>
        <v>631.72533796742573</v>
      </c>
      <c r="O64" s="35">
        <f t="shared" si="2"/>
        <v>1.1739926523058965E-2</v>
      </c>
      <c r="P64" s="5">
        <f t="shared" si="3"/>
        <v>4439.3242393763203</v>
      </c>
      <c r="Q64" s="35">
        <f t="shared" si="4"/>
        <v>8.2500000000000018E-2</v>
      </c>
      <c r="R64" s="5">
        <f t="shared" si="38"/>
        <v>29911.835974138849</v>
      </c>
      <c r="S64" s="5">
        <f t="shared" si="39"/>
        <v>259137.9899344547</v>
      </c>
      <c r="T64" s="5">
        <f t="shared" si="5"/>
        <v>645088.16402586096</v>
      </c>
      <c r="U64" s="5">
        <f t="shared" si="6"/>
        <v>289049.82590859354</v>
      </c>
      <c r="V64" s="150"/>
      <c r="W64" s="2">
        <v>57</v>
      </c>
      <c r="X64" s="118">
        <v>46569</v>
      </c>
      <c r="Y64" s="5">
        <f t="shared" si="40"/>
        <v>644376.21050929301</v>
      </c>
      <c r="Z64" s="5">
        <f t="shared" si="41"/>
        <v>4952.9108736857979</v>
      </c>
      <c r="AA64" s="5">
        <f t="shared" si="7"/>
        <v>657.06947029051116</v>
      </c>
      <c r="AB64" s="35">
        <f t="shared" si="8"/>
        <v>1.2236382279312005E-2</v>
      </c>
      <c r="AC64" s="5">
        <f t="shared" si="9"/>
        <v>4295.8414033952868</v>
      </c>
      <c r="AD64" s="35">
        <f t="shared" si="10"/>
        <v>0.08</v>
      </c>
      <c r="AE64" s="5">
        <f t="shared" si="42"/>
        <v>31280.858960997481</v>
      </c>
      <c r="AF64" s="5">
        <f t="shared" si="43"/>
        <v>251035.06083909303</v>
      </c>
      <c r="AG64" s="5">
        <f t="shared" si="11"/>
        <v>643719.14103900245</v>
      </c>
      <c r="AH64" s="5">
        <f t="shared" si="12"/>
        <v>282315.91980009049</v>
      </c>
      <c r="AI64" s="150"/>
      <c r="AJ64" s="2">
        <v>57</v>
      </c>
      <c r="AK64" s="118">
        <v>46569</v>
      </c>
      <c r="AL64" s="5">
        <f t="shared" si="44"/>
        <v>642981.59229242569</v>
      </c>
      <c r="AM64" s="5">
        <f t="shared" si="45"/>
        <v>4835.7826575235513</v>
      </c>
      <c r="AN64" s="5">
        <f t="shared" si="13"/>
        <v>683.19320730163508</v>
      </c>
      <c r="AO64" s="35">
        <f t="shared" si="14"/>
        <v>1.2750471531214622E-2</v>
      </c>
      <c r="AP64" s="5">
        <f t="shared" si="15"/>
        <v>4152.5894502219162</v>
      </c>
      <c r="AQ64" s="35">
        <f t="shared" si="16"/>
        <v>7.7500000000000013E-2</v>
      </c>
      <c r="AR64" s="5">
        <f t="shared" si="46"/>
        <v>32701.600914875966</v>
      </c>
      <c r="AS64" s="5">
        <f t="shared" si="47"/>
        <v>242938.01056396638</v>
      </c>
      <c r="AT64" s="5">
        <f t="shared" si="17"/>
        <v>642298.39908512402</v>
      </c>
      <c r="AU64" s="5">
        <f t="shared" si="18"/>
        <v>275639.61147884233</v>
      </c>
      <c r="AV64" s="150"/>
      <c r="AW64" s="2">
        <v>57</v>
      </c>
      <c r="AX64" s="118">
        <v>46569</v>
      </c>
      <c r="AY64" s="5">
        <f t="shared" si="48"/>
        <v>641534.85689701652</v>
      </c>
      <c r="AZ64" s="5">
        <f t="shared" si="49"/>
        <v>4719.6979327312483</v>
      </c>
      <c r="BA64" s="5">
        <f t="shared" si="19"/>
        <v>710.10507712489562</v>
      </c>
      <c r="BB64" s="35">
        <f t="shared" si="20"/>
        <v>1.3282615642608235E-2</v>
      </c>
      <c r="BC64" s="5">
        <f t="shared" si="21"/>
        <v>4009.5928556063527</v>
      </c>
      <c r="BD64" s="35">
        <f t="shared" si="22"/>
        <v>7.4999999999999997E-2</v>
      </c>
      <c r="BE64" s="5">
        <f t="shared" si="50"/>
        <v>34175.248180108436</v>
      </c>
      <c r="BF64" s="5">
        <f t="shared" si="51"/>
        <v>234847.53398557278</v>
      </c>
      <c r="BG64" s="5">
        <f t="shared" si="23"/>
        <v>640824.75181989162</v>
      </c>
      <c r="BH64" s="5">
        <f t="shared" si="24"/>
        <v>269022.78216568124</v>
      </c>
      <c r="BI64" s="150"/>
      <c r="BJ64" s="2">
        <v>57</v>
      </c>
      <c r="BK64" s="118">
        <v>46569</v>
      </c>
      <c r="BL64" s="5">
        <f t="shared" si="52"/>
        <v>640034.85056082555</v>
      </c>
      <c r="BM64" s="5">
        <f t="shared" si="53"/>
        <v>4604.6898903792935</v>
      </c>
      <c r="BN64" s="5">
        <f t="shared" si="25"/>
        <v>737.81266824097247</v>
      </c>
      <c r="BO64" s="35">
        <f t="shared" si="26"/>
        <v>1.3833234254562291E-2</v>
      </c>
      <c r="BP64" s="5">
        <f t="shared" si="27"/>
        <v>3866.877222138321</v>
      </c>
      <c r="BQ64" s="35">
        <f t="shared" si="28"/>
        <v>7.2499999999999995E-2</v>
      </c>
      <c r="BR64" s="5">
        <f t="shared" si="54"/>
        <v>35702.962107415544</v>
      </c>
      <c r="BS64" s="5">
        <f t="shared" si="55"/>
        <v>226764.36164420421</v>
      </c>
      <c r="BT64" s="5">
        <f t="shared" si="29"/>
        <v>639297.03789258457</v>
      </c>
      <c r="BU64" s="5">
        <f t="shared" si="30"/>
        <v>262467.32375161978</v>
      </c>
      <c r="BV64" s="150"/>
      <c r="BW64" s="2">
        <v>57</v>
      </c>
      <c r="BX64" s="118">
        <v>46569</v>
      </c>
      <c r="BY64" s="5">
        <f t="shared" si="56"/>
        <v>638480.44754739956</v>
      </c>
      <c r="BZ64" s="5">
        <f t="shared" si="57"/>
        <v>4490.7918424594827</v>
      </c>
      <c r="CA64" s="5">
        <f t="shared" si="31"/>
        <v>766.32256509965191</v>
      </c>
      <c r="CB64" s="35">
        <f t="shared" si="32"/>
        <v>1.4402744542170397E-2</v>
      </c>
      <c r="CC64" s="5">
        <f t="shared" si="33"/>
        <v>3724.4692773598308</v>
      </c>
      <c r="CD64" s="35">
        <f t="shared" si="34"/>
        <v>7.0000000000000007E-2</v>
      </c>
      <c r="CE64" s="5">
        <f t="shared" si="58"/>
        <v>37285.875017699924</v>
      </c>
      <c r="CF64" s="5">
        <f t="shared" si="59"/>
        <v>218689.26000249069</v>
      </c>
      <c r="CG64" s="5">
        <f t="shared" si="35"/>
        <v>637714.12498229987</v>
      </c>
      <c r="CH64" s="5">
        <f t="shared" si="36"/>
        <v>255975.13502019062</v>
      </c>
    </row>
    <row r="65" spans="9:86" ht="14.25" customHeight="1">
      <c r="I65" s="150"/>
      <c r="J65" s="2">
        <v>58</v>
      </c>
      <c r="K65" s="118">
        <v>46600</v>
      </c>
      <c r="L65" s="5">
        <f t="shared" si="37"/>
        <v>645088.16402586096</v>
      </c>
      <c r="M65" s="5">
        <f t="shared" si="0"/>
        <v>5071.049577343746</v>
      </c>
      <c r="N65" s="5">
        <f t="shared" si="1"/>
        <v>636.06844966595236</v>
      </c>
      <c r="O65" s="35">
        <f t="shared" si="2"/>
        <v>1.1832214295107476E-2</v>
      </c>
      <c r="P65" s="5">
        <f t="shared" si="3"/>
        <v>4434.9811276777937</v>
      </c>
      <c r="Q65" s="35">
        <f t="shared" si="4"/>
        <v>8.249999999999999E-2</v>
      </c>
      <c r="R65" s="5">
        <f t="shared" si="38"/>
        <v>30547.904423804801</v>
      </c>
      <c r="S65" s="5">
        <f t="shared" si="39"/>
        <v>263572.97106213251</v>
      </c>
      <c r="T65" s="5">
        <f t="shared" si="5"/>
        <v>644452.09557619505</v>
      </c>
      <c r="U65" s="5">
        <f t="shared" si="6"/>
        <v>294120.87548593729</v>
      </c>
      <c r="V65" s="150"/>
      <c r="W65" s="2">
        <v>58</v>
      </c>
      <c r="X65" s="118">
        <v>46600</v>
      </c>
      <c r="Y65" s="5">
        <f t="shared" si="40"/>
        <v>643719.14103900245</v>
      </c>
      <c r="Z65" s="5">
        <f t="shared" si="41"/>
        <v>4952.9108736857979</v>
      </c>
      <c r="AA65" s="5">
        <f t="shared" si="7"/>
        <v>661.44993342578164</v>
      </c>
      <c r="AB65" s="35">
        <f t="shared" si="8"/>
        <v>1.2330531586023567E-2</v>
      </c>
      <c r="AC65" s="5">
        <f t="shared" si="9"/>
        <v>4291.4609402600163</v>
      </c>
      <c r="AD65" s="35">
        <f t="shared" si="10"/>
        <v>7.9999999999999988E-2</v>
      </c>
      <c r="AE65" s="5">
        <f t="shared" si="42"/>
        <v>31942.308894423262</v>
      </c>
      <c r="AF65" s="5">
        <f t="shared" si="43"/>
        <v>255326.52177935303</v>
      </c>
      <c r="AG65" s="5">
        <f t="shared" si="11"/>
        <v>643057.6911055767</v>
      </c>
      <c r="AH65" s="5">
        <f t="shared" si="12"/>
        <v>287268.83067377628</v>
      </c>
      <c r="AI65" s="150"/>
      <c r="AJ65" s="2">
        <v>58</v>
      </c>
      <c r="AK65" s="118">
        <v>46600</v>
      </c>
      <c r="AL65" s="5">
        <f t="shared" si="44"/>
        <v>642298.39908512402</v>
      </c>
      <c r="AM65" s="5">
        <f t="shared" si="45"/>
        <v>4835.7826575235513</v>
      </c>
      <c r="AN65" s="5">
        <f t="shared" si="13"/>
        <v>687.60549676545907</v>
      </c>
      <c r="AO65" s="35">
        <f t="shared" si="14"/>
        <v>1.2846468203779479E-2</v>
      </c>
      <c r="AP65" s="5">
        <f t="shared" si="15"/>
        <v>4148.1771607580922</v>
      </c>
      <c r="AQ65" s="35">
        <f t="shared" si="16"/>
        <v>7.7499999999999986E-2</v>
      </c>
      <c r="AR65" s="5">
        <f t="shared" si="46"/>
        <v>33389.206411641426</v>
      </c>
      <c r="AS65" s="5">
        <f t="shared" si="47"/>
        <v>247086.18772472447</v>
      </c>
      <c r="AT65" s="5">
        <f t="shared" si="17"/>
        <v>641610.79358835856</v>
      </c>
      <c r="AU65" s="5">
        <f t="shared" si="18"/>
        <v>280475.39413636591</v>
      </c>
      <c r="AV65" s="150"/>
      <c r="AW65" s="2">
        <v>58</v>
      </c>
      <c r="AX65" s="118">
        <v>46600</v>
      </c>
      <c r="AY65" s="5">
        <f t="shared" si="48"/>
        <v>640824.75181989162</v>
      </c>
      <c r="AZ65" s="5">
        <f t="shared" si="49"/>
        <v>4719.6979327312483</v>
      </c>
      <c r="BA65" s="5">
        <f t="shared" si="19"/>
        <v>714.54323385692624</v>
      </c>
      <c r="BB65" s="35">
        <f t="shared" si="20"/>
        <v>1.3380442596719555E-2</v>
      </c>
      <c r="BC65" s="5">
        <f t="shared" si="21"/>
        <v>4005.1546988743221</v>
      </c>
      <c r="BD65" s="35">
        <f t="shared" si="22"/>
        <v>7.4999999999999997E-2</v>
      </c>
      <c r="BE65" s="5">
        <f t="shared" si="50"/>
        <v>34889.791413965359</v>
      </c>
      <c r="BF65" s="5">
        <f t="shared" si="51"/>
        <v>238852.68868444712</v>
      </c>
      <c r="BG65" s="5">
        <f t="shared" si="23"/>
        <v>640110.20858603471</v>
      </c>
      <c r="BH65" s="5">
        <f t="shared" si="24"/>
        <v>273742.48009841249</v>
      </c>
      <c r="BI65" s="150"/>
      <c r="BJ65" s="2">
        <v>58</v>
      </c>
      <c r="BK65" s="118">
        <v>46600</v>
      </c>
      <c r="BL65" s="5">
        <f t="shared" si="52"/>
        <v>639297.03789258457</v>
      </c>
      <c r="BM65" s="5">
        <f t="shared" si="53"/>
        <v>4604.6898903792935</v>
      </c>
      <c r="BN65" s="5">
        <f t="shared" si="25"/>
        <v>742.27028644492839</v>
      </c>
      <c r="BO65" s="35">
        <f t="shared" si="26"/>
        <v>1.3932871434382817E-2</v>
      </c>
      <c r="BP65" s="5">
        <f t="shared" si="27"/>
        <v>3862.4196039343651</v>
      </c>
      <c r="BQ65" s="35">
        <f t="shared" si="28"/>
        <v>7.2499999999999995E-2</v>
      </c>
      <c r="BR65" s="5">
        <f t="shared" si="54"/>
        <v>36445.232393860475</v>
      </c>
      <c r="BS65" s="5">
        <f t="shared" si="55"/>
        <v>230626.78124813858</v>
      </c>
      <c r="BT65" s="5">
        <f t="shared" si="29"/>
        <v>638554.76760613965</v>
      </c>
      <c r="BU65" s="5">
        <f t="shared" si="30"/>
        <v>267072.01364199904</v>
      </c>
      <c r="BV65" s="150"/>
      <c r="BW65" s="2">
        <v>58</v>
      </c>
      <c r="BX65" s="118">
        <v>46600</v>
      </c>
      <c r="BY65" s="5">
        <f t="shared" si="56"/>
        <v>637714.12498229987</v>
      </c>
      <c r="BZ65" s="5">
        <f t="shared" si="57"/>
        <v>4490.7918424594827</v>
      </c>
      <c r="CA65" s="5">
        <f t="shared" si="31"/>
        <v>770.79278006273353</v>
      </c>
      <c r="CB65" s="35">
        <f t="shared" si="32"/>
        <v>1.4504168871921299E-2</v>
      </c>
      <c r="CC65" s="5">
        <f t="shared" si="33"/>
        <v>3719.9990623967492</v>
      </c>
      <c r="CD65" s="35">
        <f t="shared" si="34"/>
        <v>7.0000000000000007E-2</v>
      </c>
      <c r="CE65" s="5">
        <f t="shared" si="58"/>
        <v>38056.66779776266</v>
      </c>
      <c r="CF65" s="5">
        <f t="shared" si="59"/>
        <v>222409.25906488745</v>
      </c>
      <c r="CG65" s="5">
        <f t="shared" si="35"/>
        <v>636943.3322022371</v>
      </c>
      <c r="CH65" s="5">
        <f t="shared" si="36"/>
        <v>260465.92686265011</v>
      </c>
    </row>
    <row r="66" spans="9:86" ht="14.25" customHeight="1">
      <c r="I66" s="150"/>
      <c r="J66" s="2">
        <v>59</v>
      </c>
      <c r="K66" s="118">
        <v>46631</v>
      </c>
      <c r="L66" s="5">
        <f t="shared" si="37"/>
        <v>644452.09557619505</v>
      </c>
      <c r="M66" s="5">
        <f t="shared" si="0"/>
        <v>5071.049577343746</v>
      </c>
      <c r="N66" s="5">
        <f t="shared" si="1"/>
        <v>640.4414202574053</v>
      </c>
      <c r="O66" s="35">
        <f t="shared" si="2"/>
        <v>1.1925319346223172E-2</v>
      </c>
      <c r="P66" s="5">
        <f t="shared" si="3"/>
        <v>4430.6081570863407</v>
      </c>
      <c r="Q66" s="35">
        <f t="shared" si="4"/>
        <v>8.2500000000000004E-2</v>
      </c>
      <c r="R66" s="5">
        <f t="shared" si="38"/>
        <v>31188.345844062205</v>
      </c>
      <c r="S66" s="5">
        <f t="shared" si="39"/>
        <v>268003.57921921887</v>
      </c>
      <c r="T66" s="5">
        <f t="shared" si="5"/>
        <v>643811.65415593761</v>
      </c>
      <c r="U66" s="5">
        <f t="shared" si="6"/>
        <v>299191.92506328109</v>
      </c>
      <c r="V66" s="150"/>
      <c r="W66" s="2">
        <v>59</v>
      </c>
      <c r="X66" s="118">
        <v>46631</v>
      </c>
      <c r="Y66" s="5">
        <f t="shared" si="40"/>
        <v>643057.6911055767</v>
      </c>
      <c r="Z66" s="5">
        <f t="shared" si="41"/>
        <v>4952.9108736857979</v>
      </c>
      <c r="AA66" s="5">
        <f t="shared" si="7"/>
        <v>665.85959964861922</v>
      </c>
      <c r="AB66" s="35">
        <f t="shared" si="8"/>
        <v>1.2425502884579585E-2</v>
      </c>
      <c r="AC66" s="5">
        <f t="shared" si="9"/>
        <v>4287.0512740371787</v>
      </c>
      <c r="AD66" s="35">
        <f t="shared" si="10"/>
        <v>8.0000000000000016E-2</v>
      </c>
      <c r="AE66" s="5">
        <f t="shared" si="42"/>
        <v>32608.168494071881</v>
      </c>
      <c r="AF66" s="5">
        <f t="shared" si="43"/>
        <v>259613.57305339022</v>
      </c>
      <c r="AG66" s="5">
        <f t="shared" si="11"/>
        <v>642391.83150592807</v>
      </c>
      <c r="AH66" s="5">
        <f t="shared" si="12"/>
        <v>292221.74154746212</v>
      </c>
      <c r="AI66" s="150"/>
      <c r="AJ66" s="2">
        <v>59</v>
      </c>
      <c r="AK66" s="118">
        <v>46631</v>
      </c>
      <c r="AL66" s="5">
        <f t="shared" si="44"/>
        <v>641610.79358835856</v>
      </c>
      <c r="AM66" s="5">
        <f t="shared" si="45"/>
        <v>4835.7826575235513</v>
      </c>
      <c r="AN66" s="5">
        <f t="shared" si="13"/>
        <v>692.04628226540262</v>
      </c>
      <c r="AO66" s="35">
        <f t="shared" si="14"/>
        <v>1.294329127591458E-2</v>
      </c>
      <c r="AP66" s="5">
        <f t="shared" si="15"/>
        <v>4143.7363752581487</v>
      </c>
      <c r="AQ66" s="35">
        <f t="shared" si="16"/>
        <v>7.7499999999999986E-2</v>
      </c>
      <c r="AR66" s="5">
        <f t="shared" si="46"/>
        <v>34081.252693906827</v>
      </c>
      <c r="AS66" s="5">
        <f t="shared" si="47"/>
        <v>251229.92409998263</v>
      </c>
      <c r="AT66" s="5">
        <f t="shared" si="17"/>
        <v>640918.74730609311</v>
      </c>
      <c r="AU66" s="5">
        <f t="shared" si="18"/>
        <v>285311.17679388943</v>
      </c>
      <c r="AV66" s="150"/>
      <c r="AW66" s="2">
        <v>59</v>
      </c>
      <c r="AX66" s="118">
        <v>46631</v>
      </c>
      <c r="AY66" s="5">
        <f t="shared" si="48"/>
        <v>640110.20858603471</v>
      </c>
      <c r="AZ66" s="5">
        <f t="shared" si="49"/>
        <v>4719.6979327312483</v>
      </c>
      <c r="BA66" s="5">
        <f t="shared" si="19"/>
        <v>719.00912906853182</v>
      </c>
      <c r="BB66" s="35">
        <f t="shared" si="20"/>
        <v>1.3479100056662682E-2</v>
      </c>
      <c r="BC66" s="5">
        <f t="shared" si="21"/>
        <v>4000.6888036627165</v>
      </c>
      <c r="BD66" s="35">
        <f t="shared" si="22"/>
        <v>7.4999999999999997E-2</v>
      </c>
      <c r="BE66" s="5">
        <f t="shared" si="50"/>
        <v>35608.800543033889</v>
      </c>
      <c r="BF66" s="5">
        <f t="shared" si="51"/>
        <v>242853.37748810984</v>
      </c>
      <c r="BG66" s="5">
        <f t="shared" si="23"/>
        <v>639391.19945696613</v>
      </c>
      <c r="BH66" s="5">
        <f t="shared" si="24"/>
        <v>278462.17803114373</v>
      </c>
      <c r="BI66" s="150"/>
      <c r="BJ66" s="2">
        <v>59</v>
      </c>
      <c r="BK66" s="118">
        <v>46631</v>
      </c>
      <c r="BL66" s="5">
        <f t="shared" si="52"/>
        <v>638554.76760613965</v>
      </c>
      <c r="BM66" s="5">
        <f t="shared" si="53"/>
        <v>4604.6898903792935</v>
      </c>
      <c r="BN66" s="5">
        <f t="shared" si="25"/>
        <v>746.75483609220009</v>
      </c>
      <c r="BO66" s="35">
        <f t="shared" si="26"/>
        <v>1.4033342929534868E-2</v>
      </c>
      <c r="BP66" s="5">
        <f t="shared" si="27"/>
        <v>3857.9350542870934</v>
      </c>
      <c r="BQ66" s="35">
        <f t="shared" si="28"/>
        <v>7.2499999999999995E-2</v>
      </c>
      <c r="BR66" s="5">
        <f t="shared" si="54"/>
        <v>37191.987229952676</v>
      </c>
      <c r="BS66" s="5">
        <f t="shared" si="55"/>
        <v>234484.71630242566</v>
      </c>
      <c r="BT66" s="5">
        <f t="shared" si="29"/>
        <v>637808.01277004741</v>
      </c>
      <c r="BU66" s="5">
        <f t="shared" si="30"/>
        <v>271676.70353237831</v>
      </c>
      <c r="BV66" s="150"/>
      <c r="BW66" s="2">
        <v>59</v>
      </c>
      <c r="BX66" s="118">
        <v>46631</v>
      </c>
      <c r="BY66" s="5">
        <f t="shared" si="56"/>
        <v>636943.3322022371</v>
      </c>
      <c r="BZ66" s="5">
        <f t="shared" si="57"/>
        <v>4490.7918424594827</v>
      </c>
      <c r="CA66" s="5">
        <f t="shared" si="31"/>
        <v>775.28907127976618</v>
      </c>
      <c r="CB66" s="35">
        <f t="shared" si="32"/>
        <v>1.4606431035537134E-2</v>
      </c>
      <c r="CC66" s="5">
        <f t="shared" si="33"/>
        <v>3715.5027711797165</v>
      </c>
      <c r="CD66" s="35">
        <f t="shared" si="34"/>
        <v>7.0000000000000007E-2</v>
      </c>
      <c r="CE66" s="5">
        <f t="shared" si="58"/>
        <v>38831.956869042428</v>
      </c>
      <c r="CF66" s="5">
        <f t="shared" si="59"/>
        <v>226124.76183606716</v>
      </c>
      <c r="CG66" s="5">
        <f t="shared" si="35"/>
        <v>636168.04313095729</v>
      </c>
      <c r="CH66" s="5">
        <f t="shared" si="36"/>
        <v>264956.71870510961</v>
      </c>
    </row>
    <row r="67" spans="9:86" ht="14.25" customHeight="1">
      <c r="I67" s="150"/>
      <c r="J67" s="2">
        <v>60</v>
      </c>
      <c r="K67" s="118">
        <v>46661</v>
      </c>
      <c r="L67" s="5">
        <f t="shared" si="37"/>
        <v>643811.65415593761</v>
      </c>
      <c r="M67" s="5">
        <f t="shared" si="0"/>
        <v>5071.049577343746</v>
      </c>
      <c r="N67" s="5">
        <f t="shared" si="1"/>
        <v>644.84445502167455</v>
      </c>
      <c r="O67" s="35">
        <f t="shared" si="2"/>
        <v>1.2019250366638813E-2</v>
      </c>
      <c r="P67" s="5">
        <f t="shared" si="3"/>
        <v>4426.2051223220715</v>
      </c>
      <c r="Q67" s="35">
        <f t="shared" si="4"/>
        <v>8.2500000000000018E-2</v>
      </c>
      <c r="R67" s="5">
        <f t="shared" si="38"/>
        <v>31833.190299083879</v>
      </c>
      <c r="S67" s="5">
        <f t="shared" si="39"/>
        <v>272429.78434154094</v>
      </c>
      <c r="T67" s="5">
        <f t="shared" si="5"/>
        <v>643166.80970091594</v>
      </c>
      <c r="U67" s="5">
        <f t="shared" si="6"/>
        <v>304262.97464062483</v>
      </c>
      <c r="V67" s="150"/>
      <c r="W67" s="2">
        <v>60</v>
      </c>
      <c r="X67" s="118">
        <v>46661</v>
      </c>
      <c r="Y67" s="5">
        <f t="shared" si="40"/>
        <v>642391.83150592807</v>
      </c>
      <c r="Z67" s="5">
        <f t="shared" si="41"/>
        <v>4952.9108736857979</v>
      </c>
      <c r="AA67" s="5">
        <f t="shared" si="7"/>
        <v>670.29866364627742</v>
      </c>
      <c r="AB67" s="35">
        <f t="shared" si="8"/>
        <v>1.2521304862951239E-2</v>
      </c>
      <c r="AC67" s="5">
        <f t="shared" si="9"/>
        <v>4282.6122100395205</v>
      </c>
      <c r="AD67" s="35">
        <f t="shared" si="10"/>
        <v>0.08</v>
      </c>
      <c r="AE67" s="5">
        <f t="shared" si="42"/>
        <v>33278.467157718158</v>
      </c>
      <c r="AF67" s="5">
        <f t="shared" si="43"/>
        <v>263896.18526342977</v>
      </c>
      <c r="AG67" s="5">
        <f t="shared" si="11"/>
        <v>641721.53284228174</v>
      </c>
      <c r="AH67" s="5">
        <f t="shared" si="12"/>
        <v>297174.65242114791</v>
      </c>
      <c r="AI67" s="150"/>
      <c r="AJ67" s="2">
        <v>60</v>
      </c>
      <c r="AK67" s="118">
        <v>46661</v>
      </c>
      <c r="AL67" s="5">
        <f t="shared" si="44"/>
        <v>640918.74730609311</v>
      </c>
      <c r="AM67" s="5">
        <f t="shared" si="45"/>
        <v>4835.7826575235513</v>
      </c>
      <c r="AN67" s="5">
        <f t="shared" si="13"/>
        <v>696.51574783836622</v>
      </c>
      <c r="AO67" s="35">
        <f t="shared" si="14"/>
        <v>1.3040949432656632E-2</v>
      </c>
      <c r="AP67" s="5">
        <f t="shared" si="15"/>
        <v>4139.2669096851851</v>
      </c>
      <c r="AQ67" s="35">
        <f t="shared" si="16"/>
        <v>7.7500000000000013E-2</v>
      </c>
      <c r="AR67" s="5">
        <f t="shared" si="46"/>
        <v>34777.768441745196</v>
      </c>
      <c r="AS67" s="5">
        <f t="shared" si="47"/>
        <v>255369.19100966782</v>
      </c>
      <c r="AT67" s="5">
        <f t="shared" si="17"/>
        <v>640222.23155825469</v>
      </c>
      <c r="AU67" s="5">
        <f t="shared" si="18"/>
        <v>290146.95945141301</v>
      </c>
      <c r="AV67" s="150"/>
      <c r="AW67" s="2">
        <v>60</v>
      </c>
      <c r="AX67" s="118">
        <v>46661</v>
      </c>
      <c r="AY67" s="5">
        <f t="shared" si="48"/>
        <v>639391.19945696613</v>
      </c>
      <c r="AZ67" s="5">
        <f t="shared" si="49"/>
        <v>4719.6979327312483</v>
      </c>
      <c r="BA67" s="5">
        <f t="shared" si="19"/>
        <v>723.50293612521045</v>
      </c>
      <c r="BB67" s="35">
        <f t="shared" si="20"/>
        <v>1.3578596703983672E-2</v>
      </c>
      <c r="BC67" s="5">
        <f t="shared" si="21"/>
        <v>3996.1949966060379</v>
      </c>
      <c r="BD67" s="35">
        <f t="shared" si="22"/>
        <v>7.4999999999999997E-2</v>
      </c>
      <c r="BE67" s="5">
        <f t="shared" si="50"/>
        <v>36332.303479159098</v>
      </c>
      <c r="BF67" s="5">
        <f t="shared" si="51"/>
        <v>246849.57248471587</v>
      </c>
      <c r="BG67" s="5">
        <f t="shared" si="23"/>
        <v>638667.69652084087</v>
      </c>
      <c r="BH67" s="5">
        <f t="shared" si="24"/>
        <v>283181.87596387498</v>
      </c>
      <c r="BI67" s="150"/>
      <c r="BJ67" s="2">
        <v>60</v>
      </c>
      <c r="BK67" s="118">
        <v>46661</v>
      </c>
      <c r="BL67" s="5">
        <f t="shared" si="52"/>
        <v>637808.01277004741</v>
      </c>
      <c r="BM67" s="5">
        <f t="shared" si="53"/>
        <v>4604.6898903792935</v>
      </c>
      <c r="BN67" s="5">
        <f t="shared" si="25"/>
        <v>751.26647989359026</v>
      </c>
      <c r="BO67" s="35">
        <f t="shared" si="26"/>
        <v>1.4134657417628562E-2</v>
      </c>
      <c r="BP67" s="5">
        <f t="shared" si="27"/>
        <v>3853.4234104857032</v>
      </c>
      <c r="BQ67" s="35">
        <f t="shared" si="28"/>
        <v>7.2499999999999995E-2</v>
      </c>
      <c r="BR67" s="5">
        <f t="shared" si="54"/>
        <v>37943.253709846264</v>
      </c>
      <c r="BS67" s="5">
        <f t="shared" si="55"/>
        <v>238338.13971291136</v>
      </c>
      <c r="BT67" s="5">
        <f t="shared" si="29"/>
        <v>637056.74629015382</v>
      </c>
      <c r="BU67" s="5">
        <f t="shared" si="30"/>
        <v>276281.39342275762</v>
      </c>
      <c r="BV67" s="150"/>
      <c r="BW67" s="2">
        <v>60</v>
      </c>
      <c r="BX67" s="118">
        <v>46661</v>
      </c>
      <c r="BY67" s="5">
        <f t="shared" si="56"/>
        <v>636168.04313095729</v>
      </c>
      <c r="BZ67" s="5">
        <f t="shared" si="57"/>
        <v>4490.7918424594827</v>
      </c>
      <c r="CA67" s="5">
        <f t="shared" si="31"/>
        <v>779.8115908622317</v>
      </c>
      <c r="CB67" s="35">
        <f t="shared" si="32"/>
        <v>1.4709539706351547E-2</v>
      </c>
      <c r="CC67" s="5">
        <f t="shared" si="33"/>
        <v>3710.980251597251</v>
      </c>
      <c r="CD67" s="35">
        <f t="shared" si="34"/>
        <v>7.0000000000000007E-2</v>
      </c>
      <c r="CE67" s="5">
        <f t="shared" si="58"/>
        <v>39611.768459904662</v>
      </c>
      <c r="CF67" s="5">
        <f t="shared" si="59"/>
        <v>229835.7420876644</v>
      </c>
      <c r="CG67" s="5">
        <f t="shared" si="35"/>
        <v>635388.23154009506</v>
      </c>
      <c r="CH67" s="5">
        <f t="shared" si="36"/>
        <v>269447.51054756908</v>
      </c>
    </row>
    <row r="68" spans="9:86" ht="14.25" customHeight="1">
      <c r="I68" s="150"/>
      <c r="J68" s="2">
        <v>61</v>
      </c>
      <c r="K68" s="118">
        <v>46692</v>
      </c>
      <c r="L68" s="5">
        <f t="shared" si="37"/>
        <v>643166.80970091594</v>
      </c>
      <c r="M68" s="5">
        <f t="shared" si="0"/>
        <v>5071.049577343746</v>
      </c>
      <c r="N68" s="5">
        <f t="shared" si="1"/>
        <v>649.2777606499485</v>
      </c>
      <c r="O68" s="35">
        <f t="shared" si="2"/>
        <v>1.2114016162342846E-2</v>
      </c>
      <c r="P68" s="5">
        <f t="shared" si="3"/>
        <v>4421.7718166937975</v>
      </c>
      <c r="Q68" s="35">
        <f t="shared" si="4"/>
        <v>8.2500000000000018E-2</v>
      </c>
      <c r="R68" s="5">
        <f t="shared" si="38"/>
        <v>32482.468059733827</v>
      </c>
      <c r="S68" s="5">
        <f t="shared" si="39"/>
        <v>276851.55615823471</v>
      </c>
      <c r="T68" s="5">
        <f t="shared" si="5"/>
        <v>642517.53194026602</v>
      </c>
      <c r="U68" s="5">
        <f t="shared" si="6"/>
        <v>309334.02421796852</v>
      </c>
      <c r="V68" s="150"/>
      <c r="W68" s="2">
        <v>61</v>
      </c>
      <c r="X68" s="118">
        <v>46692</v>
      </c>
      <c r="Y68" s="5">
        <f t="shared" si="40"/>
        <v>641721.53284228174</v>
      </c>
      <c r="Z68" s="5">
        <f t="shared" si="41"/>
        <v>4952.9108736857979</v>
      </c>
      <c r="AA68" s="5">
        <f t="shared" si="7"/>
        <v>674.7673214039196</v>
      </c>
      <c r="AB68" s="35">
        <f t="shared" si="8"/>
        <v>1.2617946324760643E-2</v>
      </c>
      <c r="AC68" s="5">
        <f t="shared" si="9"/>
        <v>4278.1435522818783</v>
      </c>
      <c r="AD68" s="35">
        <f t="shared" si="10"/>
        <v>0.08</v>
      </c>
      <c r="AE68" s="5">
        <f t="shared" si="42"/>
        <v>33953.234479122075</v>
      </c>
      <c r="AF68" s="5">
        <f t="shared" si="43"/>
        <v>268174.32881571166</v>
      </c>
      <c r="AG68" s="5">
        <f t="shared" si="11"/>
        <v>641046.76552087779</v>
      </c>
      <c r="AH68" s="5">
        <f t="shared" si="12"/>
        <v>302127.56329483376</v>
      </c>
      <c r="AI68" s="150"/>
      <c r="AJ68" s="2">
        <v>61</v>
      </c>
      <c r="AK68" s="118">
        <v>46692</v>
      </c>
      <c r="AL68" s="5">
        <f t="shared" si="44"/>
        <v>640222.23155825469</v>
      </c>
      <c r="AM68" s="5">
        <f t="shared" si="45"/>
        <v>4835.7826575235513</v>
      </c>
      <c r="AN68" s="5">
        <f t="shared" si="13"/>
        <v>701.01407870982348</v>
      </c>
      <c r="AO68" s="35">
        <f t="shared" si="14"/>
        <v>1.3139451474596985E-2</v>
      </c>
      <c r="AP68" s="5">
        <f t="shared" si="15"/>
        <v>4134.7685788137278</v>
      </c>
      <c r="AQ68" s="35">
        <f t="shared" si="16"/>
        <v>7.7499999999999986E-2</v>
      </c>
      <c r="AR68" s="5">
        <f t="shared" si="46"/>
        <v>35478.782520455017</v>
      </c>
      <c r="AS68" s="5">
        <f t="shared" si="47"/>
        <v>259503.95958848155</v>
      </c>
      <c r="AT68" s="5">
        <f t="shared" si="17"/>
        <v>639521.21747954481</v>
      </c>
      <c r="AU68" s="5">
        <f t="shared" si="18"/>
        <v>294982.74210893654</v>
      </c>
      <c r="AV68" s="150"/>
      <c r="AW68" s="2">
        <v>61</v>
      </c>
      <c r="AX68" s="118">
        <v>46692</v>
      </c>
      <c r="AY68" s="5">
        <f t="shared" si="48"/>
        <v>638667.69652084087</v>
      </c>
      <c r="AZ68" s="5">
        <f t="shared" si="49"/>
        <v>4719.6979327312483</v>
      </c>
      <c r="BA68" s="5">
        <f t="shared" si="19"/>
        <v>728.0248294759931</v>
      </c>
      <c r="BB68" s="35">
        <f t="shared" si="20"/>
        <v>1.3678941335694809E-2</v>
      </c>
      <c r="BC68" s="5">
        <f t="shared" si="21"/>
        <v>3991.6731032552552</v>
      </c>
      <c r="BD68" s="35">
        <f t="shared" si="22"/>
        <v>7.4999999999999997E-2</v>
      </c>
      <c r="BE68" s="5">
        <f t="shared" si="50"/>
        <v>37060.328308635093</v>
      </c>
      <c r="BF68" s="5">
        <f t="shared" si="51"/>
        <v>250841.24558797112</v>
      </c>
      <c r="BG68" s="5">
        <f t="shared" si="23"/>
        <v>637939.67169136484</v>
      </c>
      <c r="BH68" s="5">
        <f t="shared" si="24"/>
        <v>287901.57389660622</v>
      </c>
      <c r="BI68" s="150"/>
      <c r="BJ68" s="2">
        <v>61</v>
      </c>
      <c r="BK68" s="118">
        <v>46692</v>
      </c>
      <c r="BL68" s="5">
        <f t="shared" si="52"/>
        <v>637056.74629015382</v>
      </c>
      <c r="BM68" s="5">
        <f t="shared" si="53"/>
        <v>4604.6898903792935</v>
      </c>
      <c r="BN68" s="5">
        <f t="shared" si="25"/>
        <v>755.80538154294754</v>
      </c>
      <c r="BO68" s="35">
        <f t="shared" si="26"/>
        <v>1.4236823691659803E-2</v>
      </c>
      <c r="BP68" s="5">
        <f t="shared" si="27"/>
        <v>3848.884508836346</v>
      </c>
      <c r="BQ68" s="35">
        <f t="shared" si="28"/>
        <v>7.2499999999999995E-2</v>
      </c>
      <c r="BR68" s="5">
        <f t="shared" si="54"/>
        <v>38699.059091389208</v>
      </c>
      <c r="BS68" s="5">
        <f t="shared" si="55"/>
        <v>242187.02422174771</v>
      </c>
      <c r="BT68" s="5">
        <f t="shared" si="29"/>
        <v>636300.94090861082</v>
      </c>
      <c r="BU68" s="5">
        <f t="shared" si="30"/>
        <v>280886.08331313694</v>
      </c>
      <c r="BV68" s="150"/>
      <c r="BW68" s="2">
        <v>61</v>
      </c>
      <c r="BX68" s="118">
        <v>46692</v>
      </c>
      <c r="BY68" s="5">
        <f t="shared" si="56"/>
        <v>635388.23154009506</v>
      </c>
      <c r="BZ68" s="5">
        <f t="shared" si="57"/>
        <v>4490.7918424594827</v>
      </c>
      <c r="CA68" s="5">
        <f t="shared" si="31"/>
        <v>784.36049180892815</v>
      </c>
      <c r="CB68" s="35">
        <f t="shared" si="32"/>
        <v>1.4813503673010962E-2</v>
      </c>
      <c r="CC68" s="5">
        <f t="shared" si="33"/>
        <v>3706.4313506505546</v>
      </c>
      <c r="CD68" s="35">
        <f t="shared" si="34"/>
        <v>7.0000000000000007E-2</v>
      </c>
      <c r="CE68" s="5">
        <f t="shared" si="58"/>
        <v>40396.128951713588</v>
      </c>
      <c r="CF68" s="5">
        <f t="shared" si="59"/>
        <v>233542.17343831496</v>
      </c>
      <c r="CG68" s="5">
        <f t="shared" si="35"/>
        <v>634603.87104828609</v>
      </c>
      <c r="CH68" s="5">
        <f t="shared" si="36"/>
        <v>273938.30239002855</v>
      </c>
    </row>
    <row r="69" spans="9:86" ht="14.25" customHeight="1">
      <c r="I69" s="150"/>
      <c r="J69" s="2">
        <v>62</v>
      </c>
      <c r="K69" s="118">
        <v>46722</v>
      </c>
      <c r="L69" s="5">
        <f t="shared" si="37"/>
        <v>642517.53194026602</v>
      </c>
      <c r="M69" s="5">
        <f t="shared" si="0"/>
        <v>5071.049577343746</v>
      </c>
      <c r="N69" s="5">
        <f t="shared" si="1"/>
        <v>653.74154525441736</v>
      </c>
      <c r="O69" s="35">
        <f t="shared" si="2"/>
        <v>1.2209625657004387E-2</v>
      </c>
      <c r="P69" s="5">
        <f t="shared" si="3"/>
        <v>4417.3080320893287</v>
      </c>
      <c r="Q69" s="35">
        <f t="shared" si="4"/>
        <v>8.2500000000000004E-2</v>
      </c>
      <c r="R69" s="5">
        <f t="shared" si="38"/>
        <v>33136.209604988246</v>
      </c>
      <c r="S69" s="5">
        <f t="shared" si="39"/>
        <v>281268.86419032404</v>
      </c>
      <c r="T69" s="5">
        <f t="shared" si="5"/>
        <v>641863.79039501166</v>
      </c>
      <c r="U69" s="5">
        <f t="shared" si="6"/>
        <v>314405.07379531226</v>
      </c>
      <c r="V69" s="150"/>
      <c r="W69" s="2">
        <v>62</v>
      </c>
      <c r="X69" s="118">
        <v>46722</v>
      </c>
      <c r="Y69" s="5">
        <f t="shared" si="40"/>
        <v>641046.76552087779</v>
      </c>
      <c r="Z69" s="5">
        <f t="shared" si="41"/>
        <v>4952.9108736857979</v>
      </c>
      <c r="AA69" s="5">
        <f t="shared" si="7"/>
        <v>679.26577021327921</v>
      </c>
      <c r="AB69" s="35">
        <f t="shared" si="8"/>
        <v>1.271543619120543E-2</v>
      </c>
      <c r="AC69" s="5">
        <f t="shared" si="9"/>
        <v>4273.6451034725187</v>
      </c>
      <c r="AD69" s="35">
        <f t="shared" si="10"/>
        <v>0.08</v>
      </c>
      <c r="AE69" s="5">
        <f t="shared" si="42"/>
        <v>34632.500249335353</v>
      </c>
      <c r="AF69" s="5">
        <f t="shared" si="43"/>
        <v>272447.97391918418</v>
      </c>
      <c r="AG69" s="5">
        <f t="shared" si="11"/>
        <v>640367.49975066446</v>
      </c>
      <c r="AH69" s="5">
        <f t="shared" si="12"/>
        <v>307080.47416851955</v>
      </c>
      <c r="AI69" s="150"/>
      <c r="AJ69" s="2">
        <v>62</v>
      </c>
      <c r="AK69" s="118">
        <v>46722</v>
      </c>
      <c r="AL69" s="5">
        <f t="shared" si="44"/>
        <v>639521.21747954481</v>
      </c>
      <c r="AM69" s="5">
        <f t="shared" si="45"/>
        <v>4835.7826575235513</v>
      </c>
      <c r="AN69" s="5">
        <f t="shared" si="13"/>
        <v>705.54146130149093</v>
      </c>
      <c r="AO69" s="35">
        <f t="shared" si="14"/>
        <v>1.3238806319805478E-2</v>
      </c>
      <c r="AP69" s="5">
        <f t="shared" si="15"/>
        <v>4130.2411962220604</v>
      </c>
      <c r="AQ69" s="35">
        <f t="shared" si="16"/>
        <v>7.7499999999999999E-2</v>
      </c>
      <c r="AR69" s="5">
        <f t="shared" si="46"/>
        <v>36184.323981756505</v>
      </c>
      <c r="AS69" s="5">
        <f t="shared" si="47"/>
        <v>263634.2007847036</v>
      </c>
      <c r="AT69" s="5">
        <f t="shared" si="17"/>
        <v>638815.67601824331</v>
      </c>
      <c r="AU69" s="5">
        <f t="shared" si="18"/>
        <v>299818.52476646012</v>
      </c>
      <c r="AV69" s="150"/>
      <c r="AW69" s="2">
        <v>62</v>
      </c>
      <c r="AX69" s="118">
        <v>46722</v>
      </c>
      <c r="AY69" s="5">
        <f t="shared" si="48"/>
        <v>637939.67169136484</v>
      </c>
      <c r="AZ69" s="5">
        <f t="shared" si="49"/>
        <v>4719.6979327312483</v>
      </c>
      <c r="BA69" s="5">
        <f t="shared" si="19"/>
        <v>732.57498466021843</v>
      </c>
      <c r="BB69" s="35">
        <f t="shared" si="20"/>
        <v>1.3780142866198261E-2</v>
      </c>
      <c r="BC69" s="5">
        <f t="shared" si="21"/>
        <v>3987.1229480710299</v>
      </c>
      <c r="BD69" s="35">
        <f t="shared" si="22"/>
        <v>7.4999999999999997E-2</v>
      </c>
      <c r="BE69" s="5">
        <f t="shared" si="50"/>
        <v>37792.903293295312</v>
      </c>
      <c r="BF69" s="5">
        <f t="shared" si="51"/>
        <v>254828.36853604214</v>
      </c>
      <c r="BG69" s="5">
        <f t="shared" si="23"/>
        <v>637207.09670670459</v>
      </c>
      <c r="BH69" s="5">
        <f t="shared" si="24"/>
        <v>292621.27182933746</v>
      </c>
      <c r="BI69" s="150"/>
      <c r="BJ69" s="2">
        <v>62</v>
      </c>
      <c r="BK69" s="118">
        <v>46722</v>
      </c>
      <c r="BL69" s="5">
        <f t="shared" si="52"/>
        <v>636300.94090861082</v>
      </c>
      <c r="BM69" s="5">
        <f t="shared" si="53"/>
        <v>4604.6898903792935</v>
      </c>
      <c r="BN69" s="5">
        <f t="shared" si="25"/>
        <v>760.37170572310333</v>
      </c>
      <c r="BO69" s="35">
        <f t="shared" si="26"/>
        <v>1.4339850661933481E-2</v>
      </c>
      <c r="BP69" s="5">
        <f t="shared" si="27"/>
        <v>3844.3181846561902</v>
      </c>
      <c r="BQ69" s="35">
        <f t="shared" si="28"/>
        <v>7.2499999999999995E-2</v>
      </c>
      <c r="BR69" s="5">
        <f t="shared" si="54"/>
        <v>39459.430797112313</v>
      </c>
      <c r="BS69" s="5">
        <f t="shared" si="55"/>
        <v>246031.34240640388</v>
      </c>
      <c r="BT69" s="5">
        <f t="shared" si="29"/>
        <v>635540.56920288771</v>
      </c>
      <c r="BU69" s="5">
        <f t="shared" si="30"/>
        <v>285490.7732035162</v>
      </c>
      <c r="BV69" s="150"/>
      <c r="BW69" s="2">
        <v>62</v>
      </c>
      <c r="BX69" s="118">
        <v>46722</v>
      </c>
      <c r="BY69" s="5">
        <f t="shared" si="56"/>
        <v>634603.87104828609</v>
      </c>
      <c r="BZ69" s="5">
        <f t="shared" si="57"/>
        <v>4490.7918424594827</v>
      </c>
      <c r="CA69" s="5">
        <f t="shared" si="31"/>
        <v>788.9359280111471</v>
      </c>
      <c r="CB69" s="35">
        <f t="shared" si="32"/>
        <v>1.4918331841397511E-2</v>
      </c>
      <c r="CC69" s="5">
        <f t="shared" si="33"/>
        <v>3701.8559144483356</v>
      </c>
      <c r="CD69" s="35">
        <f t="shared" si="34"/>
        <v>7.0000000000000007E-2</v>
      </c>
      <c r="CE69" s="5">
        <f t="shared" si="58"/>
        <v>41185.064879724734</v>
      </c>
      <c r="CF69" s="5">
        <f t="shared" si="59"/>
        <v>237244.02935276329</v>
      </c>
      <c r="CG69" s="5">
        <f t="shared" si="35"/>
        <v>633814.93512027489</v>
      </c>
      <c r="CH69" s="5">
        <f t="shared" si="36"/>
        <v>278429.09423248802</v>
      </c>
    </row>
    <row r="70" spans="9:86" ht="14.25" customHeight="1">
      <c r="I70" s="150"/>
      <c r="J70" s="2">
        <v>63</v>
      </c>
      <c r="K70" s="118">
        <v>46753</v>
      </c>
      <c r="L70" s="5">
        <f t="shared" si="37"/>
        <v>641863.79039501166</v>
      </c>
      <c r="M70" s="5">
        <f t="shared" si="0"/>
        <v>5071.049577343746</v>
      </c>
      <c r="N70" s="5">
        <f t="shared" si="1"/>
        <v>658.23601837804108</v>
      </c>
      <c r="O70" s="35">
        <f t="shared" si="2"/>
        <v>1.230608789393688E-2</v>
      </c>
      <c r="P70" s="5">
        <f t="shared" si="3"/>
        <v>4412.8135589657049</v>
      </c>
      <c r="Q70" s="35">
        <f t="shared" si="4"/>
        <v>8.2500000000000004E-2</v>
      </c>
      <c r="R70" s="5">
        <f t="shared" si="38"/>
        <v>33794.445623366286</v>
      </c>
      <c r="S70" s="5">
        <f t="shared" si="39"/>
        <v>285681.67774928972</v>
      </c>
      <c r="T70" s="5">
        <f t="shared" si="5"/>
        <v>641205.5543766336</v>
      </c>
      <c r="U70" s="5">
        <f t="shared" si="6"/>
        <v>319476.123372656</v>
      </c>
      <c r="V70" s="150"/>
      <c r="W70" s="2">
        <v>63</v>
      </c>
      <c r="X70" s="118">
        <v>46753</v>
      </c>
      <c r="Y70" s="5">
        <f t="shared" si="40"/>
        <v>640367.49975066446</v>
      </c>
      <c r="Z70" s="5">
        <f t="shared" si="41"/>
        <v>4952.9108736857979</v>
      </c>
      <c r="AA70" s="5">
        <f t="shared" si="7"/>
        <v>683.79420868136822</v>
      </c>
      <c r="AB70" s="35">
        <f t="shared" si="8"/>
        <v>1.2813783503021859E-2</v>
      </c>
      <c r="AC70" s="5">
        <f t="shared" si="9"/>
        <v>4269.1166650044297</v>
      </c>
      <c r="AD70" s="35">
        <f t="shared" si="10"/>
        <v>7.9999999999999988E-2</v>
      </c>
      <c r="AE70" s="5">
        <f t="shared" si="42"/>
        <v>35316.294458016724</v>
      </c>
      <c r="AF70" s="5">
        <f t="shared" si="43"/>
        <v>276717.09058418858</v>
      </c>
      <c r="AG70" s="5">
        <f t="shared" si="11"/>
        <v>639683.70554198313</v>
      </c>
      <c r="AH70" s="5">
        <f t="shared" si="12"/>
        <v>312033.38504220534</v>
      </c>
      <c r="AI70" s="150"/>
      <c r="AJ70" s="2">
        <v>63</v>
      </c>
      <c r="AK70" s="118">
        <v>46753</v>
      </c>
      <c r="AL70" s="5">
        <f t="shared" si="44"/>
        <v>638815.67601824331</v>
      </c>
      <c r="AM70" s="5">
        <f t="shared" si="45"/>
        <v>4835.7826575235513</v>
      </c>
      <c r="AN70" s="5">
        <f t="shared" si="13"/>
        <v>710.09808323906327</v>
      </c>
      <c r="AO70" s="35">
        <f t="shared" si="14"/>
        <v>1.3339023005793319E-2</v>
      </c>
      <c r="AP70" s="5">
        <f t="shared" si="15"/>
        <v>4125.684574284488</v>
      </c>
      <c r="AQ70" s="35">
        <f t="shared" si="16"/>
        <v>7.7499999999999999E-2</v>
      </c>
      <c r="AR70" s="5">
        <f t="shared" si="46"/>
        <v>36894.422064995568</v>
      </c>
      <c r="AS70" s="5">
        <f t="shared" si="47"/>
        <v>267759.88535898807</v>
      </c>
      <c r="AT70" s="5">
        <f t="shared" si="17"/>
        <v>638105.57793500426</v>
      </c>
      <c r="AU70" s="5">
        <f t="shared" si="18"/>
        <v>304654.30742398364</v>
      </c>
      <c r="AV70" s="150"/>
      <c r="AW70" s="2">
        <v>63</v>
      </c>
      <c r="AX70" s="118">
        <v>46753</v>
      </c>
      <c r="AY70" s="5">
        <f t="shared" si="48"/>
        <v>637207.09670670459</v>
      </c>
      <c r="AZ70" s="5">
        <f t="shared" si="49"/>
        <v>4719.6979327312483</v>
      </c>
      <c r="BA70" s="5">
        <f t="shared" si="19"/>
        <v>737.15357831434494</v>
      </c>
      <c r="BB70" s="35">
        <f t="shared" si="20"/>
        <v>1.3882210329248306E-2</v>
      </c>
      <c r="BC70" s="5">
        <f t="shared" si="21"/>
        <v>3982.5443544169034</v>
      </c>
      <c r="BD70" s="35">
        <f t="shared" si="22"/>
        <v>7.4999999999999997E-2</v>
      </c>
      <c r="BE70" s="5">
        <f t="shared" si="50"/>
        <v>38530.05687160966</v>
      </c>
      <c r="BF70" s="5">
        <f t="shared" si="51"/>
        <v>258810.91289045903</v>
      </c>
      <c r="BG70" s="5">
        <f t="shared" si="23"/>
        <v>636469.94312839024</v>
      </c>
      <c r="BH70" s="5">
        <f t="shared" si="24"/>
        <v>297340.96976206871</v>
      </c>
      <c r="BI70" s="150"/>
      <c r="BJ70" s="2">
        <v>63</v>
      </c>
      <c r="BK70" s="118">
        <v>46753</v>
      </c>
      <c r="BL70" s="5">
        <f t="shared" si="52"/>
        <v>635540.56920288771</v>
      </c>
      <c r="BM70" s="5">
        <f t="shared" si="53"/>
        <v>4604.6898903792935</v>
      </c>
      <c r="BN70" s="5">
        <f t="shared" si="25"/>
        <v>764.96561811184711</v>
      </c>
      <c r="BO70" s="35">
        <f t="shared" si="26"/>
        <v>1.4443747358025397E-2</v>
      </c>
      <c r="BP70" s="5">
        <f t="shared" si="27"/>
        <v>3839.7242722674464</v>
      </c>
      <c r="BQ70" s="35">
        <f t="shared" si="28"/>
        <v>7.2499999999999995E-2</v>
      </c>
      <c r="BR70" s="5">
        <f t="shared" si="54"/>
        <v>40224.396415224161</v>
      </c>
      <c r="BS70" s="5">
        <f t="shared" si="55"/>
        <v>249871.06667867134</v>
      </c>
      <c r="BT70" s="5">
        <f t="shared" si="29"/>
        <v>634775.60358477582</v>
      </c>
      <c r="BU70" s="5">
        <f t="shared" si="30"/>
        <v>290095.46309389552</v>
      </c>
      <c r="BV70" s="150"/>
      <c r="BW70" s="2">
        <v>63</v>
      </c>
      <c r="BX70" s="118">
        <v>46753</v>
      </c>
      <c r="BY70" s="5">
        <f t="shared" si="56"/>
        <v>633814.93512027489</v>
      </c>
      <c r="BZ70" s="5">
        <f t="shared" si="57"/>
        <v>4490.7918424594827</v>
      </c>
      <c r="CA70" s="5">
        <f t="shared" si="31"/>
        <v>793.53805425787914</v>
      </c>
      <c r="CB70" s="35">
        <f t="shared" si="32"/>
        <v>1.5024033236590639E-2</v>
      </c>
      <c r="CC70" s="5">
        <f t="shared" si="33"/>
        <v>3697.2537882016036</v>
      </c>
      <c r="CD70" s="35">
        <f t="shared" si="34"/>
        <v>7.0000000000000007E-2</v>
      </c>
      <c r="CE70" s="5">
        <f t="shared" si="58"/>
        <v>41978.602933982613</v>
      </c>
      <c r="CF70" s="5">
        <f t="shared" si="59"/>
        <v>240941.28314096489</v>
      </c>
      <c r="CG70" s="5">
        <f t="shared" si="35"/>
        <v>633021.39706601703</v>
      </c>
      <c r="CH70" s="5">
        <f t="shared" si="36"/>
        <v>282919.88607494748</v>
      </c>
    </row>
    <row r="71" spans="9:86" ht="14.25" customHeight="1">
      <c r="I71" s="150"/>
      <c r="J71" s="2">
        <v>64</v>
      </c>
      <c r="K71" s="118">
        <v>46784</v>
      </c>
      <c r="L71" s="5">
        <f t="shared" si="37"/>
        <v>641205.5543766336</v>
      </c>
      <c r="M71" s="5">
        <f t="shared" si="0"/>
        <v>5071.049577343746</v>
      </c>
      <c r="N71" s="5">
        <f t="shared" si="1"/>
        <v>662.76139100439013</v>
      </c>
      <c r="O71" s="35">
        <f t="shared" si="2"/>
        <v>1.2403412038101498E-2</v>
      </c>
      <c r="P71" s="5">
        <f t="shared" si="3"/>
        <v>4408.2881863393559</v>
      </c>
      <c r="Q71" s="35">
        <f t="shared" si="4"/>
        <v>8.2500000000000004E-2</v>
      </c>
      <c r="R71" s="5">
        <f t="shared" si="38"/>
        <v>34457.207014370673</v>
      </c>
      <c r="S71" s="5">
        <f t="shared" si="39"/>
        <v>290089.96593562909</v>
      </c>
      <c r="T71" s="5">
        <f t="shared" si="5"/>
        <v>640542.79298562917</v>
      </c>
      <c r="U71" s="5">
        <f t="shared" si="6"/>
        <v>324547.17294999975</v>
      </c>
      <c r="V71" s="150"/>
      <c r="W71" s="2">
        <v>64</v>
      </c>
      <c r="X71" s="118">
        <v>46784</v>
      </c>
      <c r="Y71" s="5">
        <f t="shared" si="40"/>
        <v>639683.70554198313</v>
      </c>
      <c r="Z71" s="5">
        <f t="shared" si="41"/>
        <v>4952.9108736857979</v>
      </c>
      <c r="AA71" s="5">
        <f t="shared" si="7"/>
        <v>688.35283673924368</v>
      </c>
      <c r="AB71" s="35">
        <f t="shared" si="8"/>
        <v>1.2912997422487568E-2</v>
      </c>
      <c r="AC71" s="5">
        <f t="shared" si="9"/>
        <v>4264.5580369465542</v>
      </c>
      <c r="AD71" s="35">
        <f t="shared" si="10"/>
        <v>0.08</v>
      </c>
      <c r="AE71" s="5">
        <f t="shared" si="42"/>
        <v>36004.647294755967</v>
      </c>
      <c r="AF71" s="5">
        <f t="shared" si="43"/>
        <v>280981.64862113516</v>
      </c>
      <c r="AG71" s="5">
        <f t="shared" si="11"/>
        <v>638995.35270524386</v>
      </c>
      <c r="AH71" s="5">
        <f t="shared" si="12"/>
        <v>316986.29591589113</v>
      </c>
      <c r="AI71" s="150"/>
      <c r="AJ71" s="2">
        <v>64</v>
      </c>
      <c r="AK71" s="118">
        <v>46784</v>
      </c>
      <c r="AL71" s="5">
        <f t="shared" si="44"/>
        <v>638105.57793500426</v>
      </c>
      <c r="AM71" s="5">
        <f t="shared" si="45"/>
        <v>4835.7826575235513</v>
      </c>
      <c r="AN71" s="5">
        <f t="shared" si="13"/>
        <v>714.6841333599823</v>
      </c>
      <c r="AO71" s="35">
        <f t="shared" si="14"/>
        <v>1.3440110691515281E-2</v>
      </c>
      <c r="AP71" s="5">
        <f t="shared" si="15"/>
        <v>4121.098524163569</v>
      </c>
      <c r="AQ71" s="35">
        <f t="shared" si="16"/>
        <v>7.7499999999999999E-2</v>
      </c>
      <c r="AR71" s="5">
        <f t="shared" si="46"/>
        <v>37609.106198355548</v>
      </c>
      <c r="AS71" s="5">
        <f t="shared" si="47"/>
        <v>271880.98388315167</v>
      </c>
      <c r="AT71" s="5">
        <f t="shared" si="17"/>
        <v>637390.89380164433</v>
      </c>
      <c r="AU71" s="5">
        <f t="shared" si="18"/>
        <v>309490.09008150722</v>
      </c>
      <c r="AV71" s="150"/>
      <c r="AW71" s="2">
        <v>64</v>
      </c>
      <c r="AX71" s="118">
        <v>46784</v>
      </c>
      <c r="AY71" s="5">
        <f t="shared" si="48"/>
        <v>636469.94312839024</v>
      </c>
      <c r="AZ71" s="5">
        <f t="shared" si="49"/>
        <v>4719.6979327312483</v>
      </c>
      <c r="BA71" s="5">
        <f t="shared" si="19"/>
        <v>741.76078817880989</v>
      </c>
      <c r="BB71" s="35">
        <f t="shared" si="20"/>
        <v>1.3985152879953298E-2</v>
      </c>
      <c r="BC71" s="5">
        <f t="shared" si="21"/>
        <v>3977.9371445524384</v>
      </c>
      <c r="BD71" s="35">
        <f t="shared" si="22"/>
        <v>7.4999999999999997E-2</v>
      </c>
      <c r="BE71" s="5">
        <f t="shared" si="50"/>
        <v>39271.817659788474</v>
      </c>
      <c r="BF71" s="5">
        <f t="shared" si="51"/>
        <v>262788.85003501148</v>
      </c>
      <c r="BG71" s="5">
        <f t="shared" si="23"/>
        <v>635728.18234021147</v>
      </c>
      <c r="BH71" s="5">
        <f t="shared" si="24"/>
        <v>302060.66769479995</v>
      </c>
      <c r="BI71" s="150"/>
      <c r="BJ71" s="2">
        <v>64</v>
      </c>
      <c r="BK71" s="118">
        <v>46784</v>
      </c>
      <c r="BL71" s="5">
        <f t="shared" si="52"/>
        <v>634775.60358477582</v>
      </c>
      <c r="BM71" s="5">
        <f t="shared" si="53"/>
        <v>4604.6898903792935</v>
      </c>
      <c r="BN71" s="5">
        <f t="shared" si="25"/>
        <v>769.58728538793957</v>
      </c>
      <c r="BO71" s="35">
        <f t="shared" si="26"/>
        <v>1.4548522930783857E-2</v>
      </c>
      <c r="BP71" s="5">
        <f t="shared" si="27"/>
        <v>3835.1026049913539</v>
      </c>
      <c r="BQ71" s="35">
        <f t="shared" si="28"/>
        <v>7.2499999999999995E-2</v>
      </c>
      <c r="BR71" s="5">
        <f t="shared" si="54"/>
        <v>40993.983700612102</v>
      </c>
      <c r="BS71" s="5">
        <f t="shared" si="55"/>
        <v>253706.16928366269</v>
      </c>
      <c r="BT71" s="5">
        <f t="shared" si="29"/>
        <v>634006.01629938791</v>
      </c>
      <c r="BU71" s="5">
        <f t="shared" si="30"/>
        <v>294700.15298427478</v>
      </c>
      <c r="BV71" s="150"/>
      <c r="BW71" s="2">
        <v>64</v>
      </c>
      <c r="BX71" s="118">
        <v>46784</v>
      </c>
      <c r="BY71" s="5">
        <f t="shared" si="56"/>
        <v>633021.39706601703</v>
      </c>
      <c r="BZ71" s="5">
        <f t="shared" si="57"/>
        <v>4490.7918424594827</v>
      </c>
      <c r="CA71" s="5">
        <f t="shared" si="31"/>
        <v>798.16702624104983</v>
      </c>
      <c r="CB71" s="35">
        <f t="shared" si="32"/>
        <v>1.5130617004868351E-2</v>
      </c>
      <c r="CC71" s="5">
        <f t="shared" si="33"/>
        <v>3692.6248162184329</v>
      </c>
      <c r="CD71" s="35">
        <f t="shared" si="34"/>
        <v>7.0000000000000007E-2</v>
      </c>
      <c r="CE71" s="5">
        <f t="shared" si="58"/>
        <v>42776.769960223661</v>
      </c>
      <c r="CF71" s="5">
        <f t="shared" si="59"/>
        <v>244633.90795718331</v>
      </c>
      <c r="CG71" s="5">
        <f t="shared" si="35"/>
        <v>632223.23003977595</v>
      </c>
      <c r="CH71" s="5">
        <f t="shared" si="36"/>
        <v>287410.67791740695</v>
      </c>
    </row>
    <row r="72" spans="9:86" ht="14.25" customHeight="1">
      <c r="I72" s="150"/>
      <c r="J72" s="2">
        <v>65</v>
      </c>
      <c r="K72" s="118">
        <v>46813</v>
      </c>
      <c r="L72" s="5">
        <f t="shared" si="37"/>
        <v>640542.79298562917</v>
      </c>
      <c r="M72" s="5">
        <f t="shared" si="0"/>
        <v>5071.049577343746</v>
      </c>
      <c r="N72" s="5">
        <f t="shared" si="1"/>
        <v>667.31787556754534</v>
      </c>
      <c r="O72" s="35">
        <f t="shared" si="2"/>
        <v>1.2501607378150927E-2</v>
      </c>
      <c r="P72" s="5">
        <f t="shared" si="3"/>
        <v>4403.7317017762007</v>
      </c>
      <c r="Q72" s="35">
        <f t="shared" si="4"/>
        <v>8.2500000000000004E-2</v>
      </c>
      <c r="R72" s="5">
        <f t="shared" si="38"/>
        <v>35124.52488993822</v>
      </c>
      <c r="S72" s="5">
        <f t="shared" si="39"/>
        <v>294493.6976374053</v>
      </c>
      <c r="T72" s="5">
        <f t="shared" si="5"/>
        <v>639875.47511006158</v>
      </c>
      <c r="U72" s="5">
        <f t="shared" si="6"/>
        <v>329618.22252734355</v>
      </c>
      <c r="V72" s="150"/>
      <c r="W72" s="2">
        <v>65</v>
      </c>
      <c r="X72" s="118">
        <v>46813</v>
      </c>
      <c r="Y72" s="5">
        <f t="shared" si="40"/>
        <v>638995.35270524386</v>
      </c>
      <c r="Z72" s="5">
        <f t="shared" si="41"/>
        <v>4952.9108736857979</v>
      </c>
      <c r="AA72" s="5">
        <f t="shared" si="7"/>
        <v>692.94185565083899</v>
      </c>
      <c r="AB72" s="35">
        <f t="shared" si="8"/>
        <v>1.3013087235465005E-2</v>
      </c>
      <c r="AC72" s="5">
        <f t="shared" si="9"/>
        <v>4259.9690180349589</v>
      </c>
      <c r="AD72" s="35">
        <f t="shared" si="10"/>
        <v>7.9999999999999988E-2</v>
      </c>
      <c r="AE72" s="5">
        <f t="shared" si="42"/>
        <v>36697.589150406806</v>
      </c>
      <c r="AF72" s="5">
        <f t="shared" si="43"/>
        <v>285241.61763917014</v>
      </c>
      <c r="AG72" s="5">
        <f t="shared" si="11"/>
        <v>638302.410849593</v>
      </c>
      <c r="AH72" s="5">
        <f t="shared" si="12"/>
        <v>321939.20678957697</v>
      </c>
      <c r="AI72" s="150"/>
      <c r="AJ72" s="2">
        <v>65</v>
      </c>
      <c r="AK72" s="118">
        <v>46813</v>
      </c>
      <c r="AL72" s="5">
        <f t="shared" si="44"/>
        <v>637390.89380164433</v>
      </c>
      <c r="AM72" s="5">
        <f t="shared" si="45"/>
        <v>4835.7826575235513</v>
      </c>
      <c r="AN72" s="5">
        <f t="shared" si="13"/>
        <v>719.29980172126488</v>
      </c>
      <c r="AO72" s="35">
        <f t="shared" si="14"/>
        <v>1.3542078659412614E-2</v>
      </c>
      <c r="AP72" s="5">
        <f t="shared" si="15"/>
        <v>4116.4828558022864</v>
      </c>
      <c r="AQ72" s="35">
        <f t="shared" si="16"/>
        <v>7.7499999999999999E-2</v>
      </c>
      <c r="AR72" s="5">
        <f t="shared" si="46"/>
        <v>38328.406000076815</v>
      </c>
      <c r="AS72" s="5">
        <f t="shared" si="47"/>
        <v>275997.46673895395</v>
      </c>
      <c r="AT72" s="5">
        <f t="shared" si="17"/>
        <v>636671.59399992309</v>
      </c>
      <c r="AU72" s="5">
        <f t="shared" si="18"/>
        <v>314325.87273903075</v>
      </c>
      <c r="AV72" s="150"/>
      <c r="AW72" s="2">
        <v>65</v>
      </c>
      <c r="AX72" s="118">
        <v>46813</v>
      </c>
      <c r="AY72" s="5">
        <f t="shared" si="48"/>
        <v>635728.18234021147</v>
      </c>
      <c r="AZ72" s="5">
        <f t="shared" si="49"/>
        <v>4719.6979327312483</v>
      </c>
      <c r="BA72" s="5">
        <f t="shared" si="19"/>
        <v>746.39679310492693</v>
      </c>
      <c r="BB72" s="35">
        <f t="shared" si="20"/>
        <v>1.4088979796818085E-2</v>
      </c>
      <c r="BC72" s="5">
        <f t="shared" si="21"/>
        <v>3973.3011396263214</v>
      </c>
      <c r="BD72" s="35">
        <f t="shared" si="22"/>
        <v>7.4999999999999997E-2</v>
      </c>
      <c r="BE72" s="5">
        <f t="shared" si="50"/>
        <v>40018.2144528934</v>
      </c>
      <c r="BF72" s="5">
        <f t="shared" si="51"/>
        <v>266762.15117463778</v>
      </c>
      <c r="BG72" s="5">
        <f t="shared" si="23"/>
        <v>634981.78554710653</v>
      </c>
      <c r="BH72" s="5">
        <f t="shared" si="24"/>
        <v>306780.3656275312</v>
      </c>
      <c r="BI72" s="150"/>
      <c r="BJ72" s="2">
        <v>65</v>
      </c>
      <c r="BK72" s="118">
        <v>46813</v>
      </c>
      <c r="BL72" s="5">
        <f t="shared" si="52"/>
        <v>634006.01629938791</v>
      </c>
      <c r="BM72" s="5">
        <f t="shared" si="53"/>
        <v>4604.6898903792935</v>
      </c>
      <c r="BN72" s="5">
        <f t="shared" si="25"/>
        <v>774.23687523715853</v>
      </c>
      <c r="BO72" s="35">
        <f t="shared" si="26"/>
        <v>1.4654186654371772E-2</v>
      </c>
      <c r="BP72" s="5">
        <f t="shared" si="27"/>
        <v>3830.453015142135</v>
      </c>
      <c r="BQ72" s="35">
        <f t="shared" si="28"/>
        <v>7.2499999999999995E-2</v>
      </c>
      <c r="BR72" s="5">
        <f t="shared" si="54"/>
        <v>41768.220575849264</v>
      </c>
      <c r="BS72" s="5">
        <f t="shared" si="55"/>
        <v>257536.62229880481</v>
      </c>
      <c r="BT72" s="5">
        <f t="shared" si="29"/>
        <v>633231.77942415071</v>
      </c>
      <c r="BU72" s="5">
        <f t="shared" si="30"/>
        <v>299304.8428746541</v>
      </c>
      <c r="BV72" s="150"/>
      <c r="BW72" s="2">
        <v>65</v>
      </c>
      <c r="BX72" s="118">
        <v>46813</v>
      </c>
      <c r="BY72" s="5">
        <f t="shared" si="56"/>
        <v>632223.23003977595</v>
      </c>
      <c r="BZ72" s="5">
        <f t="shared" si="57"/>
        <v>4490.7918424594827</v>
      </c>
      <c r="CA72" s="5">
        <f t="shared" si="31"/>
        <v>802.8230005607893</v>
      </c>
      <c r="CB72" s="35">
        <f t="shared" si="32"/>
        <v>1.5238092415749043E-2</v>
      </c>
      <c r="CC72" s="5">
        <f t="shared" si="33"/>
        <v>3687.9688418986934</v>
      </c>
      <c r="CD72" s="35">
        <f t="shared" si="34"/>
        <v>7.0000000000000007E-2</v>
      </c>
      <c r="CE72" s="5">
        <f t="shared" si="58"/>
        <v>43579.592960784452</v>
      </c>
      <c r="CF72" s="5">
        <f t="shared" si="59"/>
        <v>248321.87679908201</v>
      </c>
      <c r="CG72" s="5">
        <f t="shared" si="35"/>
        <v>631420.40703921521</v>
      </c>
      <c r="CH72" s="5">
        <f t="shared" si="36"/>
        <v>291901.46975986648</v>
      </c>
    </row>
    <row r="73" spans="9:86" ht="14.25" customHeight="1">
      <c r="I73" s="150"/>
      <c r="J73" s="2">
        <v>66</v>
      </c>
      <c r="K73" s="118">
        <v>46844</v>
      </c>
      <c r="L73" s="5">
        <f t="shared" si="37"/>
        <v>639875.47511006158</v>
      </c>
      <c r="M73" s="5">
        <f t="shared" si="0"/>
        <v>5071.049577343746</v>
      </c>
      <c r="N73" s="5">
        <f t="shared" si="1"/>
        <v>671.90568596207231</v>
      </c>
      <c r="O73" s="35">
        <f t="shared" si="2"/>
        <v>1.2600683328514845E-2</v>
      </c>
      <c r="P73" s="5">
        <f t="shared" si="3"/>
        <v>4399.1438913816737</v>
      </c>
      <c r="Q73" s="35">
        <f t="shared" si="4"/>
        <v>8.2500000000000018E-2</v>
      </c>
      <c r="R73" s="5">
        <f t="shared" si="38"/>
        <v>35796.430575900289</v>
      </c>
      <c r="S73" s="5">
        <f t="shared" si="39"/>
        <v>298892.84152878699</v>
      </c>
      <c r="T73" s="5">
        <f t="shared" si="5"/>
        <v>639203.56942409952</v>
      </c>
      <c r="U73" s="5">
        <f t="shared" si="6"/>
        <v>334689.27210468729</v>
      </c>
      <c r="V73" s="150"/>
      <c r="W73" s="2">
        <v>66</v>
      </c>
      <c r="X73" s="118">
        <v>46844</v>
      </c>
      <c r="Y73" s="5">
        <f t="shared" si="40"/>
        <v>638302.410849593</v>
      </c>
      <c r="Z73" s="5">
        <f t="shared" si="41"/>
        <v>4952.9108736857979</v>
      </c>
      <c r="AA73" s="5">
        <f t="shared" si="7"/>
        <v>697.56146802184412</v>
      </c>
      <c r="AB73" s="35">
        <f t="shared" si="8"/>
        <v>1.3114062353486201E-2</v>
      </c>
      <c r="AC73" s="5">
        <f t="shared" si="9"/>
        <v>4255.3494056639538</v>
      </c>
      <c r="AD73" s="35">
        <f t="shared" si="10"/>
        <v>0.08</v>
      </c>
      <c r="AE73" s="5">
        <f t="shared" si="42"/>
        <v>37395.150618428648</v>
      </c>
      <c r="AF73" s="5">
        <f t="shared" si="43"/>
        <v>289496.96704483411</v>
      </c>
      <c r="AG73" s="5">
        <f t="shared" si="11"/>
        <v>637604.84938157117</v>
      </c>
      <c r="AH73" s="5">
        <f t="shared" si="12"/>
        <v>326892.11766326276</v>
      </c>
      <c r="AI73" s="150"/>
      <c r="AJ73" s="2">
        <v>66</v>
      </c>
      <c r="AK73" s="118">
        <v>46844</v>
      </c>
      <c r="AL73" s="5">
        <f t="shared" si="44"/>
        <v>636671.59399992309</v>
      </c>
      <c r="AM73" s="5">
        <f t="shared" si="45"/>
        <v>4835.7826575235513</v>
      </c>
      <c r="AN73" s="5">
        <f t="shared" si="13"/>
        <v>723.94527960738105</v>
      </c>
      <c r="AO73" s="35">
        <f t="shared" si="14"/>
        <v>1.3644936317497499E-2</v>
      </c>
      <c r="AP73" s="5">
        <f t="shared" si="15"/>
        <v>4111.8373779161702</v>
      </c>
      <c r="AQ73" s="35">
        <f t="shared" si="16"/>
        <v>7.7500000000000013E-2</v>
      </c>
      <c r="AR73" s="5">
        <f t="shared" si="46"/>
        <v>39052.351279684197</v>
      </c>
      <c r="AS73" s="5">
        <f t="shared" si="47"/>
        <v>280109.3041168701</v>
      </c>
      <c r="AT73" s="5">
        <f t="shared" si="17"/>
        <v>635947.64872031566</v>
      </c>
      <c r="AU73" s="5">
        <f t="shared" si="18"/>
        <v>319161.65539655427</v>
      </c>
      <c r="AV73" s="150"/>
      <c r="AW73" s="2">
        <v>66</v>
      </c>
      <c r="AX73" s="118">
        <v>46844</v>
      </c>
      <c r="AY73" s="5">
        <f t="shared" si="48"/>
        <v>634981.78554710653</v>
      </c>
      <c r="AZ73" s="5">
        <f t="shared" si="49"/>
        <v>4719.6979327312483</v>
      </c>
      <c r="BA73" s="5">
        <f t="shared" si="19"/>
        <v>751.06177306183281</v>
      </c>
      <c r="BB73" s="35">
        <f t="shared" si="20"/>
        <v>1.4193700483828096E-2</v>
      </c>
      <c r="BC73" s="5">
        <f t="shared" si="21"/>
        <v>3968.6361596694155</v>
      </c>
      <c r="BD73" s="35">
        <f t="shared" si="22"/>
        <v>7.4999999999999997E-2</v>
      </c>
      <c r="BE73" s="5">
        <f t="shared" si="50"/>
        <v>40769.276225955233</v>
      </c>
      <c r="BF73" s="5">
        <f t="shared" si="51"/>
        <v>270730.78733430721</v>
      </c>
      <c r="BG73" s="5">
        <f t="shared" si="23"/>
        <v>634230.72377404466</v>
      </c>
      <c r="BH73" s="5">
        <f t="shared" si="24"/>
        <v>311500.06356026244</v>
      </c>
      <c r="BI73" s="150"/>
      <c r="BJ73" s="2">
        <v>66</v>
      </c>
      <c r="BK73" s="118">
        <v>46844</v>
      </c>
      <c r="BL73" s="5">
        <f t="shared" si="52"/>
        <v>633231.77942415071</v>
      </c>
      <c r="BM73" s="5">
        <f t="shared" si="53"/>
        <v>4604.6898903792935</v>
      </c>
      <c r="BN73" s="5">
        <f t="shared" si="25"/>
        <v>778.91455635838292</v>
      </c>
      <c r="BO73" s="35">
        <f t="shared" si="26"/>
        <v>1.4760747928350281E-2</v>
      </c>
      <c r="BP73" s="5">
        <f t="shared" si="27"/>
        <v>3825.7753340209106</v>
      </c>
      <c r="BQ73" s="35">
        <f t="shared" si="28"/>
        <v>7.2499999999999995E-2</v>
      </c>
      <c r="BR73" s="5">
        <f t="shared" si="54"/>
        <v>42547.135132207644</v>
      </c>
      <c r="BS73" s="5">
        <f t="shared" si="55"/>
        <v>261362.39763282571</v>
      </c>
      <c r="BT73" s="5">
        <f t="shared" si="29"/>
        <v>632452.86486779235</v>
      </c>
      <c r="BU73" s="5">
        <f t="shared" si="30"/>
        <v>303909.53276503336</v>
      </c>
      <c r="BV73" s="150"/>
      <c r="BW73" s="2">
        <v>66</v>
      </c>
      <c r="BX73" s="118">
        <v>46844</v>
      </c>
      <c r="BY73" s="5">
        <f t="shared" si="56"/>
        <v>631420.40703921521</v>
      </c>
      <c r="BZ73" s="5">
        <f t="shared" si="57"/>
        <v>4490.7918424594827</v>
      </c>
      <c r="CA73" s="5">
        <f t="shared" si="31"/>
        <v>807.50613473072735</v>
      </c>
      <c r="CB73" s="35">
        <f t="shared" si="32"/>
        <v>1.5346468864074762E-2</v>
      </c>
      <c r="CC73" s="5">
        <f t="shared" si="33"/>
        <v>3683.2857077287554</v>
      </c>
      <c r="CD73" s="35">
        <f t="shared" si="34"/>
        <v>7.0000000000000007E-2</v>
      </c>
      <c r="CE73" s="5">
        <f t="shared" si="58"/>
        <v>44387.099095515179</v>
      </c>
      <c r="CF73" s="5">
        <f t="shared" si="59"/>
        <v>252005.16250681077</v>
      </c>
      <c r="CG73" s="5">
        <f t="shared" si="35"/>
        <v>630612.90090448444</v>
      </c>
      <c r="CH73" s="5">
        <f t="shared" si="36"/>
        <v>296392.26160232595</v>
      </c>
    </row>
    <row r="74" spans="9:86" ht="14.25" customHeight="1">
      <c r="I74" s="150"/>
      <c r="J74" s="2">
        <v>67</v>
      </c>
      <c r="K74" s="118">
        <v>46874</v>
      </c>
      <c r="L74" s="5">
        <f t="shared" si="37"/>
        <v>639203.56942409952</v>
      </c>
      <c r="M74" s="5">
        <f t="shared" si="0"/>
        <v>5071.049577343746</v>
      </c>
      <c r="N74" s="5">
        <f t="shared" si="1"/>
        <v>676.52503755306134</v>
      </c>
      <c r="O74" s="35">
        <f t="shared" si="2"/>
        <v>1.2700649431527808E-2</v>
      </c>
      <c r="P74" s="5">
        <f t="shared" si="3"/>
        <v>4394.5245397906847</v>
      </c>
      <c r="Q74" s="35">
        <f t="shared" si="4"/>
        <v>8.2500000000000018E-2</v>
      </c>
      <c r="R74" s="5">
        <f t="shared" si="38"/>
        <v>36472.955613453349</v>
      </c>
      <c r="S74" s="5">
        <f t="shared" si="39"/>
        <v>303287.36606857768</v>
      </c>
      <c r="T74" s="5">
        <f t="shared" si="5"/>
        <v>638527.04438654648</v>
      </c>
      <c r="U74" s="5">
        <f t="shared" si="6"/>
        <v>339760.32168203103</v>
      </c>
      <c r="V74" s="150"/>
      <c r="W74" s="2">
        <v>67</v>
      </c>
      <c r="X74" s="118">
        <v>46874</v>
      </c>
      <c r="Y74" s="5">
        <f t="shared" si="40"/>
        <v>637604.84938157117</v>
      </c>
      <c r="Z74" s="5">
        <f t="shared" si="41"/>
        <v>4952.9108736857979</v>
      </c>
      <c r="AA74" s="5">
        <f t="shared" si="7"/>
        <v>702.21187780865694</v>
      </c>
      <c r="AB74" s="35">
        <f t="shared" si="8"/>
        <v>1.3215932315880276E-2</v>
      </c>
      <c r="AC74" s="5">
        <f t="shared" si="9"/>
        <v>4250.698995877141</v>
      </c>
      <c r="AD74" s="35">
        <f t="shared" si="10"/>
        <v>7.9999999999999988E-2</v>
      </c>
      <c r="AE74" s="5">
        <f t="shared" si="42"/>
        <v>38097.362496237307</v>
      </c>
      <c r="AF74" s="5">
        <f t="shared" si="43"/>
        <v>293747.66604071122</v>
      </c>
      <c r="AG74" s="5">
        <f t="shared" si="11"/>
        <v>636902.6375037625</v>
      </c>
      <c r="AH74" s="5">
        <f t="shared" si="12"/>
        <v>331845.02853694855</v>
      </c>
      <c r="AI74" s="150"/>
      <c r="AJ74" s="2">
        <v>67</v>
      </c>
      <c r="AK74" s="118">
        <v>46874</v>
      </c>
      <c r="AL74" s="5">
        <f t="shared" si="44"/>
        <v>635947.64872031566</v>
      </c>
      <c r="AM74" s="5">
        <f t="shared" si="45"/>
        <v>4835.7826575235513</v>
      </c>
      <c r="AN74" s="5">
        <f t="shared" si="13"/>
        <v>728.6207595381793</v>
      </c>
      <c r="AO74" s="35">
        <f t="shared" si="14"/>
        <v>1.3748693201479933E-2</v>
      </c>
      <c r="AP74" s="5">
        <f t="shared" si="15"/>
        <v>4107.161897985372</v>
      </c>
      <c r="AQ74" s="35">
        <f t="shared" si="16"/>
        <v>7.7499999999999999E-2</v>
      </c>
      <c r="AR74" s="5">
        <f t="shared" si="46"/>
        <v>39780.972039222375</v>
      </c>
      <c r="AS74" s="5">
        <f t="shared" si="47"/>
        <v>284216.46601485548</v>
      </c>
      <c r="AT74" s="5">
        <f t="shared" si="17"/>
        <v>635219.02796077752</v>
      </c>
      <c r="AU74" s="5">
        <f t="shared" si="18"/>
        <v>323997.43805407785</v>
      </c>
      <c r="AV74" s="150"/>
      <c r="AW74" s="2">
        <v>67</v>
      </c>
      <c r="AX74" s="118">
        <v>46874</v>
      </c>
      <c r="AY74" s="5">
        <f t="shared" si="48"/>
        <v>634230.72377404466</v>
      </c>
      <c r="AZ74" s="5">
        <f t="shared" si="49"/>
        <v>4719.6979327312483</v>
      </c>
      <c r="BA74" s="5">
        <f t="shared" si="19"/>
        <v>755.75590914346958</v>
      </c>
      <c r="BB74" s="35">
        <f t="shared" si="20"/>
        <v>1.4299324472575762E-2</v>
      </c>
      <c r="BC74" s="5">
        <f t="shared" si="21"/>
        <v>3963.9420235877787</v>
      </c>
      <c r="BD74" s="35">
        <f t="shared" si="22"/>
        <v>7.4999999999999997E-2</v>
      </c>
      <c r="BE74" s="5">
        <f t="shared" si="50"/>
        <v>41525.0321350987</v>
      </c>
      <c r="BF74" s="5">
        <f t="shared" si="51"/>
        <v>274694.72935789498</v>
      </c>
      <c r="BG74" s="5">
        <f t="shared" si="23"/>
        <v>633474.96786490118</v>
      </c>
      <c r="BH74" s="5">
        <f t="shared" si="24"/>
        <v>316219.76149299368</v>
      </c>
      <c r="BI74" s="150"/>
      <c r="BJ74" s="2">
        <v>67</v>
      </c>
      <c r="BK74" s="118">
        <v>46874</v>
      </c>
      <c r="BL74" s="5">
        <f t="shared" si="52"/>
        <v>632452.86486779235</v>
      </c>
      <c r="BM74" s="5">
        <f t="shared" si="53"/>
        <v>4604.6898903792935</v>
      </c>
      <c r="BN74" s="5">
        <f t="shared" si="25"/>
        <v>783.62049846971468</v>
      </c>
      <c r="BO74" s="35">
        <f t="shared" si="26"/>
        <v>1.4868216279804929E-2</v>
      </c>
      <c r="BP74" s="5">
        <f t="shared" si="27"/>
        <v>3821.0693919095788</v>
      </c>
      <c r="BQ74" s="35">
        <f t="shared" si="28"/>
        <v>7.2499999999999995E-2</v>
      </c>
      <c r="BR74" s="5">
        <f t="shared" si="54"/>
        <v>43330.755630677362</v>
      </c>
      <c r="BS74" s="5">
        <f t="shared" si="55"/>
        <v>265183.46702473529</v>
      </c>
      <c r="BT74" s="5">
        <f t="shared" si="29"/>
        <v>631669.24436932267</v>
      </c>
      <c r="BU74" s="5">
        <f t="shared" si="30"/>
        <v>308514.22265541262</v>
      </c>
      <c r="BV74" s="150"/>
      <c r="BW74" s="2">
        <v>67</v>
      </c>
      <c r="BX74" s="118">
        <v>46874</v>
      </c>
      <c r="BY74" s="5">
        <f t="shared" si="56"/>
        <v>630612.90090448444</v>
      </c>
      <c r="BZ74" s="5">
        <f t="shared" si="57"/>
        <v>4490.7918424594827</v>
      </c>
      <c r="CA74" s="5">
        <f t="shared" si="31"/>
        <v>812.2165871833231</v>
      </c>
      <c r="CB74" s="35">
        <f t="shared" si="32"/>
        <v>1.5455755872137069E-2</v>
      </c>
      <c r="CC74" s="5">
        <f t="shared" si="33"/>
        <v>3678.5752552761596</v>
      </c>
      <c r="CD74" s="35">
        <f t="shared" si="34"/>
        <v>7.0000000000000007E-2</v>
      </c>
      <c r="CE74" s="5">
        <f t="shared" si="58"/>
        <v>45199.3156826985</v>
      </c>
      <c r="CF74" s="5">
        <f t="shared" si="59"/>
        <v>255683.73776208694</v>
      </c>
      <c r="CG74" s="5">
        <f t="shared" si="35"/>
        <v>629800.68431730114</v>
      </c>
      <c r="CH74" s="5">
        <f t="shared" si="36"/>
        <v>300883.05344478542</v>
      </c>
    </row>
    <row r="75" spans="9:86" ht="14.25" customHeight="1">
      <c r="I75" s="150"/>
      <c r="J75" s="2">
        <v>68</v>
      </c>
      <c r="K75" s="118">
        <v>46905</v>
      </c>
      <c r="L75" s="5">
        <f t="shared" si="37"/>
        <v>638527.04438654648</v>
      </c>
      <c r="M75" s="5">
        <f t="shared" si="0"/>
        <v>5071.049577343746</v>
      </c>
      <c r="N75" s="5">
        <f t="shared" si="1"/>
        <v>681.17614718623918</v>
      </c>
      <c r="O75" s="35">
        <f t="shared" si="2"/>
        <v>1.2801515359600791E-2</v>
      </c>
      <c r="P75" s="5">
        <f t="shared" si="3"/>
        <v>4389.8734301575068</v>
      </c>
      <c r="Q75" s="35">
        <f t="shared" si="4"/>
        <v>8.2500000000000004E-2</v>
      </c>
      <c r="R75" s="5">
        <f t="shared" si="38"/>
        <v>37154.13176063959</v>
      </c>
      <c r="S75" s="5">
        <f t="shared" si="39"/>
        <v>307677.23949873517</v>
      </c>
      <c r="T75" s="5">
        <f t="shared" si="5"/>
        <v>637845.86823936028</v>
      </c>
      <c r="U75" s="5">
        <f t="shared" si="6"/>
        <v>344831.37125937478</v>
      </c>
      <c r="V75" s="150"/>
      <c r="W75" s="2">
        <v>68</v>
      </c>
      <c r="X75" s="118">
        <v>46905</v>
      </c>
      <c r="Y75" s="5">
        <f t="shared" si="40"/>
        <v>636902.6375037625</v>
      </c>
      <c r="Z75" s="5">
        <f t="shared" si="41"/>
        <v>4952.9108736857979</v>
      </c>
      <c r="AA75" s="5">
        <f t="shared" si="7"/>
        <v>706.89329032738078</v>
      </c>
      <c r="AB75" s="35">
        <f t="shared" si="8"/>
        <v>1.3318706791944253E-2</v>
      </c>
      <c r="AC75" s="5">
        <f t="shared" si="9"/>
        <v>4246.0175833584171</v>
      </c>
      <c r="AD75" s="35">
        <f t="shared" si="10"/>
        <v>0.08</v>
      </c>
      <c r="AE75" s="5">
        <f t="shared" si="42"/>
        <v>38804.255786564689</v>
      </c>
      <c r="AF75" s="5">
        <f t="shared" si="43"/>
        <v>297993.68362406961</v>
      </c>
      <c r="AG75" s="5">
        <f t="shared" si="11"/>
        <v>636195.7442134351</v>
      </c>
      <c r="AH75" s="5">
        <f t="shared" si="12"/>
        <v>336797.93941063428</v>
      </c>
      <c r="AI75" s="150"/>
      <c r="AJ75" s="2">
        <v>68</v>
      </c>
      <c r="AK75" s="118">
        <v>46905</v>
      </c>
      <c r="AL75" s="5">
        <f t="shared" si="44"/>
        <v>635219.02796077752</v>
      </c>
      <c r="AM75" s="5">
        <f t="shared" si="45"/>
        <v>4835.7826575235513</v>
      </c>
      <c r="AN75" s="5">
        <f t="shared" si="13"/>
        <v>733.32643527686287</v>
      </c>
      <c r="AO75" s="35">
        <f t="shared" si="14"/>
        <v>1.3853358976938136E-2</v>
      </c>
      <c r="AP75" s="5">
        <f t="shared" si="15"/>
        <v>4102.4562222466884</v>
      </c>
      <c r="AQ75" s="35">
        <f t="shared" si="16"/>
        <v>7.7500000000000013E-2</v>
      </c>
      <c r="AR75" s="5">
        <f t="shared" si="46"/>
        <v>40514.298474499235</v>
      </c>
      <c r="AS75" s="5">
        <f t="shared" si="47"/>
        <v>288318.92223710218</v>
      </c>
      <c r="AT75" s="5">
        <f t="shared" si="17"/>
        <v>634485.70152550063</v>
      </c>
      <c r="AU75" s="5">
        <f t="shared" si="18"/>
        <v>328833.22071160143</v>
      </c>
      <c r="AV75" s="150"/>
      <c r="AW75" s="2">
        <v>68</v>
      </c>
      <c r="AX75" s="118">
        <v>46905</v>
      </c>
      <c r="AY75" s="5">
        <f t="shared" si="48"/>
        <v>633474.96786490118</v>
      </c>
      <c r="AZ75" s="5">
        <f t="shared" si="49"/>
        <v>4719.6979327312483</v>
      </c>
      <c r="BA75" s="5">
        <f t="shared" si="19"/>
        <v>760.47938357561634</v>
      </c>
      <c r="BB75" s="35">
        <f t="shared" si="20"/>
        <v>1.4405861424430602E-2</v>
      </c>
      <c r="BC75" s="5">
        <f t="shared" si="21"/>
        <v>3959.218549155632</v>
      </c>
      <c r="BD75" s="35">
        <f t="shared" si="22"/>
        <v>7.4999999999999997E-2</v>
      </c>
      <c r="BE75" s="5">
        <f t="shared" si="50"/>
        <v>42285.511518674313</v>
      </c>
      <c r="BF75" s="5">
        <f t="shared" si="51"/>
        <v>278653.94790705061</v>
      </c>
      <c r="BG75" s="5">
        <f t="shared" si="23"/>
        <v>632714.48848132556</v>
      </c>
      <c r="BH75" s="5">
        <f t="shared" si="24"/>
        <v>320939.45942572493</v>
      </c>
      <c r="BI75" s="150"/>
      <c r="BJ75" s="2">
        <v>68</v>
      </c>
      <c r="BK75" s="118">
        <v>46905</v>
      </c>
      <c r="BL75" s="5">
        <f t="shared" si="52"/>
        <v>631669.24436932267</v>
      </c>
      <c r="BM75" s="5">
        <f t="shared" si="53"/>
        <v>4604.6898903792935</v>
      </c>
      <c r="BN75" s="5">
        <f t="shared" si="25"/>
        <v>788.35487231463594</v>
      </c>
      <c r="BO75" s="35">
        <f t="shared" si="26"/>
        <v>1.4976601365515325E-2</v>
      </c>
      <c r="BP75" s="5">
        <f t="shared" si="27"/>
        <v>3816.3350180646576</v>
      </c>
      <c r="BQ75" s="35">
        <f t="shared" si="28"/>
        <v>7.2499999999999995E-2</v>
      </c>
      <c r="BR75" s="5">
        <f t="shared" si="54"/>
        <v>44119.110502992</v>
      </c>
      <c r="BS75" s="5">
        <f t="shared" si="55"/>
        <v>268999.80204279994</v>
      </c>
      <c r="BT75" s="5">
        <f t="shared" si="29"/>
        <v>630880.88949700806</v>
      </c>
      <c r="BU75" s="5">
        <f t="shared" si="30"/>
        <v>313118.91254579194</v>
      </c>
      <c r="BV75" s="150"/>
      <c r="BW75" s="2">
        <v>68</v>
      </c>
      <c r="BX75" s="118">
        <v>46905</v>
      </c>
      <c r="BY75" s="5">
        <f t="shared" si="56"/>
        <v>629800.68431730114</v>
      </c>
      <c r="BZ75" s="5">
        <f t="shared" si="57"/>
        <v>4490.7918424594827</v>
      </c>
      <c r="CA75" s="5">
        <f t="shared" si="31"/>
        <v>816.95451727522595</v>
      </c>
      <c r="CB75" s="35">
        <f t="shared" si="32"/>
        <v>1.5565963091846394E-2</v>
      </c>
      <c r="CC75" s="5">
        <f t="shared" si="33"/>
        <v>3673.8373251842568</v>
      </c>
      <c r="CD75" s="35">
        <f t="shared" si="34"/>
        <v>7.0000000000000007E-2</v>
      </c>
      <c r="CE75" s="5">
        <f t="shared" si="58"/>
        <v>46016.270199973726</v>
      </c>
      <c r="CF75" s="5">
        <f t="shared" si="59"/>
        <v>259357.57508727119</v>
      </c>
      <c r="CG75" s="5">
        <f t="shared" si="35"/>
        <v>628983.72980002593</v>
      </c>
      <c r="CH75" s="5">
        <f t="shared" si="36"/>
        <v>305373.84528724494</v>
      </c>
    </row>
    <row r="76" spans="9:86" ht="14.25" customHeight="1">
      <c r="I76" s="150"/>
      <c r="J76" s="2">
        <v>69</v>
      </c>
      <c r="K76" s="118">
        <v>46935</v>
      </c>
      <c r="L76" s="5">
        <f t="shared" si="37"/>
        <v>637845.86823936028</v>
      </c>
      <c r="M76" s="5">
        <f t="shared" si="0"/>
        <v>5071.049577343746</v>
      </c>
      <c r="N76" s="5">
        <f t="shared" si="1"/>
        <v>685.85923319814447</v>
      </c>
      <c r="O76" s="35">
        <f t="shared" si="2"/>
        <v>1.2903290917437122E-2</v>
      </c>
      <c r="P76" s="5">
        <f t="shared" si="3"/>
        <v>4385.1903441456016</v>
      </c>
      <c r="Q76" s="35">
        <f t="shared" si="4"/>
        <v>8.249999999999999E-2</v>
      </c>
      <c r="R76" s="5">
        <f t="shared" si="38"/>
        <v>37839.990993837731</v>
      </c>
      <c r="S76" s="5">
        <f t="shared" si="39"/>
        <v>312062.42984288075</v>
      </c>
      <c r="T76" s="5">
        <f t="shared" si="5"/>
        <v>637160.00900616217</v>
      </c>
      <c r="U76" s="5">
        <f t="shared" si="6"/>
        <v>349902.42083671846</v>
      </c>
      <c r="V76" s="150"/>
      <c r="W76" s="2">
        <v>69</v>
      </c>
      <c r="X76" s="118">
        <v>46935</v>
      </c>
      <c r="Y76" s="5">
        <f t="shared" si="40"/>
        <v>636195.7442134351</v>
      </c>
      <c r="Z76" s="5">
        <f t="shared" si="41"/>
        <v>4952.9108736857979</v>
      </c>
      <c r="AA76" s="5">
        <f t="shared" si="7"/>
        <v>711.60591226289671</v>
      </c>
      <c r="AB76" s="35">
        <f t="shared" si="8"/>
        <v>1.3422395583158679E-2</v>
      </c>
      <c r="AC76" s="5">
        <f t="shared" si="9"/>
        <v>4241.3049614229012</v>
      </c>
      <c r="AD76" s="35">
        <f t="shared" si="10"/>
        <v>0.08</v>
      </c>
      <c r="AE76" s="5">
        <f t="shared" si="42"/>
        <v>39515.861698827583</v>
      </c>
      <c r="AF76" s="5">
        <f t="shared" si="43"/>
        <v>302234.98858549254</v>
      </c>
      <c r="AG76" s="5">
        <f t="shared" si="11"/>
        <v>635484.13830117218</v>
      </c>
      <c r="AH76" s="5">
        <f t="shared" si="12"/>
        <v>341750.85028432013</v>
      </c>
      <c r="AI76" s="150"/>
      <c r="AJ76" s="2">
        <v>69</v>
      </c>
      <c r="AK76" s="118">
        <v>46935</v>
      </c>
      <c r="AL76" s="5">
        <f t="shared" si="44"/>
        <v>634485.70152550063</v>
      </c>
      <c r="AM76" s="5">
        <f t="shared" si="45"/>
        <v>4835.7826575235513</v>
      </c>
      <c r="AN76" s="5">
        <f t="shared" si="13"/>
        <v>738.06250183802604</v>
      </c>
      <c r="AO76" s="35">
        <f t="shared" si="14"/>
        <v>1.3958943441533728E-2</v>
      </c>
      <c r="AP76" s="5">
        <f t="shared" si="15"/>
        <v>4097.7201556855252</v>
      </c>
      <c r="AQ76" s="35">
        <f t="shared" si="16"/>
        <v>7.7500000000000013E-2</v>
      </c>
      <c r="AR76" s="5">
        <f t="shared" si="46"/>
        <v>41252.360976337259</v>
      </c>
      <c r="AS76" s="5">
        <f t="shared" si="47"/>
        <v>292416.64239278767</v>
      </c>
      <c r="AT76" s="5">
        <f t="shared" si="17"/>
        <v>633747.63902366254</v>
      </c>
      <c r="AU76" s="5">
        <f t="shared" si="18"/>
        <v>333669.00336912496</v>
      </c>
      <c r="AV76" s="150"/>
      <c r="AW76" s="2">
        <v>69</v>
      </c>
      <c r="AX76" s="118">
        <v>46935</v>
      </c>
      <c r="AY76" s="5">
        <f t="shared" si="48"/>
        <v>632714.48848132556</v>
      </c>
      <c r="AZ76" s="5">
        <f t="shared" si="49"/>
        <v>4719.6979327312483</v>
      </c>
      <c r="BA76" s="5">
        <f t="shared" si="19"/>
        <v>765.23237972296374</v>
      </c>
      <c r="BB76" s="35">
        <f t="shared" si="20"/>
        <v>1.4513321132753852E-2</v>
      </c>
      <c r="BC76" s="5">
        <f t="shared" si="21"/>
        <v>3954.4655530082846</v>
      </c>
      <c r="BD76" s="35">
        <f t="shared" si="22"/>
        <v>7.4999999999999997E-2</v>
      </c>
      <c r="BE76" s="5">
        <f t="shared" si="50"/>
        <v>43050.743898397275</v>
      </c>
      <c r="BF76" s="5">
        <f t="shared" si="51"/>
        <v>282608.41346005892</v>
      </c>
      <c r="BG76" s="5">
        <f t="shared" si="23"/>
        <v>631949.25610160257</v>
      </c>
      <c r="BH76" s="5">
        <f t="shared" si="24"/>
        <v>325659.15735845617</v>
      </c>
      <c r="BI76" s="150"/>
      <c r="BJ76" s="2">
        <v>69</v>
      </c>
      <c r="BK76" s="118">
        <v>46935</v>
      </c>
      <c r="BL76" s="5">
        <f t="shared" si="52"/>
        <v>630880.88949700806</v>
      </c>
      <c r="BM76" s="5">
        <f t="shared" si="53"/>
        <v>4604.6898903792935</v>
      </c>
      <c r="BN76" s="5">
        <f t="shared" si="25"/>
        <v>793.11784966820323</v>
      </c>
      <c r="BO76" s="35">
        <f t="shared" si="26"/>
        <v>1.5085912974169391E-2</v>
      </c>
      <c r="BP76" s="5">
        <f t="shared" si="27"/>
        <v>3811.5720407110903</v>
      </c>
      <c r="BQ76" s="35">
        <f t="shared" si="28"/>
        <v>7.2499999999999995E-2</v>
      </c>
      <c r="BR76" s="5">
        <f t="shared" si="54"/>
        <v>44912.228352660204</v>
      </c>
      <c r="BS76" s="5">
        <f t="shared" si="55"/>
        <v>272811.37408351101</v>
      </c>
      <c r="BT76" s="5">
        <f t="shared" si="29"/>
        <v>630087.7716473398</v>
      </c>
      <c r="BU76" s="5">
        <f t="shared" si="30"/>
        <v>317723.6024361712</v>
      </c>
      <c r="BV76" s="150"/>
      <c r="BW76" s="2">
        <v>69</v>
      </c>
      <c r="BX76" s="118">
        <v>46935</v>
      </c>
      <c r="BY76" s="5">
        <f t="shared" si="56"/>
        <v>628983.72980002593</v>
      </c>
      <c r="BZ76" s="5">
        <f t="shared" si="57"/>
        <v>4490.7918424594827</v>
      </c>
      <c r="CA76" s="5">
        <f t="shared" si="31"/>
        <v>821.72008529266441</v>
      </c>
      <c r="CB76" s="35">
        <f t="shared" si="32"/>
        <v>1.5677100306945916E-2</v>
      </c>
      <c r="CC76" s="5">
        <f t="shared" si="33"/>
        <v>3669.0717571668183</v>
      </c>
      <c r="CD76" s="35">
        <f t="shared" si="34"/>
        <v>7.0000000000000007E-2</v>
      </c>
      <c r="CE76" s="5">
        <f t="shared" si="58"/>
        <v>46837.990285266387</v>
      </c>
      <c r="CF76" s="5">
        <f t="shared" si="59"/>
        <v>263026.64684443799</v>
      </c>
      <c r="CG76" s="5">
        <f t="shared" si="35"/>
        <v>628162.00971473323</v>
      </c>
      <c r="CH76" s="5">
        <f t="shared" si="36"/>
        <v>309864.63712970435</v>
      </c>
    </row>
    <row r="77" spans="9:86" ht="14.25" customHeight="1">
      <c r="I77" s="150"/>
      <c r="J77" s="2">
        <v>70</v>
      </c>
      <c r="K77" s="118">
        <v>46966</v>
      </c>
      <c r="L77" s="5">
        <f t="shared" si="37"/>
        <v>637160.00900616217</v>
      </c>
      <c r="M77" s="5">
        <f t="shared" si="0"/>
        <v>5071.049577343746</v>
      </c>
      <c r="N77" s="5">
        <f t="shared" si="1"/>
        <v>690.57451542638137</v>
      </c>
      <c r="O77" s="35">
        <f t="shared" si="2"/>
        <v>1.30059860442943E-2</v>
      </c>
      <c r="P77" s="5">
        <f t="shared" si="3"/>
        <v>4380.4750619173647</v>
      </c>
      <c r="Q77" s="35">
        <f t="shared" si="4"/>
        <v>8.249999999999999E-2</v>
      </c>
      <c r="R77" s="5">
        <f t="shared" si="38"/>
        <v>38530.56550926411</v>
      </c>
      <c r="S77" s="5">
        <f t="shared" si="39"/>
        <v>316442.90490479814</v>
      </c>
      <c r="T77" s="5">
        <f t="shared" si="5"/>
        <v>636469.43449073576</v>
      </c>
      <c r="U77" s="5">
        <f t="shared" si="6"/>
        <v>354973.47041406226</v>
      </c>
      <c r="V77" s="150"/>
      <c r="W77" s="2">
        <v>70</v>
      </c>
      <c r="X77" s="118">
        <v>46966</v>
      </c>
      <c r="Y77" s="5">
        <f t="shared" si="40"/>
        <v>635484.13830117218</v>
      </c>
      <c r="Z77" s="5">
        <f t="shared" si="41"/>
        <v>4952.9108736857979</v>
      </c>
      <c r="AA77" s="5">
        <f t="shared" si="7"/>
        <v>716.34995167798297</v>
      </c>
      <c r="AB77" s="35">
        <f t="shared" si="8"/>
        <v>1.3527008625448707E-2</v>
      </c>
      <c r="AC77" s="5">
        <f t="shared" si="9"/>
        <v>4236.560922007815</v>
      </c>
      <c r="AD77" s="35">
        <f t="shared" si="10"/>
        <v>0.08</v>
      </c>
      <c r="AE77" s="5">
        <f t="shared" si="42"/>
        <v>40232.211650505567</v>
      </c>
      <c r="AF77" s="5">
        <f t="shared" si="43"/>
        <v>306471.54950750037</v>
      </c>
      <c r="AG77" s="5">
        <f t="shared" si="11"/>
        <v>634767.78834949422</v>
      </c>
      <c r="AH77" s="5">
        <f t="shared" si="12"/>
        <v>346703.76115800592</v>
      </c>
      <c r="AI77" s="150"/>
      <c r="AJ77" s="2">
        <v>70</v>
      </c>
      <c r="AK77" s="118">
        <v>46966</v>
      </c>
      <c r="AL77" s="5">
        <f t="shared" si="44"/>
        <v>633747.63902366254</v>
      </c>
      <c r="AM77" s="5">
        <f t="shared" si="45"/>
        <v>4835.7826575235513</v>
      </c>
      <c r="AN77" s="5">
        <f t="shared" si="13"/>
        <v>742.8291554957309</v>
      </c>
      <c r="AO77" s="35">
        <f t="shared" si="14"/>
        <v>1.406545652727228E-2</v>
      </c>
      <c r="AP77" s="5">
        <f t="shared" si="15"/>
        <v>4092.9535020278204</v>
      </c>
      <c r="AQ77" s="35">
        <f t="shared" si="16"/>
        <v>7.7499999999999999E-2</v>
      </c>
      <c r="AR77" s="5">
        <f t="shared" si="46"/>
        <v>41995.190131832991</v>
      </c>
      <c r="AS77" s="5">
        <f t="shared" si="47"/>
        <v>296509.59589481552</v>
      </c>
      <c r="AT77" s="5">
        <f t="shared" si="17"/>
        <v>633004.80986816681</v>
      </c>
      <c r="AU77" s="5">
        <f t="shared" si="18"/>
        <v>338504.78602664848</v>
      </c>
      <c r="AV77" s="150"/>
      <c r="AW77" s="2">
        <v>70</v>
      </c>
      <c r="AX77" s="118">
        <v>46966</v>
      </c>
      <c r="AY77" s="5">
        <f t="shared" si="48"/>
        <v>631949.25610160257</v>
      </c>
      <c r="AZ77" s="5">
        <f t="shared" si="49"/>
        <v>4719.6979327312483</v>
      </c>
      <c r="BA77" s="5">
        <f t="shared" si="19"/>
        <v>770.01508209623262</v>
      </c>
      <c r="BB77" s="35">
        <f t="shared" si="20"/>
        <v>1.4621713525158717E-2</v>
      </c>
      <c r="BC77" s="5">
        <f t="shared" si="21"/>
        <v>3949.6828506350157</v>
      </c>
      <c r="BD77" s="35">
        <f t="shared" si="22"/>
        <v>7.4999999999999997E-2</v>
      </c>
      <c r="BE77" s="5">
        <f t="shared" si="50"/>
        <v>43820.758980493505</v>
      </c>
      <c r="BF77" s="5">
        <f t="shared" si="51"/>
        <v>286558.09631069395</v>
      </c>
      <c r="BG77" s="5">
        <f t="shared" si="23"/>
        <v>631179.24101950636</v>
      </c>
      <c r="BH77" s="5">
        <f t="shared" si="24"/>
        <v>330378.85529118747</v>
      </c>
      <c r="BI77" s="150"/>
      <c r="BJ77" s="2">
        <v>70</v>
      </c>
      <c r="BK77" s="118">
        <v>46966</v>
      </c>
      <c r="BL77" s="5">
        <f t="shared" si="52"/>
        <v>630087.7716473398</v>
      </c>
      <c r="BM77" s="5">
        <f t="shared" si="53"/>
        <v>4604.6898903792935</v>
      </c>
      <c r="BN77" s="5">
        <f t="shared" si="25"/>
        <v>797.90960334328247</v>
      </c>
      <c r="BO77" s="35">
        <f t="shared" si="26"/>
        <v>1.5196161028623279E-2</v>
      </c>
      <c r="BP77" s="5">
        <f t="shared" si="27"/>
        <v>3806.780287036011</v>
      </c>
      <c r="BQ77" s="35">
        <f t="shared" si="28"/>
        <v>7.2499999999999995E-2</v>
      </c>
      <c r="BR77" s="5">
        <f t="shared" si="54"/>
        <v>45710.137956003484</v>
      </c>
      <c r="BS77" s="5">
        <f t="shared" si="55"/>
        <v>276618.15437054704</v>
      </c>
      <c r="BT77" s="5">
        <f t="shared" si="29"/>
        <v>629289.86204399657</v>
      </c>
      <c r="BU77" s="5">
        <f t="shared" si="30"/>
        <v>322328.29232655052</v>
      </c>
      <c r="BV77" s="150"/>
      <c r="BW77" s="2">
        <v>70</v>
      </c>
      <c r="BX77" s="118">
        <v>46966</v>
      </c>
      <c r="BY77" s="5">
        <f t="shared" si="56"/>
        <v>628162.00971473323</v>
      </c>
      <c r="BZ77" s="5">
        <f t="shared" si="57"/>
        <v>4490.7918424594827</v>
      </c>
      <c r="CA77" s="5">
        <f t="shared" si="31"/>
        <v>826.51345245687207</v>
      </c>
      <c r="CB77" s="35">
        <f t="shared" si="32"/>
        <v>1.5789177435271185E-2</v>
      </c>
      <c r="CC77" s="5">
        <f t="shared" si="33"/>
        <v>3664.2783900026106</v>
      </c>
      <c r="CD77" s="35">
        <f t="shared" si="34"/>
        <v>7.0000000000000007E-2</v>
      </c>
      <c r="CE77" s="5">
        <f t="shared" si="58"/>
        <v>47664.503737723258</v>
      </c>
      <c r="CF77" s="5">
        <f t="shared" si="59"/>
        <v>266690.9252344406</v>
      </c>
      <c r="CG77" s="5">
        <f t="shared" si="35"/>
        <v>627335.49626227631</v>
      </c>
      <c r="CH77" s="5">
        <f t="shared" si="36"/>
        <v>314355.42897216388</v>
      </c>
    </row>
    <row r="78" spans="9:86" ht="14.25" customHeight="1">
      <c r="I78" s="150"/>
      <c r="J78" s="2">
        <v>71</v>
      </c>
      <c r="K78" s="118">
        <v>46997</v>
      </c>
      <c r="L78" s="5">
        <f t="shared" si="37"/>
        <v>636469.43449073576</v>
      </c>
      <c r="M78" s="5">
        <f t="shared" si="0"/>
        <v>5071.049577343746</v>
      </c>
      <c r="N78" s="5">
        <f t="shared" si="1"/>
        <v>695.32221521993779</v>
      </c>
      <c r="O78" s="35">
        <f t="shared" si="2"/>
        <v>1.3109610816292395E-2</v>
      </c>
      <c r="P78" s="5">
        <f t="shared" si="3"/>
        <v>4375.7273621238082</v>
      </c>
      <c r="Q78" s="35">
        <f t="shared" si="4"/>
        <v>8.2500000000000004E-2</v>
      </c>
      <c r="R78" s="5">
        <f t="shared" si="38"/>
        <v>39225.887724484048</v>
      </c>
      <c r="S78" s="5">
        <f t="shared" si="39"/>
        <v>320818.63226692192</v>
      </c>
      <c r="T78" s="5">
        <f t="shared" si="5"/>
        <v>635774.1122755158</v>
      </c>
      <c r="U78" s="5">
        <f t="shared" si="6"/>
        <v>360044.51999140595</v>
      </c>
      <c r="V78" s="150"/>
      <c r="W78" s="2">
        <v>71</v>
      </c>
      <c r="X78" s="118">
        <v>46997</v>
      </c>
      <c r="Y78" s="5">
        <f t="shared" si="40"/>
        <v>634767.78834949422</v>
      </c>
      <c r="Z78" s="5">
        <f t="shared" si="41"/>
        <v>4952.9108736857979</v>
      </c>
      <c r="AA78" s="5">
        <f t="shared" si="7"/>
        <v>721.12561802250275</v>
      </c>
      <c r="AB78" s="35">
        <f t="shared" si="8"/>
        <v>1.3632555991492016E-2</v>
      </c>
      <c r="AC78" s="5">
        <f t="shared" si="9"/>
        <v>4231.7852556632952</v>
      </c>
      <c r="AD78" s="35">
        <f t="shared" si="10"/>
        <v>0.08</v>
      </c>
      <c r="AE78" s="5">
        <f t="shared" si="42"/>
        <v>40953.33726852807</v>
      </c>
      <c r="AF78" s="5">
        <f t="shared" si="43"/>
        <v>310703.33476316364</v>
      </c>
      <c r="AG78" s="5">
        <f t="shared" si="11"/>
        <v>634046.6627314717</v>
      </c>
      <c r="AH78" s="5">
        <f t="shared" si="12"/>
        <v>351656.67203169171</v>
      </c>
      <c r="AI78" s="150"/>
      <c r="AJ78" s="2">
        <v>71</v>
      </c>
      <c r="AK78" s="118">
        <v>46997</v>
      </c>
      <c r="AL78" s="5">
        <f t="shared" si="44"/>
        <v>633004.80986816681</v>
      </c>
      <c r="AM78" s="5">
        <f t="shared" si="45"/>
        <v>4835.7826575235513</v>
      </c>
      <c r="AN78" s="5">
        <f t="shared" si="13"/>
        <v>747.62659379164052</v>
      </c>
      <c r="AO78" s="35">
        <f t="shared" si="14"/>
        <v>1.4172908302810757E-2</v>
      </c>
      <c r="AP78" s="5">
        <f t="shared" si="15"/>
        <v>4088.1560637319108</v>
      </c>
      <c r="AQ78" s="35">
        <f t="shared" si="16"/>
        <v>7.7499999999999999E-2</v>
      </c>
      <c r="AR78" s="5">
        <f t="shared" si="46"/>
        <v>42742.816725624631</v>
      </c>
      <c r="AS78" s="5">
        <f t="shared" si="47"/>
        <v>300597.75195854745</v>
      </c>
      <c r="AT78" s="5">
        <f t="shared" si="17"/>
        <v>632257.18327437516</v>
      </c>
      <c r="AU78" s="5">
        <f t="shared" si="18"/>
        <v>343340.56868417206</v>
      </c>
      <c r="AV78" s="150"/>
      <c r="AW78" s="2">
        <v>71</v>
      </c>
      <c r="AX78" s="118">
        <v>46997</v>
      </c>
      <c r="AY78" s="5">
        <f t="shared" si="48"/>
        <v>631179.24101950636</v>
      </c>
      <c r="AZ78" s="5">
        <f t="shared" si="49"/>
        <v>4719.6979327312483</v>
      </c>
      <c r="BA78" s="5">
        <f t="shared" si="19"/>
        <v>774.82767635933396</v>
      </c>
      <c r="BB78" s="35">
        <f t="shared" si="20"/>
        <v>1.4731048665817349E-2</v>
      </c>
      <c r="BC78" s="5">
        <f t="shared" si="21"/>
        <v>3944.8702563719144</v>
      </c>
      <c r="BD78" s="35">
        <f t="shared" si="22"/>
        <v>7.4999999999999997E-2</v>
      </c>
      <c r="BE78" s="5">
        <f t="shared" si="50"/>
        <v>44595.586656852836</v>
      </c>
      <c r="BF78" s="5">
        <f t="shared" si="51"/>
        <v>290502.96656706586</v>
      </c>
      <c r="BG78" s="5">
        <f t="shared" si="23"/>
        <v>630404.41334314703</v>
      </c>
      <c r="BH78" s="5">
        <f t="shared" si="24"/>
        <v>335098.55322391872</v>
      </c>
      <c r="BI78" s="150"/>
      <c r="BJ78" s="2">
        <v>71</v>
      </c>
      <c r="BK78" s="118">
        <v>46997</v>
      </c>
      <c r="BL78" s="5">
        <f t="shared" si="52"/>
        <v>629289.86204399657</v>
      </c>
      <c r="BM78" s="5">
        <f t="shared" si="53"/>
        <v>4604.6898903792935</v>
      </c>
      <c r="BN78" s="5">
        <f t="shared" si="25"/>
        <v>802.73030719681446</v>
      </c>
      <c r="BO78" s="35">
        <f t="shared" si="26"/>
        <v>1.5307355588207937E-2</v>
      </c>
      <c r="BP78" s="5">
        <f t="shared" si="27"/>
        <v>3801.959583182479</v>
      </c>
      <c r="BQ78" s="35">
        <f t="shared" si="28"/>
        <v>7.2499999999999995E-2</v>
      </c>
      <c r="BR78" s="5">
        <f t="shared" si="54"/>
        <v>46512.868263200296</v>
      </c>
      <c r="BS78" s="5">
        <f t="shared" si="55"/>
        <v>280420.11395372951</v>
      </c>
      <c r="BT78" s="5">
        <f t="shared" si="29"/>
        <v>628487.13173679973</v>
      </c>
      <c r="BU78" s="5">
        <f t="shared" si="30"/>
        <v>326932.98221692978</v>
      </c>
      <c r="BV78" s="150"/>
      <c r="BW78" s="2">
        <v>71</v>
      </c>
      <c r="BX78" s="118">
        <v>46997</v>
      </c>
      <c r="BY78" s="5">
        <f t="shared" si="56"/>
        <v>627335.49626227631</v>
      </c>
      <c r="BZ78" s="5">
        <f t="shared" si="57"/>
        <v>4490.7918424594827</v>
      </c>
      <c r="CA78" s="5">
        <f t="shared" si="31"/>
        <v>831.33478092953737</v>
      </c>
      <c r="CB78" s="35">
        <f t="shared" si="32"/>
        <v>1.5902204531056341E-2</v>
      </c>
      <c r="CC78" s="5">
        <f t="shared" si="33"/>
        <v>3659.4570615299453</v>
      </c>
      <c r="CD78" s="35">
        <f t="shared" si="34"/>
        <v>7.0000000000000007E-2</v>
      </c>
      <c r="CE78" s="5">
        <f t="shared" si="58"/>
        <v>48495.838518652796</v>
      </c>
      <c r="CF78" s="5">
        <f t="shared" si="59"/>
        <v>270350.38229597057</v>
      </c>
      <c r="CG78" s="5">
        <f t="shared" si="35"/>
        <v>626504.16148134682</v>
      </c>
      <c r="CH78" s="5">
        <f t="shared" si="36"/>
        <v>318846.22081462335</v>
      </c>
    </row>
    <row r="79" spans="9:86" ht="14.25" customHeight="1">
      <c r="I79" s="150"/>
      <c r="J79" s="2">
        <v>72</v>
      </c>
      <c r="K79" s="118">
        <v>47027</v>
      </c>
      <c r="L79" s="5">
        <f t="shared" si="37"/>
        <v>635774.1122755158</v>
      </c>
      <c r="M79" s="5">
        <f t="shared" si="0"/>
        <v>5071.049577343746</v>
      </c>
      <c r="N79" s="5">
        <f t="shared" si="1"/>
        <v>700.10255544957454</v>
      </c>
      <c r="O79" s="35">
        <f t="shared" si="2"/>
        <v>1.3214175448770364E-2</v>
      </c>
      <c r="P79" s="5">
        <f t="shared" si="3"/>
        <v>4370.9470218941715</v>
      </c>
      <c r="Q79" s="35">
        <f t="shared" si="4"/>
        <v>8.2500000000000018E-2</v>
      </c>
      <c r="R79" s="5">
        <f t="shared" si="38"/>
        <v>39925.99027993362</v>
      </c>
      <c r="S79" s="5">
        <f t="shared" si="39"/>
        <v>325189.57928881608</v>
      </c>
      <c r="T79" s="5">
        <f t="shared" si="5"/>
        <v>635074.00972006621</v>
      </c>
      <c r="U79" s="5">
        <f t="shared" si="6"/>
        <v>365115.56956874969</v>
      </c>
      <c r="V79" s="150"/>
      <c r="W79" s="2">
        <v>72</v>
      </c>
      <c r="X79" s="118">
        <v>47027</v>
      </c>
      <c r="Y79" s="5">
        <f t="shared" si="40"/>
        <v>634046.6627314717</v>
      </c>
      <c r="Z79" s="5">
        <f t="shared" si="41"/>
        <v>4952.9108736857979</v>
      </c>
      <c r="AA79" s="5">
        <f t="shared" si="7"/>
        <v>725.93312214265279</v>
      </c>
      <c r="AB79" s="35">
        <f t="shared" si="8"/>
        <v>1.3739047893074639E-2</v>
      </c>
      <c r="AC79" s="5">
        <f t="shared" si="9"/>
        <v>4226.9777515431451</v>
      </c>
      <c r="AD79" s="35">
        <f t="shared" si="10"/>
        <v>0.08</v>
      </c>
      <c r="AE79" s="5">
        <f t="shared" si="42"/>
        <v>41679.270390670725</v>
      </c>
      <c r="AF79" s="5">
        <f t="shared" si="43"/>
        <v>314930.31251470681</v>
      </c>
      <c r="AG79" s="5">
        <f t="shared" si="11"/>
        <v>633320.72960932902</v>
      </c>
      <c r="AH79" s="5">
        <f t="shared" si="12"/>
        <v>356609.58290537755</v>
      </c>
      <c r="AI79" s="150"/>
      <c r="AJ79" s="2">
        <v>72</v>
      </c>
      <c r="AK79" s="118">
        <v>47027</v>
      </c>
      <c r="AL79" s="5">
        <f t="shared" si="44"/>
        <v>632257.18327437516</v>
      </c>
      <c r="AM79" s="5">
        <f t="shared" si="45"/>
        <v>4835.7826575235513</v>
      </c>
      <c r="AN79" s="5">
        <f t="shared" si="13"/>
        <v>752.45501554321163</v>
      </c>
      <c r="AO79" s="35">
        <f t="shared" si="14"/>
        <v>1.4281308975812937E-2</v>
      </c>
      <c r="AP79" s="5">
        <f t="shared" si="15"/>
        <v>4083.3276419803396</v>
      </c>
      <c r="AQ79" s="35">
        <f t="shared" si="16"/>
        <v>7.7499999999999999E-2</v>
      </c>
      <c r="AR79" s="5">
        <f t="shared" si="46"/>
        <v>43495.271741167846</v>
      </c>
      <c r="AS79" s="5">
        <f t="shared" si="47"/>
        <v>304681.07960052777</v>
      </c>
      <c r="AT79" s="5">
        <f t="shared" si="17"/>
        <v>631504.72825883189</v>
      </c>
      <c r="AU79" s="5">
        <f t="shared" si="18"/>
        <v>348176.35134169564</v>
      </c>
      <c r="AV79" s="150"/>
      <c r="AW79" s="2">
        <v>72</v>
      </c>
      <c r="AX79" s="118">
        <v>47027</v>
      </c>
      <c r="AY79" s="5">
        <f t="shared" si="48"/>
        <v>630404.41334314703</v>
      </c>
      <c r="AZ79" s="5">
        <f t="shared" si="49"/>
        <v>4719.6979327312483</v>
      </c>
      <c r="BA79" s="5">
        <f t="shared" si="19"/>
        <v>779.67034933657987</v>
      </c>
      <c r="BB79" s="35">
        <f t="shared" si="20"/>
        <v>1.4841336757815807E-2</v>
      </c>
      <c r="BC79" s="5">
        <f t="shared" si="21"/>
        <v>3940.0275833946685</v>
      </c>
      <c r="BD79" s="35">
        <f t="shared" si="22"/>
        <v>7.4999999999999997E-2</v>
      </c>
      <c r="BE79" s="5">
        <f t="shared" si="50"/>
        <v>45375.257006189415</v>
      </c>
      <c r="BF79" s="5">
        <f t="shared" si="51"/>
        <v>294442.99415046052</v>
      </c>
      <c r="BG79" s="5">
        <f t="shared" si="23"/>
        <v>629624.74299381045</v>
      </c>
      <c r="BH79" s="5">
        <f t="shared" si="24"/>
        <v>339818.25115664996</v>
      </c>
      <c r="BI79" s="150"/>
      <c r="BJ79" s="2">
        <v>72</v>
      </c>
      <c r="BK79" s="118">
        <v>47027</v>
      </c>
      <c r="BL79" s="5">
        <f t="shared" si="52"/>
        <v>628487.13173679973</v>
      </c>
      <c r="BM79" s="5">
        <f t="shared" si="53"/>
        <v>4604.6898903792935</v>
      </c>
      <c r="BN79" s="5">
        <f t="shared" si="25"/>
        <v>807.58013613612866</v>
      </c>
      <c r="BO79" s="35">
        <f t="shared" si="26"/>
        <v>1.5419506851083726E-2</v>
      </c>
      <c r="BP79" s="5">
        <f t="shared" si="27"/>
        <v>3797.1097542431648</v>
      </c>
      <c r="BQ79" s="35">
        <f t="shared" si="28"/>
        <v>7.2499999999999995E-2</v>
      </c>
      <c r="BR79" s="5">
        <f t="shared" si="54"/>
        <v>47320.448399336427</v>
      </c>
      <c r="BS79" s="5">
        <f t="shared" si="55"/>
        <v>284217.22370797268</v>
      </c>
      <c r="BT79" s="5">
        <f t="shared" si="29"/>
        <v>627679.55160066357</v>
      </c>
      <c r="BU79" s="5">
        <f t="shared" si="30"/>
        <v>331537.6721073091</v>
      </c>
      <c r="BV79" s="150"/>
      <c r="BW79" s="2">
        <v>72</v>
      </c>
      <c r="BX79" s="118">
        <v>47027</v>
      </c>
      <c r="BY79" s="5">
        <f t="shared" si="56"/>
        <v>626504.16148134682</v>
      </c>
      <c r="BZ79" s="5">
        <f t="shared" si="57"/>
        <v>4490.7918424594827</v>
      </c>
      <c r="CA79" s="5">
        <f t="shared" si="31"/>
        <v>836.1842338182928</v>
      </c>
      <c r="CB79" s="35">
        <f t="shared" si="32"/>
        <v>1.6016191787288338E-2</v>
      </c>
      <c r="CC79" s="5">
        <f t="shared" si="33"/>
        <v>3654.6076086411899</v>
      </c>
      <c r="CD79" s="35">
        <f t="shared" si="34"/>
        <v>7.0000000000000007E-2</v>
      </c>
      <c r="CE79" s="5">
        <f t="shared" si="58"/>
        <v>49332.022752471086</v>
      </c>
      <c r="CF79" s="5">
        <f t="shared" si="59"/>
        <v>274004.98990461178</v>
      </c>
      <c r="CG79" s="5">
        <f t="shared" si="35"/>
        <v>625667.9772475285</v>
      </c>
      <c r="CH79" s="5">
        <f t="shared" si="36"/>
        <v>323337.01265708287</v>
      </c>
    </row>
    <row r="80" spans="9:86" ht="14.25" customHeight="1">
      <c r="I80" s="150"/>
      <c r="J80" s="2">
        <v>73</v>
      </c>
      <c r="K80" s="118">
        <v>47058</v>
      </c>
      <c r="L80" s="5">
        <f t="shared" si="37"/>
        <v>635074.00972006621</v>
      </c>
      <c r="M80" s="5">
        <f t="shared" si="0"/>
        <v>5071.049577343746</v>
      </c>
      <c r="N80" s="5">
        <f t="shared" si="1"/>
        <v>704.91576051829088</v>
      </c>
      <c r="O80" s="35">
        <f t="shared" si="2"/>
        <v>1.331969029869152E-2</v>
      </c>
      <c r="P80" s="5">
        <f t="shared" si="3"/>
        <v>4366.1338168254551</v>
      </c>
      <c r="Q80" s="35">
        <f t="shared" si="4"/>
        <v>8.2500000000000004E-2</v>
      </c>
      <c r="R80" s="5">
        <f t="shared" si="38"/>
        <v>40630.906040451911</v>
      </c>
      <c r="S80" s="5">
        <f t="shared" si="39"/>
        <v>329555.71310564154</v>
      </c>
      <c r="T80" s="5">
        <f t="shared" si="5"/>
        <v>634369.09395954793</v>
      </c>
      <c r="U80" s="5">
        <f t="shared" si="6"/>
        <v>370186.61914609344</v>
      </c>
      <c r="V80" s="150"/>
      <c r="W80" s="2">
        <v>73</v>
      </c>
      <c r="X80" s="118">
        <v>47058</v>
      </c>
      <c r="Y80" s="5">
        <f t="shared" si="40"/>
        <v>633320.72960932902</v>
      </c>
      <c r="Z80" s="5">
        <f t="shared" si="41"/>
        <v>4952.9108736857979</v>
      </c>
      <c r="AA80" s="5">
        <f t="shared" si="7"/>
        <v>730.77267629027119</v>
      </c>
      <c r="AB80" s="35">
        <f t="shared" si="8"/>
        <v>1.3846494683495799E-2</v>
      </c>
      <c r="AC80" s="5">
        <f t="shared" si="9"/>
        <v>4222.1381973955267</v>
      </c>
      <c r="AD80" s="35">
        <f t="shared" si="10"/>
        <v>7.9999999999999988E-2</v>
      </c>
      <c r="AE80" s="5">
        <f t="shared" si="42"/>
        <v>42410.043066960992</v>
      </c>
      <c r="AF80" s="5">
        <f t="shared" si="43"/>
        <v>319152.45071210235</v>
      </c>
      <c r="AG80" s="5">
        <f t="shared" si="11"/>
        <v>632589.95693303877</v>
      </c>
      <c r="AH80" s="5">
        <f t="shared" si="12"/>
        <v>361562.49377906334</v>
      </c>
      <c r="AI80" s="150"/>
      <c r="AJ80" s="2">
        <v>73</v>
      </c>
      <c r="AK80" s="118">
        <v>47058</v>
      </c>
      <c r="AL80" s="5">
        <f t="shared" si="44"/>
        <v>631504.72825883189</v>
      </c>
      <c r="AM80" s="5">
        <f t="shared" si="45"/>
        <v>4835.7826575235513</v>
      </c>
      <c r="AN80" s="5">
        <f t="shared" si="13"/>
        <v>757.31462085192879</v>
      </c>
      <c r="AO80" s="35">
        <f t="shared" si="14"/>
        <v>1.4390668895353672E-2</v>
      </c>
      <c r="AP80" s="5">
        <f t="shared" si="15"/>
        <v>4078.4680366716225</v>
      </c>
      <c r="AQ80" s="35">
        <f t="shared" si="16"/>
        <v>7.7499999999999999E-2</v>
      </c>
      <c r="AR80" s="5">
        <f t="shared" si="46"/>
        <v>44252.586362019778</v>
      </c>
      <c r="AS80" s="5">
        <f t="shared" si="47"/>
        <v>308759.5476371994</v>
      </c>
      <c r="AT80" s="5">
        <f t="shared" si="17"/>
        <v>630747.41363798</v>
      </c>
      <c r="AU80" s="5">
        <f t="shared" si="18"/>
        <v>353012.13399921916</v>
      </c>
      <c r="AV80" s="150"/>
      <c r="AW80" s="2">
        <v>73</v>
      </c>
      <c r="AX80" s="118">
        <v>47058</v>
      </c>
      <c r="AY80" s="5">
        <f t="shared" si="48"/>
        <v>629624.74299381045</v>
      </c>
      <c r="AZ80" s="5">
        <f t="shared" si="49"/>
        <v>4719.6979327312483</v>
      </c>
      <c r="BA80" s="5">
        <f t="shared" si="19"/>
        <v>784.54328901993358</v>
      </c>
      <c r="BB80" s="35">
        <f t="shared" si="20"/>
        <v>1.4952588145557923E-2</v>
      </c>
      <c r="BC80" s="5">
        <f t="shared" si="21"/>
        <v>3935.1546437113147</v>
      </c>
      <c r="BD80" s="35">
        <f t="shared" si="22"/>
        <v>7.4999999999999997E-2</v>
      </c>
      <c r="BE80" s="5">
        <f t="shared" si="50"/>
        <v>46159.800295209352</v>
      </c>
      <c r="BF80" s="5">
        <f t="shared" si="51"/>
        <v>298378.14879417187</v>
      </c>
      <c r="BG80" s="5">
        <f t="shared" si="23"/>
        <v>628840.19970479049</v>
      </c>
      <c r="BH80" s="5">
        <f t="shared" si="24"/>
        <v>344537.9490893812</v>
      </c>
      <c r="BI80" s="150"/>
      <c r="BJ80" s="2">
        <v>73</v>
      </c>
      <c r="BK80" s="118">
        <v>47058</v>
      </c>
      <c r="BL80" s="5">
        <f t="shared" si="52"/>
        <v>627679.55160066357</v>
      </c>
      <c r="BM80" s="5">
        <f t="shared" si="53"/>
        <v>4604.6898903792935</v>
      </c>
      <c r="BN80" s="5">
        <f t="shared" si="25"/>
        <v>812.45926612528456</v>
      </c>
      <c r="BO80" s="35">
        <f t="shared" si="26"/>
        <v>1.5532625156643876E-2</v>
      </c>
      <c r="BP80" s="5">
        <f t="shared" si="27"/>
        <v>3792.2306242540089</v>
      </c>
      <c r="BQ80" s="35">
        <f t="shared" si="28"/>
        <v>7.2499999999999995E-2</v>
      </c>
      <c r="BR80" s="5">
        <f t="shared" si="54"/>
        <v>48132.907665461709</v>
      </c>
      <c r="BS80" s="5">
        <f t="shared" si="55"/>
        <v>288009.45433222671</v>
      </c>
      <c r="BT80" s="5">
        <f t="shared" si="29"/>
        <v>626867.09233453823</v>
      </c>
      <c r="BU80" s="5">
        <f t="shared" si="30"/>
        <v>336142.36199768842</v>
      </c>
      <c r="BV80" s="150"/>
      <c r="BW80" s="2">
        <v>73</v>
      </c>
      <c r="BX80" s="118">
        <v>47058</v>
      </c>
      <c r="BY80" s="5">
        <f t="shared" si="56"/>
        <v>625667.9772475285</v>
      </c>
      <c r="BZ80" s="5">
        <f t="shared" si="57"/>
        <v>4490.7918424594827</v>
      </c>
      <c r="CA80" s="5">
        <f t="shared" si="31"/>
        <v>841.0619751822328</v>
      </c>
      <c r="CB80" s="35">
        <f t="shared" si="32"/>
        <v>1.6131149538110172E-2</v>
      </c>
      <c r="CC80" s="5">
        <f t="shared" si="33"/>
        <v>3649.7298672772499</v>
      </c>
      <c r="CD80" s="35">
        <f t="shared" si="34"/>
        <v>7.0000000000000007E-2</v>
      </c>
      <c r="CE80" s="5">
        <f t="shared" si="58"/>
        <v>50173.084727653317</v>
      </c>
      <c r="CF80" s="5">
        <f t="shared" si="59"/>
        <v>277654.71977188904</v>
      </c>
      <c r="CG80" s="5">
        <f t="shared" si="35"/>
        <v>624826.91527234623</v>
      </c>
      <c r="CH80" s="5">
        <f t="shared" si="36"/>
        <v>327827.80449954234</v>
      </c>
    </row>
    <row r="81" spans="9:86" ht="14.25" customHeight="1">
      <c r="I81" s="150"/>
      <c r="J81" s="2">
        <v>74</v>
      </c>
      <c r="K81" s="118">
        <v>47088</v>
      </c>
      <c r="L81" s="5">
        <f t="shared" si="37"/>
        <v>634369.09395954793</v>
      </c>
      <c r="M81" s="5">
        <f t="shared" si="0"/>
        <v>5071.049577343746</v>
      </c>
      <c r="N81" s="5">
        <f t="shared" si="1"/>
        <v>709.76205637185376</v>
      </c>
      <c r="O81" s="35">
        <f t="shared" si="2"/>
        <v>1.342616586709907E-2</v>
      </c>
      <c r="P81" s="5">
        <f t="shared" si="3"/>
        <v>4361.2875209718923</v>
      </c>
      <c r="Q81" s="35">
        <f t="shared" si="4"/>
        <v>8.2500000000000004E-2</v>
      </c>
      <c r="R81" s="5">
        <f t="shared" si="38"/>
        <v>41340.668096823763</v>
      </c>
      <c r="S81" s="5">
        <f t="shared" si="39"/>
        <v>333917.00062661344</v>
      </c>
      <c r="T81" s="5">
        <f t="shared" si="5"/>
        <v>633659.33190317603</v>
      </c>
      <c r="U81" s="5">
        <f t="shared" si="6"/>
        <v>375257.66872343724</v>
      </c>
      <c r="V81" s="150"/>
      <c r="W81" s="2">
        <v>74</v>
      </c>
      <c r="X81" s="118">
        <v>47088</v>
      </c>
      <c r="Y81" s="5">
        <f t="shared" si="40"/>
        <v>632589.95693303877</v>
      </c>
      <c r="Z81" s="5">
        <f t="shared" si="41"/>
        <v>4952.9108736857979</v>
      </c>
      <c r="AA81" s="5">
        <f t="shared" si="7"/>
        <v>735.64449413220609</v>
      </c>
      <c r="AB81" s="35">
        <f t="shared" si="8"/>
        <v>1.3954906860022931E-2</v>
      </c>
      <c r="AC81" s="5">
        <f t="shared" si="9"/>
        <v>4217.2663795535918</v>
      </c>
      <c r="AD81" s="35">
        <f t="shared" si="10"/>
        <v>0.08</v>
      </c>
      <c r="AE81" s="5">
        <f t="shared" si="42"/>
        <v>43145.687561093197</v>
      </c>
      <c r="AF81" s="5">
        <f t="shared" si="43"/>
        <v>323369.71709165594</v>
      </c>
      <c r="AG81" s="5">
        <f t="shared" si="11"/>
        <v>631854.31243890652</v>
      </c>
      <c r="AH81" s="5">
        <f t="shared" si="12"/>
        <v>366515.40465274913</v>
      </c>
      <c r="AI81" s="150"/>
      <c r="AJ81" s="2">
        <v>74</v>
      </c>
      <c r="AK81" s="118">
        <v>47088</v>
      </c>
      <c r="AL81" s="5">
        <f t="shared" si="44"/>
        <v>630747.41363798</v>
      </c>
      <c r="AM81" s="5">
        <f t="shared" si="45"/>
        <v>4835.7826575235513</v>
      </c>
      <c r="AN81" s="5">
        <f t="shared" si="13"/>
        <v>762.20561111159714</v>
      </c>
      <c r="AO81" s="35">
        <f t="shared" si="14"/>
        <v>1.4500998554373491E-2</v>
      </c>
      <c r="AP81" s="5">
        <f t="shared" si="15"/>
        <v>4073.5770464119541</v>
      </c>
      <c r="AQ81" s="35">
        <f t="shared" si="16"/>
        <v>7.7499999999999999E-2</v>
      </c>
      <c r="AR81" s="5">
        <f t="shared" si="46"/>
        <v>45014.791973131374</v>
      </c>
      <c r="AS81" s="5">
        <f t="shared" si="47"/>
        <v>312833.12468361133</v>
      </c>
      <c r="AT81" s="5">
        <f t="shared" si="17"/>
        <v>629985.20802686841</v>
      </c>
      <c r="AU81" s="5">
        <f t="shared" si="18"/>
        <v>357847.91665674269</v>
      </c>
      <c r="AV81" s="150"/>
      <c r="AW81" s="2">
        <v>74</v>
      </c>
      <c r="AX81" s="118">
        <v>47088</v>
      </c>
      <c r="AY81" s="5">
        <f t="shared" si="48"/>
        <v>628840.19970479049</v>
      </c>
      <c r="AZ81" s="5">
        <f t="shared" si="49"/>
        <v>4719.6979327312483</v>
      </c>
      <c r="BA81" s="5">
        <f t="shared" si="19"/>
        <v>789.44668457630814</v>
      </c>
      <c r="BB81" s="35">
        <f t="shared" si="20"/>
        <v>1.50648133172195E-2</v>
      </c>
      <c r="BC81" s="5">
        <f t="shared" si="21"/>
        <v>3930.2512481549402</v>
      </c>
      <c r="BD81" s="35">
        <f t="shared" si="22"/>
        <v>7.4999999999999997E-2</v>
      </c>
      <c r="BE81" s="5">
        <f t="shared" si="50"/>
        <v>46949.246979785661</v>
      </c>
      <c r="BF81" s="5">
        <f t="shared" si="51"/>
        <v>302308.40004232683</v>
      </c>
      <c r="BG81" s="5">
        <f t="shared" si="23"/>
        <v>628050.75302021415</v>
      </c>
      <c r="BH81" s="5">
        <f t="shared" si="24"/>
        <v>349257.64702211251</v>
      </c>
      <c r="BI81" s="150"/>
      <c r="BJ81" s="2">
        <v>74</v>
      </c>
      <c r="BK81" s="118">
        <v>47088</v>
      </c>
      <c r="BL81" s="5">
        <f t="shared" si="52"/>
        <v>626867.09233453823</v>
      </c>
      <c r="BM81" s="5">
        <f t="shared" si="53"/>
        <v>4604.6898903792935</v>
      </c>
      <c r="BN81" s="5">
        <f t="shared" si="25"/>
        <v>817.36787419145821</v>
      </c>
      <c r="BO81" s="35">
        <f t="shared" si="26"/>
        <v>1.5646720987968328E-2</v>
      </c>
      <c r="BP81" s="5">
        <f t="shared" si="27"/>
        <v>3787.3220161878353</v>
      </c>
      <c r="BQ81" s="35">
        <f t="shared" si="28"/>
        <v>7.2499999999999995E-2</v>
      </c>
      <c r="BR81" s="5">
        <f t="shared" si="54"/>
        <v>48950.275539653165</v>
      </c>
      <c r="BS81" s="5">
        <f t="shared" si="55"/>
        <v>291796.77634841454</v>
      </c>
      <c r="BT81" s="5">
        <f t="shared" si="29"/>
        <v>626049.72446034674</v>
      </c>
      <c r="BU81" s="5">
        <f t="shared" si="30"/>
        <v>340747.05188806768</v>
      </c>
      <c r="BV81" s="150"/>
      <c r="BW81" s="2">
        <v>74</v>
      </c>
      <c r="BX81" s="118">
        <v>47088</v>
      </c>
      <c r="BY81" s="5">
        <f t="shared" si="56"/>
        <v>624826.91527234623</v>
      </c>
      <c r="BZ81" s="5">
        <f t="shared" si="57"/>
        <v>4490.7918424594827</v>
      </c>
      <c r="CA81" s="5">
        <f t="shared" si="31"/>
        <v>845.9681700374631</v>
      </c>
      <c r="CB81" s="35">
        <f t="shared" si="32"/>
        <v>1.624708826127428E-2</v>
      </c>
      <c r="CC81" s="5">
        <f t="shared" si="33"/>
        <v>3644.8236724220196</v>
      </c>
      <c r="CD81" s="35">
        <f t="shared" si="34"/>
        <v>7.0000000000000007E-2</v>
      </c>
      <c r="CE81" s="5">
        <f t="shared" si="58"/>
        <v>51019.052897690781</v>
      </c>
      <c r="CF81" s="5">
        <f t="shared" si="59"/>
        <v>281299.54344431107</v>
      </c>
      <c r="CG81" s="5">
        <f t="shared" si="35"/>
        <v>623980.94710230874</v>
      </c>
      <c r="CH81" s="5">
        <f t="shared" si="36"/>
        <v>332318.59634200187</v>
      </c>
    </row>
    <row r="82" spans="9:86" ht="14.25" customHeight="1">
      <c r="I82" s="150"/>
      <c r="J82" s="2">
        <v>75</v>
      </c>
      <c r="K82" s="118">
        <v>47119</v>
      </c>
      <c r="L82" s="5">
        <f t="shared" si="37"/>
        <v>633659.33190317603</v>
      </c>
      <c r="M82" s="5">
        <f t="shared" si="0"/>
        <v>5071.049577343746</v>
      </c>
      <c r="N82" s="5">
        <f t="shared" si="1"/>
        <v>714.64167050941069</v>
      </c>
      <c r="O82" s="35">
        <f t="shared" si="2"/>
        <v>1.353361280162336E-2</v>
      </c>
      <c r="P82" s="5">
        <f t="shared" si="3"/>
        <v>4356.4079068343353</v>
      </c>
      <c r="Q82" s="35">
        <f t="shared" si="4"/>
        <v>8.2500000000000004E-2</v>
      </c>
      <c r="R82" s="5">
        <f t="shared" si="38"/>
        <v>42055.309767333172</v>
      </c>
      <c r="S82" s="5">
        <f t="shared" si="39"/>
        <v>338273.40853344777</v>
      </c>
      <c r="T82" s="5">
        <f t="shared" si="5"/>
        <v>632944.69023266668</v>
      </c>
      <c r="U82" s="5">
        <f t="shared" si="6"/>
        <v>380328.71830078092</v>
      </c>
      <c r="V82" s="150"/>
      <c r="W82" s="2">
        <v>75</v>
      </c>
      <c r="X82" s="118">
        <v>47119</v>
      </c>
      <c r="Y82" s="5">
        <f t="shared" si="40"/>
        <v>631854.31243890652</v>
      </c>
      <c r="Z82" s="5">
        <f t="shared" si="41"/>
        <v>4952.9108736857979</v>
      </c>
      <c r="AA82" s="5">
        <f t="shared" si="7"/>
        <v>740.54879075975441</v>
      </c>
      <c r="AB82" s="35">
        <f t="shared" si="8"/>
        <v>1.4064295066398377E-2</v>
      </c>
      <c r="AC82" s="5">
        <f t="shared" si="9"/>
        <v>4212.3620829260435</v>
      </c>
      <c r="AD82" s="35">
        <f t="shared" si="10"/>
        <v>0.08</v>
      </c>
      <c r="AE82" s="5">
        <f t="shared" si="42"/>
        <v>43886.236351852953</v>
      </c>
      <c r="AF82" s="5">
        <f t="shared" si="43"/>
        <v>327582.07917458197</v>
      </c>
      <c r="AG82" s="5">
        <f t="shared" si="11"/>
        <v>631113.76364814676</v>
      </c>
      <c r="AH82" s="5">
        <f t="shared" si="12"/>
        <v>371468.31552643492</v>
      </c>
      <c r="AI82" s="150"/>
      <c r="AJ82" s="2">
        <v>75</v>
      </c>
      <c r="AK82" s="118">
        <v>47119</v>
      </c>
      <c r="AL82" s="5">
        <f t="shared" si="44"/>
        <v>629985.20802686841</v>
      </c>
      <c r="AM82" s="5">
        <f t="shared" si="45"/>
        <v>4835.7826575235513</v>
      </c>
      <c r="AN82" s="5">
        <f t="shared" si="13"/>
        <v>767.12818901669289</v>
      </c>
      <c r="AO82" s="35">
        <f t="shared" si="14"/>
        <v>1.4612308592184764E-2</v>
      </c>
      <c r="AP82" s="5">
        <f t="shared" si="15"/>
        <v>4068.6544685068584</v>
      </c>
      <c r="AQ82" s="35">
        <f t="shared" si="16"/>
        <v>7.7499999999999999E-2</v>
      </c>
      <c r="AR82" s="5">
        <f t="shared" si="46"/>
        <v>45781.920162148068</v>
      </c>
      <c r="AS82" s="5">
        <f t="shared" si="47"/>
        <v>316901.77915211819</v>
      </c>
      <c r="AT82" s="5">
        <f t="shared" si="17"/>
        <v>629218.07983785169</v>
      </c>
      <c r="AU82" s="5">
        <f t="shared" si="18"/>
        <v>362683.69931426627</v>
      </c>
      <c r="AV82" s="150"/>
      <c r="AW82" s="2">
        <v>75</v>
      </c>
      <c r="AX82" s="118">
        <v>47119</v>
      </c>
      <c r="AY82" s="5">
        <f t="shared" si="48"/>
        <v>628050.75302021415</v>
      </c>
      <c r="AZ82" s="5">
        <f t="shared" si="49"/>
        <v>4719.6979327312483</v>
      </c>
      <c r="BA82" s="5">
        <f t="shared" si="19"/>
        <v>794.38072635491017</v>
      </c>
      <c r="BB82" s="35">
        <f t="shared" si="20"/>
        <v>1.517802290725398E-2</v>
      </c>
      <c r="BC82" s="5">
        <f t="shared" si="21"/>
        <v>3925.3172063763382</v>
      </c>
      <c r="BD82" s="35">
        <f t="shared" si="22"/>
        <v>7.4999999999999997E-2</v>
      </c>
      <c r="BE82" s="5">
        <f t="shared" si="50"/>
        <v>47743.627706140571</v>
      </c>
      <c r="BF82" s="5">
        <f t="shared" si="51"/>
        <v>306233.71724870318</v>
      </c>
      <c r="BG82" s="5">
        <f t="shared" si="23"/>
        <v>627256.37229385925</v>
      </c>
      <c r="BH82" s="5">
        <f t="shared" si="24"/>
        <v>353977.34495484375</v>
      </c>
      <c r="BI82" s="150"/>
      <c r="BJ82" s="2">
        <v>75</v>
      </c>
      <c r="BK82" s="118">
        <v>47119</v>
      </c>
      <c r="BL82" s="5">
        <f t="shared" si="52"/>
        <v>626049.72446034674</v>
      </c>
      <c r="BM82" s="5">
        <f t="shared" si="53"/>
        <v>4604.6898903792935</v>
      </c>
      <c r="BN82" s="5">
        <f t="shared" si="25"/>
        <v>822.30613843136553</v>
      </c>
      <c r="BO82" s="35">
        <f t="shared" si="26"/>
        <v>1.576180497432899E-2</v>
      </c>
      <c r="BP82" s="5">
        <f t="shared" si="27"/>
        <v>3782.383751947928</v>
      </c>
      <c r="BQ82" s="35">
        <f t="shared" si="28"/>
        <v>7.2499999999999995E-2</v>
      </c>
      <c r="BR82" s="5">
        <f t="shared" si="54"/>
        <v>49772.581678084527</v>
      </c>
      <c r="BS82" s="5">
        <f t="shared" si="55"/>
        <v>295579.1601003625</v>
      </c>
      <c r="BT82" s="5">
        <f t="shared" si="29"/>
        <v>625227.41832191532</v>
      </c>
      <c r="BU82" s="5">
        <f t="shared" si="30"/>
        <v>345351.741778447</v>
      </c>
      <c r="BV82" s="150"/>
      <c r="BW82" s="2">
        <v>75</v>
      </c>
      <c r="BX82" s="118">
        <v>47119</v>
      </c>
      <c r="BY82" s="5">
        <f t="shared" si="56"/>
        <v>623980.94710230874</v>
      </c>
      <c r="BZ82" s="5">
        <f t="shared" si="57"/>
        <v>4490.7918424594827</v>
      </c>
      <c r="CA82" s="5">
        <f t="shared" si="31"/>
        <v>850.90298436268176</v>
      </c>
      <c r="CB82" s="35">
        <f t="shared" si="32"/>
        <v>1.6364018580647462E-2</v>
      </c>
      <c r="CC82" s="5">
        <f t="shared" si="33"/>
        <v>3639.888858096801</v>
      </c>
      <c r="CD82" s="35">
        <f t="shared" si="34"/>
        <v>7.0000000000000007E-2</v>
      </c>
      <c r="CE82" s="5">
        <f t="shared" si="58"/>
        <v>51869.955882053466</v>
      </c>
      <c r="CF82" s="5">
        <f t="shared" si="59"/>
        <v>284939.43230240786</v>
      </c>
      <c r="CG82" s="5">
        <f t="shared" si="35"/>
        <v>623130.04411794606</v>
      </c>
      <c r="CH82" s="5">
        <f t="shared" si="36"/>
        <v>336809.38818446134</v>
      </c>
    </row>
    <row r="83" spans="9:86" ht="14.25" customHeight="1">
      <c r="I83" s="150"/>
      <c r="J83" s="2">
        <v>76</v>
      </c>
      <c r="K83" s="118">
        <v>47150</v>
      </c>
      <c r="L83" s="5">
        <f t="shared" si="37"/>
        <v>632944.69023266668</v>
      </c>
      <c r="M83" s="5">
        <f t="shared" si="0"/>
        <v>5071.049577343746</v>
      </c>
      <c r="N83" s="5">
        <f t="shared" si="1"/>
        <v>719.55483199416267</v>
      </c>
      <c r="O83" s="35">
        <f t="shared" si="2"/>
        <v>1.3642041899041609E-2</v>
      </c>
      <c r="P83" s="5">
        <f t="shared" si="3"/>
        <v>4351.4947453495834</v>
      </c>
      <c r="Q83" s="35">
        <f t="shared" si="4"/>
        <v>8.2500000000000004E-2</v>
      </c>
      <c r="R83" s="5">
        <f t="shared" si="38"/>
        <v>42774.864599327339</v>
      </c>
      <c r="S83" s="5">
        <f t="shared" si="39"/>
        <v>342624.90327879734</v>
      </c>
      <c r="T83" s="5">
        <f t="shared" si="5"/>
        <v>632225.13540067256</v>
      </c>
      <c r="U83" s="5">
        <f t="shared" si="6"/>
        <v>385399.76787812467</v>
      </c>
      <c r="V83" s="150"/>
      <c r="W83" s="2">
        <v>76</v>
      </c>
      <c r="X83" s="118">
        <v>47150</v>
      </c>
      <c r="Y83" s="5">
        <f t="shared" si="40"/>
        <v>631113.76364814676</v>
      </c>
      <c r="Z83" s="5">
        <f t="shared" si="41"/>
        <v>4952.9108736857979</v>
      </c>
      <c r="AA83" s="5">
        <f t="shared" si="7"/>
        <v>745.48578269815243</v>
      </c>
      <c r="AB83" s="35">
        <f t="shared" si="8"/>
        <v>1.4174670095398575E-2</v>
      </c>
      <c r="AC83" s="5">
        <f t="shared" si="9"/>
        <v>4207.4250909876455</v>
      </c>
      <c r="AD83" s="35">
        <f t="shared" si="10"/>
        <v>0.08</v>
      </c>
      <c r="AE83" s="5">
        <f t="shared" si="42"/>
        <v>44631.722134551106</v>
      </c>
      <c r="AF83" s="5">
        <f t="shared" si="43"/>
        <v>331789.50426556962</v>
      </c>
      <c r="AG83" s="5">
        <f t="shared" si="11"/>
        <v>630368.27786544862</v>
      </c>
      <c r="AH83" s="5">
        <f t="shared" si="12"/>
        <v>376421.22640012071</v>
      </c>
      <c r="AI83" s="150"/>
      <c r="AJ83" s="2">
        <v>76</v>
      </c>
      <c r="AK83" s="118">
        <v>47150</v>
      </c>
      <c r="AL83" s="5">
        <f t="shared" si="44"/>
        <v>629218.07983785169</v>
      </c>
      <c r="AM83" s="5">
        <f t="shared" si="45"/>
        <v>4835.7826575235513</v>
      </c>
      <c r="AN83" s="5">
        <f t="shared" si="13"/>
        <v>772.08255857075892</v>
      </c>
      <c r="AO83" s="35">
        <f t="shared" si="14"/>
        <v>1.4724609797030431E-2</v>
      </c>
      <c r="AP83" s="5">
        <f t="shared" si="15"/>
        <v>4063.7000989527924</v>
      </c>
      <c r="AQ83" s="35">
        <f t="shared" si="16"/>
        <v>7.7499999999999999E-2</v>
      </c>
      <c r="AR83" s="5">
        <f t="shared" si="46"/>
        <v>46554.002720718825</v>
      </c>
      <c r="AS83" s="5">
        <f t="shared" si="47"/>
        <v>320965.479251071</v>
      </c>
      <c r="AT83" s="5">
        <f t="shared" si="17"/>
        <v>628445.99727928091</v>
      </c>
      <c r="AU83" s="5">
        <f t="shared" si="18"/>
        <v>367519.48197178985</v>
      </c>
      <c r="AV83" s="150"/>
      <c r="AW83" s="2">
        <v>76</v>
      </c>
      <c r="AX83" s="118">
        <v>47150</v>
      </c>
      <c r="AY83" s="5">
        <f t="shared" si="48"/>
        <v>627256.37229385925</v>
      </c>
      <c r="AZ83" s="5">
        <f t="shared" si="49"/>
        <v>4719.6979327312483</v>
      </c>
      <c r="BA83" s="5">
        <f t="shared" si="19"/>
        <v>799.34560589462853</v>
      </c>
      <c r="BB83" s="35">
        <f t="shared" si="20"/>
        <v>1.5292227698950788E-2</v>
      </c>
      <c r="BC83" s="5">
        <f t="shared" si="21"/>
        <v>3920.3523268366198</v>
      </c>
      <c r="BD83" s="35">
        <f t="shared" si="22"/>
        <v>7.4999999999999997E-2</v>
      </c>
      <c r="BE83" s="5">
        <f t="shared" si="50"/>
        <v>48542.973312035203</v>
      </c>
      <c r="BF83" s="5">
        <f t="shared" si="51"/>
        <v>310154.06957553979</v>
      </c>
      <c r="BG83" s="5">
        <f t="shared" si="23"/>
        <v>626457.02668796468</v>
      </c>
      <c r="BH83" s="5">
        <f t="shared" si="24"/>
        <v>358697.04288757499</v>
      </c>
      <c r="BI83" s="150"/>
      <c r="BJ83" s="2">
        <v>76</v>
      </c>
      <c r="BK83" s="118">
        <v>47150</v>
      </c>
      <c r="BL83" s="5">
        <f t="shared" si="52"/>
        <v>625227.41832191532</v>
      </c>
      <c r="BM83" s="5">
        <f t="shared" si="53"/>
        <v>4604.6898903792935</v>
      </c>
      <c r="BN83" s="5">
        <f t="shared" si="25"/>
        <v>827.27423801772193</v>
      </c>
      <c r="BO83" s="35">
        <f t="shared" si="26"/>
        <v>1.5877887893747691E-2</v>
      </c>
      <c r="BP83" s="5">
        <f t="shared" si="27"/>
        <v>3777.4156523615716</v>
      </c>
      <c r="BQ83" s="35">
        <f t="shared" si="28"/>
        <v>7.2499999999999995E-2</v>
      </c>
      <c r="BR83" s="5">
        <f t="shared" si="54"/>
        <v>50599.855916102249</v>
      </c>
      <c r="BS83" s="5">
        <f t="shared" si="55"/>
        <v>299356.57575272408</v>
      </c>
      <c r="BT83" s="5">
        <f t="shared" si="29"/>
        <v>624400.14408389758</v>
      </c>
      <c r="BU83" s="5">
        <f t="shared" si="30"/>
        <v>349956.43166882632</v>
      </c>
      <c r="BV83" s="150"/>
      <c r="BW83" s="2">
        <v>76</v>
      </c>
      <c r="BX83" s="118">
        <v>47150</v>
      </c>
      <c r="BY83" s="5">
        <f t="shared" si="56"/>
        <v>623130.04411794606</v>
      </c>
      <c r="BZ83" s="5">
        <f t="shared" si="57"/>
        <v>4490.7918424594827</v>
      </c>
      <c r="CA83" s="5">
        <f t="shared" si="31"/>
        <v>855.8665851047972</v>
      </c>
      <c r="CB83" s="35">
        <f t="shared" si="32"/>
        <v>1.6481951268768523E-2</v>
      </c>
      <c r="CC83" s="5">
        <f t="shared" si="33"/>
        <v>3634.9252573546855</v>
      </c>
      <c r="CD83" s="35">
        <f t="shared" si="34"/>
        <v>7.0000000000000007E-2</v>
      </c>
      <c r="CE83" s="5">
        <f t="shared" si="58"/>
        <v>52725.822467158265</v>
      </c>
      <c r="CF83" s="5">
        <f t="shared" si="59"/>
        <v>288574.35755976255</v>
      </c>
      <c r="CG83" s="5">
        <f t="shared" si="35"/>
        <v>622274.17753284122</v>
      </c>
      <c r="CH83" s="5">
        <f t="shared" si="36"/>
        <v>341300.1800269208</v>
      </c>
    </row>
    <row r="84" spans="9:86" ht="14.25" customHeight="1">
      <c r="I84" s="150"/>
      <c r="J84" s="2">
        <v>77</v>
      </c>
      <c r="K84" s="118">
        <v>47178</v>
      </c>
      <c r="L84" s="5">
        <f t="shared" si="37"/>
        <v>632225.13540067256</v>
      </c>
      <c r="M84" s="5">
        <f t="shared" si="0"/>
        <v>5071.049577343746</v>
      </c>
      <c r="N84" s="5">
        <f t="shared" si="1"/>
        <v>724.5017714641217</v>
      </c>
      <c r="O84" s="35">
        <f t="shared" si="2"/>
        <v>1.3751464107891924E-2</v>
      </c>
      <c r="P84" s="5">
        <f t="shared" si="3"/>
        <v>4346.5478058796243</v>
      </c>
      <c r="Q84" s="35">
        <f t="shared" si="4"/>
        <v>8.2500000000000018E-2</v>
      </c>
      <c r="R84" s="5">
        <f t="shared" si="38"/>
        <v>43499.36637079146</v>
      </c>
      <c r="S84" s="5">
        <f t="shared" si="39"/>
        <v>346971.45108467696</v>
      </c>
      <c r="T84" s="5">
        <f t="shared" si="5"/>
        <v>631500.63362920843</v>
      </c>
      <c r="U84" s="5">
        <f t="shared" si="6"/>
        <v>390470.81745546841</v>
      </c>
      <c r="V84" s="150"/>
      <c r="W84" s="2">
        <v>77</v>
      </c>
      <c r="X84" s="118">
        <v>47178</v>
      </c>
      <c r="Y84" s="5">
        <f t="shared" si="40"/>
        <v>630368.27786544862</v>
      </c>
      <c r="Z84" s="5">
        <f t="shared" si="41"/>
        <v>4952.9108736857979</v>
      </c>
      <c r="AA84" s="5">
        <f t="shared" si="7"/>
        <v>750.45568791614005</v>
      </c>
      <c r="AB84" s="35">
        <f t="shared" si="8"/>
        <v>1.4286042891447479E-2</v>
      </c>
      <c r="AC84" s="5">
        <f t="shared" si="9"/>
        <v>4202.4551857696579</v>
      </c>
      <c r="AD84" s="35">
        <f t="shared" si="10"/>
        <v>0.08</v>
      </c>
      <c r="AE84" s="5">
        <f t="shared" si="42"/>
        <v>45382.177822467245</v>
      </c>
      <c r="AF84" s="5">
        <f t="shared" si="43"/>
        <v>335991.95945133927</v>
      </c>
      <c r="AG84" s="5">
        <f t="shared" si="11"/>
        <v>629617.82217753248</v>
      </c>
      <c r="AH84" s="5">
        <f t="shared" si="12"/>
        <v>381374.1372738065</v>
      </c>
      <c r="AI84" s="150"/>
      <c r="AJ84" s="2">
        <v>77</v>
      </c>
      <c r="AK84" s="118">
        <v>47178</v>
      </c>
      <c r="AL84" s="5">
        <f t="shared" si="44"/>
        <v>628445.99727928091</v>
      </c>
      <c r="AM84" s="5">
        <f t="shared" si="45"/>
        <v>4835.7826575235513</v>
      </c>
      <c r="AN84" s="5">
        <f t="shared" si="13"/>
        <v>777.06892509486215</v>
      </c>
      <c r="AO84" s="35">
        <f t="shared" si="14"/>
        <v>1.4837913108696912E-2</v>
      </c>
      <c r="AP84" s="5">
        <f t="shared" si="15"/>
        <v>4058.7137324286891</v>
      </c>
      <c r="AQ84" s="35">
        <f t="shared" si="16"/>
        <v>7.7499999999999999E-2</v>
      </c>
      <c r="AR84" s="5">
        <f t="shared" si="46"/>
        <v>47331.071645813689</v>
      </c>
      <c r="AS84" s="5">
        <f t="shared" si="47"/>
        <v>325024.19298349967</v>
      </c>
      <c r="AT84" s="5">
        <f t="shared" si="17"/>
        <v>627668.92835418601</v>
      </c>
      <c r="AU84" s="5">
        <f t="shared" si="18"/>
        <v>372355.26462931337</v>
      </c>
      <c r="AV84" s="150"/>
      <c r="AW84" s="2">
        <v>77</v>
      </c>
      <c r="AX84" s="118">
        <v>47178</v>
      </c>
      <c r="AY84" s="5">
        <f t="shared" si="48"/>
        <v>626457.02668796468</v>
      </c>
      <c r="AZ84" s="5">
        <f t="shared" si="49"/>
        <v>4719.6979327312483</v>
      </c>
      <c r="BA84" s="5">
        <f t="shared" si="19"/>
        <v>804.34151593146953</v>
      </c>
      <c r="BB84" s="35">
        <f t="shared" si="20"/>
        <v>1.5407438627047756E-2</v>
      </c>
      <c r="BC84" s="5">
        <f t="shared" si="21"/>
        <v>3915.3564167997788</v>
      </c>
      <c r="BD84" s="35">
        <f t="shared" si="22"/>
        <v>7.4999999999999997E-2</v>
      </c>
      <c r="BE84" s="5">
        <f t="shared" si="50"/>
        <v>49347.314827966671</v>
      </c>
      <c r="BF84" s="5">
        <f t="shared" si="51"/>
        <v>314069.42599233956</v>
      </c>
      <c r="BG84" s="5">
        <f t="shared" si="23"/>
        <v>625652.68517203326</v>
      </c>
      <c r="BH84" s="5">
        <f t="shared" si="24"/>
        <v>363416.74082030624</v>
      </c>
      <c r="BI84" s="150"/>
      <c r="BJ84" s="2">
        <v>77</v>
      </c>
      <c r="BK84" s="118">
        <v>47178</v>
      </c>
      <c r="BL84" s="5">
        <f t="shared" si="52"/>
        <v>624400.14408389758</v>
      </c>
      <c r="BM84" s="5">
        <f t="shared" si="53"/>
        <v>4604.6898903792935</v>
      </c>
      <c r="BN84" s="5">
        <f t="shared" si="25"/>
        <v>832.27235320574573</v>
      </c>
      <c r="BO84" s="35">
        <f t="shared" si="26"/>
        <v>1.5994980675608249E-2</v>
      </c>
      <c r="BP84" s="5">
        <f t="shared" si="27"/>
        <v>3772.4175371735478</v>
      </c>
      <c r="BQ84" s="35">
        <f t="shared" si="28"/>
        <v>7.2499999999999995E-2</v>
      </c>
      <c r="BR84" s="5">
        <f t="shared" si="54"/>
        <v>51432.128269307992</v>
      </c>
      <c r="BS84" s="5">
        <f t="shared" si="55"/>
        <v>303128.99328989763</v>
      </c>
      <c r="BT84" s="5">
        <f t="shared" si="29"/>
        <v>623567.87173069187</v>
      </c>
      <c r="BU84" s="5">
        <f t="shared" si="30"/>
        <v>354561.12155920564</v>
      </c>
      <c r="BV84" s="150"/>
      <c r="BW84" s="2">
        <v>77</v>
      </c>
      <c r="BX84" s="118">
        <v>47178</v>
      </c>
      <c r="BY84" s="5">
        <f t="shared" si="56"/>
        <v>622274.17753284122</v>
      </c>
      <c r="BZ84" s="5">
        <f t="shared" si="57"/>
        <v>4490.7918424594827</v>
      </c>
      <c r="CA84" s="5">
        <f t="shared" si="31"/>
        <v>860.85914018457561</v>
      </c>
      <c r="CB84" s="35">
        <f t="shared" si="32"/>
        <v>1.660089724945997E-2</v>
      </c>
      <c r="CC84" s="5">
        <f t="shared" si="33"/>
        <v>3629.9327022749071</v>
      </c>
      <c r="CD84" s="35">
        <f t="shared" si="34"/>
        <v>7.0000000000000007E-2</v>
      </c>
      <c r="CE84" s="5">
        <f t="shared" si="58"/>
        <v>53586.681607342842</v>
      </c>
      <c r="CF84" s="5">
        <f t="shared" si="59"/>
        <v>292204.29026203748</v>
      </c>
      <c r="CG84" s="5">
        <f t="shared" si="35"/>
        <v>621413.31839265663</v>
      </c>
      <c r="CH84" s="5">
        <f t="shared" si="36"/>
        <v>345790.97186938033</v>
      </c>
    </row>
    <row r="85" spans="9:86" ht="14.25" customHeight="1">
      <c r="I85" s="150"/>
      <c r="J85" s="2">
        <v>78</v>
      </c>
      <c r="K85" s="118">
        <v>47209</v>
      </c>
      <c r="L85" s="5">
        <f t="shared" si="37"/>
        <v>631500.63362920843</v>
      </c>
      <c r="M85" s="5">
        <f t="shared" si="0"/>
        <v>5071.049577343746</v>
      </c>
      <c r="N85" s="5">
        <f t="shared" si="1"/>
        <v>729.48272114293832</v>
      </c>
      <c r="O85" s="35">
        <f t="shared" si="2"/>
        <v>1.3861890531142574E-2</v>
      </c>
      <c r="P85" s="5">
        <f t="shared" si="3"/>
        <v>4341.5668562008077</v>
      </c>
      <c r="Q85" s="35">
        <f t="shared" si="4"/>
        <v>8.249999999999999E-2</v>
      </c>
      <c r="R85" s="5">
        <f t="shared" si="38"/>
        <v>44228.849091934397</v>
      </c>
      <c r="S85" s="5">
        <f t="shared" si="39"/>
        <v>351313.01794087776</v>
      </c>
      <c r="T85" s="5">
        <f t="shared" si="5"/>
        <v>630771.15090806549</v>
      </c>
      <c r="U85" s="5">
        <f t="shared" si="6"/>
        <v>395541.86703281215</v>
      </c>
      <c r="V85" s="150"/>
      <c r="W85" s="2">
        <v>78</v>
      </c>
      <c r="X85" s="118">
        <v>47209</v>
      </c>
      <c r="Y85" s="5">
        <f t="shared" si="40"/>
        <v>629617.82217753248</v>
      </c>
      <c r="Z85" s="5">
        <f t="shared" si="41"/>
        <v>4952.9108736857979</v>
      </c>
      <c r="AA85" s="5">
        <f t="shared" si="7"/>
        <v>755.45872583558139</v>
      </c>
      <c r="AB85" s="35">
        <f t="shared" si="8"/>
        <v>1.439842455328526E-2</v>
      </c>
      <c r="AC85" s="5">
        <f t="shared" si="9"/>
        <v>4197.4521478502165</v>
      </c>
      <c r="AD85" s="35">
        <f t="shared" si="10"/>
        <v>0.08</v>
      </c>
      <c r="AE85" s="5">
        <f t="shared" si="42"/>
        <v>46137.636548302828</v>
      </c>
      <c r="AF85" s="5">
        <f t="shared" si="43"/>
        <v>340189.41159918951</v>
      </c>
      <c r="AG85" s="5">
        <f t="shared" si="11"/>
        <v>628862.36345169693</v>
      </c>
      <c r="AH85" s="5">
        <f t="shared" si="12"/>
        <v>386327.04814749234</v>
      </c>
      <c r="AI85" s="150"/>
      <c r="AJ85" s="2">
        <v>78</v>
      </c>
      <c r="AK85" s="118">
        <v>47209</v>
      </c>
      <c r="AL85" s="5">
        <f t="shared" si="44"/>
        <v>627668.92835418601</v>
      </c>
      <c r="AM85" s="5">
        <f t="shared" si="45"/>
        <v>4835.7826575235513</v>
      </c>
      <c r="AN85" s="5">
        <f t="shared" si="13"/>
        <v>782.08749523610004</v>
      </c>
      <c r="AO85" s="35">
        <f t="shared" si="14"/>
        <v>1.4952229621182284E-2</v>
      </c>
      <c r="AP85" s="5">
        <f t="shared" si="15"/>
        <v>4053.6951622874512</v>
      </c>
      <c r="AQ85" s="35">
        <f t="shared" si="16"/>
        <v>7.7499999999999999E-2</v>
      </c>
      <c r="AR85" s="5">
        <f t="shared" si="46"/>
        <v>48113.159141049786</v>
      </c>
      <c r="AS85" s="5">
        <f t="shared" si="47"/>
        <v>329077.88814578712</v>
      </c>
      <c r="AT85" s="5">
        <f t="shared" si="17"/>
        <v>626886.84085894993</v>
      </c>
      <c r="AU85" s="5">
        <f t="shared" si="18"/>
        <v>377191.0472868369</v>
      </c>
      <c r="AV85" s="150"/>
      <c r="AW85" s="2">
        <v>78</v>
      </c>
      <c r="AX85" s="118">
        <v>47209</v>
      </c>
      <c r="AY85" s="5">
        <f t="shared" si="48"/>
        <v>625652.68517203326</v>
      </c>
      <c r="AZ85" s="5">
        <f t="shared" si="49"/>
        <v>4719.6979327312483</v>
      </c>
      <c r="BA85" s="5">
        <f t="shared" si="19"/>
        <v>809.36865040604062</v>
      </c>
      <c r="BB85" s="35">
        <f t="shared" si="20"/>
        <v>1.5523666780398938E-2</v>
      </c>
      <c r="BC85" s="5">
        <f t="shared" si="21"/>
        <v>3910.3292823252077</v>
      </c>
      <c r="BD85" s="35">
        <f t="shared" si="22"/>
        <v>7.4999999999999997E-2</v>
      </c>
      <c r="BE85" s="5">
        <f t="shared" si="50"/>
        <v>50156.68347837271</v>
      </c>
      <c r="BF85" s="5">
        <f t="shared" si="51"/>
        <v>317979.75527466479</v>
      </c>
      <c r="BG85" s="5">
        <f t="shared" si="23"/>
        <v>624843.31652162725</v>
      </c>
      <c r="BH85" s="5">
        <f t="shared" si="24"/>
        <v>368136.43875303748</v>
      </c>
      <c r="BI85" s="150"/>
      <c r="BJ85" s="2">
        <v>78</v>
      </c>
      <c r="BK85" s="118">
        <v>47209</v>
      </c>
      <c r="BL85" s="5">
        <f t="shared" si="52"/>
        <v>623567.87173069187</v>
      </c>
      <c r="BM85" s="5">
        <f t="shared" si="53"/>
        <v>4604.6898903792935</v>
      </c>
      <c r="BN85" s="5">
        <f t="shared" si="25"/>
        <v>837.30066533969693</v>
      </c>
      <c r="BO85" s="35">
        <f t="shared" si="26"/>
        <v>1.6113094403323831E-2</v>
      </c>
      <c r="BP85" s="5">
        <f t="shared" si="27"/>
        <v>3767.3892250395966</v>
      </c>
      <c r="BQ85" s="35">
        <f t="shared" si="28"/>
        <v>7.2499999999999995E-2</v>
      </c>
      <c r="BR85" s="5">
        <f t="shared" si="54"/>
        <v>52269.428934647687</v>
      </c>
      <c r="BS85" s="5">
        <f t="shared" si="55"/>
        <v>306896.3825149372</v>
      </c>
      <c r="BT85" s="5">
        <f t="shared" si="29"/>
        <v>622730.57106535218</v>
      </c>
      <c r="BU85" s="5">
        <f t="shared" si="30"/>
        <v>359165.8114495849</v>
      </c>
      <c r="BV85" s="150"/>
      <c r="BW85" s="2">
        <v>78</v>
      </c>
      <c r="BX85" s="118">
        <v>47209</v>
      </c>
      <c r="BY85" s="5">
        <f t="shared" si="56"/>
        <v>621413.31839265663</v>
      </c>
      <c r="BZ85" s="5">
        <f t="shared" si="57"/>
        <v>4490.7918424594827</v>
      </c>
      <c r="CA85" s="5">
        <f t="shared" si="31"/>
        <v>865.88081850231902</v>
      </c>
      <c r="CB85" s="35">
        <f t="shared" si="32"/>
        <v>1.6720867600494956E-2</v>
      </c>
      <c r="CC85" s="5">
        <f t="shared" si="33"/>
        <v>3624.9110239571637</v>
      </c>
      <c r="CD85" s="35">
        <f t="shared" si="34"/>
        <v>7.0000000000000007E-2</v>
      </c>
      <c r="CE85" s="5">
        <f t="shared" si="58"/>
        <v>54452.562425845157</v>
      </c>
      <c r="CF85" s="5">
        <f t="shared" si="59"/>
        <v>295829.20128599467</v>
      </c>
      <c r="CG85" s="5">
        <f t="shared" si="35"/>
        <v>620547.43757415435</v>
      </c>
      <c r="CH85" s="5">
        <f t="shared" si="36"/>
        <v>350281.7637118398</v>
      </c>
    </row>
    <row r="86" spans="9:86" ht="14.25" customHeight="1">
      <c r="I86" s="150"/>
      <c r="J86" s="2">
        <v>79</v>
      </c>
      <c r="K86" s="118">
        <v>47239</v>
      </c>
      <c r="L86" s="5">
        <f t="shared" si="37"/>
        <v>630771.15090806549</v>
      </c>
      <c r="M86" s="5">
        <f t="shared" si="0"/>
        <v>5071.049577343746</v>
      </c>
      <c r="N86" s="5">
        <f t="shared" si="1"/>
        <v>734.4979148507955</v>
      </c>
      <c r="O86" s="35">
        <f t="shared" si="2"/>
        <v>1.3973332428917911E-2</v>
      </c>
      <c r="P86" s="5">
        <f t="shared" si="3"/>
        <v>4336.5516624929505</v>
      </c>
      <c r="Q86" s="35">
        <f t="shared" si="4"/>
        <v>8.2500000000000004E-2</v>
      </c>
      <c r="R86" s="5">
        <f t="shared" si="38"/>
        <v>44963.347006785189</v>
      </c>
      <c r="S86" s="5">
        <f t="shared" si="39"/>
        <v>355649.56960337074</v>
      </c>
      <c r="T86" s="5">
        <f t="shared" si="5"/>
        <v>630036.65299321467</v>
      </c>
      <c r="U86" s="5">
        <f t="shared" si="6"/>
        <v>400612.91661015595</v>
      </c>
      <c r="V86" s="150"/>
      <c r="W86" s="2">
        <v>79</v>
      </c>
      <c r="X86" s="118">
        <v>47239</v>
      </c>
      <c r="Y86" s="5">
        <f t="shared" si="40"/>
        <v>628862.36345169693</v>
      </c>
      <c r="Z86" s="5">
        <f t="shared" si="41"/>
        <v>4952.9108736857979</v>
      </c>
      <c r="AA86" s="5">
        <f t="shared" si="7"/>
        <v>760.49511734115185</v>
      </c>
      <c r="AB86" s="35">
        <f t="shared" si="8"/>
        <v>1.4511826336693765E-2</v>
      </c>
      <c r="AC86" s="5">
        <f t="shared" si="9"/>
        <v>4192.4157563446461</v>
      </c>
      <c r="AD86" s="35">
        <f t="shared" si="10"/>
        <v>7.9999999999999988E-2</v>
      </c>
      <c r="AE86" s="5">
        <f t="shared" si="42"/>
        <v>46898.131665643981</v>
      </c>
      <c r="AF86" s="5">
        <f t="shared" si="43"/>
        <v>344381.82735553413</v>
      </c>
      <c r="AG86" s="5">
        <f t="shared" si="11"/>
        <v>628101.86833435576</v>
      </c>
      <c r="AH86" s="5">
        <f t="shared" si="12"/>
        <v>391279.95902117813</v>
      </c>
      <c r="AI86" s="150"/>
      <c r="AJ86" s="2">
        <v>79</v>
      </c>
      <c r="AK86" s="118">
        <v>47239</v>
      </c>
      <c r="AL86" s="5">
        <f t="shared" si="44"/>
        <v>626886.84085894993</v>
      </c>
      <c r="AM86" s="5">
        <f t="shared" si="45"/>
        <v>4835.7826575235513</v>
      </c>
      <c r="AN86" s="5">
        <f t="shared" si="13"/>
        <v>787.1384769761662</v>
      </c>
      <c r="AO86" s="35">
        <f t="shared" si="14"/>
        <v>1.5067570585421294E-2</v>
      </c>
      <c r="AP86" s="5">
        <f t="shared" si="15"/>
        <v>4048.6441805473851</v>
      </c>
      <c r="AQ86" s="35">
        <f t="shared" si="16"/>
        <v>7.7499999999999999E-2</v>
      </c>
      <c r="AR86" s="5">
        <f t="shared" si="46"/>
        <v>48900.29761802595</v>
      </c>
      <c r="AS86" s="5">
        <f t="shared" si="47"/>
        <v>333126.53232633451</v>
      </c>
      <c r="AT86" s="5">
        <f t="shared" si="17"/>
        <v>626099.70238197374</v>
      </c>
      <c r="AU86" s="5">
        <f t="shared" si="18"/>
        <v>382026.82994436048</v>
      </c>
      <c r="AV86" s="150"/>
      <c r="AW86" s="2">
        <v>79</v>
      </c>
      <c r="AX86" s="118">
        <v>47239</v>
      </c>
      <c r="AY86" s="5">
        <f t="shared" si="48"/>
        <v>624843.31652162725</v>
      </c>
      <c r="AZ86" s="5">
        <f t="shared" si="49"/>
        <v>4719.6979327312483</v>
      </c>
      <c r="BA86" s="5">
        <f t="shared" si="19"/>
        <v>814.42720447107831</v>
      </c>
      <c r="BB86" s="35">
        <f t="shared" si="20"/>
        <v>1.5640923404699119E-2</v>
      </c>
      <c r="BC86" s="5">
        <f t="shared" si="21"/>
        <v>3905.27072826017</v>
      </c>
      <c r="BD86" s="35">
        <f t="shared" si="22"/>
        <v>7.4999999999999997E-2</v>
      </c>
      <c r="BE86" s="5">
        <f t="shared" si="50"/>
        <v>50971.110682843791</v>
      </c>
      <c r="BF86" s="5">
        <f t="shared" si="51"/>
        <v>321885.02600292495</v>
      </c>
      <c r="BG86" s="5">
        <f t="shared" si="23"/>
        <v>624028.88931715616</v>
      </c>
      <c r="BH86" s="5">
        <f t="shared" si="24"/>
        <v>372856.13668576872</v>
      </c>
      <c r="BI86" s="150"/>
      <c r="BJ86" s="2">
        <v>79</v>
      </c>
      <c r="BK86" s="118">
        <v>47239</v>
      </c>
      <c r="BL86" s="5">
        <f t="shared" si="52"/>
        <v>622730.57106535218</v>
      </c>
      <c r="BM86" s="5">
        <f t="shared" si="53"/>
        <v>4604.6898903792935</v>
      </c>
      <c r="BN86" s="5">
        <f t="shared" si="25"/>
        <v>842.35935685945742</v>
      </c>
      <c r="BO86" s="35">
        <f t="shared" si="26"/>
        <v>1.6232240317061095E-2</v>
      </c>
      <c r="BP86" s="5">
        <f t="shared" si="27"/>
        <v>3762.3305335198361</v>
      </c>
      <c r="BQ86" s="35">
        <f t="shared" si="28"/>
        <v>7.2499999999999995E-2</v>
      </c>
      <c r="BR86" s="5">
        <f t="shared" si="54"/>
        <v>53111.788291507146</v>
      </c>
      <c r="BS86" s="5">
        <f t="shared" si="55"/>
        <v>310658.71304845705</v>
      </c>
      <c r="BT86" s="5">
        <f t="shared" si="29"/>
        <v>621888.21170849272</v>
      </c>
      <c r="BU86" s="5">
        <f t="shared" si="30"/>
        <v>363770.50133996422</v>
      </c>
      <c r="BV86" s="150"/>
      <c r="BW86" s="2">
        <v>79</v>
      </c>
      <c r="BX86" s="118">
        <v>47239</v>
      </c>
      <c r="BY86" s="5">
        <f t="shared" si="56"/>
        <v>620547.43757415435</v>
      </c>
      <c r="BZ86" s="5">
        <f t="shared" si="57"/>
        <v>4490.7918424594827</v>
      </c>
      <c r="CA86" s="5">
        <f t="shared" si="31"/>
        <v>870.93178994358232</v>
      </c>
      <c r="CB86" s="35">
        <f t="shared" si="32"/>
        <v>1.6841873556321132E-2</v>
      </c>
      <c r="CC86" s="5">
        <f t="shared" si="33"/>
        <v>3619.8600525159004</v>
      </c>
      <c r="CD86" s="35">
        <f t="shared" si="34"/>
        <v>7.0000000000000007E-2</v>
      </c>
      <c r="CE86" s="5">
        <f t="shared" si="58"/>
        <v>55323.494215788742</v>
      </c>
      <c r="CF86" s="5">
        <f t="shared" si="59"/>
        <v>299449.0613385106</v>
      </c>
      <c r="CG86" s="5">
        <f t="shared" si="35"/>
        <v>619676.50578421075</v>
      </c>
      <c r="CH86" s="5">
        <f t="shared" si="36"/>
        <v>354772.55555429932</v>
      </c>
    </row>
    <row r="87" spans="9:86" ht="14.25" customHeight="1">
      <c r="I87" s="150"/>
      <c r="J87" s="2">
        <v>80</v>
      </c>
      <c r="K87" s="118">
        <v>47270</v>
      </c>
      <c r="L87" s="5">
        <f t="shared" si="37"/>
        <v>630036.65299321467</v>
      </c>
      <c r="M87" s="5">
        <f t="shared" si="0"/>
        <v>5071.049577343746</v>
      </c>
      <c r="N87" s="5">
        <f t="shared" si="1"/>
        <v>739.54758801539538</v>
      </c>
      <c r="O87" s="35">
        <f t="shared" si="2"/>
        <v>1.4085801221282789E-2</v>
      </c>
      <c r="P87" s="5">
        <f t="shared" si="3"/>
        <v>4331.5019893283506</v>
      </c>
      <c r="Q87" s="35">
        <f t="shared" si="4"/>
        <v>8.2500000000000004E-2</v>
      </c>
      <c r="R87" s="5">
        <f t="shared" si="38"/>
        <v>45702.894594800586</v>
      </c>
      <c r="S87" s="5">
        <f t="shared" si="39"/>
        <v>359981.0715926991</v>
      </c>
      <c r="T87" s="5">
        <f t="shared" si="5"/>
        <v>629297.10540519923</v>
      </c>
      <c r="U87" s="5">
        <f t="shared" si="6"/>
        <v>405683.9661874997</v>
      </c>
      <c r="V87" s="150"/>
      <c r="W87" s="2">
        <v>80</v>
      </c>
      <c r="X87" s="118">
        <v>47270</v>
      </c>
      <c r="Y87" s="5">
        <f t="shared" si="40"/>
        <v>628101.86833435576</v>
      </c>
      <c r="Z87" s="5">
        <f t="shared" si="41"/>
        <v>4952.9108736857979</v>
      </c>
      <c r="AA87" s="5">
        <f t="shared" si="7"/>
        <v>765.56508479009244</v>
      </c>
      <c r="AB87" s="35">
        <f t="shared" si="8"/>
        <v>1.4626259657280202E-2</v>
      </c>
      <c r="AC87" s="5">
        <f t="shared" si="9"/>
        <v>4187.3457888957055</v>
      </c>
      <c r="AD87" s="35">
        <f t="shared" si="10"/>
        <v>0.08</v>
      </c>
      <c r="AE87" s="5">
        <f t="shared" si="42"/>
        <v>47663.696750434072</v>
      </c>
      <c r="AF87" s="5">
        <f t="shared" si="43"/>
        <v>348569.17314442981</v>
      </c>
      <c r="AG87" s="5">
        <f t="shared" si="11"/>
        <v>627336.30324956565</v>
      </c>
      <c r="AH87" s="5">
        <f t="shared" si="12"/>
        <v>396232.86989486386</v>
      </c>
      <c r="AI87" s="150"/>
      <c r="AJ87" s="2">
        <v>80</v>
      </c>
      <c r="AK87" s="118">
        <v>47270</v>
      </c>
      <c r="AL87" s="5">
        <f t="shared" si="44"/>
        <v>626099.70238197374</v>
      </c>
      <c r="AM87" s="5">
        <f t="shared" si="45"/>
        <v>4835.7826575235513</v>
      </c>
      <c r="AN87" s="5">
        <f t="shared" si="13"/>
        <v>792.22207963997107</v>
      </c>
      <c r="AO87" s="35">
        <f t="shared" si="14"/>
        <v>1.518394741206854E-2</v>
      </c>
      <c r="AP87" s="5">
        <f t="shared" si="15"/>
        <v>4043.5605778835802</v>
      </c>
      <c r="AQ87" s="35">
        <f t="shared" si="16"/>
        <v>7.7499999999999999E-2</v>
      </c>
      <c r="AR87" s="5">
        <f t="shared" si="46"/>
        <v>49692.519697665921</v>
      </c>
      <c r="AS87" s="5">
        <f t="shared" si="47"/>
        <v>337170.09290421807</v>
      </c>
      <c r="AT87" s="5">
        <f t="shared" si="17"/>
        <v>625307.48030233372</v>
      </c>
      <c r="AU87" s="5">
        <f t="shared" si="18"/>
        <v>386862.612601884</v>
      </c>
      <c r="AV87" s="150"/>
      <c r="AW87" s="2">
        <v>80</v>
      </c>
      <c r="AX87" s="118">
        <v>47270</v>
      </c>
      <c r="AY87" s="5">
        <f t="shared" si="48"/>
        <v>624028.88931715616</v>
      </c>
      <c r="AZ87" s="5">
        <f t="shared" si="49"/>
        <v>4719.6979327312483</v>
      </c>
      <c r="BA87" s="5">
        <f t="shared" si="19"/>
        <v>819.51737449902248</v>
      </c>
      <c r="BB87" s="35">
        <f t="shared" si="20"/>
        <v>1.5759219905266495E-2</v>
      </c>
      <c r="BC87" s="5">
        <f t="shared" si="21"/>
        <v>3900.1805582322258</v>
      </c>
      <c r="BD87" s="35">
        <f t="shared" si="22"/>
        <v>7.4999999999999997E-2</v>
      </c>
      <c r="BE87" s="5">
        <f t="shared" si="50"/>
        <v>51790.628057342816</v>
      </c>
      <c r="BF87" s="5">
        <f t="shared" si="51"/>
        <v>325785.20656115719</v>
      </c>
      <c r="BG87" s="5">
        <f t="shared" si="23"/>
        <v>623209.37194265716</v>
      </c>
      <c r="BH87" s="5">
        <f t="shared" si="24"/>
        <v>377575.83461850003</v>
      </c>
      <c r="BI87" s="150"/>
      <c r="BJ87" s="2">
        <v>80</v>
      </c>
      <c r="BK87" s="118">
        <v>47270</v>
      </c>
      <c r="BL87" s="5">
        <f t="shared" si="52"/>
        <v>621888.21170849272</v>
      </c>
      <c r="BM87" s="5">
        <f t="shared" si="53"/>
        <v>4604.6898903792935</v>
      </c>
      <c r="BN87" s="5">
        <f t="shared" si="25"/>
        <v>847.44861130715026</v>
      </c>
      <c r="BO87" s="35">
        <f t="shared" si="26"/>
        <v>1.6352429816522483E-2</v>
      </c>
      <c r="BP87" s="5">
        <f t="shared" si="27"/>
        <v>3757.2412790721432</v>
      </c>
      <c r="BQ87" s="35">
        <f t="shared" si="28"/>
        <v>7.2499999999999995E-2</v>
      </c>
      <c r="BR87" s="5">
        <f t="shared" si="54"/>
        <v>53959.236902814293</v>
      </c>
      <c r="BS87" s="5">
        <f t="shared" si="55"/>
        <v>314415.95432752918</v>
      </c>
      <c r="BT87" s="5">
        <f t="shared" si="29"/>
        <v>621040.76309718553</v>
      </c>
      <c r="BU87" s="5">
        <f t="shared" si="30"/>
        <v>368375.19123034348</v>
      </c>
      <c r="BV87" s="150"/>
      <c r="BW87" s="2">
        <v>80</v>
      </c>
      <c r="BX87" s="118">
        <v>47270</v>
      </c>
      <c r="BY87" s="5">
        <f t="shared" si="56"/>
        <v>619676.50578421075</v>
      </c>
      <c r="BZ87" s="5">
        <f t="shared" si="57"/>
        <v>4490.7918424594827</v>
      </c>
      <c r="CA87" s="5">
        <f t="shared" si="31"/>
        <v>876.01222538491993</v>
      </c>
      <c r="CB87" s="35">
        <f t="shared" si="32"/>
        <v>1.6963926510842532E-2</v>
      </c>
      <c r="CC87" s="5">
        <f t="shared" si="33"/>
        <v>3614.7796170745628</v>
      </c>
      <c r="CD87" s="35">
        <f t="shared" si="34"/>
        <v>7.0000000000000007E-2</v>
      </c>
      <c r="CE87" s="5">
        <f t="shared" si="58"/>
        <v>56199.50644117366</v>
      </c>
      <c r="CF87" s="5">
        <f t="shared" si="59"/>
        <v>303063.84095558518</v>
      </c>
      <c r="CG87" s="5">
        <f t="shared" si="35"/>
        <v>618800.49355882581</v>
      </c>
      <c r="CH87" s="5">
        <f t="shared" si="36"/>
        <v>359263.34739675885</v>
      </c>
    </row>
    <row r="88" spans="9:86" ht="14.25" customHeight="1">
      <c r="I88" s="150"/>
      <c r="J88" s="2">
        <v>81</v>
      </c>
      <c r="K88" s="118">
        <v>47300</v>
      </c>
      <c r="L88" s="5">
        <f t="shared" si="37"/>
        <v>629297.10540519923</v>
      </c>
      <c r="M88" s="5">
        <f t="shared" si="0"/>
        <v>5071.049577343746</v>
      </c>
      <c r="N88" s="5">
        <f t="shared" si="1"/>
        <v>744.63197768300142</v>
      </c>
      <c r="O88" s="35">
        <f t="shared" si="2"/>
        <v>1.4199308491086207E-2</v>
      </c>
      <c r="P88" s="5">
        <f t="shared" si="3"/>
        <v>4326.4175996607446</v>
      </c>
      <c r="Q88" s="35">
        <f t="shared" si="4"/>
        <v>8.2500000000000004E-2</v>
      </c>
      <c r="R88" s="5">
        <f t="shared" si="38"/>
        <v>46447.526572483584</v>
      </c>
      <c r="S88" s="5">
        <f t="shared" si="39"/>
        <v>364307.48919235985</v>
      </c>
      <c r="T88" s="5">
        <f t="shared" si="5"/>
        <v>628552.47342751618</v>
      </c>
      <c r="U88" s="5">
        <f t="shared" si="6"/>
        <v>410755.01576484344</v>
      </c>
      <c r="V88" s="150"/>
      <c r="W88" s="2">
        <v>81</v>
      </c>
      <c r="X88" s="118">
        <v>47300</v>
      </c>
      <c r="Y88" s="5">
        <f t="shared" si="40"/>
        <v>627336.30324956565</v>
      </c>
      <c r="Z88" s="5">
        <f t="shared" si="41"/>
        <v>4952.9108736857979</v>
      </c>
      <c r="AA88" s="5">
        <f t="shared" si="7"/>
        <v>770.66885202202684</v>
      </c>
      <c r="AB88" s="35">
        <f t="shared" si="8"/>
        <v>1.4741736093320412E-2</v>
      </c>
      <c r="AC88" s="5">
        <f t="shared" si="9"/>
        <v>4182.2420216637711</v>
      </c>
      <c r="AD88" s="35">
        <f t="shared" si="10"/>
        <v>0.08</v>
      </c>
      <c r="AE88" s="5">
        <f t="shared" si="42"/>
        <v>48434.365602456099</v>
      </c>
      <c r="AF88" s="5">
        <f t="shared" si="43"/>
        <v>352751.41516609356</v>
      </c>
      <c r="AG88" s="5">
        <f t="shared" si="11"/>
        <v>626565.63439754362</v>
      </c>
      <c r="AH88" s="5">
        <f t="shared" si="12"/>
        <v>401185.78076854965</v>
      </c>
      <c r="AI88" s="150"/>
      <c r="AJ88" s="2">
        <v>81</v>
      </c>
      <c r="AK88" s="118">
        <v>47300</v>
      </c>
      <c r="AL88" s="5">
        <f t="shared" si="44"/>
        <v>625307.48030233372</v>
      </c>
      <c r="AM88" s="5">
        <f t="shared" si="45"/>
        <v>4835.7826575235513</v>
      </c>
      <c r="AN88" s="5">
        <f t="shared" si="13"/>
        <v>797.33851390431255</v>
      </c>
      <c r="AO88" s="35">
        <f t="shared" si="14"/>
        <v>1.5301371674341126E-2</v>
      </c>
      <c r="AP88" s="5">
        <f t="shared" si="15"/>
        <v>4038.4441436192387</v>
      </c>
      <c r="AQ88" s="35">
        <f t="shared" si="16"/>
        <v>7.7499999999999999E-2</v>
      </c>
      <c r="AR88" s="5">
        <f t="shared" si="46"/>
        <v>50489.85821157023</v>
      </c>
      <c r="AS88" s="5">
        <f t="shared" si="47"/>
        <v>341208.53704783728</v>
      </c>
      <c r="AT88" s="5">
        <f t="shared" si="17"/>
        <v>624510.14178842935</v>
      </c>
      <c r="AU88" s="5">
        <f t="shared" si="18"/>
        <v>391698.39525940752</v>
      </c>
      <c r="AV88" s="150"/>
      <c r="AW88" s="2">
        <v>81</v>
      </c>
      <c r="AX88" s="118">
        <v>47300</v>
      </c>
      <c r="AY88" s="5">
        <f t="shared" si="48"/>
        <v>623209.37194265716</v>
      </c>
      <c r="AZ88" s="5">
        <f t="shared" si="49"/>
        <v>4719.6979327312483</v>
      </c>
      <c r="BA88" s="5">
        <f t="shared" si="19"/>
        <v>824.63935808964152</v>
      </c>
      <c r="BB88" s="35">
        <f t="shared" si="20"/>
        <v>1.5878567849884999E-2</v>
      </c>
      <c r="BC88" s="5">
        <f t="shared" si="21"/>
        <v>3895.0585746416068</v>
      </c>
      <c r="BD88" s="35">
        <f t="shared" si="22"/>
        <v>7.4999999999999997E-2</v>
      </c>
      <c r="BE88" s="5">
        <f t="shared" si="50"/>
        <v>52615.267415432456</v>
      </c>
      <c r="BF88" s="5">
        <f t="shared" si="51"/>
        <v>329680.26513579878</v>
      </c>
      <c r="BG88" s="5">
        <f t="shared" si="23"/>
        <v>622384.73258456751</v>
      </c>
      <c r="BH88" s="5">
        <f t="shared" si="24"/>
        <v>382295.53255123121</v>
      </c>
      <c r="BI88" s="150"/>
      <c r="BJ88" s="2">
        <v>81</v>
      </c>
      <c r="BK88" s="118">
        <v>47300</v>
      </c>
      <c r="BL88" s="5">
        <f t="shared" si="52"/>
        <v>621040.76309718553</v>
      </c>
      <c r="BM88" s="5">
        <f t="shared" si="53"/>
        <v>4604.6898903792935</v>
      </c>
      <c r="BN88" s="5">
        <f t="shared" si="25"/>
        <v>852.56861333379766</v>
      </c>
      <c r="BO88" s="35">
        <f t="shared" si="26"/>
        <v>1.6473674463788085E-2</v>
      </c>
      <c r="BP88" s="5">
        <f t="shared" si="27"/>
        <v>3752.1212770454958</v>
      </c>
      <c r="BQ88" s="35">
        <f t="shared" si="28"/>
        <v>7.2499999999999995E-2</v>
      </c>
      <c r="BR88" s="5">
        <f t="shared" si="54"/>
        <v>54811.805516148088</v>
      </c>
      <c r="BS88" s="5">
        <f t="shared" si="55"/>
        <v>318168.0756045747</v>
      </c>
      <c r="BT88" s="5">
        <f t="shared" si="29"/>
        <v>620188.19448385178</v>
      </c>
      <c r="BU88" s="5">
        <f t="shared" si="30"/>
        <v>372979.8811207228</v>
      </c>
      <c r="BV88" s="150"/>
      <c r="BW88" s="2">
        <v>81</v>
      </c>
      <c r="BX88" s="118">
        <v>47300</v>
      </c>
      <c r="BY88" s="5">
        <f t="shared" si="56"/>
        <v>618800.49355882581</v>
      </c>
      <c r="BZ88" s="5">
        <f t="shared" si="57"/>
        <v>4490.7918424594827</v>
      </c>
      <c r="CA88" s="5">
        <f t="shared" si="31"/>
        <v>881.12229669966518</v>
      </c>
      <c r="CB88" s="35">
        <f t="shared" si="32"/>
        <v>1.7087038020261087E-2</v>
      </c>
      <c r="CC88" s="5">
        <f t="shared" si="33"/>
        <v>3609.6695457598175</v>
      </c>
      <c r="CD88" s="35">
        <f t="shared" si="34"/>
        <v>7.0000000000000007E-2</v>
      </c>
      <c r="CE88" s="5">
        <f t="shared" si="58"/>
        <v>57080.628737873325</v>
      </c>
      <c r="CF88" s="5">
        <f t="shared" si="59"/>
        <v>306673.51050134498</v>
      </c>
      <c r="CG88" s="5">
        <f t="shared" si="35"/>
        <v>617919.37126212614</v>
      </c>
      <c r="CH88" s="5">
        <f t="shared" si="36"/>
        <v>363754.13923921832</v>
      </c>
    </row>
    <row r="89" spans="9:86" ht="14.25" customHeight="1">
      <c r="I89" s="150"/>
      <c r="J89" s="2">
        <v>82</v>
      </c>
      <c r="K89" s="118">
        <v>47331</v>
      </c>
      <c r="L89" s="5">
        <f t="shared" si="37"/>
        <v>628552.47342751618</v>
      </c>
      <c r="M89" s="5">
        <f t="shared" si="0"/>
        <v>5071.049577343746</v>
      </c>
      <c r="N89" s="5">
        <f t="shared" si="1"/>
        <v>749.75132252957246</v>
      </c>
      <c r="O89" s="35">
        <f t="shared" si="2"/>
        <v>1.43138659868664E-2</v>
      </c>
      <c r="P89" s="5">
        <f t="shared" si="3"/>
        <v>4321.2982548141736</v>
      </c>
      <c r="Q89" s="35">
        <f t="shared" si="4"/>
        <v>8.2500000000000004E-2</v>
      </c>
      <c r="R89" s="5">
        <f t="shared" si="38"/>
        <v>47197.277895013154</v>
      </c>
      <c r="S89" s="5">
        <f t="shared" si="39"/>
        <v>368628.78744717402</v>
      </c>
      <c r="T89" s="5">
        <f t="shared" si="5"/>
        <v>627802.72210498655</v>
      </c>
      <c r="U89" s="5">
        <f t="shared" si="6"/>
        <v>415826.06534218718</v>
      </c>
      <c r="V89" s="150"/>
      <c r="W89" s="2">
        <v>82</v>
      </c>
      <c r="X89" s="118">
        <v>47331</v>
      </c>
      <c r="Y89" s="5">
        <f t="shared" si="40"/>
        <v>626565.63439754362</v>
      </c>
      <c r="Z89" s="5">
        <f t="shared" si="41"/>
        <v>4952.9108736857979</v>
      </c>
      <c r="AA89" s="5">
        <f t="shared" si="7"/>
        <v>775.80664436884035</v>
      </c>
      <c r="AB89" s="35">
        <f t="shared" si="8"/>
        <v>1.4858267388663188E-2</v>
      </c>
      <c r="AC89" s="5">
        <f t="shared" si="9"/>
        <v>4177.1042293169576</v>
      </c>
      <c r="AD89" s="35">
        <f t="shared" si="10"/>
        <v>0.08</v>
      </c>
      <c r="AE89" s="5">
        <f t="shared" si="42"/>
        <v>49210.172246824935</v>
      </c>
      <c r="AF89" s="5">
        <f t="shared" si="43"/>
        <v>356928.51939541049</v>
      </c>
      <c r="AG89" s="5">
        <f t="shared" si="11"/>
        <v>625789.82775317482</v>
      </c>
      <c r="AH89" s="5">
        <f t="shared" si="12"/>
        <v>406138.69164223544</v>
      </c>
      <c r="AI89" s="150"/>
      <c r="AJ89" s="2">
        <v>82</v>
      </c>
      <c r="AK89" s="118">
        <v>47331</v>
      </c>
      <c r="AL89" s="5">
        <f t="shared" si="44"/>
        <v>624510.14178842935</v>
      </c>
      <c r="AM89" s="5">
        <f t="shared" si="45"/>
        <v>4835.7826575235513</v>
      </c>
      <c r="AN89" s="5">
        <f t="shared" si="13"/>
        <v>802.48799180661172</v>
      </c>
      <c r="AO89" s="35">
        <f t="shared" si="14"/>
        <v>1.5419855110922649E-2</v>
      </c>
      <c r="AP89" s="5">
        <f t="shared" si="15"/>
        <v>4033.2946657169396</v>
      </c>
      <c r="AQ89" s="35">
        <f t="shared" si="16"/>
        <v>7.7499999999999999E-2</v>
      </c>
      <c r="AR89" s="5">
        <f t="shared" si="46"/>
        <v>51292.346203376845</v>
      </c>
      <c r="AS89" s="5">
        <f t="shared" si="47"/>
        <v>345241.83171355422</v>
      </c>
      <c r="AT89" s="5">
        <f t="shared" si="17"/>
        <v>623707.65379662276</v>
      </c>
      <c r="AU89" s="5">
        <f t="shared" si="18"/>
        <v>396534.17791693105</v>
      </c>
      <c r="AV89" s="150"/>
      <c r="AW89" s="2">
        <v>82</v>
      </c>
      <c r="AX89" s="118">
        <v>47331</v>
      </c>
      <c r="AY89" s="5">
        <f t="shared" si="48"/>
        <v>622384.73258456751</v>
      </c>
      <c r="AZ89" s="5">
        <f t="shared" si="49"/>
        <v>4719.6979327312483</v>
      </c>
      <c r="BA89" s="5">
        <f t="shared" si="19"/>
        <v>829.79335407770168</v>
      </c>
      <c r="BB89" s="35">
        <f t="shared" si="20"/>
        <v>1.5998978971707708E-2</v>
      </c>
      <c r="BC89" s="5">
        <f t="shared" si="21"/>
        <v>3889.9045786535467</v>
      </c>
      <c r="BD89" s="35">
        <f t="shared" si="22"/>
        <v>7.4999999999999997E-2</v>
      </c>
      <c r="BE89" s="5">
        <f t="shared" si="50"/>
        <v>53445.060769510157</v>
      </c>
      <c r="BF89" s="5">
        <f t="shared" si="51"/>
        <v>333570.16971445235</v>
      </c>
      <c r="BG89" s="5">
        <f t="shared" si="23"/>
        <v>621554.93923048978</v>
      </c>
      <c r="BH89" s="5">
        <f t="shared" si="24"/>
        <v>387015.23048396251</v>
      </c>
      <c r="BI89" s="150"/>
      <c r="BJ89" s="2">
        <v>82</v>
      </c>
      <c r="BK89" s="118">
        <v>47331</v>
      </c>
      <c r="BL89" s="5">
        <f t="shared" si="52"/>
        <v>620188.19448385178</v>
      </c>
      <c r="BM89" s="5">
        <f t="shared" si="53"/>
        <v>4604.6898903792935</v>
      </c>
      <c r="BN89" s="5">
        <f t="shared" si="25"/>
        <v>857.71954870602258</v>
      </c>
      <c r="BO89" s="35">
        <f t="shared" si="26"/>
        <v>1.6595985986218684E-2</v>
      </c>
      <c r="BP89" s="5">
        <f t="shared" si="27"/>
        <v>3746.9703416732709</v>
      </c>
      <c r="BQ89" s="35">
        <f t="shared" si="28"/>
        <v>7.2499999999999995E-2</v>
      </c>
      <c r="BR89" s="5">
        <f t="shared" si="54"/>
        <v>55669.525064854111</v>
      </c>
      <c r="BS89" s="5">
        <f t="shared" si="55"/>
        <v>321915.04594624799</v>
      </c>
      <c r="BT89" s="5">
        <f t="shared" si="29"/>
        <v>619330.47493514582</v>
      </c>
      <c r="BU89" s="5">
        <f t="shared" si="30"/>
        <v>377584.57101110212</v>
      </c>
      <c r="BV89" s="150"/>
      <c r="BW89" s="2">
        <v>82</v>
      </c>
      <c r="BX89" s="118">
        <v>47331</v>
      </c>
      <c r="BY89" s="5">
        <f t="shared" si="56"/>
        <v>617919.37126212614</v>
      </c>
      <c r="BZ89" s="5">
        <f t="shared" si="57"/>
        <v>4490.7918424594827</v>
      </c>
      <c r="CA89" s="5">
        <f t="shared" si="31"/>
        <v>886.26217676374654</v>
      </c>
      <c r="CB89" s="35">
        <f t="shared" si="32"/>
        <v>1.7211219805979262E-2</v>
      </c>
      <c r="CC89" s="5">
        <f t="shared" si="33"/>
        <v>3604.5296656957362</v>
      </c>
      <c r="CD89" s="35">
        <f t="shared" si="34"/>
        <v>7.0000000000000007E-2</v>
      </c>
      <c r="CE89" s="5">
        <f t="shared" si="58"/>
        <v>57966.890914637072</v>
      </c>
      <c r="CF89" s="5">
        <f t="shared" si="59"/>
        <v>310278.04016704072</v>
      </c>
      <c r="CG89" s="5">
        <f t="shared" si="35"/>
        <v>617033.1090853624</v>
      </c>
      <c r="CH89" s="5">
        <f t="shared" si="36"/>
        <v>368244.93108167779</v>
      </c>
    </row>
    <row r="90" spans="9:86" ht="14.25" customHeight="1">
      <c r="I90" s="150"/>
      <c r="J90" s="2">
        <v>83</v>
      </c>
      <c r="K90" s="118">
        <v>47362</v>
      </c>
      <c r="L90" s="5">
        <f t="shared" si="37"/>
        <v>627802.72210498655</v>
      </c>
      <c r="M90" s="5">
        <f t="shared" si="0"/>
        <v>5071.049577343746</v>
      </c>
      <c r="N90" s="5">
        <f t="shared" si="1"/>
        <v>754.90586287196311</v>
      </c>
      <c r="O90" s="35">
        <f t="shared" si="2"/>
        <v>1.4429485625818386E-2</v>
      </c>
      <c r="P90" s="5">
        <f t="shared" si="3"/>
        <v>4316.1437144717829</v>
      </c>
      <c r="Q90" s="35">
        <f t="shared" si="4"/>
        <v>8.2500000000000018E-2</v>
      </c>
      <c r="R90" s="5">
        <f t="shared" si="38"/>
        <v>47952.183757885119</v>
      </c>
      <c r="S90" s="5">
        <f t="shared" si="39"/>
        <v>372944.9311616458</v>
      </c>
      <c r="T90" s="5">
        <f t="shared" si="5"/>
        <v>627047.81624211464</v>
      </c>
      <c r="U90" s="5">
        <f t="shared" si="6"/>
        <v>420897.11491953093</v>
      </c>
      <c r="V90" s="150"/>
      <c r="W90" s="2">
        <v>83</v>
      </c>
      <c r="X90" s="118">
        <v>47362</v>
      </c>
      <c r="Y90" s="5">
        <f t="shared" si="40"/>
        <v>625789.82775317482</v>
      </c>
      <c r="Z90" s="5">
        <f t="shared" si="41"/>
        <v>4952.9108736857979</v>
      </c>
      <c r="AA90" s="5">
        <f t="shared" si="7"/>
        <v>780.9786886646325</v>
      </c>
      <c r="AB90" s="35">
        <f t="shared" si="8"/>
        <v>1.4975865455697389E-2</v>
      </c>
      <c r="AC90" s="5">
        <f t="shared" si="9"/>
        <v>4171.9321850211654</v>
      </c>
      <c r="AD90" s="35">
        <f t="shared" si="10"/>
        <v>7.9999999999999988E-2</v>
      </c>
      <c r="AE90" s="5">
        <f t="shared" si="42"/>
        <v>49991.150935489568</v>
      </c>
      <c r="AF90" s="5">
        <f t="shared" si="43"/>
        <v>361100.45158043166</v>
      </c>
      <c r="AG90" s="5">
        <f t="shared" si="11"/>
        <v>625008.8490645102</v>
      </c>
      <c r="AH90" s="5">
        <f t="shared" si="12"/>
        <v>411091.60251592123</v>
      </c>
      <c r="AI90" s="150"/>
      <c r="AJ90" s="2">
        <v>83</v>
      </c>
      <c r="AK90" s="118">
        <v>47362</v>
      </c>
      <c r="AL90" s="5">
        <f t="shared" si="44"/>
        <v>623707.65379662276</v>
      </c>
      <c r="AM90" s="5">
        <f t="shared" si="45"/>
        <v>4835.7826575235513</v>
      </c>
      <c r="AN90" s="5">
        <f t="shared" si="13"/>
        <v>807.67072675369582</v>
      </c>
      <c r="AO90" s="35">
        <f t="shared" si="14"/>
        <v>1.5539409628929633E-2</v>
      </c>
      <c r="AP90" s="5">
        <f t="shared" si="15"/>
        <v>4028.1119307698555</v>
      </c>
      <c r="AQ90" s="35">
        <f t="shared" si="16"/>
        <v>7.7499999999999999E-2</v>
      </c>
      <c r="AR90" s="5">
        <f t="shared" si="46"/>
        <v>52100.016930130543</v>
      </c>
      <c r="AS90" s="5">
        <f t="shared" si="47"/>
        <v>349269.94364432408</v>
      </c>
      <c r="AT90" s="5">
        <f t="shared" si="17"/>
        <v>622899.98306986911</v>
      </c>
      <c r="AU90" s="5">
        <f t="shared" si="18"/>
        <v>401369.96057445463</v>
      </c>
      <c r="AV90" s="150"/>
      <c r="AW90" s="2">
        <v>83</v>
      </c>
      <c r="AX90" s="118">
        <v>47362</v>
      </c>
      <c r="AY90" s="5">
        <f t="shared" si="48"/>
        <v>621554.93923048978</v>
      </c>
      <c r="AZ90" s="5">
        <f t="shared" si="49"/>
        <v>4719.6979327312483</v>
      </c>
      <c r="BA90" s="5">
        <f t="shared" si="19"/>
        <v>834.97956254068777</v>
      </c>
      <c r="BB90" s="35">
        <f t="shared" si="20"/>
        <v>1.6120465172222938E-2</v>
      </c>
      <c r="BC90" s="5">
        <f t="shared" si="21"/>
        <v>3884.7183701905606</v>
      </c>
      <c r="BD90" s="35">
        <f t="shared" si="22"/>
        <v>7.4999999999999997E-2</v>
      </c>
      <c r="BE90" s="5">
        <f t="shared" si="50"/>
        <v>54280.040332050849</v>
      </c>
      <c r="BF90" s="5">
        <f t="shared" si="51"/>
        <v>337454.88808464294</v>
      </c>
      <c r="BG90" s="5">
        <f t="shared" si="23"/>
        <v>620719.95966794912</v>
      </c>
      <c r="BH90" s="5">
        <f t="shared" si="24"/>
        <v>391734.92841669382</v>
      </c>
      <c r="BI90" s="150"/>
      <c r="BJ90" s="2">
        <v>83</v>
      </c>
      <c r="BK90" s="118">
        <v>47362</v>
      </c>
      <c r="BL90" s="5">
        <f t="shared" si="52"/>
        <v>619330.47493514582</v>
      </c>
      <c r="BM90" s="5">
        <f t="shared" si="53"/>
        <v>4604.6898903792935</v>
      </c>
      <c r="BN90" s="5">
        <f t="shared" si="25"/>
        <v>862.90160431278764</v>
      </c>
      <c r="BO90" s="35">
        <f t="shared" si="26"/>
        <v>1.6719376279421376E-2</v>
      </c>
      <c r="BP90" s="5">
        <f t="shared" si="27"/>
        <v>3741.7882860665059</v>
      </c>
      <c r="BQ90" s="35">
        <f t="shared" si="28"/>
        <v>7.2499999999999995E-2</v>
      </c>
      <c r="BR90" s="5">
        <f t="shared" si="54"/>
        <v>56532.426669166896</v>
      </c>
      <c r="BS90" s="5">
        <f t="shared" si="55"/>
        <v>325656.83423231449</v>
      </c>
      <c r="BT90" s="5">
        <f t="shared" si="29"/>
        <v>618467.57333083299</v>
      </c>
      <c r="BU90" s="5">
        <f t="shared" si="30"/>
        <v>382189.26090148138</v>
      </c>
      <c r="BV90" s="150"/>
      <c r="BW90" s="2">
        <v>83</v>
      </c>
      <c r="BX90" s="118">
        <v>47362</v>
      </c>
      <c r="BY90" s="5">
        <f t="shared" si="56"/>
        <v>617033.1090853624</v>
      </c>
      <c r="BZ90" s="5">
        <f t="shared" si="57"/>
        <v>4490.7918424594827</v>
      </c>
      <c r="CA90" s="5">
        <f t="shared" si="31"/>
        <v>891.43203946153517</v>
      </c>
      <c r="CB90" s="35">
        <f t="shared" si="32"/>
        <v>1.733648375756533E-2</v>
      </c>
      <c r="CC90" s="5">
        <f t="shared" si="33"/>
        <v>3599.3598029979476</v>
      </c>
      <c r="CD90" s="35">
        <f t="shared" si="34"/>
        <v>7.0000000000000007E-2</v>
      </c>
      <c r="CE90" s="5">
        <f t="shared" si="58"/>
        <v>58858.322954098607</v>
      </c>
      <c r="CF90" s="5">
        <f t="shared" si="59"/>
        <v>313877.39997003868</v>
      </c>
      <c r="CG90" s="5">
        <f t="shared" si="35"/>
        <v>616141.67704590084</v>
      </c>
      <c r="CH90" s="5">
        <f t="shared" si="36"/>
        <v>372735.72292413726</v>
      </c>
    </row>
    <row r="91" spans="9:86" ht="14.25" customHeight="1">
      <c r="I91" s="150"/>
      <c r="J91" s="2">
        <v>84</v>
      </c>
      <c r="K91" s="118">
        <v>47392</v>
      </c>
      <c r="L91" s="5">
        <f t="shared" si="37"/>
        <v>627047.81624211464</v>
      </c>
      <c r="M91" s="5">
        <f t="shared" si="0"/>
        <v>5071.049577343746</v>
      </c>
      <c r="N91" s="5">
        <f t="shared" si="1"/>
        <v>760.09584067920787</v>
      </c>
      <c r="O91" s="35">
        <f t="shared" si="2"/>
        <v>1.4546179496825889E-2</v>
      </c>
      <c r="P91" s="5">
        <f t="shared" si="3"/>
        <v>4310.9537366645382</v>
      </c>
      <c r="Q91" s="35">
        <f t="shared" si="4"/>
        <v>8.2500000000000004E-2</v>
      </c>
      <c r="R91" s="5">
        <f t="shared" si="38"/>
        <v>48712.279598564324</v>
      </c>
      <c r="S91" s="5">
        <f t="shared" si="39"/>
        <v>377255.88489831035</v>
      </c>
      <c r="T91" s="5">
        <f t="shared" si="5"/>
        <v>626287.72040143539</v>
      </c>
      <c r="U91" s="5">
        <f t="shared" si="6"/>
        <v>425968.16449687467</v>
      </c>
      <c r="V91" s="150"/>
      <c r="W91" s="2">
        <v>84</v>
      </c>
      <c r="X91" s="118">
        <v>47392</v>
      </c>
      <c r="Y91" s="5">
        <f t="shared" si="40"/>
        <v>625008.8490645102</v>
      </c>
      <c r="Z91" s="5">
        <f t="shared" si="41"/>
        <v>4952.9108736857979</v>
      </c>
      <c r="AA91" s="5">
        <f t="shared" si="7"/>
        <v>786.18521325572965</v>
      </c>
      <c r="AB91" s="35">
        <f t="shared" si="8"/>
        <v>1.5094542378383197E-2</v>
      </c>
      <c r="AC91" s="5">
        <f t="shared" si="9"/>
        <v>4166.7256604300683</v>
      </c>
      <c r="AD91" s="35">
        <f t="shared" si="10"/>
        <v>0.08</v>
      </c>
      <c r="AE91" s="5">
        <f t="shared" si="42"/>
        <v>50777.3361487453</v>
      </c>
      <c r="AF91" s="5">
        <f t="shared" si="43"/>
        <v>365267.17724086175</v>
      </c>
      <c r="AG91" s="5">
        <f t="shared" si="11"/>
        <v>624222.6638512545</v>
      </c>
      <c r="AH91" s="5">
        <f t="shared" si="12"/>
        <v>416044.51338960708</v>
      </c>
      <c r="AI91" s="150"/>
      <c r="AJ91" s="2">
        <v>84</v>
      </c>
      <c r="AK91" s="118">
        <v>47392</v>
      </c>
      <c r="AL91" s="5">
        <f t="shared" si="44"/>
        <v>622899.98306986911</v>
      </c>
      <c r="AM91" s="5">
        <f t="shared" si="45"/>
        <v>4835.7826575235513</v>
      </c>
      <c r="AN91" s="5">
        <f t="shared" si="13"/>
        <v>812.88693353064673</v>
      </c>
      <c r="AO91" s="35">
        <f t="shared" si="14"/>
        <v>1.5660047306942385E-2</v>
      </c>
      <c r="AP91" s="5">
        <f t="shared" si="15"/>
        <v>4022.8957239929045</v>
      </c>
      <c r="AQ91" s="35">
        <f t="shared" si="16"/>
        <v>7.7499999999999999E-2</v>
      </c>
      <c r="AR91" s="5">
        <f t="shared" si="46"/>
        <v>52912.903863661188</v>
      </c>
      <c r="AS91" s="5">
        <f t="shared" si="47"/>
        <v>353292.83936831699</v>
      </c>
      <c r="AT91" s="5">
        <f t="shared" si="17"/>
        <v>622087.09613633843</v>
      </c>
      <c r="AU91" s="5">
        <f t="shared" si="18"/>
        <v>406205.74323197815</v>
      </c>
      <c r="AV91" s="150"/>
      <c r="AW91" s="2">
        <v>84</v>
      </c>
      <c r="AX91" s="118">
        <v>47392</v>
      </c>
      <c r="AY91" s="5">
        <f t="shared" si="48"/>
        <v>620719.95966794912</v>
      </c>
      <c r="AZ91" s="5">
        <f t="shared" si="49"/>
        <v>4719.6979327312483</v>
      </c>
      <c r="BA91" s="5">
        <f t="shared" si="19"/>
        <v>840.19818480656659</v>
      </c>
      <c r="BB91" s="35">
        <f t="shared" si="20"/>
        <v>1.6243038524284468E-2</v>
      </c>
      <c r="BC91" s="5">
        <f t="shared" si="21"/>
        <v>3879.4997479246817</v>
      </c>
      <c r="BD91" s="35">
        <f t="shared" si="22"/>
        <v>7.4999999999999997E-2</v>
      </c>
      <c r="BE91" s="5">
        <f t="shared" si="50"/>
        <v>55120.238516857418</v>
      </c>
      <c r="BF91" s="5">
        <f t="shared" si="51"/>
        <v>341334.38783256762</v>
      </c>
      <c r="BG91" s="5">
        <f t="shared" si="23"/>
        <v>619879.7614831425</v>
      </c>
      <c r="BH91" s="5">
        <f t="shared" si="24"/>
        <v>396454.62634942506</v>
      </c>
      <c r="BI91" s="150"/>
      <c r="BJ91" s="2">
        <v>84</v>
      </c>
      <c r="BK91" s="118">
        <v>47392</v>
      </c>
      <c r="BL91" s="5">
        <f t="shared" si="52"/>
        <v>618467.57333083299</v>
      </c>
      <c r="BM91" s="5">
        <f t="shared" si="53"/>
        <v>4604.6898903792935</v>
      </c>
      <c r="BN91" s="5">
        <f t="shared" si="25"/>
        <v>868.11496817217767</v>
      </c>
      <c r="BO91" s="35">
        <f t="shared" si="26"/>
        <v>1.6843857410279502E-2</v>
      </c>
      <c r="BP91" s="5">
        <f t="shared" si="27"/>
        <v>3736.5749222071158</v>
      </c>
      <c r="BQ91" s="35">
        <f t="shared" si="28"/>
        <v>7.2499999999999995E-2</v>
      </c>
      <c r="BR91" s="5">
        <f t="shared" si="54"/>
        <v>57400.541637339076</v>
      </c>
      <c r="BS91" s="5">
        <f t="shared" si="55"/>
        <v>329393.40915452159</v>
      </c>
      <c r="BT91" s="5">
        <f t="shared" si="29"/>
        <v>617599.45836266084</v>
      </c>
      <c r="BU91" s="5">
        <f t="shared" si="30"/>
        <v>386793.9507918607</v>
      </c>
      <c r="BV91" s="150"/>
      <c r="BW91" s="2">
        <v>84</v>
      </c>
      <c r="BX91" s="118">
        <v>47392</v>
      </c>
      <c r="BY91" s="5">
        <f t="shared" si="56"/>
        <v>616141.67704590084</v>
      </c>
      <c r="BZ91" s="5">
        <f t="shared" si="57"/>
        <v>4490.7918424594827</v>
      </c>
      <c r="CA91" s="5">
        <f t="shared" si="31"/>
        <v>896.63205969172759</v>
      </c>
      <c r="CB91" s="35">
        <f t="shared" si="32"/>
        <v>1.7462841935782854E-2</v>
      </c>
      <c r="CC91" s="5">
        <f t="shared" si="33"/>
        <v>3594.1597827677551</v>
      </c>
      <c r="CD91" s="35">
        <f t="shared" si="34"/>
        <v>7.0000000000000007E-2</v>
      </c>
      <c r="CE91" s="5">
        <f t="shared" si="58"/>
        <v>59754.955013790335</v>
      </c>
      <c r="CF91" s="5">
        <f t="shared" si="59"/>
        <v>317471.55975280644</v>
      </c>
      <c r="CG91" s="5">
        <f t="shared" si="35"/>
        <v>615245.04498620913</v>
      </c>
      <c r="CH91" s="5">
        <f t="shared" si="36"/>
        <v>377226.51476659678</v>
      </c>
    </row>
    <row r="92" spans="9:86" ht="14.25" customHeight="1">
      <c r="I92" s="150"/>
      <c r="J92" s="2">
        <v>85</v>
      </c>
      <c r="K92" s="118">
        <v>47423</v>
      </c>
      <c r="L92" s="5">
        <f t="shared" si="37"/>
        <v>626287.72040143539</v>
      </c>
      <c r="M92" s="5">
        <f t="shared" si="0"/>
        <v>5071.049577343746</v>
      </c>
      <c r="N92" s="5">
        <f t="shared" si="1"/>
        <v>765.32149958387799</v>
      </c>
      <c r="O92" s="35">
        <f t="shared" si="2"/>
        <v>1.4663959863559043E-2</v>
      </c>
      <c r="P92" s="5">
        <f t="shared" si="3"/>
        <v>4305.728077759868</v>
      </c>
      <c r="Q92" s="35">
        <f t="shared" si="4"/>
        <v>8.249999999999999E-2</v>
      </c>
      <c r="R92" s="5">
        <f t="shared" si="38"/>
        <v>49477.601098148203</v>
      </c>
      <c r="S92" s="5">
        <f t="shared" si="39"/>
        <v>381561.6129760702</v>
      </c>
      <c r="T92" s="5">
        <f t="shared" si="5"/>
        <v>625522.3989018515</v>
      </c>
      <c r="U92" s="5">
        <f t="shared" si="6"/>
        <v>431039.21407421841</v>
      </c>
      <c r="V92" s="150"/>
      <c r="W92" s="2">
        <v>85</v>
      </c>
      <c r="X92" s="118">
        <v>47423</v>
      </c>
      <c r="Y92" s="5">
        <f t="shared" si="40"/>
        <v>624222.6638512545</v>
      </c>
      <c r="Z92" s="5">
        <f t="shared" si="41"/>
        <v>4952.9108736857979</v>
      </c>
      <c r="AA92" s="5">
        <f t="shared" si="7"/>
        <v>791.42644801076767</v>
      </c>
      <c r="AB92" s="35">
        <f t="shared" si="8"/>
        <v>1.5214310415349276E-2</v>
      </c>
      <c r="AC92" s="5">
        <f t="shared" si="9"/>
        <v>4161.4844256750303</v>
      </c>
      <c r="AD92" s="35">
        <f t="shared" si="10"/>
        <v>0.08</v>
      </c>
      <c r="AE92" s="5">
        <f t="shared" si="42"/>
        <v>51568.762596756067</v>
      </c>
      <c r="AF92" s="5">
        <f t="shared" si="43"/>
        <v>369428.66166653676</v>
      </c>
      <c r="AG92" s="5">
        <f t="shared" si="11"/>
        <v>623431.23740324378</v>
      </c>
      <c r="AH92" s="5">
        <f t="shared" si="12"/>
        <v>420997.42426329281</v>
      </c>
      <c r="AI92" s="150"/>
      <c r="AJ92" s="2">
        <v>85</v>
      </c>
      <c r="AK92" s="118">
        <v>47423</v>
      </c>
      <c r="AL92" s="5">
        <f t="shared" si="44"/>
        <v>622087.09613633843</v>
      </c>
      <c r="AM92" s="5">
        <f t="shared" si="45"/>
        <v>4835.7826575235513</v>
      </c>
      <c r="AN92" s="5">
        <f t="shared" si="13"/>
        <v>818.13682830969901</v>
      </c>
      <c r="AO92" s="35">
        <f t="shared" si="14"/>
        <v>1.5781780398101561E-2</v>
      </c>
      <c r="AP92" s="5">
        <f t="shared" si="15"/>
        <v>4017.6458292138523</v>
      </c>
      <c r="AQ92" s="35">
        <f t="shared" si="16"/>
        <v>7.7499999999999999E-2</v>
      </c>
      <c r="AR92" s="5">
        <f t="shared" si="46"/>
        <v>53731.040691970884</v>
      </c>
      <c r="AS92" s="5">
        <f t="shared" si="47"/>
        <v>357310.48519753083</v>
      </c>
      <c r="AT92" s="5">
        <f t="shared" si="17"/>
        <v>621268.95930802869</v>
      </c>
      <c r="AU92" s="5">
        <f t="shared" si="18"/>
        <v>411041.52588950173</v>
      </c>
      <c r="AV92" s="150"/>
      <c r="AW92" s="2">
        <v>85</v>
      </c>
      <c r="AX92" s="118">
        <v>47423</v>
      </c>
      <c r="AY92" s="5">
        <f t="shared" si="48"/>
        <v>619879.7614831425</v>
      </c>
      <c r="AZ92" s="5">
        <f t="shared" si="49"/>
        <v>4719.6979327312483</v>
      </c>
      <c r="BA92" s="5">
        <f t="shared" si="19"/>
        <v>845.44942346160815</v>
      </c>
      <c r="BB92" s="35">
        <f t="shared" si="20"/>
        <v>1.6366711275207845E-2</v>
      </c>
      <c r="BC92" s="5">
        <f t="shared" si="21"/>
        <v>3874.2485092696402</v>
      </c>
      <c r="BD92" s="35">
        <f t="shared" si="22"/>
        <v>7.4999999999999997E-2</v>
      </c>
      <c r="BE92" s="5">
        <f t="shared" si="50"/>
        <v>55965.687940319025</v>
      </c>
      <c r="BF92" s="5">
        <f t="shared" si="51"/>
        <v>345208.63634183723</v>
      </c>
      <c r="BG92" s="5">
        <f t="shared" si="23"/>
        <v>619034.31205968093</v>
      </c>
      <c r="BH92" s="5">
        <f t="shared" si="24"/>
        <v>401174.32428215625</v>
      </c>
      <c r="BI92" s="150"/>
      <c r="BJ92" s="2">
        <v>85</v>
      </c>
      <c r="BK92" s="118">
        <v>47423</v>
      </c>
      <c r="BL92" s="5">
        <f t="shared" si="52"/>
        <v>617599.45836266084</v>
      </c>
      <c r="BM92" s="5">
        <f t="shared" si="53"/>
        <v>4604.6898903792935</v>
      </c>
      <c r="BN92" s="5">
        <f t="shared" si="25"/>
        <v>873.35982943821773</v>
      </c>
      <c r="BO92" s="35">
        <f t="shared" si="26"/>
        <v>1.6969441620048282E-2</v>
      </c>
      <c r="BP92" s="5">
        <f t="shared" si="27"/>
        <v>3731.3300609410758</v>
      </c>
      <c r="BQ92" s="35">
        <f t="shared" si="28"/>
        <v>7.2499999999999995E-2</v>
      </c>
      <c r="BR92" s="5">
        <f t="shared" si="54"/>
        <v>58273.901466777294</v>
      </c>
      <c r="BS92" s="5">
        <f t="shared" si="55"/>
        <v>333124.73921546264</v>
      </c>
      <c r="BT92" s="5">
        <f t="shared" si="29"/>
        <v>616726.09853322257</v>
      </c>
      <c r="BU92" s="5">
        <f t="shared" si="30"/>
        <v>391398.64068223996</v>
      </c>
      <c r="BV92" s="150"/>
      <c r="BW92" s="2">
        <v>85</v>
      </c>
      <c r="BX92" s="118">
        <v>47423</v>
      </c>
      <c r="BY92" s="5">
        <f t="shared" si="56"/>
        <v>615245.04498620913</v>
      </c>
      <c r="BZ92" s="5">
        <f t="shared" si="57"/>
        <v>4490.7918424594827</v>
      </c>
      <c r="CA92" s="5">
        <f t="shared" si="31"/>
        <v>901.86241337326283</v>
      </c>
      <c r="CB92" s="35">
        <f t="shared" si="32"/>
        <v>1.7590306575686016E-2</v>
      </c>
      <c r="CC92" s="5">
        <f t="shared" si="33"/>
        <v>3588.9294290862199</v>
      </c>
      <c r="CD92" s="35">
        <f t="shared" si="34"/>
        <v>7.0000000000000007E-2</v>
      </c>
      <c r="CE92" s="5">
        <f t="shared" si="58"/>
        <v>60656.817427163594</v>
      </c>
      <c r="CF92" s="5">
        <f t="shared" si="59"/>
        <v>321060.48918189266</v>
      </c>
      <c r="CG92" s="5">
        <f t="shared" si="35"/>
        <v>614343.18257283582</v>
      </c>
      <c r="CH92" s="5">
        <f t="shared" si="36"/>
        <v>381717.30660905625</v>
      </c>
    </row>
    <row r="93" spans="9:86" ht="14.25" customHeight="1">
      <c r="I93" s="150"/>
      <c r="J93" s="2">
        <v>86</v>
      </c>
      <c r="K93" s="118">
        <v>47453</v>
      </c>
      <c r="L93" s="5">
        <f t="shared" si="37"/>
        <v>625522.3989018515</v>
      </c>
      <c r="M93" s="5">
        <f t="shared" si="0"/>
        <v>5071.049577343746</v>
      </c>
      <c r="N93" s="5">
        <f t="shared" si="1"/>
        <v>770.58308489351657</v>
      </c>
      <c r="O93" s="35">
        <f t="shared" si="2"/>
        <v>1.4782839167639641E-2</v>
      </c>
      <c r="P93" s="5">
        <f t="shared" si="3"/>
        <v>4300.4664924502295</v>
      </c>
      <c r="Q93" s="35">
        <f t="shared" si="4"/>
        <v>8.2500000000000018E-2</v>
      </c>
      <c r="R93" s="5">
        <f t="shared" si="38"/>
        <v>50248.184183041718</v>
      </c>
      <c r="S93" s="5">
        <f t="shared" si="39"/>
        <v>385862.07946852042</v>
      </c>
      <c r="T93" s="5">
        <f t="shared" si="5"/>
        <v>624751.81581695797</v>
      </c>
      <c r="U93" s="5">
        <f t="shared" si="6"/>
        <v>436110.26365156216</v>
      </c>
      <c r="V93" s="150"/>
      <c r="W93" s="2">
        <v>86</v>
      </c>
      <c r="X93" s="118">
        <v>47453</v>
      </c>
      <c r="Y93" s="5">
        <f t="shared" si="40"/>
        <v>623431.23740324378</v>
      </c>
      <c r="Z93" s="5">
        <f t="shared" si="41"/>
        <v>4952.9108736857979</v>
      </c>
      <c r="AA93" s="5">
        <f t="shared" si="7"/>
        <v>796.70262433083917</v>
      </c>
      <c r="AB93" s="35">
        <f t="shared" si="8"/>
        <v>1.5335182003057465E-2</v>
      </c>
      <c r="AC93" s="5">
        <f t="shared" si="9"/>
        <v>4156.2082493549588</v>
      </c>
      <c r="AD93" s="35">
        <f t="shared" si="10"/>
        <v>0.08</v>
      </c>
      <c r="AE93" s="5">
        <f t="shared" si="42"/>
        <v>52365.46522108691</v>
      </c>
      <c r="AF93" s="5">
        <f t="shared" si="43"/>
        <v>373584.86991589173</v>
      </c>
      <c r="AG93" s="5">
        <f t="shared" si="11"/>
        <v>622634.5347789129</v>
      </c>
      <c r="AH93" s="5">
        <f t="shared" si="12"/>
        <v>425950.33513697865</v>
      </c>
      <c r="AI93" s="150"/>
      <c r="AJ93" s="2">
        <v>86</v>
      </c>
      <c r="AK93" s="118">
        <v>47453</v>
      </c>
      <c r="AL93" s="5">
        <f t="shared" si="44"/>
        <v>621268.95930802869</v>
      </c>
      <c r="AM93" s="5">
        <f t="shared" si="45"/>
        <v>4835.7826575235513</v>
      </c>
      <c r="AN93" s="5">
        <f t="shared" si="13"/>
        <v>823.42062865919934</v>
      </c>
      <c r="AO93" s="35">
        <f t="shared" si="14"/>
        <v>1.5904621333272362E-2</v>
      </c>
      <c r="AP93" s="5">
        <f t="shared" si="15"/>
        <v>4012.3620288643519</v>
      </c>
      <c r="AQ93" s="35">
        <f t="shared" si="16"/>
        <v>7.7499999999999999E-2</v>
      </c>
      <c r="AR93" s="5">
        <f t="shared" si="46"/>
        <v>54554.461320630086</v>
      </c>
      <c r="AS93" s="5">
        <f t="shared" si="47"/>
        <v>361322.84722639516</v>
      </c>
      <c r="AT93" s="5">
        <f t="shared" si="17"/>
        <v>620445.53867936949</v>
      </c>
      <c r="AU93" s="5">
        <f t="shared" si="18"/>
        <v>415877.30854702526</v>
      </c>
      <c r="AV93" s="150"/>
      <c r="AW93" s="2">
        <v>86</v>
      </c>
      <c r="AX93" s="118">
        <v>47453</v>
      </c>
      <c r="AY93" s="5">
        <f t="shared" si="48"/>
        <v>619034.31205968093</v>
      </c>
      <c r="AZ93" s="5">
        <f t="shared" si="49"/>
        <v>4719.6979327312483</v>
      </c>
      <c r="BA93" s="5">
        <f t="shared" si="19"/>
        <v>850.73348235824278</v>
      </c>
      <c r="BB93" s="35">
        <f t="shared" si="20"/>
        <v>1.6491495849933896E-2</v>
      </c>
      <c r="BC93" s="5">
        <f t="shared" si="21"/>
        <v>3868.9644503730055</v>
      </c>
      <c r="BD93" s="35">
        <f t="shared" si="22"/>
        <v>7.4999999999999997E-2</v>
      </c>
      <c r="BE93" s="5">
        <f t="shared" si="50"/>
        <v>56816.421422677267</v>
      </c>
      <c r="BF93" s="5">
        <f t="shared" si="51"/>
        <v>349077.60079221026</v>
      </c>
      <c r="BG93" s="5">
        <f t="shared" si="23"/>
        <v>618183.57857732265</v>
      </c>
      <c r="BH93" s="5">
        <f t="shared" si="24"/>
        <v>405894.02221488755</v>
      </c>
      <c r="BI93" s="150"/>
      <c r="BJ93" s="2">
        <v>86</v>
      </c>
      <c r="BK93" s="118">
        <v>47453</v>
      </c>
      <c r="BL93" s="5">
        <f t="shared" si="52"/>
        <v>616726.09853322257</v>
      </c>
      <c r="BM93" s="5">
        <f t="shared" si="53"/>
        <v>4604.6898903792935</v>
      </c>
      <c r="BN93" s="5">
        <f t="shared" si="25"/>
        <v>878.63637840774072</v>
      </c>
      <c r="BO93" s="35">
        <f t="shared" si="26"/>
        <v>1.7096141327518202E-2</v>
      </c>
      <c r="BP93" s="5">
        <f t="shared" si="27"/>
        <v>3726.0535119715528</v>
      </c>
      <c r="BQ93" s="35">
        <f t="shared" si="28"/>
        <v>7.2499999999999995E-2</v>
      </c>
      <c r="BR93" s="5">
        <f t="shared" si="54"/>
        <v>59152.537845185034</v>
      </c>
      <c r="BS93" s="5">
        <f t="shared" si="55"/>
        <v>336850.79272743419</v>
      </c>
      <c r="BT93" s="5">
        <f t="shared" si="29"/>
        <v>615847.46215481486</v>
      </c>
      <c r="BU93" s="5">
        <f t="shared" si="30"/>
        <v>396003.33057261922</v>
      </c>
      <c r="BV93" s="150"/>
      <c r="BW93" s="2">
        <v>86</v>
      </c>
      <c r="BX93" s="118">
        <v>47453</v>
      </c>
      <c r="BY93" s="5">
        <f t="shared" si="56"/>
        <v>614343.18257283582</v>
      </c>
      <c r="BZ93" s="5">
        <f t="shared" si="57"/>
        <v>4490.7918424594827</v>
      </c>
      <c r="CA93" s="5">
        <f t="shared" si="31"/>
        <v>907.12327745127368</v>
      </c>
      <c r="CB93" s="35">
        <f t="shared" si="32"/>
        <v>1.7718890089782537E-2</v>
      </c>
      <c r="CC93" s="5">
        <f t="shared" si="33"/>
        <v>3583.668565008209</v>
      </c>
      <c r="CD93" s="35">
        <f t="shared" si="34"/>
        <v>7.0000000000000007E-2</v>
      </c>
      <c r="CE93" s="5">
        <f t="shared" si="58"/>
        <v>61563.94070461487</v>
      </c>
      <c r="CF93" s="5">
        <f t="shared" si="59"/>
        <v>324644.15774690086</v>
      </c>
      <c r="CG93" s="5">
        <f t="shared" si="35"/>
        <v>613436.05929538456</v>
      </c>
      <c r="CH93" s="5">
        <f t="shared" si="36"/>
        <v>386208.09845151572</v>
      </c>
    </row>
    <row r="94" spans="9:86" ht="14.25" customHeight="1">
      <c r="I94" s="150"/>
      <c r="J94" s="2">
        <v>87</v>
      </c>
      <c r="K94" s="118">
        <v>47484</v>
      </c>
      <c r="L94" s="5">
        <f t="shared" si="37"/>
        <v>624751.81581695797</v>
      </c>
      <c r="M94" s="5">
        <f t="shared" si="0"/>
        <v>5071.049577343746</v>
      </c>
      <c r="N94" s="5">
        <f t="shared" si="1"/>
        <v>775.88084360215998</v>
      </c>
      <c r="O94" s="35">
        <f t="shared" si="2"/>
        <v>1.4902830031875832E-2</v>
      </c>
      <c r="P94" s="5">
        <f t="shared" si="3"/>
        <v>4295.168733741586</v>
      </c>
      <c r="Q94" s="35">
        <f t="shared" si="4"/>
        <v>8.2500000000000004E-2</v>
      </c>
      <c r="R94" s="5">
        <f t="shared" si="38"/>
        <v>51024.065026643875</v>
      </c>
      <c r="S94" s="5">
        <f t="shared" si="39"/>
        <v>390157.24820226198</v>
      </c>
      <c r="T94" s="5">
        <f t="shared" si="5"/>
        <v>623975.93497335585</v>
      </c>
      <c r="U94" s="5">
        <f t="shared" si="6"/>
        <v>441181.31322890584</v>
      </c>
      <c r="V94" s="150"/>
      <c r="W94" s="2">
        <v>87</v>
      </c>
      <c r="X94" s="118">
        <v>47484</v>
      </c>
      <c r="Y94" s="5">
        <f t="shared" si="40"/>
        <v>622634.5347789129</v>
      </c>
      <c r="Z94" s="5">
        <f t="shared" si="41"/>
        <v>4952.9108736857979</v>
      </c>
      <c r="AA94" s="5">
        <f t="shared" si="7"/>
        <v>802.01397515971166</v>
      </c>
      <c r="AB94" s="35">
        <f t="shared" si="8"/>
        <v>1.5457169759036767E-2</v>
      </c>
      <c r="AC94" s="5">
        <f t="shared" si="9"/>
        <v>4150.8968985260863</v>
      </c>
      <c r="AD94" s="35">
        <f t="shared" si="10"/>
        <v>0.08</v>
      </c>
      <c r="AE94" s="5">
        <f t="shared" si="42"/>
        <v>53167.479196246619</v>
      </c>
      <c r="AF94" s="5">
        <f t="shared" si="43"/>
        <v>377735.76681441779</v>
      </c>
      <c r="AG94" s="5">
        <f t="shared" si="11"/>
        <v>621832.52080375317</v>
      </c>
      <c r="AH94" s="5">
        <f t="shared" si="12"/>
        <v>430903.24601066438</v>
      </c>
      <c r="AI94" s="150"/>
      <c r="AJ94" s="2">
        <v>87</v>
      </c>
      <c r="AK94" s="118">
        <v>47484</v>
      </c>
      <c r="AL94" s="5">
        <f t="shared" si="44"/>
        <v>620445.53867936949</v>
      </c>
      <c r="AM94" s="5">
        <f t="shared" si="45"/>
        <v>4835.7826575235513</v>
      </c>
      <c r="AN94" s="5">
        <f t="shared" si="13"/>
        <v>828.73855355262322</v>
      </c>
      <c r="AO94" s="35">
        <f t="shared" si="14"/>
        <v>1.6028582724277967E-2</v>
      </c>
      <c r="AP94" s="5">
        <f t="shared" si="15"/>
        <v>4007.0441039709281</v>
      </c>
      <c r="AQ94" s="35">
        <f t="shared" si="16"/>
        <v>7.7499999999999999E-2</v>
      </c>
      <c r="AR94" s="5">
        <f t="shared" si="46"/>
        <v>55383.199874182712</v>
      </c>
      <c r="AS94" s="5">
        <f t="shared" si="47"/>
        <v>365329.89133036608</v>
      </c>
      <c r="AT94" s="5">
        <f t="shared" si="17"/>
        <v>619616.80012581684</v>
      </c>
      <c r="AU94" s="5">
        <f t="shared" si="18"/>
        <v>420713.09120454878</v>
      </c>
      <c r="AV94" s="150"/>
      <c r="AW94" s="2">
        <v>87</v>
      </c>
      <c r="AX94" s="118">
        <v>47484</v>
      </c>
      <c r="AY94" s="5">
        <f t="shared" si="48"/>
        <v>618183.57857732265</v>
      </c>
      <c r="AZ94" s="5">
        <f t="shared" si="49"/>
        <v>4719.6979327312483</v>
      </c>
      <c r="BA94" s="5">
        <f t="shared" si="19"/>
        <v>856.05056662298193</v>
      </c>
      <c r="BB94" s="35">
        <f t="shared" si="20"/>
        <v>1.6617404854261882E-2</v>
      </c>
      <c r="BC94" s="5">
        <f t="shared" si="21"/>
        <v>3863.6473661082664</v>
      </c>
      <c r="BD94" s="35">
        <f t="shared" si="22"/>
        <v>7.4999999999999997E-2</v>
      </c>
      <c r="BE94" s="5">
        <f t="shared" si="50"/>
        <v>57672.471989300248</v>
      </c>
      <c r="BF94" s="5">
        <f t="shared" si="51"/>
        <v>352941.24815831851</v>
      </c>
      <c r="BG94" s="5">
        <f t="shared" si="23"/>
        <v>617327.52801069967</v>
      </c>
      <c r="BH94" s="5">
        <f t="shared" si="24"/>
        <v>410613.72014761879</v>
      </c>
      <c r="BI94" s="150"/>
      <c r="BJ94" s="2">
        <v>87</v>
      </c>
      <c r="BK94" s="118">
        <v>47484</v>
      </c>
      <c r="BL94" s="5">
        <f t="shared" si="52"/>
        <v>615847.46215481486</v>
      </c>
      <c r="BM94" s="5">
        <f t="shared" si="53"/>
        <v>4604.6898903792935</v>
      </c>
      <c r="BN94" s="5">
        <f t="shared" si="25"/>
        <v>883.94480652728726</v>
      </c>
      <c r="BO94" s="35">
        <f t="shared" si="26"/>
        <v>1.7223969132247427E-2</v>
      </c>
      <c r="BP94" s="5">
        <f t="shared" si="27"/>
        <v>3720.7450838520062</v>
      </c>
      <c r="BQ94" s="35">
        <f t="shared" si="28"/>
        <v>7.2499999999999995E-2</v>
      </c>
      <c r="BR94" s="5">
        <f t="shared" si="54"/>
        <v>60036.482651712322</v>
      </c>
      <c r="BS94" s="5">
        <f t="shared" si="55"/>
        <v>340571.53781128622</v>
      </c>
      <c r="BT94" s="5">
        <f t="shared" si="29"/>
        <v>614963.51734828763</v>
      </c>
      <c r="BU94" s="5">
        <f t="shared" si="30"/>
        <v>400608.02046299854</v>
      </c>
      <c r="BV94" s="150"/>
      <c r="BW94" s="2">
        <v>87</v>
      </c>
      <c r="BX94" s="118">
        <v>47484</v>
      </c>
      <c r="BY94" s="5">
        <f t="shared" si="56"/>
        <v>613436.05929538456</v>
      </c>
      <c r="BZ94" s="5">
        <f t="shared" si="57"/>
        <v>4490.7918424594827</v>
      </c>
      <c r="CA94" s="5">
        <f t="shared" si="31"/>
        <v>912.41482990307259</v>
      </c>
      <c r="CB94" s="35">
        <f t="shared" si="32"/>
        <v>1.7848605071265736E-2</v>
      </c>
      <c r="CC94" s="5">
        <f t="shared" si="33"/>
        <v>3578.3770125564101</v>
      </c>
      <c r="CD94" s="35">
        <f t="shared" si="34"/>
        <v>7.0000000000000007E-2</v>
      </c>
      <c r="CE94" s="5">
        <f t="shared" si="58"/>
        <v>62476.355534517941</v>
      </c>
      <c r="CF94" s="5">
        <f t="shared" si="59"/>
        <v>328222.53475945728</v>
      </c>
      <c r="CG94" s="5">
        <f t="shared" si="35"/>
        <v>612523.64446548151</v>
      </c>
      <c r="CH94" s="5">
        <f t="shared" si="36"/>
        <v>390698.89029397524</v>
      </c>
    </row>
    <row r="95" spans="9:86" ht="14.25" customHeight="1">
      <c r="I95" s="150"/>
      <c r="J95" s="2">
        <v>88</v>
      </c>
      <c r="K95" s="118">
        <v>47515</v>
      </c>
      <c r="L95" s="5">
        <f t="shared" si="37"/>
        <v>623975.93497335585</v>
      </c>
      <c r="M95" s="5">
        <f t="shared" si="0"/>
        <v>5071.049577343746</v>
      </c>
      <c r="N95" s="5">
        <f t="shared" si="1"/>
        <v>781.21502440192489</v>
      </c>
      <c r="O95" s="35">
        <f t="shared" si="2"/>
        <v>1.5023945263567574E-2</v>
      </c>
      <c r="P95" s="5">
        <f t="shared" si="3"/>
        <v>4289.8345529418211</v>
      </c>
      <c r="Q95" s="35">
        <f t="shared" si="4"/>
        <v>8.249999999999999E-2</v>
      </c>
      <c r="R95" s="5">
        <f t="shared" si="38"/>
        <v>51805.280051045804</v>
      </c>
      <c r="S95" s="5">
        <f t="shared" si="39"/>
        <v>394447.08275520382</v>
      </c>
      <c r="T95" s="5">
        <f t="shared" si="5"/>
        <v>623194.71994895395</v>
      </c>
      <c r="U95" s="5">
        <f t="shared" si="6"/>
        <v>446252.36280624964</v>
      </c>
      <c r="V95" s="150"/>
      <c r="W95" s="2">
        <v>88</v>
      </c>
      <c r="X95" s="118">
        <v>47515</v>
      </c>
      <c r="Y95" s="5">
        <f t="shared" si="40"/>
        <v>621832.52080375317</v>
      </c>
      <c r="Z95" s="5">
        <f t="shared" si="41"/>
        <v>4952.9108736857979</v>
      </c>
      <c r="AA95" s="5">
        <f t="shared" si="7"/>
        <v>807.36073499410941</v>
      </c>
      <c r="AB95" s="35">
        <f t="shared" si="8"/>
        <v>1.5580286485188341E-2</v>
      </c>
      <c r="AC95" s="5">
        <f t="shared" si="9"/>
        <v>4145.5501386916885</v>
      </c>
      <c r="AD95" s="35">
        <f t="shared" si="10"/>
        <v>8.0000000000000016E-2</v>
      </c>
      <c r="AE95" s="5">
        <f t="shared" si="42"/>
        <v>53974.839931240727</v>
      </c>
      <c r="AF95" s="5">
        <f t="shared" si="43"/>
        <v>381881.31695310946</v>
      </c>
      <c r="AG95" s="5">
        <f t="shared" si="11"/>
        <v>621025.16006875911</v>
      </c>
      <c r="AH95" s="5">
        <f t="shared" si="12"/>
        <v>435856.15688435017</v>
      </c>
      <c r="AI95" s="150"/>
      <c r="AJ95" s="2">
        <v>88</v>
      </c>
      <c r="AK95" s="118">
        <v>47515</v>
      </c>
      <c r="AL95" s="5">
        <f t="shared" si="44"/>
        <v>619616.80012581684</v>
      </c>
      <c r="AM95" s="5">
        <f t="shared" si="45"/>
        <v>4835.7826575235513</v>
      </c>
      <c r="AN95" s="5">
        <f t="shared" si="13"/>
        <v>834.09082337765085</v>
      </c>
      <c r="AO95" s="35">
        <f t="shared" si="14"/>
        <v>1.6153677367204061E-2</v>
      </c>
      <c r="AP95" s="5">
        <f t="shared" si="15"/>
        <v>4001.6918341459004</v>
      </c>
      <c r="AQ95" s="35">
        <f t="shared" si="16"/>
        <v>7.7499999999999999E-2</v>
      </c>
      <c r="AR95" s="5">
        <f t="shared" si="46"/>
        <v>56217.290697560362</v>
      </c>
      <c r="AS95" s="5">
        <f t="shared" si="47"/>
        <v>369331.58316451201</v>
      </c>
      <c r="AT95" s="5">
        <f t="shared" si="17"/>
        <v>618782.70930243924</v>
      </c>
      <c r="AU95" s="5">
        <f t="shared" si="18"/>
        <v>425548.87386207236</v>
      </c>
      <c r="AV95" s="150"/>
      <c r="AW95" s="2">
        <v>88</v>
      </c>
      <c r="AX95" s="118">
        <v>47515</v>
      </c>
      <c r="AY95" s="5">
        <f t="shared" si="48"/>
        <v>617327.52801069967</v>
      </c>
      <c r="AZ95" s="5">
        <f t="shared" si="49"/>
        <v>4719.6979327312483</v>
      </c>
      <c r="BA95" s="5">
        <f t="shared" si="19"/>
        <v>861.40088266437579</v>
      </c>
      <c r="BB95" s="35">
        <f t="shared" si="20"/>
        <v>1.6744451078153359E-2</v>
      </c>
      <c r="BC95" s="5">
        <f t="shared" si="21"/>
        <v>3858.2970500668725</v>
      </c>
      <c r="BD95" s="35">
        <f t="shared" si="22"/>
        <v>7.4999999999999997E-2</v>
      </c>
      <c r="BE95" s="5">
        <f t="shared" si="50"/>
        <v>58533.872871964624</v>
      </c>
      <c r="BF95" s="5">
        <f t="shared" si="51"/>
        <v>356799.54520838539</v>
      </c>
      <c r="BG95" s="5">
        <f t="shared" si="23"/>
        <v>616466.1271280353</v>
      </c>
      <c r="BH95" s="5">
        <f t="shared" si="24"/>
        <v>415333.41808035003</v>
      </c>
      <c r="BI95" s="150"/>
      <c r="BJ95" s="2">
        <v>88</v>
      </c>
      <c r="BK95" s="118">
        <v>47515</v>
      </c>
      <c r="BL95" s="5">
        <f t="shared" si="52"/>
        <v>614963.51734828763</v>
      </c>
      <c r="BM95" s="5">
        <f t="shared" si="53"/>
        <v>4604.6898903792935</v>
      </c>
      <c r="BN95" s="5">
        <f t="shared" si="25"/>
        <v>889.28530640005602</v>
      </c>
      <c r="BO95" s="35">
        <f t="shared" si="26"/>
        <v>1.7352937817865476E-2</v>
      </c>
      <c r="BP95" s="5">
        <f t="shared" si="27"/>
        <v>3715.4045839792375</v>
      </c>
      <c r="BQ95" s="35">
        <f t="shared" si="28"/>
        <v>7.2499999999999995E-2</v>
      </c>
      <c r="BR95" s="5">
        <f t="shared" si="54"/>
        <v>60925.767958112381</v>
      </c>
      <c r="BS95" s="5">
        <f t="shared" si="55"/>
        <v>344286.94239526545</v>
      </c>
      <c r="BT95" s="5">
        <f t="shared" si="29"/>
        <v>614074.23204188759</v>
      </c>
      <c r="BU95" s="5">
        <f t="shared" si="30"/>
        <v>405212.71035337786</v>
      </c>
      <c r="BV95" s="150"/>
      <c r="BW95" s="2">
        <v>88</v>
      </c>
      <c r="BX95" s="118">
        <v>47515</v>
      </c>
      <c r="BY95" s="5">
        <f t="shared" si="56"/>
        <v>612523.64446548151</v>
      </c>
      <c r="BZ95" s="5">
        <f t="shared" si="57"/>
        <v>4490.7918424594827</v>
      </c>
      <c r="CA95" s="5">
        <f t="shared" si="31"/>
        <v>917.73724974417382</v>
      </c>
      <c r="CB95" s="35">
        <f t="shared" si="32"/>
        <v>1.7979464297317768E-2</v>
      </c>
      <c r="CC95" s="5">
        <f t="shared" si="33"/>
        <v>3573.0545927153089</v>
      </c>
      <c r="CD95" s="35">
        <f t="shared" si="34"/>
        <v>7.0000000000000007E-2</v>
      </c>
      <c r="CE95" s="5">
        <f t="shared" si="58"/>
        <v>63394.092784262117</v>
      </c>
      <c r="CF95" s="5">
        <f t="shared" si="59"/>
        <v>331795.58935217257</v>
      </c>
      <c r="CG95" s="5">
        <f t="shared" si="35"/>
        <v>611605.90721573739</v>
      </c>
      <c r="CH95" s="5">
        <f t="shared" si="36"/>
        <v>395189.68213643471</v>
      </c>
    </row>
    <row r="96" spans="9:86" ht="14.25" customHeight="1">
      <c r="I96" s="150"/>
      <c r="J96" s="2">
        <v>89</v>
      </c>
      <c r="K96" s="118">
        <v>47543</v>
      </c>
      <c r="L96" s="5">
        <f t="shared" si="37"/>
        <v>623194.71994895395</v>
      </c>
      <c r="M96" s="5">
        <f t="shared" si="0"/>
        <v>5071.049577343746</v>
      </c>
      <c r="N96" s="5">
        <f t="shared" si="1"/>
        <v>786.58587769468795</v>
      </c>
      <c r="O96" s="35">
        <f t="shared" si="2"/>
        <v>1.5146197857885268E-2</v>
      </c>
      <c r="P96" s="5">
        <f t="shared" si="3"/>
        <v>4284.4636996490581</v>
      </c>
      <c r="Q96" s="35">
        <f t="shared" si="4"/>
        <v>8.249999999999999E-2</v>
      </c>
      <c r="R96" s="5">
        <f t="shared" si="38"/>
        <v>52591.865928740488</v>
      </c>
      <c r="S96" s="5">
        <f t="shared" si="39"/>
        <v>398731.54645485285</v>
      </c>
      <c r="T96" s="5">
        <f t="shared" si="5"/>
        <v>622408.13407125929</v>
      </c>
      <c r="U96" s="5">
        <f t="shared" si="6"/>
        <v>451323.41238359333</v>
      </c>
      <c r="V96" s="150"/>
      <c r="W96" s="2">
        <v>89</v>
      </c>
      <c r="X96" s="118">
        <v>47543</v>
      </c>
      <c r="Y96" s="5">
        <f t="shared" si="40"/>
        <v>621025.16006875911</v>
      </c>
      <c r="Z96" s="5">
        <f t="shared" si="41"/>
        <v>4952.9108736857979</v>
      </c>
      <c r="AA96" s="5">
        <f t="shared" si="7"/>
        <v>812.74313989406983</v>
      </c>
      <c r="AB96" s="35">
        <f t="shared" si="8"/>
        <v>1.5704545171163448E-2</v>
      </c>
      <c r="AC96" s="5">
        <f t="shared" si="9"/>
        <v>4140.1677337917281</v>
      </c>
      <c r="AD96" s="35">
        <f t="shared" si="10"/>
        <v>8.0000000000000016E-2</v>
      </c>
      <c r="AE96" s="5">
        <f t="shared" si="42"/>
        <v>54787.583071134795</v>
      </c>
      <c r="AF96" s="5">
        <f t="shared" si="43"/>
        <v>386021.48468690121</v>
      </c>
      <c r="AG96" s="5">
        <f t="shared" si="11"/>
        <v>620212.41692886502</v>
      </c>
      <c r="AH96" s="5">
        <f t="shared" si="12"/>
        <v>440809.06775803602</v>
      </c>
      <c r="AI96" s="150"/>
      <c r="AJ96" s="2">
        <v>89</v>
      </c>
      <c r="AK96" s="118">
        <v>47543</v>
      </c>
      <c r="AL96" s="5">
        <f t="shared" si="44"/>
        <v>618782.70930243924</v>
      </c>
      <c r="AM96" s="5">
        <f t="shared" si="45"/>
        <v>4835.7826575235513</v>
      </c>
      <c r="AN96" s="5">
        <f t="shared" si="13"/>
        <v>839.477659945298</v>
      </c>
      <c r="AO96" s="35">
        <f t="shared" si="14"/>
        <v>1.6279918245776143E-2</v>
      </c>
      <c r="AP96" s="5">
        <f t="shared" si="15"/>
        <v>3996.3049975782533</v>
      </c>
      <c r="AQ96" s="35">
        <f t="shared" si="16"/>
        <v>7.7499999999999999E-2</v>
      </c>
      <c r="AR96" s="5">
        <f t="shared" si="46"/>
        <v>57056.768357505658</v>
      </c>
      <c r="AS96" s="5">
        <f t="shared" si="47"/>
        <v>373327.88816209027</v>
      </c>
      <c r="AT96" s="5">
        <f t="shared" si="17"/>
        <v>617943.23164249398</v>
      </c>
      <c r="AU96" s="5">
        <f t="shared" si="18"/>
        <v>430384.65651959594</v>
      </c>
      <c r="AV96" s="150"/>
      <c r="AW96" s="2">
        <v>89</v>
      </c>
      <c r="AX96" s="118">
        <v>47543</v>
      </c>
      <c r="AY96" s="5">
        <f t="shared" si="48"/>
        <v>616466.1271280353</v>
      </c>
      <c r="AZ96" s="5">
        <f t="shared" si="49"/>
        <v>4719.6979327312483</v>
      </c>
      <c r="BA96" s="5">
        <f t="shared" si="19"/>
        <v>866.78463818102819</v>
      </c>
      <c r="BB96" s="35">
        <f t="shared" si="20"/>
        <v>1.6872647499109134E-2</v>
      </c>
      <c r="BC96" s="5">
        <f t="shared" si="21"/>
        <v>3852.9132945502201</v>
      </c>
      <c r="BD96" s="35">
        <f t="shared" si="22"/>
        <v>7.4999999999999997E-2</v>
      </c>
      <c r="BE96" s="5">
        <f t="shared" si="50"/>
        <v>59400.657510145655</v>
      </c>
      <c r="BF96" s="5">
        <f t="shared" si="51"/>
        <v>360652.45850293559</v>
      </c>
      <c r="BG96" s="5">
        <f t="shared" si="23"/>
        <v>615599.34248985432</v>
      </c>
      <c r="BH96" s="5">
        <f t="shared" si="24"/>
        <v>420053.11601308128</v>
      </c>
      <c r="BI96" s="150"/>
      <c r="BJ96" s="2">
        <v>89</v>
      </c>
      <c r="BK96" s="118">
        <v>47543</v>
      </c>
      <c r="BL96" s="5">
        <f t="shared" si="52"/>
        <v>614074.23204188759</v>
      </c>
      <c r="BM96" s="5">
        <f t="shared" si="53"/>
        <v>4604.6898903792935</v>
      </c>
      <c r="BN96" s="5">
        <f t="shared" si="25"/>
        <v>894.65807179288959</v>
      </c>
      <c r="BO96" s="35">
        <f t="shared" si="26"/>
        <v>1.7483060355449588E-2</v>
      </c>
      <c r="BP96" s="5">
        <f t="shared" si="27"/>
        <v>3710.0318185864039</v>
      </c>
      <c r="BQ96" s="35">
        <f t="shared" si="28"/>
        <v>7.2499999999999995E-2</v>
      </c>
      <c r="BR96" s="5">
        <f t="shared" si="54"/>
        <v>61820.426029905269</v>
      </c>
      <c r="BS96" s="5">
        <f t="shared" si="55"/>
        <v>347996.97421385185</v>
      </c>
      <c r="BT96" s="5">
        <f t="shared" si="29"/>
        <v>613179.57397009467</v>
      </c>
      <c r="BU96" s="5">
        <f t="shared" si="30"/>
        <v>409817.40024375712</v>
      </c>
      <c r="BV96" s="150"/>
      <c r="BW96" s="2">
        <v>89</v>
      </c>
      <c r="BX96" s="118">
        <v>47543</v>
      </c>
      <c r="BY96" s="5">
        <f t="shared" si="56"/>
        <v>611605.90721573739</v>
      </c>
      <c r="BZ96" s="5">
        <f t="shared" si="57"/>
        <v>4490.7918424594827</v>
      </c>
      <c r="CA96" s="5">
        <f t="shared" si="31"/>
        <v>923.09071703434802</v>
      </c>
      <c r="CB96" s="35">
        <f t="shared" si="32"/>
        <v>1.8111480732485558E-2</v>
      </c>
      <c r="CC96" s="5">
        <f t="shared" si="33"/>
        <v>3567.7011254251347</v>
      </c>
      <c r="CD96" s="35">
        <f t="shared" si="34"/>
        <v>7.0000000000000007E-2</v>
      </c>
      <c r="CE96" s="5">
        <f t="shared" si="58"/>
        <v>64317.183501296466</v>
      </c>
      <c r="CF96" s="5">
        <f t="shared" si="59"/>
        <v>335363.29047759768</v>
      </c>
      <c r="CG96" s="5">
        <f t="shared" si="35"/>
        <v>610682.81649870309</v>
      </c>
      <c r="CH96" s="5">
        <f t="shared" si="36"/>
        <v>399680.47397889412</v>
      </c>
    </row>
    <row r="97" spans="9:86" ht="14.25" customHeight="1">
      <c r="I97" s="150"/>
      <c r="J97" s="2">
        <v>90</v>
      </c>
      <c r="K97" s="118">
        <v>47574</v>
      </c>
      <c r="L97" s="5">
        <f t="shared" si="37"/>
        <v>622408.13407125929</v>
      </c>
      <c r="M97" s="5">
        <f t="shared" si="0"/>
        <v>5071.049577343746</v>
      </c>
      <c r="N97" s="5">
        <f t="shared" si="1"/>
        <v>791.99365560383831</v>
      </c>
      <c r="O97" s="35">
        <f t="shared" si="2"/>
        <v>1.5269601001322967E-2</v>
      </c>
      <c r="P97" s="5">
        <f t="shared" si="3"/>
        <v>4279.0559217399077</v>
      </c>
      <c r="Q97" s="35">
        <f t="shared" si="4"/>
        <v>8.2500000000000004E-2</v>
      </c>
      <c r="R97" s="5">
        <f t="shared" si="38"/>
        <v>53383.859584344325</v>
      </c>
      <c r="S97" s="5">
        <f t="shared" si="39"/>
        <v>403010.60237659275</v>
      </c>
      <c r="T97" s="5">
        <f t="shared" si="5"/>
        <v>621616.14041565545</v>
      </c>
      <c r="U97" s="5">
        <f t="shared" si="6"/>
        <v>456394.46196093707</v>
      </c>
      <c r="V97" s="150"/>
      <c r="W97" s="2">
        <v>90</v>
      </c>
      <c r="X97" s="118">
        <v>47574</v>
      </c>
      <c r="Y97" s="5">
        <f t="shared" si="40"/>
        <v>620212.41692886502</v>
      </c>
      <c r="Z97" s="5">
        <f t="shared" si="41"/>
        <v>4952.9108736857979</v>
      </c>
      <c r="AA97" s="5">
        <f t="shared" si="7"/>
        <v>818.1614274933645</v>
      </c>
      <c r="AB97" s="35">
        <f t="shared" si="8"/>
        <v>1.5829958997816126E-2</v>
      </c>
      <c r="AC97" s="5">
        <f t="shared" si="9"/>
        <v>4134.7494461924334</v>
      </c>
      <c r="AD97" s="35">
        <f t="shared" si="10"/>
        <v>7.9999999999999988E-2</v>
      </c>
      <c r="AE97" s="5">
        <f t="shared" si="42"/>
        <v>55605.744498628163</v>
      </c>
      <c r="AF97" s="5">
        <f t="shared" si="43"/>
        <v>390156.23413309362</v>
      </c>
      <c r="AG97" s="5">
        <f t="shared" si="11"/>
        <v>619394.25550137169</v>
      </c>
      <c r="AH97" s="5">
        <f t="shared" si="12"/>
        <v>445761.97863172181</v>
      </c>
      <c r="AI97" s="150"/>
      <c r="AJ97" s="2">
        <v>90</v>
      </c>
      <c r="AK97" s="118">
        <v>47574</v>
      </c>
      <c r="AL97" s="5">
        <f t="shared" si="44"/>
        <v>617943.23164249398</v>
      </c>
      <c r="AM97" s="5">
        <f t="shared" si="45"/>
        <v>4835.7826575235513</v>
      </c>
      <c r="AN97" s="5">
        <f t="shared" si="13"/>
        <v>844.89928649911099</v>
      </c>
      <c r="AO97" s="35">
        <f t="shared" si="14"/>
        <v>1.6407318534811702E-2</v>
      </c>
      <c r="AP97" s="5">
        <f t="shared" si="15"/>
        <v>3990.8833710244403</v>
      </c>
      <c r="AQ97" s="35">
        <f t="shared" si="16"/>
        <v>7.7499999999999999E-2</v>
      </c>
      <c r="AR97" s="5">
        <f t="shared" si="46"/>
        <v>57901.667644004767</v>
      </c>
      <c r="AS97" s="5">
        <f t="shared" si="47"/>
        <v>377318.77153311472</v>
      </c>
      <c r="AT97" s="5">
        <f t="shared" si="17"/>
        <v>617098.33235599485</v>
      </c>
      <c r="AU97" s="5">
        <f t="shared" si="18"/>
        <v>435220.43917711946</v>
      </c>
      <c r="AV97" s="150"/>
      <c r="AW97" s="2">
        <v>90</v>
      </c>
      <c r="AX97" s="118">
        <v>47574</v>
      </c>
      <c r="AY97" s="5">
        <f t="shared" si="48"/>
        <v>615599.34248985432</v>
      </c>
      <c r="AZ97" s="5">
        <f t="shared" si="49"/>
        <v>4719.6979327312483</v>
      </c>
      <c r="BA97" s="5">
        <f t="shared" si="19"/>
        <v>872.20204216965931</v>
      </c>
      <c r="BB97" s="35">
        <f t="shared" si="20"/>
        <v>1.7002007285620856E-2</v>
      </c>
      <c r="BC97" s="5">
        <f t="shared" si="21"/>
        <v>3847.495890561589</v>
      </c>
      <c r="BD97" s="35">
        <f t="shared" si="22"/>
        <v>7.4999999999999997E-2</v>
      </c>
      <c r="BE97" s="5">
        <f t="shared" si="50"/>
        <v>60272.859552315313</v>
      </c>
      <c r="BF97" s="5">
        <f t="shared" si="51"/>
        <v>364499.9543934972</v>
      </c>
      <c r="BG97" s="5">
        <f t="shared" si="23"/>
        <v>614727.14044768468</v>
      </c>
      <c r="BH97" s="5">
        <f t="shared" si="24"/>
        <v>424772.81394581252</v>
      </c>
      <c r="BI97" s="150"/>
      <c r="BJ97" s="2">
        <v>90</v>
      </c>
      <c r="BK97" s="118">
        <v>47574</v>
      </c>
      <c r="BL97" s="5">
        <f t="shared" si="52"/>
        <v>613179.57397009467</v>
      </c>
      <c r="BM97" s="5">
        <f t="shared" si="53"/>
        <v>4604.6898903792935</v>
      </c>
      <c r="BN97" s="5">
        <f t="shared" si="25"/>
        <v>900.06329764330485</v>
      </c>
      <c r="BO97" s="35">
        <f t="shared" si="26"/>
        <v>1.7614349906975899E-2</v>
      </c>
      <c r="BP97" s="5">
        <f t="shared" si="27"/>
        <v>3704.6265927359887</v>
      </c>
      <c r="BQ97" s="35">
        <f t="shared" si="28"/>
        <v>7.2499999999999995E-2</v>
      </c>
      <c r="BR97" s="5">
        <f t="shared" si="54"/>
        <v>62720.489327548574</v>
      </c>
      <c r="BS97" s="5">
        <f t="shared" si="55"/>
        <v>351701.60080658784</v>
      </c>
      <c r="BT97" s="5">
        <f t="shared" si="29"/>
        <v>612279.51067245135</v>
      </c>
      <c r="BU97" s="5">
        <f t="shared" si="30"/>
        <v>414422.09013413644</v>
      </c>
      <c r="BV97" s="150"/>
      <c r="BW97" s="2">
        <v>90</v>
      </c>
      <c r="BX97" s="118">
        <v>47574</v>
      </c>
      <c r="BY97" s="5">
        <f t="shared" si="56"/>
        <v>610682.81649870309</v>
      </c>
      <c r="BZ97" s="5">
        <f t="shared" si="57"/>
        <v>4490.7918424594827</v>
      </c>
      <c r="CA97" s="5">
        <f t="shared" si="31"/>
        <v>928.4754128837144</v>
      </c>
      <c r="CB97" s="35">
        <f t="shared" si="32"/>
        <v>1.8244667532131609E-2</v>
      </c>
      <c r="CC97" s="5">
        <f t="shared" si="33"/>
        <v>3562.3164295757683</v>
      </c>
      <c r="CD97" s="35">
        <f t="shared" si="34"/>
        <v>7.0000000000000007E-2</v>
      </c>
      <c r="CE97" s="5">
        <f t="shared" si="58"/>
        <v>65245.658914180181</v>
      </c>
      <c r="CF97" s="5">
        <f t="shared" si="59"/>
        <v>338925.60690717347</v>
      </c>
      <c r="CG97" s="5">
        <f t="shared" si="35"/>
        <v>609754.34108581941</v>
      </c>
      <c r="CH97" s="5">
        <f t="shared" si="36"/>
        <v>404171.26582135365</v>
      </c>
    </row>
    <row r="98" spans="9:86" ht="14.25" customHeight="1">
      <c r="I98" s="150"/>
      <c r="J98" s="2">
        <v>91</v>
      </c>
      <c r="K98" s="118">
        <v>47604</v>
      </c>
      <c r="L98" s="5">
        <f t="shared" si="37"/>
        <v>621616.14041565545</v>
      </c>
      <c r="M98" s="5">
        <f t="shared" si="0"/>
        <v>5071.049577343746</v>
      </c>
      <c r="N98" s="5">
        <f t="shared" si="1"/>
        <v>797.43861198611467</v>
      </c>
      <c r="O98" s="35">
        <f t="shared" si="2"/>
        <v>1.53941680752284E-2</v>
      </c>
      <c r="P98" s="5">
        <f t="shared" si="3"/>
        <v>4273.6109653576314</v>
      </c>
      <c r="Q98" s="35">
        <f t="shared" si="4"/>
        <v>8.2500000000000004E-2</v>
      </c>
      <c r="R98" s="5">
        <f t="shared" si="38"/>
        <v>54181.298196330441</v>
      </c>
      <c r="S98" s="5">
        <f t="shared" si="39"/>
        <v>407284.21334195038</v>
      </c>
      <c r="T98" s="5">
        <f t="shared" si="5"/>
        <v>620818.70180366933</v>
      </c>
      <c r="U98" s="5">
        <f t="shared" si="6"/>
        <v>461465.51153828081</v>
      </c>
      <c r="V98" s="150"/>
      <c r="W98" s="2">
        <v>91</v>
      </c>
      <c r="X98" s="118">
        <v>47604</v>
      </c>
      <c r="Y98" s="5">
        <f t="shared" si="40"/>
        <v>619394.25550137169</v>
      </c>
      <c r="Z98" s="5">
        <f t="shared" si="41"/>
        <v>4952.9108736857979</v>
      </c>
      <c r="AA98" s="5">
        <f t="shared" si="7"/>
        <v>823.61583700998654</v>
      </c>
      <c r="AB98" s="35">
        <f t="shared" si="8"/>
        <v>1.5956541340732454E-2</v>
      </c>
      <c r="AC98" s="5">
        <f t="shared" si="9"/>
        <v>4129.2950366758114</v>
      </c>
      <c r="AD98" s="35">
        <f t="shared" si="10"/>
        <v>0.08</v>
      </c>
      <c r="AE98" s="5">
        <f t="shared" si="42"/>
        <v>56429.36033563815</v>
      </c>
      <c r="AF98" s="5">
        <f t="shared" si="43"/>
        <v>394285.52916976943</v>
      </c>
      <c r="AG98" s="5">
        <f t="shared" si="11"/>
        <v>618570.63966436172</v>
      </c>
      <c r="AH98" s="5">
        <f t="shared" si="12"/>
        <v>450714.8895054076</v>
      </c>
      <c r="AI98" s="150"/>
      <c r="AJ98" s="2">
        <v>91</v>
      </c>
      <c r="AK98" s="118">
        <v>47604</v>
      </c>
      <c r="AL98" s="5">
        <f t="shared" si="44"/>
        <v>617098.33235599485</v>
      </c>
      <c r="AM98" s="5">
        <f t="shared" si="45"/>
        <v>4835.7826575235513</v>
      </c>
      <c r="AN98" s="5">
        <f t="shared" si="13"/>
        <v>850.35592772441805</v>
      </c>
      <c r="AO98" s="35">
        <f t="shared" si="14"/>
        <v>1.653589160374902E-2</v>
      </c>
      <c r="AP98" s="5">
        <f t="shared" si="15"/>
        <v>3985.4267297991332</v>
      </c>
      <c r="AQ98" s="35">
        <f t="shared" si="16"/>
        <v>7.7499999999999999E-2</v>
      </c>
      <c r="AR98" s="5">
        <f t="shared" si="46"/>
        <v>58752.023571729187</v>
      </c>
      <c r="AS98" s="5">
        <f t="shared" si="47"/>
        <v>381304.19826291385</v>
      </c>
      <c r="AT98" s="5">
        <f t="shared" si="17"/>
        <v>616247.97642827046</v>
      </c>
      <c r="AU98" s="5">
        <f t="shared" si="18"/>
        <v>440056.22183464305</v>
      </c>
      <c r="AV98" s="150"/>
      <c r="AW98" s="2">
        <v>91</v>
      </c>
      <c r="AX98" s="118">
        <v>47604</v>
      </c>
      <c r="AY98" s="5">
        <f t="shared" si="48"/>
        <v>614727.14044768468</v>
      </c>
      <c r="AZ98" s="5">
        <f t="shared" si="49"/>
        <v>4719.6979327312483</v>
      </c>
      <c r="BA98" s="5">
        <f t="shared" si="19"/>
        <v>877.65330493321926</v>
      </c>
      <c r="BB98" s="35">
        <f t="shared" si="20"/>
        <v>1.7132543800699368E-2</v>
      </c>
      <c r="BC98" s="5">
        <f t="shared" si="21"/>
        <v>3842.0446277980291</v>
      </c>
      <c r="BD98" s="35">
        <f t="shared" si="22"/>
        <v>7.4999999999999997E-2</v>
      </c>
      <c r="BE98" s="5">
        <f t="shared" si="50"/>
        <v>61150.512857248534</v>
      </c>
      <c r="BF98" s="5">
        <f t="shared" si="51"/>
        <v>368341.99902129523</v>
      </c>
      <c r="BG98" s="5">
        <f t="shared" si="23"/>
        <v>613849.48714275146</v>
      </c>
      <c r="BH98" s="5">
        <f t="shared" si="24"/>
        <v>429492.51187854377</v>
      </c>
      <c r="BI98" s="150"/>
      <c r="BJ98" s="2">
        <v>91</v>
      </c>
      <c r="BK98" s="118">
        <v>47604</v>
      </c>
      <c r="BL98" s="5">
        <f t="shared" si="52"/>
        <v>612279.51067245135</v>
      </c>
      <c r="BM98" s="5">
        <f t="shared" si="53"/>
        <v>4604.6898903792935</v>
      </c>
      <c r="BN98" s="5">
        <f t="shared" si="25"/>
        <v>905.50118006656658</v>
      </c>
      <c r="BO98" s="35">
        <f t="shared" si="26"/>
        <v>1.7746819828847328E-2</v>
      </c>
      <c r="BP98" s="5">
        <f t="shared" si="27"/>
        <v>3699.1887103127269</v>
      </c>
      <c r="BQ98" s="35">
        <f t="shared" si="28"/>
        <v>7.2499999999999995E-2</v>
      </c>
      <c r="BR98" s="5">
        <f t="shared" si="54"/>
        <v>63625.990507615141</v>
      </c>
      <c r="BS98" s="5">
        <f t="shared" si="55"/>
        <v>355400.78951690055</v>
      </c>
      <c r="BT98" s="5">
        <f t="shared" si="29"/>
        <v>611374.00949238474</v>
      </c>
      <c r="BU98" s="5">
        <f t="shared" si="30"/>
        <v>419026.7800245157</v>
      </c>
      <c r="BV98" s="150"/>
      <c r="BW98" s="2">
        <v>91</v>
      </c>
      <c r="BX98" s="118">
        <v>47604</v>
      </c>
      <c r="BY98" s="5">
        <f t="shared" si="56"/>
        <v>609754.34108581941</v>
      </c>
      <c r="BZ98" s="5">
        <f t="shared" si="57"/>
        <v>4490.7918424594827</v>
      </c>
      <c r="CA98" s="5">
        <f t="shared" si="31"/>
        <v>933.89151945886942</v>
      </c>
      <c r="CB98" s="35">
        <f t="shared" si="32"/>
        <v>1.8379038045961454E-2</v>
      </c>
      <c r="CC98" s="5">
        <f t="shared" si="33"/>
        <v>3556.9003230006133</v>
      </c>
      <c r="CD98" s="35">
        <f t="shared" si="34"/>
        <v>7.0000000000000007E-2</v>
      </c>
      <c r="CE98" s="5">
        <f t="shared" si="58"/>
        <v>66179.550433639044</v>
      </c>
      <c r="CF98" s="5">
        <f t="shared" si="59"/>
        <v>342482.50723017409</v>
      </c>
      <c r="CG98" s="5">
        <f t="shared" si="35"/>
        <v>608820.44956636056</v>
      </c>
      <c r="CH98" s="5">
        <f t="shared" si="36"/>
        <v>408662.05766381312</v>
      </c>
    </row>
    <row r="99" spans="9:86" ht="14.25" customHeight="1">
      <c r="I99" s="150"/>
      <c r="J99" s="2">
        <v>92</v>
      </c>
      <c r="K99" s="118">
        <v>47635</v>
      </c>
      <c r="L99" s="5">
        <f t="shared" si="37"/>
        <v>620818.70180366933</v>
      </c>
      <c r="M99" s="5">
        <f t="shared" si="0"/>
        <v>5071.049577343746</v>
      </c>
      <c r="N99" s="5">
        <f t="shared" si="1"/>
        <v>802.92100244351968</v>
      </c>
      <c r="O99" s="35">
        <f t="shared" si="2"/>
        <v>1.5519912659411588E-2</v>
      </c>
      <c r="P99" s="5">
        <f t="shared" si="3"/>
        <v>4268.1285749002263</v>
      </c>
      <c r="Q99" s="35">
        <f t="shared" si="4"/>
        <v>8.249999999999999E-2</v>
      </c>
      <c r="R99" s="5">
        <f t="shared" si="38"/>
        <v>54984.219198773964</v>
      </c>
      <c r="S99" s="5">
        <f t="shared" si="39"/>
        <v>411552.34191685059</v>
      </c>
      <c r="T99" s="5">
        <f t="shared" si="5"/>
        <v>620015.7808012258</v>
      </c>
      <c r="U99" s="5">
        <f t="shared" si="6"/>
        <v>466536.56111562456</v>
      </c>
      <c r="V99" s="150"/>
      <c r="W99" s="2">
        <v>92</v>
      </c>
      <c r="X99" s="118">
        <v>47635</v>
      </c>
      <c r="Y99" s="5">
        <f t="shared" si="40"/>
        <v>618570.63966436172</v>
      </c>
      <c r="Z99" s="5">
        <f t="shared" si="41"/>
        <v>4952.9108736857979</v>
      </c>
      <c r="AA99" s="5">
        <f t="shared" si="7"/>
        <v>829.10660925671982</v>
      </c>
      <c r="AB99" s="35">
        <f t="shared" si="8"/>
        <v>1.6084305773838774E-2</v>
      </c>
      <c r="AC99" s="5">
        <f t="shared" si="9"/>
        <v>4123.8042644290781</v>
      </c>
      <c r="AD99" s="35">
        <f t="shared" si="10"/>
        <v>7.9999999999999988E-2</v>
      </c>
      <c r="AE99" s="5">
        <f t="shared" si="42"/>
        <v>57258.46694489487</v>
      </c>
      <c r="AF99" s="5">
        <f t="shared" si="43"/>
        <v>398409.33343419852</v>
      </c>
      <c r="AG99" s="5">
        <f t="shared" si="11"/>
        <v>617741.53305510501</v>
      </c>
      <c r="AH99" s="5">
        <f t="shared" si="12"/>
        <v>455667.80037909339</v>
      </c>
      <c r="AI99" s="150"/>
      <c r="AJ99" s="2">
        <v>92</v>
      </c>
      <c r="AK99" s="118">
        <v>47635</v>
      </c>
      <c r="AL99" s="5">
        <f t="shared" si="44"/>
        <v>616247.97642827046</v>
      </c>
      <c r="AM99" s="5">
        <f t="shared" si="45"/>
        <v>4835.7826575235513</v>
      </c>
      <c r="AN99" s="5">
        <f t="shared" si="13"/>
        <v>855.84780975763806</v>
      </c>
      <c r="AO99" s="35">
        <f t="shared" si="14"/>
        <v>1.6665651020254628E-2</v>
      </c>
      <c r="AP99" s="5">
        <f t="shared" si="15"/>
        <v>3979.9348477659132</v>
      </c>
      <c r="AQ99" s="35">
        <f t="shared" si="16"/>
        <v>7.7499999999999999E-2</v>
      </c>
      <c r="AR99" s="5">
        <f t="shared" si="46"/>
        <v>59607.871381486824</v>
      </c>
      <c r="AS99" s="5">
        <f t="shared" si="47"/>
        <v>385284.13311067974</v>
      </c>
      <c r="AT99" s="5">
        <f t="shared" si="17"/>
        <v>615392.12861851277</v>
      </c>
      <c r="AU99" s="5">
        <f t="shared" si="18"/>
        <v>444892.00449216657</v>
      </c>
      <c r="AV99" s="150"/>
      <c r="AW99" s="2">
        <v>92</v>
      </c>
      <c r="AX99" s="118">
        <v>47635</v>
      </c>
      <c r="AY99" s="5">
        <f t="shared" si="48"/>
        <v>613849.48714275146</v>
      </c>
      <c r="AZ99" s="5">
        <f t="shared" si="49"/>
        <v>4719.6979327312483</v>
      </c>
      <c r="BA99" s="5">
        <f t="shared" si="19"/>
        <v>883.13863808905217</v>
      </c>
      <c r="BB99" s="35">
        <f t="shared" si="20"/>
        <v>1.7264270605481708E-2</v>
      </c>
      <c r="BC99" s="5">
        <f t="shared" si="21"/>
        <v>3836.5592946421962</v>
      </c>
      <c r="BD99" s="35">
        <f t="shared" si="22"/>
        <v>7.4999999999999997E-2</v>
      </c>
      <c r="BE99" s="5">
        <f t="shared" si="50"/>
        <v>62033.651495337588</v>
      </c>
      <c r="BF99" s="5">
        <f t="shared" si="51"/>
        <v>372178.55831593741</v>
      </c>
      <c r="BG99" s="5">
        <f t="shared" si="23"/>
        <v>612966.3485046624</v>
      </c>
      <c r="BH99" s="5">
        <f t="shared" si="24"/>
        <v>434212.20981127501</v>
      </c>
      <c r="BI99" s="150"/>
      <c r="BJ99" s="2">
        <v>92</v>
      </c>
      <c r="BK99" s="118">
        <v>47635</v>
      </c>
      <c r="BL99" s="5">
        <f t="shared" si="52"/>
        <v>611374.00949238474</v>
      </c>
      <c r="BM99" s="5">
        <f t="shared" si="53"/>
        <v>4604.6898903792935</v>
      </c>
      <c r="BN99" s="5">
        <f t="shared" si="25"/>
        <v>910.9719163628024</v>
      </c>
      <c r="BO99" s="35">
        <f t="shared" si="26"/>
        <v>1.7880483675500099E-2</v>
      </c>
      <c r="BP99" s="5">
        <f t="shared" si="27"/>
        <v>3693.7179740164911</v>
      </c>
      <c r="BQ99" s="35">
        <f t="shared" si="28"/>
        <v>7.2499999999999995E-2</v>
      </c>
      <c r="BR99" s="5">
        <f t="shared" si="54"/>
        <v>64536.962423977944</v>
      </c>
      <c r="BS99" s="5">
        <f t="shared" si="55"/>
        <v>359094.50749091705</v>
      </c>
      <c r="BT99" s="5">
        <f t="shared" si="29"/>
        <v>610463.03757602198</v>
      </c>
      <c r="BU99" s="5">
        <f t="shared" si="30"/>
        <v>423631.46991489502</v>
      </c>
      <c r="BV99" s="150"/>
      <c r="BW99" s="2">
        <v>92</v>
      </c>
      <c r="BX99" s="118">
        <v>47635</v>
      </c>
      <c r="BY99" s="5">
        <f t="shared" si="56"/>
        <v>608820.44956636056</v>
      </c>
      <c r="BZ99" s="5">
        <f t="shared" si="57"/>
        <v>4490.7918424594827</v>
      </c>
      <c r="CA99" s="5">
        <f t="shared" si="31"/>
        <v>939.33921998904589</v>
      </c>
      <c r="CB99" s="35">
        <f t="shared" si="32"/>
        <v>1.8514605821629702E-2</v>
      </c>
      <c r="CC99" s="5">
        <f t="shared" si="33"/>
        <v>3551.4526224704368</v>
      </c>
      <c r="CD99" s="35">
        <f t="shared" si="34"/>
        <v>7.0000000000000007E-2</v>
      </c>
      <c r="CE99" s="5">
        <f t="shared" si="58"/>
        <v>67118.889653628095</v>
      </c>
      <c r="CF99" s="5">
        <f t="shared" si="59"/>
        <v>346033.95985264453</v>
      </c>
      <c r="CG99" s="5">
        <f t="shared" si="35"/>
        <v>607881.11034637154</v>
      </c>
      <c r="CH99" s="5">
        <f t="shared" si="36"/>
        <v>413152.84950627264</v>
      </c>
    </row>
    <row r="100" spans="9:86" ht="14.25" customHeight="1">
      <c r="I100" s="150"/>
      <c r="J100" s="2">
        <v>93</v>
      </c>
      <c r="K100" s="118">
        <v>47665</v>
      </c>
      <c r="L100" s="5">
        <f t="shared" si="37"/>
        <v>620015.7808012258</v>
      </c>
      <c r="M100" s="5">
        <f t="shared" si="0"/>
        <v>5071.049577343746</v>
      </c>
      <c r="N100" s="5">
        <f t="shared" si="1"/>
        <v>808.44108433531892</v>
      </c>
      <c r="O100" s="35">
        <f t="shared" si="2"/>
        <v>1.5646848535834309E-2</v>
      </c>
      <c r="P100" s="5">
        <f t="shared" si="3"/>
        <v>4262.6084930084271</v>
      </c>
      <c r="Q100" s="35">
        <f t="shared" si="4"/>
        <v>8.249999999999999E-2</v>
      </c>
      <c r="R100" s="5">
        <f t="shared" si="38"/>
        <v>55792.660283109282</v>
      </c>
      <c r="S100" s="5">
        <f t="shared" si="39"/>
        <v>415814.95040985901</v>
      </c>
      <c r="T100" s="5">
        <f t="shared" si="5"/>
        <v>619207.33971689048</v>
      </c>
      <c r="U100" s="5">
        <f t="shared" si="6"/>
        <v>471607.6106929683</v>
      </c>
      <c r="V100" s="150"/>
      <c r="W100" s="2">
        <v>93</v>
      </c>
      <c r="X100" s="118">
        <v>47665</v>
      </c>
      <c r="Y100" s="5">
        <f t="shared" si="40"/>
        <v>617741.53305510501</v>
      </c>
      <c r="Z100" s="5">
        <f t="shared" si="41"/>
        <v>4952.9108736857979</v>
      </c>
      <c r="AA100" s="5">
        <f t="shared" si="7"/>
        <v>834.63398665176464</v>
      </c>
      <c r="AB100" s="35">
        <f t="shared" si="8"/>
        <v>1.6213266073090381E-2</v>
      </c>
      <c r="AC100" s="5">
        <f t="shared" si="9"/>
        <v>4118.2768870340333</v>
      </c>
      <c r="AD100" s="35">
        <f t="shared" si="10"/>
        <v>7.9999999999999988E-2</v>
      </c>
      <c r="AE100" s="5">
        <f t="shared" si="42"/>
        <v>58093.100931546636</v>
      </c>
      <c r="AF100" s="5">
        <f t="shared" si="43"/>
        <v>402527.61032123253</v>
      </c>
      <c r="AG100" s="5">
        <f t="shared" si="11"/>
        <v>616906.89906845323</v>
      </c>
      <c r="AH100" s="5">
        <f t="shared" si="12"/>
        <v>460620.71125277918</v>
      </c>
      <c r="AI100" s="150"/>
      <c r="AJ100" s="2">
        <v>93</v>
      </c>
      <c r="AK100" s="118">
        <v>47665</v>
      </c>
      <c r="AL100" s="5">
        <f t="shared" si="44"/>
        <v>615392.12861851277</v>
      </c>
      <c r="AM100" s="5">
        <f t="shared" si="45"/>
        <v>4835.7826575235513</v>
      </c>
      <c r="AN100" s="5">
        <f t="shared" si="13"/>
        <v>861.37516019565646</v>
      </c>
      <c r="AO100" s="35">
        <f t="shared" si="14"/>
        <v>1.6796610553911667E-2</v>
      </c>
      <c r="AP100" s="5">
        <f t="shared" si="15"/>
        <v>3974.4074973278948</v>
      </c>
      <c r="AQ100" s="35">
        <f t="shared" si="16"/>
        <v>7.7499999999999999E-2</v>
      </c>
      <c r="AR100" s="5">
        <f t="shared" si="46"/>
        <v>60469.246541682478</v>
      </c>
      <c r="AS100" s="5">
        <f t="shared" si="47"/>
        <v>389258.54060800764</v>
      </c>
      <c r="AT100" s="5">
        <f t="shared" si="17"/>
        <v>614530.75345831714</v>
      </c>
      <c r="AU100" s="5">
        <f t="shared" si="18"/>
        <v>449727.78714969009</v>
      </c>
      <c r="AV100" s="150"/>
      <c r="AW100" s="2">
        <v>93</v>
      </c>
      <c r="AX100" s="118">
        <v>47665</v>
      </c>
      <c r="AY100" s="5">
        <f t="shared" si="48"/>
        <v>612966.3485046624</v>
      </c>
      <c r="AZ100" s="5">
        <f t="shared" si="49"/>
        <v>4719.6979327312483</v>
      </c>
      <c r="BA100" s="5">
        <f t="shared" si="19"/>
        <v>888.65825457710889</v>
      </c>
      <c r="BB100" s="35">
        <f t="shared" si="20"/>
        <v>1.7397201462918798E-2</v>
      </c>
      <c r="BC100" s="5">
        <f t="shared" si="21"/>
        <v>3831.0396781541394</v>
      </c>
      <c r="BD100" s="35">
        <f t="shared" si="22"/>
        <v>7.4999999999999997E-2</v>
      </c>
      <c r="BE100" s="5">
        <f t="shared" si="50"/>
        <v>62922.309749914697</v>
      </c>
      <c r="BF100" s="5">
        <f t="shared" si="51"/>
        <v>376009.59799409157</v>
      </c>
      <c r="BG100" s="5">
        <f t="shared" si="23"/>
        <v>612077.69025008532</v>
      </c>
      <c r="BH100" s="5">
        <f t="shared" si="24"/>
        <v>438931.90774400625</v>
      </c>
      <c r="BI100" s="150"/>
      <c r="BJ100" s="2">
        <v>93</v>
      </c>
      <c r="BK100" s="118">
        <v>47665</v>
      </c>
      <c r="BL100" s="5">
        <f t="shared" si="52"/>
        <v>610463.03757602198</v>
      </c>
      <c r="BM100" s="5">
        <f t="shared" si="53"/>
        <v>4604.6898903792935</v>
      </c>
      <c r="BN100" s="5">
        <f t="shared" si="25"/>
        <v>916.47570502416102</v>
      </c>
      <c r="BO100" s="35">
        <f t="shared" si="26"/>
        <v>1.8015355203091013E-2</v>
      </c>
      <c r="BP100" s="5">
        <f t="shared" si="27"/>
        <v>3688.2141853551325</v>
      </c>
      <c r="BQ100" s="35">
        <f t="shared" si="28"/>
        <v>7.2499999999999995E-2</v>
      </c>
      <c r="BR100" s="5">
        <f t="shared" si="54"/>
        <v>65453.438129002105</v>
      </c>
      <c r="BS100" s="5">
        <f t="shared" si="55"/>
        <v>362782.72167627217</v>
      </c>
      <c r="BT100" s="5">
        <f t="shared" si="29"/>
        <v>609546.56187099777</v>
      </c>
      <c r="BU100" s="5">
        <f t="shared" si="30"/>
        <v>428236.15980527428</v>
      </c>
      <c r="BV100" s="150"/>
      <c r="BW100" s="2">
        <v>93</v>
      </c>
      <c r="BX100" s="118">
        <v>47665</v>
      </c>
      <c r="BY100" s="5">
        <f t="shared" si="56"/>
        <v>607881.11034637154</v>
      </c>
      <c r="BZ100" s="5">
        <f t="shared" si="57"/>
        <v>4490.7918424594827</v>
      </c>
      <c r="CA100" s="5">
        <f t="shared" si="31"/>
        <v>944.8186987723152</v>
      </c>
      <c r="CB100" s="35">
        <f t="shared" si="32"/>
        <v>1.8651384608426923E-2</v>
      </c>
      <c r="CC100" s="5">
        <f t="shared" si="33"/>
        <v>3545.9731436871675</v>
      </c>
      <c r="CD100" s="35">
        <f t="shared" si="34"/>
        <v>7.0000000000000007E-2</v>
      </c>
      <c r="CE100" s="5">
        <f t="shared" si="58"/>
        <v>68063.708352400412</v>
      </c>
      <c r="CF100" s="5">
        <f t="shared" si="59"/>
        <v>349579.93299633171</v>
      </c>
      <c r="CG100" s="5">
        <f t="shared" si="35"/>
        <v>606936.2916475992</v>
      </c>
      <c r="CH100" s="5">
        <f t="shared" si="36"/>
        <v>417643.64134873211</v>
      </c>
    </row>
    <row r="101" spans="9:86" ht="14.25" customHeight="1">
      <c r="I101" s="150"/>
      <c r="J101" s="2">
        <v>94</v>
      </c>
      <c r="K101" s="118">
        <v>47696</v>
      </c>
      <c r="L101" s="5">
        <f t="shared" si="37"/>
        <v>619207.33971689048</v>
      </c>
      <c r="M101" s="5">
        <f t="shared" si="0"/>
        <v>5071.049577343746</v>
      </c>
      <c r="N101" s="5">
        <f t="shared" si="1"/>
        <v>813.99911679012439</v>
      </c>
      <c r="O101" s="35">
        <f t="shared" si="2"/>
        <v>1.5774989692382429E-2</v>
      </c>
      <c r="P101" s="5">
        <f t="shared" si="3"/>
        <v>4257.0504605536216</v>
      </c>
      <c r="Q101" s="35">
        <f t="shared" si="4"/>
        <v>8.249999999999999E-2</v>
      </c>
      <c r="R101" s="5">
        <f t="shared" si="38"/>
        <v>56606.659399899407</v>
      </c>
      <c r="S101" s="5">
        <f t="shared" si="39"/>
        <v>420072.00087041262</v>
      </c>
      <c r="T101" s="5">
        <f t="shared" si="5"/>
        <v>618393.34060010035</v>
      </c>
      <c r="U101" s="5">
        <f t="shared" si="6"/>
        <v>476678.66027031204</v>
      </c>
      <c r="V101" s="150"/>
      <c r="W101" s="2">
        <v>94</v>
      </c>
      <c r="X101" s="118">
        <v>47696</v>
      </c>
      <c r="Y101" s="5">
        <f t="shared" si="40"/>
        <v>616906.89906845323</v>
      </c>
      <c r="Z101" s="5">
        <f t="shared" si="41"/>
        <v>4952.9108736857979</v>
      </c>
      <c r="AA101" s="5">
        <f t="shared" si="7"/>
        <v>840.19821322944244</v>
      </c>
      <c r="AB101" s="35">
        <f t="shared" si="8"/>
        <v>1.6343436220243257E-2</v>
      </c>
      <c r="AC101" s="5">
        <f t="shared" si="9"/>
        <v>4112.7126604563555</v>
      </c>
      <c r="AD101" s="35">
        <f t="shared" si="10"/>
        <v>8.0000000000000016E-2</v>
      </c>
      <c r="AE101" s="5">
        <f t="shared" si="42"/>
        <v>58933.29914477608</v>
      </c>
      <c r="AF101" s="5">
        <f t="shared" si="43"/>
        <v>406640.32298168889</v>
      </c>
      <c r="AG101" s="5">
        <f t="shared" si="11"/>
        <v>616066.70085522381</v>
      </c>
      <c r="AH101" s="5">
        <f t="shared" si="12"/>
        <v>465573.62212646496</v>
      </c>
      <c r="AI101" s="150"/>
      <c r="AJ101" s="2">
        <v>94</v>
      </c>
      <c r="AK101" s="118">
        <v>47696</v>
      </c>
      <c r="AL101" s="5">
        <f t="shared" si="44"/>
        <v>614530.75345831714</v>
      </c>
      <c r="AM101" s="5">
        <f t="shared" si="45"/>
        <v>4835.7826575235513</v>
      </c>
      <c r="AN101" s="5">
        <f t="shared" si="13"/>
        <v>866.93820810525312</v>
      </c>
      <c r="AO101" s="35">
        <f t="shared" si="14"/>
        <v>1.6928784179990886E-2</v>
      </c>
      <c r="AP101" s="5">
        <f t="shared" si="15"/>
        <v>3968.8444494182982</v>
      </c>
      <c r="AQ101" s="35">
        <f t="shared" si="16"/>
        <v>7.7499999999999999E-2</v>
      </c>
      <c r="AR101" s="5">
        <f t="shared" si="46"/>
        <v>61336.184749787732</v>
      </c>
      <c r="AS101" s="5">
        <f t="shared" si="47"/>
        <v>393227.38505742594</v>
      </c>
      <c r="AT101" s="5">
        <f t="shared" si="17"/>
        <v>613663.81525021186</v>
      </c>
      <c r="AU101" s="5">
        <f t="shared" si="18"/>
        <v>454563.56980721367</v>
      </c>
      <c r="AV101" s="150"/>
      <c r="AW101" s="2">
        <v>94</v>
      </c>
      <c r="AX101" s="118">
        <v>47696</v>
      </c>
      <c r="AY101" s="5">
        <f t="shared" si="48"/>
        <v>612077.69025008532</v>
      </c>
      <c r="AZ101" s="5">
        <f t="shared" si="49"/>
        <v>4719.6979327312483</v>
      </c>
      <c r="BA101" s="5">
        <f t="shared" si="19"/>
        <v>894.21236866821528</v>
      </c>
      <c r="BB101" s="35">
        <f t="shared" si="20"/>
        <v>1.7531350341546105E-2</v>
      </c>
      <c r="BC101" s="5">
        <f t="shared" si="21"/>
        <v>3825.4855640630331</v>
      </c>
      <c r="BD101" s="35">
        <f t="shared" si="22"/>
        <v>7.4999999999999997E-2</v>
      </c>
      <c r="BE101" s="5">
        <f t="shared" si="50"/>
        <v>63816.522118582914</v>
      </c>
      <c r="BF101" s="5">
        <f t="shared" si="51"/>
        <v>379835.08355815458</v>
      </c>
      <c r="BG101" s="5">
        <f t="shared" si="23"/>
        <v>611183.47788141714</v>
      </c>
      <c r="BH101" s="5">
        <f t="shared" si="24"/>
        <v>443651.6056767375</v>
      </c>
      <c r="BI101" s="150"/>
      <c r="BJ101" s="2">
        <v>94</v>
      </c>
      <c r="BK101" s="118">
        <v>47696</v>
      </c>
      <c r="BL101" s="5">
        <f t="shared" si="52"/>
        <v>609546.56187099777</v>
      </c>
      <c r="BM101" s="5">
        <f t="shared" si="53"/>
        <v>4604.6898903792935</v>
      </c>
      <c r="BN101" s="5">
        <f t="shared" si="25"/>
        <v>922.01274574201534</v>
      </c>
      <c r="BO101" s="35">
        <f t="shared" si="26"/>
        <v>1.8151448373267605E-2</v>
      </c>
      <c r="BP101" s="5">
        <f t="shared" si="27"/>
        <v>3682.6771446372782</v>
      </c>
      <c r="BQ101" s="35">
        <f t="shared" si="28"/>
        <v>7.2499999999999995E-2</v>
      </c>
      <c r="BR101" s="5">
        <f t="shared" si="54"/>
        <v>66375.450874744114</v>
      </c>
      <c r="BS101" s="5">
        <f t="shared" si="55"/>
        <v>366465.39882090944</v>
      </c>
      <c r="BT101" s="5">
        <f t="shared" si="29"/>
        <v>608624.54912525578</v>
      </c>
      <c r="BU101" s="5">
        <f t="shared" si="30"/>
        <v>432840.84969565354</v>
      </c>
      <c r="BV101" s="150"/>
      <c r="BW101" s="2">
        <v>94</v>
      </c>
      <c r="BX101" s="118">
        <v>47696</v>
      </c>
      <c r="BY101" s="5">
        <f t="shared" si="56"/>
        <v>606936.2916475992</v>
      </c>
      <c r="BZ101" s="5">
        <f t="shared" si="57"/>
        <v>4490.7918424594827</v>
      </c>
      <c r="CA101" s="5">
        <f t="shared" si="31"/>
        <v>950.33014118182064</v>
      </c>
      <c r="CB101" s="35">
        <f t="shared" si="32"/>
        <v>1.878938836104934E-2</v>
      </c>
      <c r="CC101" s="5">
        <f t="shared" si="33"/>
        <v>3540.4617012776621</v>
      </c>
      <c r="CD101" s="35">
        <f t="shared" si="34"/>
        <v>7.0000000000000007E-2</v>
      </c>
      <c r="CE101" s="5">
        <f t="shared" si="58"/>
        <v>69014.038493582237</v>
      </c>
      <c r="CF101" s="5">
        <f t="shared" si="59"/>
        <v>353120.39469760936</v>
      </c>
      <c r="CG101" s="5">
        <f t="shared" si="35"/>
        <v>605985.96150641737</v>
      </c>
      <c r="CH101" s="5">
        <f t="shared" si="36"/>
        <v>422134.43319119158</v>
      </c>
    </row>
    <row r="102" spans="9:86" ht="14.25" customHeight="1">
      <c r="I102" s="150"/>
      <c r="J102" s="2">
        <v>95</v>
      </c>
      <c r="K102" s="118">
        <v>47727</v>
      </c>
      <c r="L102" s="5">
        <f t="shared" si="37"/>
        <v>618393.34060010035</v>
      </c>
      <c r="M102" s="5">
        <f t="shared" si="0"/>
        <v>5071.049577343746</v>
      </c>
      <c r="N102" s="5">
        <f t="shared" si="1"/>
        <v>819.59536071805633</v>
      </c>
      <c r="O102" s="35">
        <f t="shared" si="2"/>
        <v>1.5904350326723229E-2</v>
      </c>
      <c r="P102" s="5">
        <f t="shared" si="3"/>
        <v>4251.4542166256897</v>
      </c>
      <c r="Q102" s="35">
        <f t="shared" si="4"/>
        <v>8.2500000000000004E-2</v>
      </c>
      <c r="R102" s="5">
        <f t="shared" si="38"/>
        <v>57426.254760617463</v>
      </c>
      <c r="S102" s="5">
        <f t="shared" si="39"/>
        <v>424323.45508703834</v>
      </c>
      <c r="T102" s="5">
        <f t="shared" si="5"/>
        <v>617573.74523938226</v>
      </c>
      <c r="U102" s="5">
        <f t="shared" si="6"/>
        <v>481749.70984765579</v>
      </c>
      <c r="V102" s="150"/>
      <c r="W102" s="2">
        <v>95</v>
      </c>
      <c r="X102" s="118">
        <v>47727</v>
      </c>
      <c r="Y102" s="5">
        <f t="shared" si="40"/>
        <v>616066.70085522381</v>
      </c>
      <c r="Z102" s="5">
        <f t="shared" si="41"/>
        <v>4952.9108736857979</v>
      </c>
      <c r="AA102" s="5">
        <f t="shared" si="7"/>
        <v>845.79953465097242</v>
      </c>
      <c r="AB102" s="35">
        <f t="shared" si="8"/>
        <v>1.6474830406710834E-2</v>
      </c>
      <c r="AC102" s="5">
        <f t="shared" si="9"/>
        <v>4107.1113390348255</v>
      </c>
      <c r="AD102" s="35">
        <f t="shared" si="10"/>
        <v>0.08</v>
      </c>
      <c r="AE102" s="5">
        <f t="shared" si="42"/>
        <v>59779.09867942705</v>
      </c>
      <c r="AF102" s="5">
        <f t="shared" si="43"/>
        <v>410747.4343207237</v>
      </c>
      <c r="AG102" s="5">
        <f t="shared" si="11"/>
        <v>615220.90132057283</v>
      </c>
      <c r="AH102" s="5">
        <f t="shared" si="12"/>
        <v>470526.53300015075</v>
      </c>
      <c r="AI102" s="150"/>
      <c r="AJ102" s="2">
        <v>95</v>
      </c>
      <c r="AK102" s="118">
        <v>47727</v>
      </c>
      <c r="AL102" s="5">
        <f t="shared" si="44"/>
        <v>613663.81525021186</v>
      </c>
      <c r="AM102" s="5">
        <f t="shared" si="45"/>
        <v>4835.7826575235513</v>
      </c>
      <c r="AN102" s="5">
        <f t="shared" si="13"/>
        <v>872.53718403259973</v>
      </c>
      <c r="AO102" s="35">
        <f t="shared" si="14"/>
        <v>1.7062186083306924E-2</v>
      </c>
      <c r="AP102" s="5">
        <f t="shared" si="15"/>
        <v>3963.2454734909516</v>
      </c>
      <c r="AQ102" s="35">
        <f t="shared" si="16"/>
        <v>7.7499999999999999E-2</v>
      </c>
      <c r="AR102" s="5">
        <f t="shared" si="46"/>
        <v>62208.721933820329</v>
      </c>
      <c r="AS102" s="5">
        <f t="shared" si="47"/>
        <v>397190.63053091691</v>
      </c>
      <c r="AT102" s="5">
        <f t="shared" si="17"/>
        <v>612791.27806617925</v>
      </c>
      <c r="AU102" s="5">
        <f t="shared" si="18"/>
        <v>459399.35246473725</v>
      </c>
      <c r="AV102" s="150"/>
      <c r="AW102" s="2">
        <v>95</v>
      </c>
      <c r="AX102" s="118">
        <v>47727</v>
      </c>
      <c r="AY102" s="5">
        <f t="shared" si="48"/>
        <v>611183.47788141714</v>
      </c>
      <c r="AZ102" s="5">
        <f t="shared" si="49"/>
        <v>4719.6979327312483</v>
      </c>
      <c r="BA102" s="5">
        <f t="shared" si="19"/>
        <v>899.80119597239127</v>
      </c>
      <c r="BB102" s="35">
        <f t="shared" si="20"/>
        <v>1.7666731419339294E-2</v>
      </c>
      <c r="BC102" s="5">
        <f t="shared" si="21"/>
        <v>3819.8967367588571</v>
      </c>
      <c r="BD102" s="35">
        <f t="shared" si="22"/>
        <v>7.4999999999999997E-2</v>
      </c>
      <c r="BE102" s="5">
        <f t="shared" si="50"/>
        <v>64716.323314555302</v>
      </c>
      <c r="BF102" s="5">
        <f t="shared" si="51"/>
        <v>383654.98029491346</v>
      </c>
      <c r="BG102" s="5">
        <f t="shared" si="23"/>
        <v>610283.67668544478</v>
      </c>
      <c r="BH102" s="5">
        <f t="shared" si="24"/>
        <v>448371.30360946874</v>
      </c>
      <c r="BI102" s="150"/>
      <c r="BJ102" s="2">
        <v>95</v>
      </c>
      <c r="BK102" s="118">
        <v>47727</v>
      </c>
      <c r="BL102" s="5">
        <f t="shared" si="52"/>
        <v>608624.54912525578</v>
      </c>
      <c r="BM102" s="5">
        <f t="shared" si="53"/>
        <v>4604.6898903792935</v>
      </c>
      <c r="BN102" s="5">
        <f t="shared" si="25"/>
        <v>927.58323941420667</v>
      </c>
      <c r="BO102" s="35">
        <f t="shared" si="26"/>
        <v>1.8288777357023278E-2</v>
      </c>
      <c r="BP102" s="5">
        <f t="shared" si="27"/>
        <v>3677.1066509650868</v>
      </c>
      <c r="BQ102" s="35">
        <f t="shared" si="28"/>
        <v>7.2499999999999995E-2</v>
      </c>
      <c r="BR102" s="5">
        <f t="shared" si="54"/>
        <v>67303.034114158319</v>
      </c>
      <c r="BS102" s="5">
        <f t="shared" si="55"/>
        <v>370142.50547187455</v>
      </c>
      <c r="BT102" s="5">
        <f t="shared" si="29"/>
        <v>607696.96588584152</v>
      </c>
      <c r="BU102" s="5">
        <f t="shared" si="30"/>
        <v>437445.53958603286</v>
      </c>
      <c r="BV102" s="150"/>
      <c r="BW102" s="2">
        <v>95</v>
      </c>
      <c r="BX102" s="118">
        <v>47727</v>
      </c>
      <c r="BY102" s="5">
        <f t="shared" si="56"/>
        <v>605985.96150641737</v>
      </c>
      <c r="BZ102" s="5">
        <f t="shared" si="57"/>
        <v>4490.7918424594827</v>
      </c>
      <c r="CA102" s="5">
        <f t="shared" si="31"/>
        <v>955.87373367204782</v>
      </c>
      <c r="CB102" s="35">
        <f t="shared" si="32"/>
        <v>1.8928631243453488E-2</v>
      </c>
      <c r="CC102" s="5">
        <f t="shared" si="33"/>
        <v>3534.9181087874349</v>
      </c>
      <c r="CD102" s="35">
        <f t="shared" si="34"/>
        <v>7.0000000000000007E-2</v>
      </c>
      <c r="CE102" s="5">
        <f t="shared" si="58"/>
        <v>69969.912227254288</v>
      </c>
      <c r="CF102" s="5">
        <f t="shared" si="59"/>
        <v>356655.3128063968</v>
      </c>
      <c r="CG102" s="5">
        <f t="shared" si="35"/>
        <v>605030.08777274529</v>
      </c>
      <c r="CH102" s="5">
        <f t="shared" si="36"/>
        <v>426625.22503365111</v>
      </c>
    </row>
    <row r="103" spans="9:86" ht="14.25" customHeight="1">
      <c r="I103" s="150"/>
      <c r="J103" s="2">
        <v>96</v>
      </c>
      <c r="K103" s="118">
        <v>47757</v>
      </c>
      <c r="L103" s="5">
        <f t="shared" si="37"/>
        <v>617573.74523938226</v>
      </c>
      <c r="M103" s="5">
        <f t="shared" si="0"/>
        <v>5071.049577343746</v>
      </c>
      <c r="N103" s="5">
        <f t="shared" si="1"/>
        <v>825.23007882299316</v>
      </c>
      <c r="O103" s="35">
        <f t="shared" si="2"/>
        <v>1.603494485025013E-2</v>
      </c>
      <c r="P103" s="5">
        <f t="shared" si="3"/>
        <v>4245.8194985207529</v>
      </c>
      <c r="Q103" s="35">
        <f t="shared" si="4"/>
        <v>8.2500000000000004E-2</v>
      </c>
      <c r="R103" s="5">
        <f t="shared" si="38"/>
        <v>58251.484839440454</v>
      </c>
      <c r="S103" s="5">
        <f t="shared" si="39"/>
        <v>428569.27458555909</v>
      </c>
      <c r="T103" s="5">
        <f t="shared" si="5"/>
        <v>616748.51516055921</v>
      </c>
      <c r="U103" s="5">
        <f t="shared" si="6"/>
        <v>486820.75942499953</v>
      </c>
      <c r="V103" s="150"/>
      <c r="W103" s="2">
        <v>96</v>
      </c>
      <c r="X103" s="118">
        <v>47757</v>
      </c>
      <c r="Y103" s="5">
        <f t="shared" si="40"/>
        <v>615220.90132057283</v>
      </c>
      <c r="Z103" s="5">
        <f t="shared" si="41"/>
        <v>4952.9108736857979</v>
      </c>
      <c r="AA103" s="5">
        <f t="shared" si="7"/>
        <v>851.43819821531179</v>
      </c>
      <c r="AB103" s="35">
        <f t="shared" si="8"/>
        <v>1.6607463037507954E-2</v>
      </c>
      <c r="AC103" s="5">
        <f t="shared" si="9"/>
        <v>4101.4726754704861</v>
      </c>
      <c r="AD103" s="35">
        <f t="shared" si="10"/>
        <v>8.0000000000000016E-2</v>
      </c>
      <c r="AE103" s="5">
        <f t="shared" si="42"/>
        <v>60630.536877642364</v>
      </c>
      <c r="AF103" s="5">
        <f t="shared" si="43"/>
        <v>414848.90699619416</v>
      </c>
      <c r="AG103" s="5">
        <f t="shared" si="11"/>
        <v>614369.4631223575</v>
      </c>
      <c r="AH103" s="5">
        <f t="shared" si="12"/>
        <v>475479.44387383654</v>
      </c>
      <c r="AI103" s="150"/>
      <c r="AJ103" s="2">
        <v>96</v>
      </c>
      <c r="AK103" s="118">
        <v>47757</v>
      </c>
      <c r="AL103" s="5">
        <f t="shared" si="44"/>
        <v>612791.27806617925</v>
      </c>
      <c r="AM103" s="5">
        <f t="shared" si="45"/>
        <v>4835.7826575235513</v>
      </c>
      <c r="AN103" s="5">
        <f t="shared" si="13"/>
        <v>878.17232001281036</v>
      </c>
      <c r="AO103" s="35">
        <f t="shared" si="14"/>
        <v>1.7196830662161693E-2</v>
      </c>
      <c r="AP103" s="5">
        <f t="shared" si="15"/>
        <v>3957.6103375107409</v>
      </c>
      <c r="AQ103" s="35">
        <f t="shared" si="16"/>
        <v>7.7499999999999999E-2</v>
      </c>
      <c r="AR103" s="5">
        <f t="shared" si="46"/>
        <v>63086.894253833139</v>
      </c>
      <c r="AS103" s="5">
        <f t="shared" si="47"/>
        <v>401148.24086842767</v>
      </c>
      <c r="AT103" s="5">
        <f t="shared" si="17"/>
        <v>611913.10574616643</v>
      </c>
      <c r="AU103" s="5">
        <f t="shared" si="18"/>
        <v>464235.13512226084</v>
      </c>
      <c r="AV103" s="150"/>
      <c r="AW103" s="2">
        <v>96</v>
      </c>
      <c r="AX103" s="118">
        <v>47757</v>
      </c>
      <c r="AY103" s="5">
        <f t="shared" si="48"/>
        <v>610283.67668544478</v>
      </c>
      <c r="AZ103" s="5">
        <f t="shared" si="49"/>
        <v>4719.6979327312483</v>
      </c>
      <c r="BA103" s="5">
        <f t="shared" si="19"/>
        <v>905.42495344721874</v>
      </c>
      <c r="BB103" s="35">
        <f t="shared" si="20"/>
        <v>1.780335908765714E-2</v>
      </c>
      <c r="BC103" s="5">
        <f t="shared" si="21"/>
        <v>3814.2729792840296</v>
      </c>
      <c r="BD103" s="35">
        <f t="shared" si="22"/>
        <v>7.4999999999999997E-2</v>
      </c>
      <c r="BE103" s="5">
        <f t="shared" si="50"/>
        <v>65621.748268002528</v>
      </c>
      <c r="BF103" s="5">
        <f t="shared" si="51"/>
        <v>387469.25327419752</v>
      </c>
      <c r="BG103" s="5">
        <f t="shared" si="23"/>
        <v>609378.25173199759</v>
      </c>
      <c r="BH103" s="5">
        <f t="shared" si="24"/>
        <v>453091.00154220004</v>
      </c>
      <c r="BI103" s="150"/>
      <c r="BJ103" s="2">
        <v>96</v>
      </c>
      <c r="BK103" s="118">
        <v>47757</v>
      </c>
      <c r="BL103" s="5">
        <f t="shared" si="52"/>
        <v>607696.96588584152</v>
      </c>
      <c r="BM103" s="5">
        <f t="shared" si="53"/>
        <v>4604.6898903792935</v>
      </c>
      <c r="BN103" s="5">
        <f t="shared" si="25"/>
        <v>933.18738815233428</v>
      </c>
      <c r="BO103" s="35">
        <f t="shared" si="26"/>
        <v>1.8427356538639771E-2</v>
      </c>
      <c r="BP103" s="5">
        <f t="shared" si="27"/>
        <v>3671.5025022269592</v>
      </c>
      <c r="BQ103" s="35">
        <f t="shared" si="28"/>
        <v>7.2499999999999995E-2</v>
      </c>
      <c r="BR103" s="5">
        <f t="shared" si="54"/>
        <v>68236.221502310655</v>
      </c>
      <c r="BS103" s="5">
        <f t="shared" si="55"/>
        <v>373814.00797410152</v>
      </c>
      <c r="BT103" s="5">
        <f t="shared" si="29"/>
        <v>606763.77849768917</v>
      </c>
      <c r="BU103" s="5">
        <f t="shared" si="30"/>
        <v>442050.22947641218</v>
      </c>
      <c r="BV103" s="150"/>
      <c r="BW103" s="2">
        <v>96</v>
      </c>
      <c r="BX103" s="118">
        <v>47757</v>
      </c>
      <c r="BY103" s="5">
        <f t="shared" si="56"/>
        <v>605030.08777274529</v>
      </c>
      <c r="BZ103" s="5">
        <f t="shared" si="57"/>
        <v>4490.7918424594827</v>
      </c>
      <c r="CA103" s="5">
        <f t="shared" si="31"/>
        <v>961.44966378513482</v>
      </c>
      <c r="CB103" s="35">
        <f t="shared" si="32"/>
        <v>1.9069127632798267E-2</v>
      </c>
      <c r="CC103" s="5">
        <f t="shared" si="33"/>
        <v>3529.3421786743479</v>
      </c>
      <c r="CD103" s="35">
        <f t="shared" si="34"/>
        <v>7.0000000000000007E-2</v>
      </c>
      <c r="CE103" s="5">
        <f t="shared" si="58"/>
        <v>70931.361891039429</v>
      </c>
      <c r="CF103" s="5">
        <f t="shared" si="59"/>
        <v>360184.65498507116</v>
      </c>
      <c r="CG103" s="5">
        <f t="shared" si="35"/>
        <v>604068.63810896012</v>
      </c>
      <c r="CH103" s="5">
        <f t="shared" si="36"/>
        <v>431116.01687611057</v>
      </c>
    </row>
    <row r="104" spans="9:86" ht="14.25" customHeight="1">
      <c r="I104" s="150"/>
      <c r="J104" s="2">
        <v>97</v>
      </c>
      <c r="K104" s="118">
        <v>47788</v>
      </c>
      <c r="L104" s="5">
        <f t="shared" si="37"/>
        <v>616748.51516055921</v>
      </c>
      <c r="M104" s="5">
        <f t="shared" si="0"/>
        <v>5071.049577343746</v>
      </c>
      <c r="N104" s="5">
        <f t="shared" si="1"/>
        <v>830.90353561490156</v>
      </c>
      <c r="O104" s="35">
        <f t="shared" si="2"/>
        <v>1.616678789211692E-2</v>
      </c>
      <c r="P104" s="5">
        <f t="shared" si="3"/>
        <v>4240.1460417288445</v>
      </c>
      <c r="Q104" s="35">
        <f t="shared" si="4"/>
        <v>8.2500000000000004E-2</v>
      </c>
      <c r="R104" s="5">
        <f t="shared" si="38"/>
        <v>59082.388375055358</v>
      </c>
      <c r="S104" s="5">
        <f t="shared" si="39"/>
        <v>432809.42062728794</v>
      </c>
      <c r="T104" s="5">
        <f t="shared" si="5"/>
        <v>615917.61162494426</v>
      </c>
      <c r="U104" s="5">
        <f t="shared" si="6"/>
        <v>491891.80900234327</v>
      </c>
      <c r="V104" s="150"/>
      <c r="W104" s="2">
        <v>97</v>
      </c>
      <c r="X104" s="118">
        <v>47788</v>
      </c>
      <c r="Y104" s="5">
        <f t="shared" si="40"/>
        <v>614369.4631223575</v>
      </c>
      <c r="Z104" s="5">
        <f t="shared" si="41"/>
        <v>4952.9108736857979</v>
      </c>
      <c r="AA104" s="5">
        <f t="shared" si="7"/>
        <v>857.1144528700811</v>
      </c>
      <c r="AB104" s="35">
        <f t="shared" si="8"/>
        <v>1.6741348735284621E-2</v>
      </c>
      <c r="AC104" s="5">
        <f t="shared" si="9"/>
        <v>4095.7964208157168</v>
      </c>
      <c r="AD104" s="35">
        <f t="shared" si="10"/>
        <v>0.08</v>
      </c>
      <c r="AE104" s="5">
        <f t="shared" si="42"/>
        <v>61487.651330512446</v>
      </c>
      <c r="AF104" s="5">
        <f t="shared" si="43"/>
        <v>418944.70341700985</v>
      </c>
      <c r="AG104" s="5">
        <f t="shared" si="11"/>
        <v>613512.3486694874</v>
      </c>
      <c r="AH104" s="5">
        <f t="shared" si="12"/>
        <v>480432.35474752227</v>
      </c>
      <c r="AI104" s="150"/>
      <c r="AJ104" s="2">
        <v>97</v>
      </c>
      <c r="AK104" s="118">
        <v>47788</v>
      </c>
      <c r="AL104" s="5">
        <f t="shared" si="44"/>
        <v>611913.10574616643</v>
      </c>
      <c r="AM104" s="5">
        <f t="shared" si="45"/>
        <v>4835.7826575235513</v>
      </c>
      <c r="AN104" s="5">
        <f t="shared" si="13"/>
        <v>883.8438495795599</v>
      </c>
      <c r="AO104" s="35">
        <f t="shared" si="14"/>
        <v>1.7332732532377479E-2</v>
      </c>
      <c r="AP104" s="5">
        <f t="shared" si="15"/>
        <v>3951.9388079439914</v>
      </c>
      <c r="AQ104" s="35">
        <f t="shared" si="16"/>
        <v>7.7499999999999999E-2</v>
      </c>
      <c r="AR104" s="5">
        <f t="shared" si="46"/>
        <v>63970.738103412703</v>
      </c>
      <c r="AS104" s="5">
        <f t="shared" si="47"/>
        <v>405100.17967637168</v>
      </c>
      <c r="AT104" s="5">
        <f t="shared" si="17"/>
        <v>611029.26189658686</v>
      </c>
      <c r="AU104" s="5">
        <f t="shared" si="18"/>
        <v>469070.91777978442</v>
      </c>
      <c r="AV104" s="150"/>
      <c r="AW104" s="2">
        <v>97</v>
      </c>
      <c r="AX104" s="118">
        <v>47788</v>
      </c>
      <c r="AY104" s="5">
        <f t="shared" si="48"/>
        <v>609378.25173199759</v>
      </c>
      <c r="AZ104" s="5">
        <f t="shared" si="49"/>
        <v>4719.6979327312483</v>
      </c>
      <c r="BA104" s="5">
        <f t="shared" si="19"/>
        <v>911.08385940626385</v>
      </c>
      <c r="BB104" s="35">
        <f t="shared" si="20"/>
        <v>1.794124795527403E-2</v>
      </c>
      <c r="BC104" s="5">
        <f t="shared" si="21"/>
        <v>3808.6140733249845</v>
      </c>
      <c r="BD104" s="35">
        <f t="shared" si="22"/>
        <v>7.4999999999999997E-2</v>
      </c>
      <c r="BE104" s="5">
        <f t="shared" si="50"/>
        <v>66532.832127408794</v>
      </c>
      <c r="BF104" s="5">
        <f t="shared" si="51"/>
        <v>391277.86734752252</v>
      </c>
      <c r="BG104" s="5">
        <f t="shared" si="23"/>
        <v>608467.16787259129</v>
      </c>
      <c r="BH104" s="5">
        <f t="shared" si="24"/>
        <v>457810.69947493135</v>
      </c>
      <c r="BI104" s="150"/>
      <c r="BJ104" s="2">
        <v>97</v>
      </c>
      <c r="BK104" s="118">
        <v>47788</v>
      </c>
      <c r="BL104" s="5">
        <f t="shared" si="52"/>
        <v>606763.77849768917</v>
      </c>
      <c r="BM104" s="5">
        <f t="shared" si="53"/>
        <v>4604.6898903792935</v>
      </c>
      <c r="BN104" s="5">
        <f t="shared" si="25"/>
        <v>938.82539528908819</v>
      </c>
      <c r="BO104" s="35">
        <f t="shared" si="26"/>
        <v>1.8567200519719166E-2</v>
      </c>
      <c r="BP104" s="5">
        <f t="shared" si="27"/>
        <v>3665.8644950902053</v>
      </c>
      <c r="BQ104" s="35">
        <f t="shared" si="28"/>
        <v>7.2499999999999995E-2</v>
      </c>
      <c r="BR104" s="5">
        <f t="shared" si="54"/>
        <v>69175.046897599736</v>
      </c>
      <c r="BS104" s="5">
        <f t="shared" si="55"/>
        <v>377479.87246919173</v>
      </c>
      <c r="BT104" s="5">
        <f t="shared" si="29"/>
        <v>605824.95310240006</v>
      </c>
      <c r="BU104" s="5">
        <f t="shared" si="30"/>
        <v>446654.9193667915</v>
      </c>
      <c r="BV104" s="150"/>
      <c r="BW104" s="2">
        <v>97</v>
      </c>
      <c r="BX104" s="118">
        <v>47788</v>
      </c>
      <c r="BY104" s="5">
        <f t="shared" si="56"/>
        <v>604068.63810896012</v>
      </c>
      <c r="BZ104" s="5">
        <f t="shared" si="57"/>
        <v>4490.7918424594827</v>
      </c>
      <c r="CA104" s="5">
        <f t="shared" si="31"/>
        <v>967.0581201572154</v>
      </c>
      <c r="CB104" s="35">
        <f t="shared" si="32"/>
        <v>1.9210892123476476E-2</v>
      </c>
      <c r="CC104" s="5">
        <f t="shared" si="33"/>
        <v>3523.7337223022673</v>
      </c>
      <c r="CD104" s="35">
        <f t="shared" si="34"/>
        <v>7.0000000000000007E-2</v>
      </c>
      <c r="CE104" s="5">
        <f t="shared" si="58"/>
        <v>71898.420011196649</v>
      </c>
      <c r="CF104" s="5">
        <f t="shared" si="59"/>
        <v>363708.38870737341</v>
      </c>
      <c r="CG104" s="5">
        <f t="shared" si="35"/>
        <v>603101.5799888029</v>
      </c>
      <c r="CH104" s="5">
        <f t="shared" si="36"/>
        <v>435606.80871857004</v>
      </c>
    </row>
    <row r="105" spans="9:86" ht="14.25" customHeight="1">
      <c r="I105" s="150"/>
      <c r="J105" s="2">
        <v>98</v>
      </c>
      <c r="K105" s="118">
        <v>47818</v>
      </c>
      <c r="L105" s="5">
        <f t="shared" si="37"/>
        <v>615917.61162494426</v>
      </c>
      <c r="M105" s="5">
        <f t="shared" si="0"/>
        <v>5071.049577343746</v>
      </c>
      <c r="N105" s="5">
        <f t="shared" si="1"/>
        <v>836.61599742225462</v>
      </c>
      <c r="O105" s="35">
        <f t="shared" si="2"/>
        <v>1.6299894303364107E-2</v>
      </c>
      <c r="P105" s="5">
        <f t="shared" si="3"/>
        <v>4234.4335799214914</v>
      </c>
      <c r="Q105" s="35">
        <f t="shared" si="4"/>
        <v>8.249999999999999E-2</v>
      </c>
      <c r="R105" s="5">
        <f t="shared" si="38"/>
        <v>59919.004372477611</v>
      </c>
      <c r="S105" s="5">
        <f t="shared" si="39"/>
        <v>437043.85420720943</v>
      </c>
      <c r="T105" s="5">
        <f t="shared" si="5"/>
        <v>615080.995627522</v>
      </c>
      <c r="U105" s="5">
        <f t="shared" si="6"/>
        <v>496962.85857968702</v>
      </c>
      <c r="V105" s="150"/>
      <c r="W105" s="2">
        <v>98</v>
      </c>
      <c r="X105" s="118">
        <v>47818</v>
      </c>
      <c r="Y105" s="5">
        <f t="shared" si="40"/>
        <v>613512.3486694874</v>
      </c>
      <c r="Z105" s="5">
        <f t="shared" si="41"/>
        <v>4952.9108736857979</v>
      </c>
      <c r="AA105" s="5">
        <f t="shared" si="7"/>
        <v>862.82854922254819</v>
      </c>
      <c r="AB105" s="35">
        <f t="shared" si="8"/>
        <v>1.6876502344451545E-2</v>
      </c>
      <c r="AC105" s="5">
        <f t="shared" si="9"/>
        <v>4090.0823244632497</v>
      </c>
      <c r="AD105" s="35">
        <f t="shared" si="10"/>
        <v>0.08</v>
      </c>
      <c r="AE105" s="5">
        <f t="shared" si="42"/>
        <v>62350.479879734994</v>
      </c>
      <c r="AF105" s="5">
        <f t="shared" si="43"/>
        <v>423034.78574147308</v>
      </c>
      <c r="AG105" s="5">
        <f t="shared" si="11"/>
        <v>612649.52012026485</v>
      </c>
      <c r="AH105" s="5">
        <f t="shared" si="12"/>
        <v>485385.26562120806</v>
      </c>
      <c r="AI105" s="150"/>
      <c r="AJ105" s="2">
        <v>98</v>
      </c>
      <c r="AK105" s="118">
        <v>47818</v>
      </c>
      <c r="AL105" s="5">
        <f t="shared" si="44"/>
        <v>611029.26189658686</v>
      </c>
      <c r="AM105" s="5">
        <f t="shared" si="45"/>
        <v>4835.7826575235513</v>
      </c>
      <c r="AN105" s="5">
        <f t="shared" si="13"/>
        <v>889.55200777476102</v>
      </c>
      <c r="AO105" s="35">
        <f t="shared" si="14"/>
        <v>1.7469906531421976E-2</v>
      </c>
      <c r="AP105" s="5">
        <f t="shared" si="15"/>
        <v>3946.2306497487903</v>
      </c>
      <c r="AQ105" s="35">
        <f t="shared" si="16"/>
        <v>7.7499999999999999E-2</v>
      </c>
      <c r="AR105" s="5">
        <f t="shared" si="46"/>
        <v>64860.290111187467</v>
      </c>
      <c r="AS105" s="5">
        <f t="shared" si="47"/>
        <v>409046.4103261205</v>
      </c>
      <c r="AT105" s="5">
        <f t="shared" si="17"/>
        <v>610139.70988881215</v>
      </c>
      <c r="AU105" s="5">
        <f t="shared" si="18"/>
        <v>473906.70043730794</v>
      </c>
      <c r="AV105" s="150"/>
      <c r="AW105" s="2">
        <v>98</v>
      </c>
      <c r="AX105" s="118">
        <v>47818</v>
      </c>
      <c r="AY105" s="5">
        <f t="shared" si="48"/>
        <v>608467.16787259129</v>
      </c>
      <c r="AZ105" s="5">
        <f t="shared" si="49"/>
        <v>4719.6979327312483</v>
      </c>
      <c r="BA105" s="5">
        <f t="shared" si="19"/>
        <v>916.77813352755311</v>
      </c>
      <c r="BB105" s="35">
        <f t="shared" si="20"/>
        <v>1.8080412852504543E-2</v>
      </c>
      <c r="BC105" s="5">
        <f t="shared" si="21"/>
        <v>3802.9197992036952</v>
      </c>
      <c r="BD105" s="35">
        <f t="shared" si="22"/>
        <v>7.4999999999999997E-2</v>
      </c>
      <c r="BE105" s="5">
        <f t="shared" si="50"/>
        <v>67449.610260936344</v>
      </c>
      <c r="BF105" s="5">
        <f t="shared" si="51"/>
        <v>395080.78714672622</v>
      </c>
      <c r="BG105" s="5">
        <f t="shared" si="23"/>
        <v>607550.38973906368</v>
      </c>
      <c r="BH105" s="5">
        <f t="shared" si="24"/>
        <v>462530.39740766259</v>
      </c>
      <c r="BI105" s="150"/>
      <c r="BJ105" s="2">
        <v>98</v>
      </c>
      <c r="BK105" s="118">
        <v>47818</v>
      </c>
      <c r="BL105" s="5">
        <f t="shared" si="52"/>
        <v>605824.95310240006</v>
      </c>
      <c r="BM105" s="5">
        <f t="shared" si="53"/>
        <v>4604.6898903792935</v>
      </c>
      <c r="BN105" s="5">
        <f t="shared" si="25"/>
        <v>944.49746538562658</v>
      </c>
      <c r="BO105" s="35">
        <f t="shared" si="26"/>
        <v>1.8708324123307918E-2</v>
      </c>
      <c r="BP105" s="5">
        <f t="shared" si="27"/>
        <v>3660.1924249936669</v>
      </c>
      <c r="BQ105" s="35">
        <f t="shared" si="28"/>
        <v>7.2499999999999995E-2</v>
      </c>
      <c r="BR105" s="5">
        <f t="shared" si="54"/>
        <v>70119.544362985369</v>
      </c>
      <c r="BS105" s="5">
        <f t="shared" si="55"/>
        <v>381140.0648941854</v>
      </c>
      <c r="BT105" s="5">
        <f t="shared" si="29"/>
        <v>604880.45563701447</v>
      </c>
      <c r="BU105" s="5">
        <f t="shared" si="30"/>
        <v>451259.60925717076</v>
      </c>
      <c r="BV105" s="150"/>
      <c r="BW105" s="2">
        <v>98</v>
      </c>
      <c r="BX105" s="118">
        <v>47818</v>
      </c>
      <c r="BY105" s="5">
        <f t="shared" si="56"/>
        <v>603101.5799888029</v>
      </c>
      <c r="BZ105" s="5">
        <f t="shared" si="57"/>
        <v>4490.7918424594827</v>
      </c>
      <c r="CA105" s="5">
        <f t="shared" si="31"/>
        <v>972.69929252479915</v>
      </c>
      <c r="CB105" s="35">
        <f t="shared" si="32"/>
        <v>1.9353939531238332E-2</v>
      </c>
      <c r="CC105" s="5">
        <f t="shared" si="33"/>
        <v>3518.0925499346836</v>
      </c>
      <c r="CD105" s="35">
        <f t="shared" si="34"/>
        <v>7.0000000000000007E-2</v>
      </c>
      <c r="CE105" s="5">
        <f t="shared" si="58"/>
        <v>72871.119303721454</v>
      </c>
      <c r="CF105" s="5">
        <f t="shared" si="59"/>
        <v>367226.4812573081</v>
      </c>
      <c r="CG105" s="5">
        <f t="shared" si="35"/>
        <v>602128.88069627807</v>
      </c>
      <c r="CH105" s="5">
        <f t="shared" si="36"/>
        <v>440097.60056102957</v>
      </c>
    </row>
    <row r="106" spans="9:86" ht="14.25" customHeight="1">
      <c r="I106" s="150"/>
      <c r="J106" s="2">
        <v>99</v>
      </c>
      <c r="K106" s="118">
        <v>47849</v>
      </c>
      <c r="L106" s="5">
        <f t="shared" si="37"/>
        <v>615080.995627522</v>
      </c>
      <c r="M106" s="5">
        <f t="shared" si="0"/>
        <v>5071.049577343746</v>
      </c>
      <c r="N106" s="5">
        <f t="shared" si="1"/>
        <v>842.36773240453203</v>
      </c>
      <c r="O106" s="35">
        <f t="shared" si="2"/>
        <v>1.6434279161139605E-2</v>
      </c>
      <c r="P106" s="5">
        <f t="shared" si="3"/>
        <v>4228.681844939214</v>
      </c>
      <c r="Q106" s="35">
        <f t="shared" si="4"/>
        <v>8.2500000000000004E-2</v>
      </c>
      <c r="R106" s="5">
        <f t="shared" si="38"/>
        <v>60761.372104882146</v>
      </c>
      <c r="S106" s="5">
        <f t="shared" si="39"/>
        <v>441272.53605214861</v>
      </c>
      <c r="T106" s="5">
        <f t="shared" si="5"/>
        <v>614238.6278951175</v>
      </c>
      <c r="U106" s="5">
        <f t="shared" si="6"/>
        <v>502033.90815703076</v>
      </c>
      <c r="V106" s="150"/>
      <c r="W106" s="2">
        <v>99</v>
      </c>
      <c r="X106" s="118">
        <v>47849</v>
      </c>
      <c r="Y106" s="5">
        <f t="shared" si="40"/>
        <v>612649.52012026485</v>
      </c>
      <c r="Z106" s="5">
        <f t="shared" si="41"/>
        <v>4952.9108736857979</v>
      </c>
      <c r="AA106" s="5">
        <f t="shared" si="7"/>
        <v>868.58073955069858</v>
      </c>
      <c r="AB106" s="35">
        <f t="shared" si="8"/>
        <v>1.7012938935400332E-2</v>
      </c>
      <c r="AC106" s="5">
        <f t="shared" si="9"/>
        <v>4084.3301341350993</v>
      </c>
      <c r="AD106" s="35">
        <f t="shared" si="10"/>
        <v>0.08</v>
      </c>
      <c r="AE106" s="5">
        <f t="shared" si="42"/>
        <v>63219.060619285694</v>
      </c>
      <c r="AF106" s="5">
        <f t="shared" si="43"/>
        <v>427119.11587560817</v>
      </c>
      <c r="AG106" s="5">
        <f t="shared" si="11"/>
        <v>611780.9393807142</v>
      </c>
      <c r="AH106" s="5">
        <f t="shared" si="12"/>
        <v>490338.17649489385</v>
      </c>
      <c r="AI106" s="150"/>
      <c r="AJ106" s="2">
        <v>99</v>
      </c>
      <c r="AK106" s="118">
        <v>47849</v>
      </c>
      <c r="AL106" s="5">
        <f t="shared" si="44"/>
        <v>610139.70988881215</v>
      </c>
      <c r="AM106" s="5">
        <f t="shared" si="45"/>
        <v>4835.7826575235513</v>
      </c>
      <c r="AN106" s="5">
        <f t="shared" si="13"/>
        <v>895.29703115830625</v>
      </c>
      <c r="AO106" s="35">
        <f t="shared" si="14"/>
        <v>1.7608367722627843E-2</v>
      </c>
      <c r="AP106" s="5">
        <f t="shared" si="15"/>
        <v>3940.485626365245</v>
      </c>
      <c r="AQ106" s="35">
        <f t="shared" si="16"/>
        <v>7.7499999999999999E-2</v>
      </c>
      <c r="AR106" s="5">
        <f t="shared" si="46"/>
        <v>65755.587142345772</v>
      </c>
      <c r="AS106" s="5">
        <f t="shared" si="47"/>
        <v>412986.89595248573</v>
      </c>
      <c r="AT106" s="5">
        <f t="shared" si="17"/>
        <v>609244.41285765381</v>
      </c>
      <c r="AU106" s="5">
        <f t="shared" si="18"/>
        <v>478742.48309483152</v>
      </c>
      <c r="AV106" s="150"/>
      <c r="AW106" s="2">
        <v>99</v>
      </c>
      <c r="AX106" s="118">
        <v>47849</v>
      </c>
      <c r="AY106" s="5">
        <f t="shared" si="48"/>
        <v>607550.38973906368</v>
      </c>
      <c r="AZ106" s="5">
        <f t="shared" si="49"/>
        <v>4719.6979327312483</v>
      </c>
      <c r="BA106" s="5">
        <f t="shared" si="19"/>
        <v>922.50799686210075</v>
      </c>
      <c r="BB106" s="35">
        <f t="shared" si="20"/>
        <v>1.8220868835422351E-2</v>
      </c>
      <c r="BC106" s="5">
        <f t="shared" si="21"/>
        <v>3797.1899358691476</v>
      </c>
      <c r="BD106" s="35">
        <f t="shared" si="22"/>
        <v>7.4999999999999997E-2</v>
      </c>
      <c r="BE106" s="5">
        <f t="shared" si="50"/>
        <v>68372.118257798444</v>
      </c>
      <c r="BF106" s="5">
        <f t="shared" si="51"/>
        <v>398877.97708259535</v>
      </c>
      <c r="BG106" s="5">
        <f t="shared" si="23"/>
        <v>606627.88174220163</v>
      </c>
      <c r="BH106" s="5">
        <f t="shared" si="24"/>
        <v>467250.09534039377</v>
      </c>
      <c r="BI106" s="150"/>
      <c r="BJ106" s="2">
        <v>99</v>
      </c>
      <c r="BK106" s="118">
        <v>47849</v>
      </c>
      <c r="BL106" s="5">
        <f t="shared" si="52"/>
        <v>604880.45563701447</v>
      </c>
      <c r="BM106" s="5">
        <f t="shared" si="53"/>
        <v>4604.6898903792935</v>
      </c>
      <c r="BN106" s="5">
        <f t="shared" si="25"/>
        <v>950.20380423899769</v>
      </c>
      <c r="BO106" s="35">
        <f t="shared" si="26"/>
        <v>1.8850742398115305E-2</v>
      </c>
      <c r="BP106" s="5">
        <f t="shared" si="27"/>
        <v>3654.4860861402958</v>
      </c>
      <c r="BQ106" s="35">
        <f t="shared" si="28"/>
        <v>7.2499999999999995E-2</v>
      </c>
      <c r="BR106" s="5">
        <f t="shared" si="54"/>
        <v>71069.748167224374</v>
      </c>
      <c r="BS106" s="5">
        <f t="shared" si="55"/>
        <v>384794.55098032567</v>
      </c>
      <c r="BT106" s="5">
        <f t="shared" si="29"/>
        <v>603930.25183277542</v>
      </c>
      <c r="BU106" s="5">
        <f t="shared" si="30"/>
        <v>455864.29914755002</v>
      </c>
      <c r="BV106" s="150"/>
      <c r="BW106" s="2">
        <v>99</v>
      </c>
      <c r="BX106" s="118">
        <v>47849</v>
      </c>
      <c r="BY106" s="5">
        <f t="shared" si="56"/>
        <v>602128.88069627807</v>
      </c>
      <c r="BZ106" s="5">
        <f t="shared" si="57"/>
        <v>4490.7918424594827</v>
      </c>
      <c r="CA106" s="5">
        <f t="shared" si="31"/>
        <v>978.37337173119386</v>
      </c>
      <c r="CB106" s="35">
        <f t="shared" si="32"/>
        <v>1.9498284897409502E-2</v>
      </c>
      <c r="CC106" s="5">
        <f t="shared" si="33"/>
        <v>3512.4184707282889</v>
      </c>
      <c r="CD106" s="35">
        <f t="shared" si="34"/>
        <v>7.0000000000000007E-2</v>
      </c>
      <c r="CE106" s="5">
        <f t="shared" si="58"/>
        <v>73849.492675452653</v>
      </c>
      <c r="CF106" s="5">
        <f t="shared" si="59"/>
        <v>370738.89972803637</v>
      </c>
      <c r="CG106" s="5">
        <f t="shared" si="35"/>
        <v>601150.50732454692</v>
      </c>
      <c r="CH106" s="5">
        <f t="shared" si="36"/>
        <v>444588.39240348904</v>
      </c>
    </row>
    <row r="107" spans="9:86" ht="14.25" customHeight="1">
      <c r="I107" s="150"/>
      <c r="J107" s="2">
        <v>100</v>
      </c>
      <c r="K107" s="118">
        <v>47880</v>
      </c>
      <c r="L107" s="5">
        <f t="shared" si="37"/>
        <v>614238.6278951175</v>
      </c>
      <c r="M107" s="5">
        <f t="shared" si="0"/>
        <v>5071.049577343746</v>
      </c>
      <c r="N107" s="5">
        <f t="shared" si="1"/>
        <v>848.15901056481289</v>
      </c>
      <c r="O107" s="35">
        <f t="shared" si="2"/>
        <v>1.6569957773016602E-2</v>
      </c>
      <c r="P107" s="5">
        <f t="shared" si="3"/>
        <v>4222.8905667789331</v>
      </c>
      <c r="Q107" s="35">
        <f t="shared" si="4"/>
        <v>8.2500000000000018E-2</v>
      </c>
      <c r="R107" s="5">
        <f t="shared" si="38"/>
        <v>61609.53111544696</v>
      </c>
      <c r="S107" s="5">
        <f t="shared" si="39"/>
        <v>445495.42661892757</v>
      </c>
      <c r="T107" s="5">
        <f t="shared" si="5"/>
        <v>613390.46888455271</v>
      </c>
      <c r="U107" s="5">
        <f t="shared" si="6"/>
        <v>507104.9577343745</v>
      </c>
      <c r="V107" s="150"/>
      <c r="W107" s="2">
        <v>100</v>
      </c>
      <c r="X107" s="118">
        <v>47880</v>
      </c>
      <c r="Y107" s="5">
        <f t="shared" si="40"/>
        <v>611780.9393807142</v>
      </c>
      <c r="Z107" s="5">
        <f t="shared" si="41"/>
        <v>4952.9108736857979</v>
      </c>
      <c r="AA107" s="5">
        <f t="shared" si="7"/>
        <v>874.37127781436948</v>
      </c>
      <c r="AB107" s="35">
        <f t="shared" si="8"/>
        <v>1.7150673808820526E-2</v>
      </c>
      <c r="AC107" s="5">
        <f t="shared" si="9"/>
        <v>4078.5395958714284</v>
      </c>
      <c r="AD107" s="35">
        <f t="shared" si="10"/>
        <v>0.08</v>
      </c>
      <c r="AE107" s="5">
        <f t="shared" si="42"/>
        <v>64093.431897100061</v>
      </c>
      <c r="AF107" s="5">
        <f t="shared" si="43"/>
        <v>431197.65547147958</v>
      </c>
      <c r="AG107" s="5">
        <f t="shared" si="11"/>
        <v>610906.56810289982</v>
      </c>
      <c r="AH107" s="5">
        <f t="shared" si="12"/>
        <v>495291.08736857964</v>
      </c>
      <c r="AI107" s="150"/>
      <c r="AJ107" s="2">
        <v>100</v>
      </c>
      <c r="AK107" s="118">
        <v>47880</v>
      </c>
      <c r="AL107" s="5">
        <f t="shared" si="44"/>
        <v>609244.41285765381</v>
      </c>
      <c r="AM107" s="5">
        <f t="shared" si="45"/>
        <v>4835.7826575235513</v>
      </c>
      <c r="AN107" s="5">
        <f t="shared" si="13"/>
        <v>901.07915781787051</v>
      </c>
      <c r="AO107" s="35">
        <f t="shared" si="14"/>
        <v>1.7748131399509155E-2</v>
      </c>
      <c r="AP107" s="5">
        <f t="shared" si="15"/>
        <v>3934.7034997056808</v>
      </c>
      <c r="AQ107" s="35">
        <f t="shared" si="16"/>
        <v>7.7499999999999999E-2</v>
      </c>
      <c r="AR107" s="5">
        <f t="shared" si="46"/>
        <v>66656.666300163648</v>
      </c>
      <c r="AS107" s="5">
        <f t="shared" si="47"/>
        <v>416921.59945219144</v>
      </c>
      <c r="AT107" s="5">
        <f t="shared" si="17"/>
        <v>608343.33369983593</v>
      </c>
      <c r="AU107" s="5">
        <f t="shared" si="18"/>
        <v>483578.2657523551</v>
      </c>
      <c r="AV107" s="150"/>
      <c r="AW107" s="2">
        <v>100</v>
      </c>
      <c r="AX107" s="118">
        <v>47880</v>
      </c>
      <c r="AY107" s="5">
        <f t="shared" si="48"/>
        <v>606627.88174220163</v>
      </c>
      <c r="AZ107" s="5">
        <f t="shared" si="49"/>
        <v>4719.6979327312483</v>
      </c>
      <c r="BA107" s="5">
        <f t="shared" si="19"/>
        <v>928.27367184248851</v>
      </c>
      <c r="BB107" s="35">
        <f t="shared" si="20"/>
        <v>1.8362631190176185E-2</v>
      </c>
      <c r="BC107" s="5">
        <f t="shared" si="21"/>
        <v>3791.4242608887598</v>
      </c>
      <c r="BD107" s="35">
        <f t="shared" si="22"/>
        <v>7.4999999999999997E-2</v>
      </c>
      <c r="BE107" s="5">
        <f t="shared" si="50"/>
        <v>69300.391929640929</v>
      </c>
      <c r="BF107" s="5">
        <f t="shared" si="51"/>
        <v>402669.40134348412</v>
      </c>
      <c r="BG107" s="5">
        <f t="shared" si="23"/>
        <v>605699.6080703591</v>
      </c>
      <c r="BH107" s="5">
        <f t="shared" si="24"/>
        <v>471969.79327312508</v>
      </c>
      <c r="BI107" s="150"/>
      <c r="BJ107" s="2">
        <v>100</v>
      </c>
      <c r="BK107" s="118">
        <v>47880</v>
      </c>
      <c r="BL107" s="5">
        <f t="shared" si="52"/>
        <v>603930.25183277542</v>
      </c>
      <c r="BM107" s="5">
        <f t="shared" si="53"/>
        <v>4604.6898903792935</v>
      </c>
      <c r="BN107" s="5">
        <f t="shared" si="25"/>
        <v>955.94461888960859</v>
      </c>
      <c r="BO107" s="35">
        <f t="shared" si="26"/>
        <v>1.8994470622828885E-2</v>
      </c>
      <c r="BP107" s="5">
        <f t="shared" si="27"/>
        <v>3648.7452714896849</v>
      </c>
      <c r="BQ107" s="35">
        <f t="shared" si="28"/>
        <v>7.2499999999999995E-2</v>
      </c>
      <c r="BR107" s="5">
        <f t="shared" si="54"/>
        <v>72025.692786113985</v>
      </c>
      <c r="BS107" s="5">
        <f t="shared" si="55"/>
        <v>388443.29625181534</v>
      </c>
      <c r="BT107" s="5">
        <f t="shared" si="29"/>
        <v>602974.30721388583</v>
      </c>
      <c r="BU107" s="5">
        <f t="shared" si="30"/>
        <v>460468.98903792934</v>
      </c>
      <c r="BV107" s="150"/>
      <c r="BW107" s="2">
        <v>100</v>
      </c>
      <c r="BX107" s="118">
        <v>47880</v>
      </c>
      <c r="BY107" s="5">
        <f t="shared" si="56"/>
        <v>601150.50732454692</v>
      </c>
      <c r="BZ107" s="5">
        <f t="shared" si="57"/>
        <v>4490.7918424594827</v>
      </c>
      <c r="CA107" s="5">
        <f t="shared" si="31"/>
        <v>984.08054973295884</v>
      </c>
      <c r="CB107" s="35">
        <f t="shared" si="32"/>
        <v>1.9643943493205977E-2</v>
      </c>
      <c r="CC107" s="5">
        <f t="shared" si="33"/>
        <v>3506.7112927265239</v>
      </c>
      <c r="CD107" s="35">
        <f t="shared" si="34"/>
        <v>7.0000000000000007E-2</v>
      </c>
      <c r="CE107" s="5">
        <f t="shared" si="58"/>
        <v>74833.57322518561</v>
      </c>
      <c r="CF107" s="5">
        <f t="shared" si="59"/>
        <v>374245.61102076288</v>
      </c>
      <c r="CG107" s="5">
        <f t="shared" si="35"/>
        <v>600166.42677481391</v>
      </c>
      <c r="CH107" s="5">
        <f t="shared" si="36"/>
        <v>449079.18424594851</v>
      </c>
    </row>
    <row r="108" spans="9:86" ht="14.25" customHeight="1">
      <c r="I108" s="150"/>
      <c r="J108" s="2">
        <v>101</v>
      </c>
      <c r="K108" s="118">
        <v>47908</v>
      </c>
      <c r="L108" s="5">
        <f t="shared" si="37"/>
        <v>613390.46888455271</v>
      </c>
      <c r="M108" s="5">
        <f t="shared" si="0"/>
        <v>5071.049577343746</v>
      </c>
      <c r="N108" s="5">
        <f t="shared" si="1"/>
        <v>853.99010376244587</v>
      </c>
      <c r="O108" s="35">
        <f t="shared" si="2"/>
        <v>1.6706945681410842E-2</v>
      </c>
      <c r="P108" s="5">
        <f t="shared" si="3"/>
        <v>4217.0594735813002</v>
      </c>
      <c r="Q108" s="35">
        <f t="shared" si="4"/>
        <v>8.2500000000000004E-2</v>
      </c>
      <c r="R108" s="5">
        <f t="shared" si="38"/>
        <v>62463.521219209404</v>
      </c>
      <c r="S108" s="5">
        <f t="shared" si="39"/>
        <v>449712.48609250889</v>
      </c>
      <c r="T108" s="5">
        <f t="shared" si="5"/>
        <v>612536.47878079023</v>
      </c>
      <c r="U108" s="5">
        <f t="shared" si="6"/>
        <v>512176.00731171831</v>
      </c>
      <c r="V108" s="150"/>
      <c r="W108" s="2">
        <v>101</v>
      </c>
      <c r="X108" s="118">
        <v>47908</v>
      </c>
      <c r="Y108" s="5">
        <f t="shared" si="40"/>
        <v>610906.56810289982</v>
      </c>
      <c r="Z108" s="5">
        <f t="shared" si="41"/>
        <v>4952.9108736857979</v>
      </c>
      <c r="AA108" s="5">
        <f t="shared" si="7"/>
        <v>880.20041966646568</v>
      </c>
      <c r="AB108" s="35">
        <f t="shared" si="8"/>
        <v>1.7289722500116383E-2</v>
      </c>
      <c r="AC108" s="5">
        <f t="shared" si="9"/>
        <v>4072.7104540193322</v>
      </c>
      <c r="AD108" s="35">
        <f t="shared" si="10"/>
        <v>0.08</v>
      </c>
      <c r="AE108" s="5">
        <f t="shared" si="42"/>
        <v>64973.632316766525</v>
      </c>
      <c r="AF108" s="5">
        <f t="shared" si="43"/>
        <v>435270.36592549889</v>
      </c>
      <c r="AG108" s="5">
        <f t="shared" si="11"/>
        <v>610026.36768323334</v>
      </c>
      <c r="AH108" s="5">
        <f t="shared" si="12"/>
        <v>500243.99824226543</v>
      </c>
      <c r="AI108" s="150"/>
      <c r="AJ108" s="2">
        <v>101</v>
      </c>
      <c r="AK108" s="118">
        <v>47908</v>
      </c>
      <c r="AL108" s="5">
        <f t="shared" si="44"/>
        <v>608343.33369983593</v>
      </c>
      <c r="AM108" s="5">
        <f t="shared" si="45"/>
        <v>4835.7826575235513</v>
      </c>
      <c r="AN108" s="5">
        <f t="shared" si="13"/>
        <v>906.89862737877775</v>
      </c>
      <c r="AO108" s="35">
        <f t="shared" si="14"/>
        <v>1.7889213090177516E-2</v>
      </c>
      <c r="AP108" s="5">
        <f t="shared" si="15"/>
        <v>3928.8840301447735</v>
      </c>
      <c r="AQ108" s="35">
        <f t="shared" si="16"/>
        <v>7.7499999999999999E-2</v>
      </c>
      <c r="AR108" s="5">
        <f t="shared" si="46"/>
        <v>67563.564927542422</v>
      </c>
      <c r="AS108" s="5">
        <f t="shared" si="47"/>
        <v>420850.48348233622</v>
      </c>
      <c r="AT108" s="5">
        <f t="shared" si="17"/>
        <v>607436.43507245719</v>
      </c>
      <c r="AU108" s="5">
        <f t="shared" si="18"/>
        <v>488414.04840987863</v>
      </c>
      <c r="AV108" s="150"/>
      <c r="AW108" s="2">
        <v>101</v>
      </c>
      <c r="AX108" s="118">
        <v>47908</v>
      </c>
      <c r="AY108" s="5">
        <f t="shared" si="48"/>
        <v>605699.6080703591</v>
      </c>
      <c r="AZ108" s="5">
        <f t="shared" si="49"/>
        <v>4719.6979327312483</v>
      </c>
      <c r="BA108" s="5">
        <f t="shared" si="19"/>
        <v>934.07538229150441</v>
      </c>
      <c r="BB108" s="35">
        <f t="shared" si="20"/>
        <v>1.8505715437405413E-2</v>
      </c>
      <c r="BC108" s="5">
        <f t="shared" si="21"/>
        <v>3785.6225504397439</v>
      </c>
      <c r="BD108" s="35">
        <f t="shared" si="22"/>
        <v>7.4999999999999997E-2</v>
      </c>
      <c r="BE108" s="5">
        <f t="shared" si="50"/>
        <v>70234.467311932429</v>
      </c>
      <c r="BF108" s="5">
        <f t="shared" si="51"/>
        <v>406455.02389392385</v>
      </c>
      <c r="BG108" s="5">
        <f t="shared" si="23"/>
        <v>604765.53268806764</v>
      </c>
      <c r="BH108" s="5">
        <f t="shared" si="24"/>
        <v>476689.49120585626</v>
      </c>
      <c r="BI108" s="150"/>
      <c r="BJ108" s="2">
        <v>101</v>
      </c>
      <c r="BK108" s="118">
        <v>47908</v>
      </c>
      <c r="BL108" s="5">
        <f t="shared" si="52"/>
        <v>602974.30721388583</v>
      </c>
      <c r="BM108" s="5">
        <f t="shared" si="53"/>
        <v>4604.6898903792935</v>
      </c>
      <c r="BN108" s="5">
        <f t="shared" si="25"/>
        <v>961.72011762873353</v>
      </c>
      <c r="BO108" s="35">
        <f t="shared" si="26"/>
        <v>1.913952431052942E-2</v>
      </c>
      <c r="BP108" s="5">
        <f t="shared" si="27"/>
        <v>3642.96977275056</v>
      </c>
      <c r="BQ108" s="35">
        <f t="shared" si="28"/>
        <v>7.2499999999999995E-2</v>
      </c>
      <c r="BR108" s="5">
        <f t="shared" si="54"/>
        <v>72987.412903742719</v>
      </c>
      <c r="BS108" s="5">
        <f t="shared" si="55"/>
        <v>392086.26602456591</v>
      </c>
      <c r="BT108" s="5">
        <f t="shared" si="29"/>
        <v>602012.58709625714</v>
      </c>
      <c r="BU108" s="5">
        <f t="shared" si="30"/>
        <v>465073.67892830865</v>
      </c>
      <c r="BV108" s="150"/>
      <c r="BW108" s="2">
        <v>101</v>
      </c>
      <c r="BX108" s="118">
        <v>47908</v>
      </c>
      <c r="BY108" s="5">
        <f t="shared" si="56"/>
        <v>600166.42677481391</v>
      </c>
      <c r="BZ108" s="5">
        <f t="shared" si="57"/>
        <v>4490.7918424594827</v>
      </c>
      <c r="CA108" s="5">
        <f t="shared" si="31"/>
        <v>989.82101960640148</v>
      </c>
      <c r="CB108" s="35">
        <f t="shared" si="32"/>
        <v>1.979093082414865E-2</v>
      </c>
      <c r="CC108" s="5">
        <f t="shared" si="33"/>
        <v>3500.9708228530812</v>
      </c>
      <c r="CD108" s="35">
        <f t="shared" si="34"/>
        <v>7.0000000000000007E-2</v>
      </c>
      <c r="CE108" s="5">
        <f t="shared" si="58"/>
        <v>75823.394244792013</v>
      </c>
      <c r="CF108" s="5">
        <f t="shared" si="59"/>
        <v>377746.58184361598</v>
      </c>
      <c r="CG108" s="5">
        <f t="shared" si="35"/>
        <v>599176.60575520748</v>
      </c>
      <c r="CH108" s="5">
        <f t="shared" si="36"/>
        <v>453569.97608840797</v>
      </c>
    </row>
    <row r="109" spans="9:86" ht="14.25" customHeight="1">
      <c r="I109" s="150"/>
      <c r="J109" s="2">
        <v>102</v>
      </c>
      <c r="K109" s="118">
        <v>47939</v>
      </c>
      <c r="L109" s="5">
        <f t="shared" si="37"/>
        <v>612536.47878079023</v>
      </c>
      <c r="M109" s="5">
        <f t="shared" si="0"/>
        <v>5071.049577343746</v>
      </c>
      <c r="N109" s="5">
        <f t="shared" si="1"/>
        <v>859.8612857258131</v>
      </c>
      <c r="O109" s="35">
        <f t="shared" si="2"/>
        <v>1.6845258668100327E-2</v>
      </c>
      <c r="P109" s="5">
        <f t="shared" si="3"/>
        <v>4211.1882916179329</v>
      </c>
      <c r="Q109" s="35">
        <f t="shared" si="4"/>
        <v>8.2500000000000004E-2</v>
      </c>
      <c r="R109" s="5">
        <f t="shared" si="38"/>
        <v>63323.382504935216</v>
      </c>
      <c r="S109" s="5">
        <f t="shared" si="39"/>
        <v>453923.67438412685</v>
      </c>
      <c r="T109" s="5">
        <f t="shared" si="5"/>
        <v>611676.61749506439</v>
      </c>
      <c r="U109" s="5">
        <f t="shared" si="6"/>
        <v>517247.05688906205</v>
      </c>
      <c r="V109" s="150"/>
      <c r="W109" s="2">
        <v>102</v>
      </c>
      <c r="X109" s="118">
        <v>47939</v>
      </c>
      <c r="Y109" s="5">
        <f t="shared" si="40"/>
        <v>610026.36768323334</v>
      </c>
      <c r="Z109" s="5">
        <f t="shared" si="41"/>
        <v>4952.9108736857979</v>
      </c>
      <c r="AA109" s="5">
        <f t="shared" si="7"/>
        <v>886.06842246424185</v>
      </c>
      <c r="AB109" s="35">
        <f t="shared" si="8"/>
        <v>1.7430100783925748E-2</v>
      </c>
      <c r="AC109" s="5">
        <f t="shared" si="9"/>
        <v>4066.8424512215561</v>
      </c>
      <c r="AD109" s="35">
        <f t="shared" si="10"/>
        <v>0.08</v>
      </c>
      <c r="AE109" s="5">
        <f t="shared" si="42"/>
        <v>65859.700739230771</v>
      </c>
      <c r="AF109" s="5">
        <f t="shared" si="43"/>
        <v>439337.20837672043</v>
      </c>
      <c r="AG109" s="5">
        <f t="shared" si="11"/>
        <v>609140.29926076916</v>
      </c>
      <c r="AH109" s="5">
        <f t="shared" si="12"/>
        <v>505196.90911595122</v>
      </c>
      <c r="AI109" s="150"/>
      <c r="AJ109" s="2">
        <v>102</v>
      </c>
      <c r="AK109" s="118">
        <v>47939</v>
      </c>
      <c r="AL109" s="5">
        <f t="shared" si="44"/>
        <v>607436.43507245719</v>
      </c>
      <c r="AM109" s="5">
        <f t="shared" si="45"/>
        <v>4835.7826575235513</v>
      </c>
      <c r="AN109" s="5">
        <f t="shared" si="13"/>
        <v>912.75568101393219</v>
      </c>
      <c r="AO109" s="35">
        <f t="shared" si="14"/>
        <v>1.803162856186041E-2</v>
      </c>
      <c r="AP109" s="5">
        <f t="shared" si="15"/>
        <v>3923.0269765096191</v>
      </c>
      <c r="AQ109" s="35">
        <f t="shared" si="16"/>
        <v>7.7499999999999999E-2</v>
      </c>
      <c r="AR109" s="5">
        <f t="shared" si="46"/>
        <v>68476.320608556358</v>
      </c>
      <c r="AS109" s="5">
        <f t="shared" si="47"/>
        <v>424773.51045884582</v>
      </c>
      <c r="AT109" s="5">
        <f t="shared" si="17"/>
        <v>606523.67939144326</v>
      </c>
      <c r="AU109" s="5">
        <f t="shared" si="18"/>
        <v>493249.83106740215</v>
      </c>
      <c r="AV109" s="150"/>
      <c r="AW109" s="2">
        <v>102</v>
      </c>
      <c r="AX109" s="118">
        <v>47939</v>
      </c>
      <c r="AY109" s="5">
        <f t="shared" si="48"/>
        <v>604765.53268806764</v>
      </c>
      <c r="AZ109" s="5">
        <f t="shared" si="49"/>
        <v>4719.6979327312483</v>
      </c>
      <c r="BA109" s="5">
        <f t="shared" si="19"/>
        <v>939.91335343082574</v>
      </c>
      <c r="BB109" s="35">
        <f t="shared" si="20"/>
        <v>1.865013733675773E-2</v>
      </c>
      <c r="BC109" s="5">
        <f t="shared" si="21"/>
        <v>3779.7845793004226</v>
      </c>
      <c r="BD109" s="35">
        <f t="shared" si="22"/>
        <v>7.4999999999999997E-2</v>
      </c>
      <c r="BE109" s="5">
        <f t="shared" si="50"/>
        <v>71174.380665363249</v>
      </c>
      <c r="BF109" s="5">
        <f t="shared" si="51"/>
        <v>410234.80847322429</v>
      </c>
      <c r="BG109" s="5">
        <f t="shared" si="23"/>
        <v>603825.61933463684</v>
      </c>
      <c r="BH109" s="5">
        <f t="shared" si="24"/>
        <v>481409.18913858756</v>
      </c>
      <c r="BI109" s="150"/>
      <c r="BJ109" s="2">
        <v>102</v>
      </c>
      <c r="BK109" s="118">
        <v>47939</v>
      </c>
      <c r="BL109" s="5">
        <f t="shared" si="52"/>
        <v>602012.58709625714</v>
      </c>
      <c r="BM109" s="5">
        <f t="shared" si="53"/>
        <v>4604.6898903792935</v>
      </c>
      <c r="BN109" s="5">
        <f t="shared" si="25"/>
        <v>967.5305100060732</v>
      </c>
      <c r="BO109" s="35">
        <f t="shared" si="26"/>
        <v>1.9285919213208196E-2</v>
      </c>
      <c r="BP109" s="5">
        <f t="shared" si="27"/>
        <v>3637.1593803732203</v>
      </c>
      <c r="BQ109" s="35">
        <f t="shared" si="28"/>
        <v>7.2499999999999995E-2</v>
      </c>
      <c r="BR109" s="5">
        <f t="shared" si="54"/>
        <v>73954.943413748799</v>
      </c>
      <c r="BS109" s="5">
        <f t="shared" si="55"/>
        <v>395723.4254049391</v>
      </c>
      <c r="BT109" s="5">
        <f t="shared" si="29"/>
        <v>601045.05658625101</v>
      </c>
      <c r="BU109" s="5">
        <f t="shared" si="30"/>
        <v>469678.36881868792</v>
      </c>
      <c r="BV109" s="150"/>
      <c r="BW109" s="2">
        <v>102</v>
      </c>
      <c r="BX109" s="118">
        <v>47939</v>
      </c>
      <c r="BY109" s="5">
        <f t="shared" si="56"/>
        <v>599176.60575520748</v>
      </c>
      <c r="BZ109" s="5">
        <f t="shared" si="57"/>
        <v>4490.7918424594827</v>
      </c>
      <c r="CA109" s="5">
        <f t="shared" si="31"/>
        <v>995.59497555410553</v>
      </c>
      <c r="CB109" s="35">
        <f t="shared" si="32"/>
        <v>1.9939262634579978E-2</v>
      </c>
      <c r="CC109" s="5">
        <f t="shared" si="33"/>
        <v>3495.1968669053772</v>
      </c>
      <c r="CD109" s="35">
        <f t="shared" si="34"/>
        <v>7.0000000000000007E-2</v>
      </c>
      <c r="CE109" s="5">
        <f t="shared" si="58"/>
        <v>76818.98922034612</v>
      </c>
      <c r="CF109" s="5">
        <f t="shared" si="59"/>
        <v>381241.77871052135</v>
      </c>
      <c r="CG109" s="5">
        <f t="shared" si="35"/>
        <v>598181.01077965333</v>
      </c>
      <c r="CH109" s="5">
        <f t="shared" si="36"/>
        <v>458060.7679308675</v>
      </c>
    </row>
    <row r="110" spans="9:86" ht="14.25" customHeight="1">
      <c r="I110" s="150"/>
      <c r="J110" s="2">
        <v>103</v>
      </c>
      <c r="K110" s="118">
        <v>47969</v>
      </c>
      <c r="L110" s="5">
        <f t="shared" si="37"/>
        <v>611676.61749506439</v>
      </c>
      <c r="M110" s="5">
        <f t="shared" si="0"/>
        <v>5071.049577343746</v>
      </c>
      <c r="N110" s="5">
        <f t="shared" si="1"/>
        <v>865.77283206517859</v>
      </c>
      <c r="O110" s="35">
        <f t="shared" si="2"/>
        <v>1.6984912758850022E-2</v>
      </c>
      <c r="P110" s="5">
        <f t="shared" si="3"/>
        <v>4205.2767452785674</v>
      </c>
      <c r="Q110" s="35">
        <f t="shared" si="4"/>
        <v>8.249999999999999E-2</v>
      </c>
      <c r="R110" s="5">
        <f t="shared" si="38"/>
        <v>64189.155337000397</v>
      </c>
      <c r="S110" s="5">
        <f t="shared" si="39"/>
        <v>458128.95112940541</v>
      </c>
      <c r="T110" s="5">
        <f t="shared" si="5"/>
        <v>610810.84466299927</v>
      </c>
      <c r="U110" s="5">
        <f t="shared" si="6"/>
        <v>522318.10646640579</v>
      </c>
      <c r="V110" s="150"/>
      <c r="W110" s="2">
        <v>103</v>
      </c>
      <c r="X110" s="118">
        <v>47969</v>
      </c>
      <c r="Y110" s="5">
        <f t="shared" si="40"/>
        <v>609140.29926076916</v>
      </c>
      <c r="Z110" s="5">
        <f t="shared" si="41"/>
        <v>4952.9108736857979</v>
      </c>
      <c r="AA110" s="5">
        <f t="shared" si="7"/>
        <v>891.97554528066985</v>
      </c>
      <c r="AB110" s="35">
        <f t="shared" si="8"/>
        <v>1.7571824678744245E-2</v>
      </c>
      <c r="AC110" s="5">
        <f t="shared" si="9"/>
        <v>4060.9353284051281</v>
      </c>
      <c r="AD110" s="35">
        <f t="shared" si="10"/>
        <v>0.08</v>
      </c>
      <c r="AE110" s="5">
        <f t="shared" si="42"/>
        <v>66751.676284511443</v>
      </c>
      <c r="AF110" s="5">
        <f t="shared" si="43"/>
        <v>443398.14370512555</v>
      </c>
      <c r="AG110" s="5">
        <f t="shared" si="11"/>
        <v>608248.32371548854</v>
      </c>
      <c r="AH110" s="5">
        <f t="shared" si="12"/>
        <v>510149.81998963701</v>
      </c>
      <c r="AI110" s="150"/>
      <c r="AJ110" s="2">
        <v>103</v>
      </c>
      <c r="AK110" s="118">
        <v>47969</v>
      </c>
      <c r="AL110" s="5">
        <f t="shared" si="44"/>
        <v>606523.67939144326</v>
      </c>
      <c r="AM110" s="5">
        <f t="shared" si="45"/>
        <v>4835.7826575235513</v>
      </c>
      <c r="AN110" s="5">
        <f t="shared" si="13"/>
        <v>918.65056145381368</v>
      </c>
      <c r="AO110" s="35">
        <f t="shared" si="14"/>
        <v>1.8175393825524706E-2</v>
      </c>
      <c r="AP110" s="5">
        <f t="shared" si="15"/>
        <v>3917.1320960697376</v>
      </c>
      <c r="AQ110" s="35">
        <f t="shared" si="16"/>
        <v>7.7499999999999999E-2</v>
      </c>
      <c r="AR110" s="5">
        <f t="shared" si="46"/>
        <v>69394.971170010176</v>
      </c>
      <c r="AS110" s="5">
        <f t="shared" si="47"/>
        <v>428690.64255491557</v>
      </c>
      <c r="AT110" s="5">
        <f t="shared" si="17"/>
        <v>605605.02882998949</v>
      </c>
      <c r="AU110" s="5">
        <f t="shared" si="18"/>
        <v>498085.61372492573</v>
      </c>
      <c r="AV110" s="150"/>
      <c r="AW110" s="2">
        <v>103</v>
      </c>
      <c r="AX110" s="118">
        <v>47969</v>
      </c>
      <c r="AY110" s="5">
        <f t="shared" si="48"/>
        <v>603825.61933463684</v>
      </c>
      <c r="AZ110" s="5">
        <f t="shared" si="49"/>
        <v>4719.6979327312483</v>
      </c>
      <c r="BA110" s="5">
        <f t="shared" si="19"/>
        <v>945.78781188976836</v>
      </c>
      <c r="BB110" s="35">
        <f t="shared" si="20"/>
        <v>1.8795912891512168E-2</v>
      </c>
      <c r="BC110" s="5">
        <f t="shared" si="21"/>
        <v>3773.91012084148</v>
      </c>
      <c r="BD110" s="35">
        <f t="shared" si="22"/>
        <v>7.4999999999999997E-2</v>
      </c>
      <c r="BE110" s="5">
        <f t="shared" si="50"/>
        <v>72120.168477253013</v>
      </c>
      <c r="BF110" s="5">
        <f t="shared" si="51"/>
        <v>414008.71859406575</v>
      </c>
      <c r="BG110" s="5">
        <f t="shared" si="23"/>
        <v>602879.83152274706</v>
      </c>
      <c r="BH110" s="5">
        <f t="shared" si="24"/>
        <v>486128.88707131875</v>
      </c>
      <c r="BI110" s="150"/>
      <c r="BJ110" s="2">
        <v>103</v>
      </c>
      <c r="BK110" s="118">
        <v>47969</v>
      </c>
      <c r="BL110" s="5">
        <f t="shared" si="52"/>
        <v>601045.05658625101</v>
      </c>
      <c r="BM110" s="5">
        <f t="shared" si="53"/>
        <v>4604.6898903792935</v>
      </c>
      <c r="BN110" s="5">
        <f t="shared" si="25"/>
        <v>973.37600683736036</v>
      </c>
      <c r="BO110" s="35">
        <f t="shared" si="26"/>
        <v>1.9433671326389408E-2</v>
      </c>
      <c r="BP110" s="5">
        <f t="shared" si="27"/>
        <v>3631.3138835419331</v>
      </c>
      <c r="BQ110" s="35">
        <f t="shared" si="28"/>
        <v>7.2499999999999995E-2</v>
      </c>
      <c r="BR110" s="5">
        <f t="shared" si="54"/>
        <v>74928.319420586166</v>
      </c>
      <c r="BS110" s="5">
        <f t="shared" si="55"/>
        <v>399354.73928848101</v>
      </c>
      <c r="BT110" s="5">
        <f t="shared" si="29"/>
        <v>600071.68057941366</v>
      </c>
      <c r="BU110" s="5">
        <f t="shared" si="30"/>
        <v>474283.05870906718</v>
      </c>
      <c r="BV110" s="150"/>
      <c r="BW110" s="2">
        <v>103</v>
      </c>
      <c r="BX110" s="118">
        <v>47969</v>
      </c>
      <c r="BY110" s="5">
        <f t="shared" si="56"/>
        <v>598181.01077965333</v>
      </c>
      <c r="BZ110" s="5">
        <f t="shared" si="57"/>
        <v>4490.7918424594827</v>
      </c>
      <c r="CA110" s="5">
        <f t="shared" si="31"/>
        <v>1001.402612911505</v>
      </c>
      <c r="CB110" s="35">
        <f t="shared" si="32"/>
        <v>2.0088954912285899E-2</v>
      </c>
      <c r="CC110" s="5">
        <f t="shared" si="33"/>
        <v>3489.3892295479777</v>
      </c>
      <c r="CD110" s="35">
        <f t="shared" si="34"/>
        <v>7.0000000000000007E-2</v>
      </c>
      <c r="CE110" s="5">
        <f t="shared" si="58"/>
        <v>77820.391833257629</v>
      </c>
      <c r="CF110" s="5">
        <f t="shared" si="59"/>
        <v>384731.16794006934</v>
      </c>
      <c r="CG110" s="5">
        <f t="shared" si="35"/>
        <v>597179.60816674179</v>
      </c>
      <c r="CH110" s="5">
        <f t="shared" si="36"/>
        <v>462551.55977332697</v>
      </c>
    </row>
    <row r="111" spans="9:86" ht="14.25" customHeight="1">
      <c r="I111" s="150"/>
      <c r="J111" s="2">
        <v>104</v>
      </c>
      <c r="K111" s="118">
        <v>48000</v>
      </c>
      <c r="L111" s="5">
        <f t="shared" si="37"/>
        <v>610810.84466299927</v>
      </c>
      <c r="M111" s="5">
        <f t="shared" si="0"/>
        <v>5071.049577343746</v>
      </c>
      <c r="N111" s="5">
        <f t="shared" si="1"/>
        <v>871.72502028562576</v>
      </c>
      <c r="O111" s="35">
        <f t="shared" si="2"/>
        <v>1.7125924228144573E-2</v>
      </c>
      <c r="P111" s="5">
        <f t="shared" si="3"/>
        <v>4199.3245570581203</v>
      </c>
      <c r="Q111" s="35">
        <f t="shared" si="4"/>
        <v>8.2500000000000018E-2</v>
      </c>
      <c r="R111" s="5">
        <f t="shared" si="38"/>
        <v>65060.88035728602</v>
      </c>
      <c r="S111" s="5">
        <f t="shared" si="39"/>
        <v>462328.27568646352</v>
      </c>
      <c r="T111" s="5">
        <f t="shared" si="5"/>
        <v>609939.11964271369</v>
      </c>
      <c r="U111" s="5">
        <f t="shared" si="6"/>
        <v>527389.15604374954</v>
      </c>
      <c r="V111" s="150"/>
      <c r="W111" s="2">
        <v>104</v>
      </c>
      <c r="X111" s="118">
        <v>48000</v>
      </c>
      <c r="Y111" s="5">
        <f t="shared" si="40"/>
        <v>608248.32371548854</v>
      </c>
      <c r="Z111" s="5">
        <f t="shared" si="41"/>
        <v>4952.9108736857979</v>
      </c>
      <c r="AA111" s="5">
        <f t="shared" si="7"/>
        <v>897.92204891587426</v>
      </c>
      <c r="AB111" s="35">
        <f t="shared" si="8"/>
        <v>1.7714910451657219E-2</v>
      </c>
      <c r="AC111" s="5">
        <f t="shared" si="9"/>
        <v>4054.9888247699237</v>
      </c>
      <c r="AD111" s="35">
        <f t="shared" si="10"/>
        <v>0.08</v>
      </c>
      <c r="AE111" s="5">
        <f t="shared" si="42"/>
        <v>67649.598333427319</v>
      </c>
      <c r="AF111" s="5">
        <f t="shared" si="43"/>
        <v>447453.13252989546</v>
      </c>
      <c r="AG111" s="5">
        <f t="shared" si="11"/>
        <v>607350.40166657267</v>
      </c>
      <c r="AH111" s="5">
        <f t="shared" si="12"/>
        <v>515102.73086332279</v>
      </c>
      <c r="AI111" s="150"/>
      <c r="AJ111" s="2">
        <v>104</v>
      </c>
      <c r="AK111" s="118">
        <v>48000</v>
      </c>
      <c r="AL111" s="5">
        <f t="shared" si="44"/>
        <v>605605.02882998949</v>
      </c>
      <c r="AM111" s="5">
        <f t="shared" si="45"/>
        <v>4835.7826575235513</v>
      </c>
      <c r="AN111" s="5">
        <f t="shared" si="13"/>
        <v>924.58351299653577</v>
      </c>
      <c r="AO111" s="35">
        <f t="shared" si="14"/>
        <v>1.8320525140607957E-2</v>
      </c>
      <c r="AP111" s="5">
        <f t="shared" si="15"/>
        <v>3911.1991445270155</v>
      </c>
      <c r="AQ111" s="35">
        <f t="shared" si="16"/>
        <v>7.7499999999999999E-2</v>
      </c>
      <c r="AR111" s="5">
        <f t="shared" si="46"/>
        <v>70319.554683006718</v>
      </c>
      <c r="AS111" s="5">
        <f t="shared" si="47"/>
        <v>432601.84169944259</v>
      </c>
      <c r="AT111" s="5">
        <f t="shared" si="17"/>
        <v>604680.44531699293</v>
      </c>
      <c r="AU111" s="5">
        <f t="shared" si="18"/>
        <v>502921.39638244931</v>
      </c>
      <c r="AV111" s="150"/>
      <c r="AW111" s="2">
        <v>104</v>
      </c>
      <c r="AX111" s="118">
        <v>48000</v>
      </c>
      <c r="AY111" s="5">
        <f t="shared" si="48"/>
        <v>602879.83152274706</v>
      </c>
      <c r="AZ111" s="5">
        <f t="shared" si="49"/>
        <v>4719.6979327312483</v>
      </c>
      <c r="BA111" s="5">
        <f t="shared" si="19"/>
        <v>951.6989857140793</v>
      </c>
      <c r="BB111" s="35">
        <f t="shared" si="20"/>
        <v>1.8943058353309755E-2</v>
      </c>
      <c r="BC111" s="5">
        <f t="shared" si="21"/>
        <v>3767.998947017169</v>
      </c>
      <c r="BD111" s="35">
        <f t="shared" si="22"/>
        <v>7.4999999999999997E-2</v>
      </c>
      <c r="BE111" s="5">
        <f t="shared" si="50"/>
        <v>73071.867462967086</v>
      </c>
      <c r="BF111" s="5">
        <f t="shared" si="51"/>
        <v>417776.71754108294</v>
      </c>
      <c r="BG111" s="5">
        <f t="shared" si="23"/>
        <v>601928.13253703294</v>
      </c>
      <c r="BH111" s="5">
        <f t="shared" si="24"/>
        <v>490848.58500405005</v>
      </c>
      <c r="BI111" s="150"/>
      <c r="BJ111" s="2">
        <v>104</v>
      </c>
      <c r="BK111" s="118">
        <v>48000</v>
      </c>
      <c r="BL111" s="5">
        <f t="shared" si="52"/>
        <v>600071.68057941366</v>
      </c>
      <c r="BM111" s="5">
        <f t="shared" si="53"/>
        <v>4604.6898903792935</v>
      </c>
      <c r="BN111" s="5">
        <f t="shared" si="25"/>
        <v>979.25682021200282</v>
      </c>
      <c r="BO111" s="35">
        <f t="shared" si="26"/>
        <v>1.9582796893860235E-2</v>
      </c>
      <c r="BP111" s="5">
        <f t="shared" si="27"/>
        <v>3625.4330701672907</v>
      </c>
      <c r="BQ111" s="35">
        <f t="shared" si="28"/>
        <v>7.2499999999999995E-2</v>
      </c>
      <c r="BR111" s="5">
        <f t="shared" si="54"/>
        <v>75907.576240798167</v>
      </c>
      <c r="BS111" s="5">
        <f t="shared" si="55"/>
        <v>402980.17235864833</v>
      </c>
      <c r="BT111" s="5">
        <f t="shared" si="29"/>
        <v>599092.42375920166</v>
      </c>
      <c r="BU111" s="5">
        <f t="shared" si="30"/>
        <v>478887.7485994465</v>
      </c>
      <c r="BV111" s="150"/>
      <c r="BW111" s="2">
        <v>104</v>
      </c>
      <c r="BX111" s="118">
        <v>48000</v>
      </c>
      <c r="BY111" s="5">
        <f t="shared" si="56"/>
        <v>597179.60816674179</v>
      </c>
      <c r="BZ111" s="5">
        <f t="shared" si="57"/>
        <v>4490.7918424594827</v>
      </c>
      <c r="CA111" s="5">
        <f t="shared" si="31"/>
        <v>1007.2441281534889</v>
      </c>
      <c r="CB111" s="35">
        <f t="shared" si="32"/>
        <v>2.0240023893225451E-2</v>
      </c>
      <c r="CC111" s="5">
        <f t="shared" si="33"/>
        <v>3483.5477143059938</v>
      </c>
      <c r="CD111" s="35">
        <f t="shared" si="34"/>
        <v>7.0000000000000007E-2</v>
      </c>
      <c r="CE111" s="5">
        <f t="shared" si="58"/>
        <v>78827.635961411113</v>
      </c>
      <c r="CF111" s="5">
        <f t="shared" si="59"/>
        <v>388214.71565437532</v>
      </c>
      <c r="CG111" s="5">
        <f t="shared" si="35"/>
        <v>596172.36403858825</v>
      </c>
      <c r="CH111" s="5">
        <f t="shared" si="36"/>
        <v>467042.35161578644</v>
      </c>
    </row>
    <row r="112" spans="9:86" ht="14.25" customHeight="1">
      <c r="I112" s="150"/>
      <c r="J112" s="2">
        <v>105</v>
      </c>
      <c r="K112" s="118">
        <v>48030</v>
      </c>
      <c r="L112" s="5">
        <f t="shared" si="37"/>
        <v>609939.11964271369</v>
      </c>
      <c r="M112" s="5">
        <f t="shared" si="0"/>
        <v>5071.049577343746</v>
      </c>
      <c r="N112" s="5">
        <f t="shared" si="1"/>
        <v>877.71812980008963</v>
      </c>
      <c r="O112" s="35">
        <f t="shared" si="2"/>
        <v>1.7268309604031966E-2</v>
      </c>
      <c r="P112" s="5">
        <f t="shared" si="3"/>
        <v>4193.3314475436564</v>
      </c>
      <c r="Q112" s="35">
        <f t="shared" si="4"/>
        <v>8.2500000000000004E-2</v>
      </c>
      <c r="R112" s="5">
        <f t="shared" si="38"/>
        <v>65938.598487086114</v>
      </c>
      <c r="S112" s="5">
        <f t="shared" si="39"/>
        <v>466521.60713400715</v>
      </c>
      <c r="T112" s="5">
        <f t="shared" si="5"/>
        <v>609061.40151291364</v>
      </c>
      <c r="U112" s="5">
        <f t="shared" si="6"/>
        <v>532460.20562109328</v>
      </c>
      <c r="V112" s="150"/>
      <c r="W112" s="2">
        <v>105</v>
      </c>
      <c r="X112" s="118">
        <v>48030</v>
      </c>
      <c r="Y112" s="5">
        <f t="shared" si="40"/>
        <v>607350.40166657267</v>
      </c>
      <c r="Z112" s="5">
        <f t="shared" si="41"/>
        <v>4952.9108736857979</v>
      </c>
      <c r="AA112" s="5">
        <f t="shared" si="7"/>
        <v>903.90819590864658</v>
      </c>
      <c r="AB112" s="35">
        <f t="shared" si="8"/>
        <v>1.7859374623182621E-2</v>
      </c>
      <c r="AC112" s="5">
        <f t="shared" si="9"/>
        <v>4049.0026777771513</v>
      </c>
      <c r="AD112" s="35">
        <f t="shared" si="10"/>
        <v>0.08</v>
      </c>
      <c r="AE112" s="5">
        <f t="shared" si="42"/>
        <v>68553.506529335966</v>
      </c>
      <c r="AF112" s="5">
        <f t="shared" si="43"/>
        <v>451502.1352076726</v>
      </c>
      <c r="AG112" s="5">
        <f t="shared" si="11"/>
        <v>606446.49347066402</v>
      </c>
      <c r="AH112" s="5">
        <f t="shared" si="12"/>
        <v>520055.64173700858</v>
      </c>
      <c r="AI112" s="150"/>
      <c r="AJ112" s="2">
        <v>105</v>
      </c>
      <c r="AK112" s="118">
        <v>48030</v>
      </c>
      <c r="AL112" s="5">
        <f t="shared" si="44"/>
        <v>604680.44531699293</v>
      </c>
      <c r="AM112" s="5">
        <f t="shared" si="45"/>
        <v>4835.7826575235513</v>
      </c>
      <c r="AN112" s="5">
        <f t="shared" si="13"/>
        <v>930.55478151797206</v>
      </c>
      <c r="AO112" s="35">
        <f t="shared" si="14"/>
        <v>1.8467039019860722E-2</v>
      </c>
      <c r="AP112" s="5">
        <f t="shared" si="15"/>
        <v>3905.2278760055792</v>
      </c>
      <c r="AQ112" s="35">
        <f t="shared" si="16"/>
        <v>7.7499999999999999E-2</v>
      </c>
      <c r="AR112" s="5">
        <f t="shared" si="46"/>
        <v>71250.109464524692</v>
      </c>
      <c r="AS112" s="5">
        <f t="shared" si="47"/>
        <v>436507.06957544817</v>
      </c>
      <c r="AT112" s="5">
        <f t="shared" si="17"/>
        <v>603749.89053547499</v>
      </c>
      <c r="AU112" s="5">
        <f t="shared" si="18"/>
        <v>507757.17903997283</v>
      </c>
      <c r="AV112" s="150"/>
      <c r="AW112" s="2">
        <v>105</v>
      </c>
      <c r="AX112" s="118">
        <v>48030</v>
      </c>
      <c r="AY112" s="5">
        <f t="shared" si="48"/>
        <v>601928.13253703294</v>
      </c>
      <c r="AZ112" s="5">
        <f t="shared" si="49"/>
        <v>4719.6979327312483</v>
      </c>
      <c r="BA112" s="5">
        <f t="shared" si="19"/>
        <v>957.64710437479289</v>
      </c>
      <c r="BB112" s="35">
        <f t="shared" si="20"/>
        <v>1.9091590226995241E-2</v>
      </c>
      <c r="BC112" s="5">
        <f t="shared" si="21"/>
        <v>3762.0508283564554</v>
      </c>
      <c r="BD112" s="35">
        <f t="shared" si="22"/>
        <v>7.4999999999999997E-2</v>
      </c>
      <c r="BE112" s="5">
        <f t="shared" si="50"/>
        <v>74029.514567341874</v>
      </c>
      <c r="BF112" s="5">
        <f t="shared" si="51"/>
        <v>421538.76836943941</v>
      </c>
      <c r="BG112" s="5">
        <f t="shared" si="23"/>
        <v>600970.48543265811</v>
      </c>
      <c r="BH112" s="5">
        <f t="shared" si="24"/>
        <v>495568.2829367813</v>
      </c>
      <c r="BI112" s="150"/>
      <c r="BJ112" s="2">
        <v>105</v>
      </c>
      <c r="BK112" s="118">
        <v>48030</v>
      </c>
      <c r="BL112" s="5">
        <f t="shared" si="52"/>
        <v>599092.42375920166</v>
      </c>
      <c r="BM112" s="5">
        <f t="shared" si="53"/>
        <v>4604.6898903792935</v>
      </c>
      <c r="BN112" s="5">
        <f t="shared" si="25"/>
        <v>985.17316350078363</v>
      </c>
      <c r="BO112" s="35">
        <f t="shared" si="26"/>
        <v>1.9733312412512083E-2</v>
      </c>
      <c r="BP112" s="5">
        <f t="shared" si="27"/>
        <v>3619.5167268785099</v>
      </c>
      <c r="BQ112" s="35">
        <f t="shared" si="28"/>
        <v>7.2499999999999995E-2</v>
      </c>
      <c r="BR112" s="5">
        <f t="shared" si="54"/>
        <v>76892.749404298957</v>
      </c>
      <c r="BS112" s="5">
        <f t="shared" si="55"/>
        <v>406599.68908552686</v>
      </c>
      <c r="BT112" s="5">
        <f t="shared" si="29"/>
        <v>598107.25059570093</v>
      </c>
      <c r="BU112" s="5">
        <f t="shared" si="30"/>
        <v>483492.43848982581</v>
      </c>
      <c r="BV112" s="150"/>
      <c r="BW112" s="2">
        <v>105</v>
      </c>
      <c r="BX112" s="118">
        <v>48030</v>
      </c>
      <c r="BY112" s="5">
        <f t="shared" si="56"/>
        <v>596172.36403858825</v>
      </c>
      <c r="BZ112" s="5">
        <f t="shared" si="57"/>
        <v>4490.7918424594827</v>
      </c>
      <c r="CA112" s="5">
        <f t="shared" si="31"/>
        <v>1013.1197189010513</v>
      </c>
      <c r="CB112" s="35">
        <f t="shared" si="32"/>
        <v>2.0392486066371413E-2</v>
      </c>
      <c r="CC112" s="5">
        <f t="shared" si="33"/>
        <v>3477.6721235584314</v>
      </c>
      <c r="CD112" s="35">
        <f t="shared" si="34"/>
        <v>7.0000000000000007E-2</v>
      </c>
      <c r="CE112" s="5">
        <f t="shared" si="58"/>
        <v>79840.75568031217</v>
      </c>
      <c r="CF112" s="5">
        <f t="shared" si="59"/>
        <v>391692.38777793373</v>
      </c>
      <c r="CG112" s="5">
        <f t="shared" si="35"/>
        <v>595159.24431968725</v>
      </c>
      <c r="CH112" s="5">
        <f t="shared" si="36"/>
        <v>471533.1434582459</v>
      </c>
    </row>
    <row r="113" spans="9:86" ht="14.25" customHeight="1">
      <c r="I113" s="150"/>
      <c r="J113" s="2">
        <v>106</v>
      </c>
      <c r="K113" s="118">
        <v>48061</v>
      </c>
      <c r="L113" s="5">
        <f t="shared" si="37"/>
        <v>609061.40151291364</v>
      </c>
      <c r="M113" s="5">
        <f t="shared" si="0"/>
        <v>5071.049577343746</v>
      </c>
      <c r="N113" s="5">
        <f t="shared" si="1"/>
        <v>883.75244194246443</v>
      </c>
      <c r="O113" s="35">
        <f t="shared" si="2"/>
        <v>1.7412085673080894E-2</v>
      </c>
      <c r="P113" s="5">
        <f t="shared" si="3"/>
        <v>4187.2971354012816</v>
      </c>
      <c r="Q113" s="35">
        <f t="shared" si="4"/>
        <v>8.2500000000000018E-2</v>
      </c>
      <c r="R113" s="5">
        <f t="shared" si="38"/>
        <v>66822.350929028573</v>
      </c>
      <c r="S113" s="5">
        <f t="shared" si="39"/>
        <v>470708.90426940843</v>
      </c>
      <c r="T113" s="5">
        <f t="shared" si="5"/>
        <v>608177.64907097118</v>
      </c>
      <c r="U113" s="5">
        <f t="shared" si="6"/>
        <v>537531.25519843702</v>
      </c>
      <c r="V113" s="150"/>
      <c r="W113" s="2">
        <v>106</v>
      </c>
      <c r="X113" s="118">
        <v>48061</v>
      </c>
      <c r="Y113" s="5">
        <f t="shared" si="40"/>
        <v>606446.49347066402</v>
      </c>
      <c r="Z113" s="5">
        <f t="shared" si="41"/>
        <v>4952.9108736857979</v>
      </c>
      <c r="AA113" s="5">
        <f t="shared" si="7"/>
        <v>909.93425054803765</v>
      </c>
      <c r="AB113" s="35">
        <f t="shared" si="8"/>
        <v>1.8005233972227842E-2</v>
      </c>
      <c r="AC113" s="5">
        <f t="shared" si="9"/>
        <v>4042.9766231377603</v>
      </c>
      <c r="AD113" s="35">
        <f t="shared" si="10"/>
        <v>0.08</v>
      </c>
      <c r="AE113" s="5">
        <f t="shared" si="42"/>
        <v>69463.440779883997</v>
      </c>
      <c r="AF113" s="5">
        <f t="shared" si="43"/>
        <v>455545.11183081038</v>
      </c>
      <c r="AG113" s="5">
        <f t="shared" si="11"/>
        <v>605536.559220116</v>
      </c>
      <c r="AH113" s="5">
        <f t="shared" si="12"/>
        <v>525008.55261069443</v>
      </c>
      <c r="AI113" s="150"/>
      <c r="AJ113" s="2">
        <v>106</v>
      </c>
      <c r="AK113" s="118">
        <v>48061</v>
      </c>
      <c r="AL113" s="5">
        <f t="shared" si="44"/>
        <v>603749.89053547499</v>
      </c>
      <c r="AM113" s="5">
        <f t="shared" si="45"/>
        <v>4835.7826575235513</v>
      </c>
      <c r="AN113" s="5">
        <f t="shared" si="13"/>
        <v>936.56461448194204</v>
      </c>
      <c r="AO113" s="35">
        <f t="shared" si="14"/>
        <v>1.8614952234302623E-2</v>
      </c>
      <c r="AP113" s="5">
        <f t="shared" si="15"/>
        <v>3899.2180430416092</v>
      </c>
      <c r="AQ113" s="35">
        <f t="shared" si="16"/>
        <v>7.7499999999999999E-2</v>
      </c>
      <c r="AR113" s="5">
        <f t="shared" si="46"/>
        <v>72186.67407900664</v>
      </c>
      <c r="AS113" s="5">
        <f t="shared" si="47"/>
        <v>440406.28761848976</v>
      </c>
      <c r="AT113" s="5">
        <f t="shared" si="17"/>
        <v>602813.325920993</v>
      </c>
      <c r="AU113" s="5">
        <f t="shared" si="18"/>
        <v>512592.96169749642</v>
      </c>
      <c r="AV113" s="150"/>
      <c r="AW113" s="2">
        <v>106</v>
      </c>
      <c r="AX113" s="118">
        <v>48061</v>
      </c>
      <c r="AY113" s="5">
        <f t="shared" si="48"/>
        <v>600970.48543265811</v>
      </c>
      <c r="AZ113" s="5">
        <f t="shared" si="49"/>
        <v>4719.6979327312483</v>
      </c>
      <c r="BA113" s="5">
        <f t="shared" si="19"/>
        <v>963.63239877713522</v>
      </c>
      <c r="BB113" s="35">
        <f t="shared" si="20"/>
        <v>1.9241525275572595E-2</v>
      </c>
      <c r="BC113" s="5">
        <f t="shared" si="21"/>
        <v>3756.0655339541131</v>
      </c>
      <c r="BD113" s="35">
        <f t="shared" si="22"/>
        <v>7.4999999999999997E-2</v>
      </c>
      <c r="BE113" s="5">
        <f t="shared" si="50"/>
        <v>74993.146966119006</v>
      </c>
      <c r="BF113" s="5">
        <f t="shared" si="51"/>
        <v>425294.83390339353</v>
      </c>
      <c r="BG113" s="5">
        <f t="shared" si="23"/>
        <v>600006.85303388094</v>
      </c>
      <c r="BH113" s="5">
        <f t="shared" si="24"/>
        <v>500287.98086951254</v>
      </c>
      <c r="BI113" s="150"/>
      <c r="BJ113" s="2">
        <v>106</v>
      </c>
      <c r="BK113" s="118">
        <v>48061</v>
      </c>
      <c r="BL113" s="5">
        <f t="shared" si="52"/>
        <v>598107.25059570093</v>
      </c>
      <c r="BM113" s="5">
        <f t="shared" si="53"/>
        <v>4604.6898903792935</v>
      </c>
      <c r="BN113" s="5">
        <f t="shared" si="25"/>
        <v>991.12525136360046</v>
      </c>
      <c r="BO113" s="35">
        <f t="shared" si="26"/>
        <v>1.9885234637295489E-2</v>
      </c>
      <c r="BP113" s="5">
        <f t="shared" si="27"/>
        <v>3613.564639015693</v>
      </c>
      <c r="BQ113" s="35">
        <f t="shared" si="28"/>
        <v>7.2499999999999995E-2</v>
      </c>
      <c r="BR113" s="5">
        <f t="shared" si="54"/>
        <v>77883.874655662556</v>
      </c>
      <c r="BS113" s="5">
        <f t="shared" si="55"/>
        <v>410213.25372454256</v>
      </c>
      <c r="BT113" s="5">
        <f t="shared" si="29"/>
        <v>597116.12534433731</v>
      </c>
      <c r="BU113" s="5">
        <f t="shared" si="30"/>
        <v>488097.12838020513</v>
      </c>
      <c r="BV113" s="150"/>
      <c r="BW113" s="2">
        <v>106</v>
      </c>
      <c r="BX113" s="118">
        <v>48061</v>
      </c>
      <c r="BY113" s="5">
        <f t="shared" si="56"/>
        <v>595159.24431968725</v>
      </c>
      <c r="BZ113" s="5">
        <f t="shared" si="57"/>
        <v>4490.7918424594827</v>
      </c>
      <c r="CA113" s="5">
        <f t="shared" si="31"/>
        <v>1019.0295839279738</v>
      </c>
      <c r="CB113" s="35">
        <f t="shared" si="32"/>
        <v>2.054635817866466E-2</v>
      </c>
      <c r="CC113" s="5">
        <f t="shared" si="33"/>
        <v>3471.7622585315089</v>
      </c>
      <c r="CD113" s="35">
        <f t="shared" si="34"/>
        <v>7.0000000000000007E-2</v>
      </c>
      <c r="CE113" s="5">
        <f t="shared" si="58"/>
        <v>80859.785264240141</v>
      </c>
      <c r="CF113" s="5">
        <f t="shared" si="59"/>
        <v>395164.15003646526</v>
      </c>
      <c r="CG113" s="5">
        <f t="shared" si="35"/>
        <v>594140.21473575931</v>
      </c>
      <c r="CH113" s="5">
        <f t="shared" si="36"/>
        <v>476023.93530070537</v>
      </c>
    </row>
    <row r="114" spans="9:86" ht="14.25" customHeight="1">
      <c r="I114" s="150"/>
      <c r="J114" s="2">
        <v>107</v>
      </c>
      <c r="K114" s="118">
        <v>48092</v>
      </c>
      <c r="L114" s="5">
        <f t="shared" si="37"/>
        <v>608177.64907097118</v>
      </c>
      <c r="M114" s="5">
        <f t="shared" si="0"/>
        <v>5071.049577343746</v>
      </c>
      <c r="N114" s="5">
        <f t="shared" si="1"/>
        <v>889.82823998081949</v>
      </c>
      <c r="O114" s="35">
        <f t="shared" si="2"/>
        <v>1.7557269485455513E-2</v>
      </c>
      <c r="P114" s="5">
        <f t="shared" si="3"/>
        <v>4181.2213373629265</v>
      </c>
      <c r="Q114" s="35">
        <f t="shared" si="4"/>
        <v>8.249999999999999E-2</v>
      </c>
      <c r="R114" s="5">
        <f t="shared" si="38"/>
        <v>67712.179169009396</v>
      </c>
      <c r="S114" s="5">
        <f t="shared" si="39"/>
        <v>474890.12560677138</v>
      </c>
      <c r="T114" s="5">
        <f t="shared" si="5"/>
        <v>607287.82083099033</v>
      </c>
      <c r="U114" s="5">
        <f t="shared" si="6"/>
        <v>542602.30477578077</v>
      </c>
      <c r="V114" s="150"/>
      <c r="W114" s="2">
        <v>107</v>
      </c>
      <c r="X114" s="118">
        <v>48092</v>
      </c>
      <c r="Y114" s="5">
        <f t="shared" si="40"/>
        <v>605536.559220116</v>
      </c>
      <c r="Z114" s="5">
        <f t="shared" si="41"/>
        <v>4952.9108736857979</v>
      </c>
      <c r="AA114" s="5">
        <f t="shared" si="7"/>
        <v>916.00047888502422</v>
      </c>
      <c r="AB114" s="35">
        <f t="shared" si="8"/>
        <v>1.8152505541163592E-2</v>
      </c>
      <c r="AC114" s="5">
        <f t="shared" si="9"/>
        <v>4036.9103948007737</v>
      </c>
      <c r="AD114" s="35">
        <f t="shared" si="10"/>
        <v>0.08</v>
      </c>
      <c r="AE114" s="5">
        <f t="shared" si="42"/>
        <v>70379.441258769017</v>
      </c>
      <c r="AF114" s="5">
        <f t="shared" si="43"/>
        <v>459582.02222561114</v>
      </c>
      <c r="AG114" s="5">
        <f t="shared" si="11"/>
        <v>604620.55874123098</v>
      </c>
      <c r="AH114" s="5">
        <f t="shared" si="12"/>
        <v>529961.46348438016</v>
      </c>
      <c r="AI114" s="150"/>
      <c r="AJ114" s="2">
        <v>107</v>
      </c>
      <c r="AK114" s="118">
        <v>48092</v>
      </c>
      <c r="AL114" s="5">
        <f t="shared" si="44"/>
        <v>602813.325920993</v>
      </c>
      <c r="AM114" s="5">
        <f t="shared" si="45"/>
        <v>4835.7826575235513</v>
      </c>
      <c r="AN114" s="5">
        <f t="shared" si="13"/>
        <v>942.61326095047161</v>
      </c>
      <c r="AO114" s="35">
        <f t="shared" si="14"/>
        <v>1.8764281818295717E-2</v>
      </c>
      <c r="AP114" s="5">
        <f t="shared" si="15"/>
        <v>3893.1693965730797</v>
      </c>
      <c r="AQ114" s="35">
        <f t="shared" si="16"/>
        <v>7.7499999999999999E-2</v>
      </c>
      <c r="AR114" s="5">
        <f t="shared" si="46"/>
        <v>73129.287339957111</v>
      </c>
      <c r="AS114" s="5">
        <f t="shared" si="47"/>
        <v>444299.45701506286</v>
      </c>
      <c r="AT114" s="5">
        <f t="shared" si="17"/>
        <v>601870.71266004257</v>
      </c>
      <c r="AU114" s="5">
        <f t="shared" si="18"/>
        <v>517428.74435502</v>
      </c>
      <c r="AV114" s="150"/>
      <c r="AW114" s="2">
        <v>107</v>
      </c>
      <c r="AX114" s="118">
        <v>48092</v>
      </c>
      <c r="AY114" s="5">
        <f t="shared" si="48"/>
        <v>600006.85303388094</v>
      </c>
      <c r="AZ114" s="5">
        <f t="shared" si="49"/>
        <v>4719.6979327312483</v>
      </c>
      <c r="BA114" s="5">
        <f t="shared" si="19"/>
        <v>969.65510126949266</v>
      </c>
      <c r="BB114" s="35">
        <f t="shared" si="20"/>
        <v>1.9392880525277705E-2</v>
      </c>
      <c r="BC114" s="5">
        <f t="shared" si="21"/>
        <v>3750.0428314617557</v>
      </c>
      <c r="BD114" s="35">
        <f t="shared" si="22"/>
        <v>7.4999999999999997E-2</v>
      </c>
      <c r="BE114" s="5">
        <f t="shared" si="50"/>
        <v>75962.802067388504</v>
      </c>
      <c r="BF114" s="5">
        <f t="shared" si="51"/>
        <v>429044.87673485529</v>
      </c>
      <c r="BG114" s="5">
        <f t="shared" si="23"/>
        <v>599037.19793261145</v>
      </c>
      <c r="BH114" s="5">
        <f t="shared" si="24"/>
        <v>505007.67880224378</v>
      </c>
      <c r="BI114" s="150"/>
      <c r="BJ114" s="2">
        <v>107</v>
      </c>
      <c r="BK114" s="118">
        <v>48092</v>
      </c>
      <c r="BL114" s="5">
        <f t="shared" si="52"/>
        <v>597116.12534433731</v>
      </c>
      <c r="BM114" s="5">
        <f t="shared" si="53"/>
        <v>4604.6898903792935</v>
      </c>
      <c r="BN114" s="5">
        <f t="shared" si="25"/>
        <v>997.11329975725585</v>
      </c>
      <c r="BO114" s="35">
        <f t="shared" si="26"/>
        <v>2.0038580586292223E-2</v>
      </c>
      <c r="BP114" s="5">
        <f t="shared" si="27"/>
        <v>3607.5765906220377</v>
      </c>
      <c r="BQ114" s="35">
        <f t="shared" si="28"/>
        <v>7.2499999999999995E-2</v>
      </c>
      <c r="BR114" s="5">
        <f t="shared" si="54"/>
        <v>78880.987955419812</v>
      </c>
      <c r="BS114" s="5">
        <f t="shared" si="55"/>
        <v>413820.83031516458</v>
      </c>
      <c r="BT114" s="5">
        <f t="shared" si="29"/>
        <v>596119.01204458007</v>
      </c>
      <c r="BU114" s="5">
        <f t="shared" si="30"/>
        <v>492701.81827058439</v>
      </c>
      <c r="BV114" s="150"/>
      <c r="BW114" s="2">
        <v>107</v>
      </c>
      <c r="BX114" s="118">
        <v>48092</v>
      </c>
      <c r="BY114" s="5">
        <f t="shared" si="56"/>
        <v>594140.21473575931</v>
      </c>
      <c r="BZ114" s="5">
        <f t="shared" si="57"/>
        <v>4490.7918424594827</v>
      </c>
      <c r="CA114" s="5">
        <f t="shared" si="31"/>
        <v>1024.9739231675535</v>
      </c>
      <c r="CB114" s="35">
        <f t="shared" si="32"/>
        <v>2.0701657240085762E-2</v>
      </c>
      <c r="CC114" s="5">
        <f t="shared" si="33"/>
        <v>3465.8179192919292</v>
      </c>
      <c r="CD114" s="35">
        <f t="shared" si="34"/>
        <v>7.0000000000000007E-2</v>
      </c>
      <c r="CE114" s="5">
        <f t="shared" si="58"/>
        <v>81884.75918740769</v>
      </c>
      <c r="CF114" s="5">
        <f t="shared" si="59"/>
        <v>398629.96795575717</v>
      </c>
      <c r="CG114" s="5">
        <f t="shared" si="35"/>
        <v>593115.24081259174</v>
      </c>
      <c r="CH114" s="5">
        <f t="shared" si="36"/>
        <v>480514.72714316484</v>
      </c>
    </row>
    <row r="115" spans="9:86" ht="14.25" customHeight="1">
      <c r="I115" s="150"/>
      <c r="J115" s="2">
        <v>108</v>
      </c>
      <c r="K115" s="118">
        <v>48122</v>
      </c>
      <c r="L115" s="5">
        <f t="shared" si="37"/>
        <v>607287.82083099033</v>
      </c>
      <c r="M115" s="5">
        <f t="shared" si="0"/>
        <v>5071.049577343746</v>
      </c>
      <c r="N115" s="5">
        <f t="shared" si="1"/>
        <v>895.94580913068785</v>
      </c>
      <c r="O115" s="35">
        <f t="shared" si="2"/>
        <v>1.7703878360110205E-2</v>
      </c>
      <c r="P115" s="5">
        <f t="shared" si="3"/>
        <v>4175.1037682130582</v>
      </c>
      <c r="Q115" s="35">
        <f t="shared" si="4"/>
        <v>8.249999999999999E-2</v>
      </c>
      <c r="R115" s="5">
        <f t="shared" si="38"/>
        <v>68608.124978140084</v>
      </c>
      <c r="S115" s="5">
        <f t="shared" si="39"/>
        <v>479065.22937498445</v>
      </c>
      <c r="T115" s="5">
        <f t="shared" si="5"/>
        <v>606391.87502185965</v>
      </c>
      <c r="U115" s="5">
        <f t="shared" si="6"/>
        <v>547673.35435312451</v>
      </c>
      <c r="V115" s="150"/>
      <c r="W115" s="2">
        <v>108</v>
      </c>
      <c r="X115" s="118">
        <v>48122</v>
      </c>
      <c r="Y115" s="5">
        <f t="shared" si="40"/>
        <v>604620.55874123098</v>
      </c>
      <c r="Z115" s="5">
        <f t="shared" si="41"/>
        <v>4952.9108736857979</v>
      </c>
      <c r="AA115" s="5">
        <f t="shared" si="7"/>
        <v>922.10714874425776</v>
      </c>
      <c r="AB115" s="35">
        <f t="shared" si="8"/>
        <v>1.8301206641018104E-2</v>
      </c>
      <c r="AC115" s="5">
        <f t="shared" si="9"/>
        <v>4030.8037249415402</v>
      </c>
      <c r="AD115" s="35">
        <f t="shared" si="10"/>
        <v>0.08</v>
      </c>
      <c r="AE115" s="5">
        <f t="shared" si="42"/>
        <v>71301.54840751327</v>
      </c>
      <c r="AF115" s="5">
        <f t="shared" si="43"/>
        <v>463612.82595055271</v>
      </c>
      <c r="AG115" s="5">
        <f t="shared" si="11"/>
        <v>603698.4515924867</v>
      </c>
      <c r="AH115" s="5">
        <f t="shared" si="12"/>
        <v>534914.37435806601</v>
      </c>
      <c r="AI115" s="150"/>
      <c r="AJ115" s="2">
        <v>108</v>
      </c>
      <c r="AK115" s="118">
        <v>48122</v>
      </c>
      <c r="AL115" s="5">
        <f t="shared" si="44"/>
        <v>601870.71266004257</v>
      </c>
      <c r="AM115" s="5">
        <f t="shared" si="45"/>
        <v>4835.7826575235513</v>
      </c>
      <c r="AN115" s="5">
        <f t="shared" si="13"/>
        <v>948.70097159410989</v>
      </c>
      <c r="AO115" s="35">
        <f t="shared" si="14"/>
        <v>1.8915045074737884E-2</v>
      </c>
      <c r="AP115" s="5">
        <f t="shared" si="15"/>
        <v>3887.0816859294414</v>
      </c>
      <c r="AQ115" s="35">
        <f t="shared" si="16"/>
        <v>7.7499999999999999E-2</v>
      </c>
      <c r="AR115" s="5">
        <f t="shared" si="46"/>
        <v>74077.98831155122</v>
      </c>
      <c r="AS115" s="5">
        <f t="shared" si="47"/>
        <v>448186.5387009923</v>
      </c>
      <c r="AT115" s="5">
        <f t="shared" si="17"/>
        <v>600922.01168844849</v>
      </c>
      <c r="AU115" s="5">
        <f t="shared" si="18"/>
        <v>522264.52701254352</v>
      </c>
      <c r="AV115" s="150"/>
      <c r="AW115" s="2">
        <v>108</v>
      </c>
      <c r="AX115" s="118">
        <v>48122</v>
      </c>
      <c r="AY115" s="5">
        <f t="shared" si="48"/>
        <v>599037.19793261145</v>
      </c>
      <c r="AZ115" s="5">
        <f t="shared" si="49"/>
        <v>4719.6979327312483</v>
      </c>
      <c r="BA115" s="5">
        <f t="shared" si="19"/>
        <v>975.71544565242721</v>
      </c>
      <c r="BB115" s="35">
        <f t="shared" si="20"/>
        <v>1.9545673270771211E-2</v>
      </c>
      <c r="BC115" s="5">
        <f t="shared" si="21"/>
        <v>3743.9824870788211</v>
      </c>
      <c r="BD115" s="35">
        <f t="shared" si="22"/>
        <v>7.4999999999999997E-2</v>
      </c>
      <c r="BE115" s="5">
        <f t="shared" si="50"/>
        <v>76938.517513040933</v>
      </c>
      <c r="BF115" s="5">
        <f t="shared" si="51"/>
        <v>432788.85922193411</v>
      </c>
      <c r="BG115" s="5">
        <f t="shared" si="23"/>
        <v>598061.48248695908</v>
      </c>
      <c r="BH115" s="5">
        <f t="shared" si="24"/>
        <v>509727.37673497503</v>
      </c>
      <c r="BI115" s="150"/>
      <c r="BJ115" s="2">
        <v>108</v>
      </c>
      <c r="BK115" s="118">
        <v>48122</v>
      </c>
      <c r="BL115" s="5">
        <f t="shared" si="52"/>
        <v>596119.01204458007</v>
      </c>
      <c r="BM115" s="5">
        <f t="shared" si="53"/>
        <v>4604.6898903792935</v>
      </c>
      <c r="BN115" s="5">
        <f t="shared" si="25"/>
        <v>1003.1375259432889</v>
      </c>
      <c r="BO115" s="35">
        <f t="shared" si="26"/>
        <v>2.0193367545907503E-2</v>
      </c>
      <c r="BP115" s="5">
        <f t="shared" si="27"/>
        <v>3601.5523644360046</v>
      </c>
      <c r="BQ115" s="35">
        <f t="shared" si="28"/>
        <v>7.2499999999999995E-2</v>
      </c>
      <c r="BR115" s="5">
        <f t="shared" si="54"/>
        <v>79884.125481363095</v>
      </c>
      <c r="BS115" s="5">
        <f t="shared" si="55"/>
        <v>417422.38267960056</v>
      </c>
      <c r="BT115" s="5">
        <f t="shared" si="29"/>
        <v>595115.87451863673</v>
      </c>
      <c r="BU115" s="5">
        <f t="shared" si="30"/>
        <v>497306.50816096365</v>
      </c>
      <c r="BV115" s="150"/>
      <c r="BW115" s="2">
        <v>108</v>
      </c>
      <c r="BX115" s="118">
        <v>48122</v>
      </c>
      <c r="BY115" s="5">
        <f t="shared" si="56"/>
        <v>593115.24081259174</v>
      </c>
      <c r="BZ115" s="5">
        <f t="shared" si="57"/>
        <v>4490.7918424594827</v>
      </c>
      <c r="CA115" s="5">
        <f t="shared" si="31"/>
        <v>1030.9529377193639</v>
      </c>
      <c r="CB115" s="35">
        <f t="shared" si="32"/>
        <v>2.0858400528846643E-2</v>
      </c>
      <c r="CC115" s="5">
        <f t="shared" si="33"/>
        <v>3459.8389047401188</v>
      </c>
      <c r="CD115" s="35">
        <f t="shared" si="34"/>
        <v>7.0000000000000007E-2</v>
      </c>
      <c r="CE115" s="5">
        <f t="shared" si="58"/>
        <v>82915.712125127058</v>
      </c>
      <c r="CF115" s="5">
        <f t="shared" si="59"/>
        <v>402089.80686049728</v>
      </c>
      <c r="CG115" s="5">
        <f t="shared" si="35"/>
        <v>592084.28787487233</v>
      </c>
      <c r="CH115" s="5">
        <f t="shared" si="36"/>
        <v>485005.51898562431</v>
      </c>
    </row>
    <row r="116" spans="9:86" ht="14.25" customHeight="1">
      <c r="I116" s="150"/>
      <c r="J116" s="2">
        <v>109</v>
      </c>
      <c r="K116" s="118">
        <v>48153</v>
      </c>
      <c r="L116" s="5">
        <f t="shared" si="37"/>
        <v>606391.87502185965</v>
      </c>
      <c r="M116" s="5">
        <f t="shared" si="0"/>
        <v>5071.049577343746</v>
      </c>
      <c r="N116" s="5">
        <f t="shared" si="1"/>
        <v>902.1054365684613</v>
      </c>
      <c r="O116" s="35">
        <f t="shared" si="2"/>
        <v>1.7851929890108271E-2</v>
      </c>
      <c r="P116" s="5">
        <f t="shared" si="3"/>
        <v>4168.9441407752847</v>
      </c>
      <c r="Q116" s="35">
        <f t="shared" si="4"/>
        <v>8.249999999999999E-2</v>
      </c>
      <c r="R116" s="5">
        <f t="shared" si="38"/>
        <v>69510.230414708552</v>
      </c>
      <c r="S116" s="5">
        <f t="shared" si="39"/>
        <v>483234.17351575976</v>
      </c>
      <c r="T116" s="5">
        <f t="shared" si="5"/>
        <v>605489.76958529116</v>
      </c>
      <c r="U116" s="5">
        <f t="shared" si="6"/>
        <v>552744.40393046825</v>
      </c>
      <c r="V116" s="150"/>
      <c r="W116" s="2">
        <v>109</v>
      </c>
      <c r="X116" s="118">
        <v>48153</v>
      </c>
      <c r="Y116" s="5">
        <f t="shared" si="40"/>
        <v>603698.4515924867</v>
      </c>
      <c r="Z116" s="5">
        <f t="shared" si="41"/>
        <v>4952.9108736857979</v>
      </c>
      <c r="AA116" s="5">
        <f t="shared" si="7"/>
        <v>928.25452973588654</v>
      </c>
      <c r="AB116" s="35">
        <f t="shared" si="8"/>
        <v>1.8451354856794978E-2</v>
      </c>
      <c r="AC116" s="5">
        <f t="shared" si="9"/>
        <v>4024.6563439499114</v>
      </c>
      <c r="AD116" s="35">
        <f t="shared" si="10"/>
        <v>0.08</v>
      </c>
      <c r="AE116" s="5">
        <f t="shared" si="42"/>
        <v>72229.802937249158</v>
      </c>
      <c r="AF116" s="5">
        <f t="shared" si="43"/>
        <v>467637.48229450261</v>
      </c>
      <c r="AG116" s="5">
        <f t="shared" si="11"/>
        <v>602770.19706275081</v>
      </c>
      <c r="AH116" s="5">
        <f t="shared" si="12"/>
        <v>539867.28523175174</v>
      </c>
      <c r="AI116" s="150"/>
      <c r="AJ116" s="2">
        <v>109</v>
      </c>
      <c r="AK116" s="118">
        <v>48153</v>
      </c>
      <c r="AL116" s="5">
        <f t="shared" si="44"/>
        <v>600922.01168844849</v>
      </c>
      <c r="AM116" s="5">
        <f t="shared" si="45"/>
        <v>4835.7826575235513</v>
      </c>
      <c r="AN116" s="5">
        <f t="shared" si="13"/>
        <v>954.82799870232157</v>
      </c>
      <c r="AO116" s="35">
        <f t="shared" si="14"/>
        <v>1.9067259580380112E-2</v>
      </c>
      <c r="AP116" s="5">
        <f t="shared" si="15"/>
        <v>3880.9546588212297</v>
      </c>
      <c r="AQ116" s="35">
        <f t="shared" si="16"/>
        <v>7.7499999999999999E-2</v>
      </c>
      <c r="AR116" s="5">
        <f t="shared" si="46"/>
        <v>75032.816310253547</v>
      </c>
      <c r="AS116" s="5">
        <f t="shared" si="47"/>
        <v>452067.49335981352</v>
      </c>
      <c r="AT116" s="5">
        <f t="shared" si="17"/>
        <v>599967.18368974619</v>
      </c>
      <c r="AU116" s="5">
        <f t="shared" si="18"/>
        <v>527100.30967006704</v>
      </c>
      <c r="AV116" s="150"/>
      <c r="AW116" s="2">
        <v>109</v>
      </c>
      <c r="AX116" s="118">
        <v>48153</v>
      </c>
      <c r="AY116" s="5">
        <f t="shared" si="48"/>
        <v>598061.48248695908</v>
      </c>
      <c r="AZ116" s="5">
        <f t="shared" si="49"/>
        <v>4719.6979327312483</v>
      </c>
      <c r="BA116" s="5">
        <f t="shared" si="19"/>
        <v>981.81366718775416</v>
      </c>
      <c r="BB116" s="35">
        <f t="shared" si="20"/>
        <v>1.9699921080455061E-2</v>
      </c>
      <c r="BC116" s="5">
        <f t="shared" si="21"/>
        <v>3737.8842655434942</v>
      </c>
      <c r="BD116" s="35">
        <f t="shared" si="22"/>
        <v>7.4999999999999997E-2</v>
      </c>
      <c r="BE116" s="5">
        <f t="shared" si="50"/>
        <v>77920.331180228692</v>
      </c>
      <c r="BF116" s="5">
        <f t="shared" si="51"/>
        <v>436526.74348747759</v>
      </c>
      <c r="BG116" s="5">
        <f t="shared" si="23"/>
        <v>597079.66881977138</v>
      </c>
      <c r="BH116" s="5">
        <f t="shared" si="24"/>
        <v>514447.07466770627</v>
      </c>
      <c r="BI116" s="150"/>
      <c r="BJ116" s="2">
        <v>109</v>
      </c>
      <c r="BK116" s="118">
        <v>48153</v>
      </c>
      <c r="BL116" s="5">
        <f t="shared" si="52"/>
        <v>595115.87451863673</v>
      </c>
      <c r="BM116" s="5">
        <f t="shared" si="53"/>
        <v>4604.6898903792935</v>
      </c>
      <c r="BN116" s="5">
        <f t="shared" si="25"/>
        <v>1009.1981484958633</v>
      </c>
      <c r="BO116" s="35">
        <f t="shared" si="26"/>
        <v>2.034961307618607E-2</v>
      </c>
      <c r="BP116" s="5">
        <f t="shared" si="27"/>
        <v>3595.4917418834302</v>
      </c>
      <c r="BQ116" s="35">
        <f t="shared" si="28"/>
        <v>7.2499999999999995E-2</v>
      </c>
      <c r="BR116" s="5">
        <f t="shared" si="54"/>
        <v>80893.323629858962</v>
      </c>
      <c r="BS116" s="5">
        <f t="shared" si="55"/>
        <v>421017.87442148401</v>
      </c>
      <c r="BT116" s="5">
        <f t="shared" si="29"/>
        <v>594106.67637014086</v>
      </c>
      <c r="BU116" s="5">
        <f t="shared" si="30"/>
        <v>501911.19805134297</v>
      </c>
      <c r="BV116" s="150"/>
      <c r="BW116" s="2">
        <v>109</v>
      </c>
      <c r="BX116" s="118">
        <v>48153</v>
      </c>
      <c r="BY116" s="5">
        <f t="shared" si="56"/>
        <v>592084.28787487233</v>
      </c>
      <c r="BZ116" s="5">
        <f t="shared" si="57"/>
        <v>4490.7918424594827</v>
      </c>
      <c r="CA116" s="5">
        <f t="shared" si="31"/>
        <v>1036.9668298560605</v>
      </c>
      <c r="CB116" s="35">
        <f t="shared" si="32"/>
        <v>2.1016605596705994E-2</v>
      </c>
      <c r="CC116" s="5">
        <f t="shared" si="33"/>
        <v>3453.8250126034222</v>
      </c>
      <c r="CD116" s="35">
        <f t="shared" si="34"/>
        <v>7.0000000000000007E-2</v>
      </c>
      <c r="CE116" s="5">
        <f t="shared" si="58"/>
        <v>83952.678954983116</v>
      </c>
      <c r="CF116" s="5">
        <f t="shared" si="59"/>
        <v>405543.6318731007</v>
      </c>
      <c r="CG116" s="5">
        <f t="shared" si="35"/>
        <v>591047.32104501629</v>
      </c>
      <c r="CH116" s="5">
        <f t="shared" si="36"/>
        <v>489496.31082808384</v>
      </c>
    </row>
    <row r="117" spans="9:86" ht="14.25" customHeight="1">
      <c r="I117" s="150"/>
      <c r="J117" s="2">
        <v>110</v>
      </c>
      <c r="K117" s="118">
        <v>48183</v>
      </c>
      <c r="L117" s="5">
        <f t="shared" si="37"/>
        <v>605489.76958529116</v>
      </c>
      <c r="M117" s="5">
        <f t="shared" si="0"/>
        <v>5071.049577343746</v>
      </c>
      <c r="N117" s="5">
        <f t="shared" si="1"/>
        <v>908.3074114448691</v>
      </c>
      <c r="O117" s="35">
        <f t="shared" si="2"/>
        <v>1.8001441948067572E-2</v>
      </c>
      <c r="P117" s="5">
        <f t="shared" si="3"/>
        <v>4162.7421658988769</v>
      </c>
      <c r="Q117" s="35">
        <f t="shared" si="4"/>
        <v>8.2500000000000004E-2</v>
      </c>
      <c r="R117" s="5">
        <f t="shared" si="38"/>
        <v>70418.537826153421</v>
      </c>
      <c r="S117" s="5">
        <f t="shared" si="39"/>
        <v>487396.91568165866</v>
      </c>
      <c r="T117" s="5">
        <f t="shared" si="5"/>
        <v>604581.46217384632</v>
      </c>
      <c r="U117" s="5">
        <f t="shared" si="6"/>
        <v>557815.45350781211</v>
      </c>
      <c r="V117" s="150"/>
      <c r="W117" s="2">
        <v>110</v>
      </c>
      <c r="X117" s="118">
        <v>48183</v>
      </c>
      <c r="Y117" s="5">
        <f t="shared" si="40"/>
        <v>602770.19706275081</v>
      </c>
      <c r="Z117" s="5">
        <f t="shared" si="41"/>
        <v>4952.9108736857979</v>
      </c>
      <c r="AA117" s="5">
        <f t="shared" si="7"/>
        <v>934.44289326745911</v>
      </c>
      <c r="AB117" s="35">
        <f t="shared" si="8"/>
        <v>1.8602968052918112E-2</v>
      </c>
      <c r="AC117" s="5">
        <f t="shared" si="9"/>
        <v>4018.4679804183388</v>
      </c>
      <c r="AD117" s="35">
        <f t="shared" si="10"/>
        <v>0.08</v>
      </c>
      <c r="AE117" s="5">
        <f t="shared" si="42"/>
        <v>73164.245830516622</v>
      </c>
      <c r="AF117" s="5">
        <f t="shared" si="43"/>
        <v>471655.95027492096</v>
      </c>
      <c r="AG117" s="5">
        <f t="shared" si="11"/>
        <v>601835.75416948332</v>
      </c>
      <c r="AH117" s="5">
        <f t="shared" si="12"/>
        <v>544820.19610543759</v>
      </c>
      <c r="AI117" s="150"/>
      <c r="AJ117" s="2">
        <v>110</v>
      </c>
      <c r="AK117" s="118">
        <v>48183</v>
      </c>
      <c r="AL117" s="5">
        <f t="shared" si="44"/>
        <v>599967.18368974619</v>
      </c>
      <c r="AM117" s="5">
        <f t="shared" si="45"/>
        <v>4835.7826575235513</v>
      </c>
      <c r="AN117" s="5">
        <f t="shared" si="13"/>
        <v>960.99459619394065</v>
      </c>
      <c r="AO117" s="35">
        <f t="shared" si="14"/>
        <v>1.9220943191270705E-2</v>
      </c>
      <c r="AP117" s="5">
        <f t="shared" si="15"/>
        <v>3874.7880613296106</v>
      </c>
      <c r="AQ117" s="35">
        <f t="shared" si="16"/>
        <v>7.7499999999999999E-2</v>
      </c>
      <c r="AR117" s="5">
        <f t="shared" si="46"/>
        <v>75993.810906447485</v>
      </c>
      <c r="AS117" s="5">
        <f t="shared" si="47"/>
        <v>455942.28142114315</v>
      </c>
      <c r="AT117" s="5">
        <f t="shared" si="17"/>
        <v>599006.1890935523</v>
      </c>
      <c r="AU117" s="5">
        <f t="shared" si="18"/>
        <v>531936.09232759068</v>
      </c>
      <c r="AV117" s="150"/>
      <c r="AW117" s="2">
        <v>110</v>
      </c>
      <c r="AX117" s="118">
        <v>48183</v>
      </c>
      <c r="AY117" s="5">
        <f t="shared" si="48"/>
        <v>597079.66881977138</v>
      </c>
      <c r="AZ117" s="5">
        <f t="shared" si="49"/>
        <v>4719.6979327312483</v>
      </c>
      <c r="BA117" s="5">
        <f t="shared" si="19"/>
        <v>987.95000260767756</v>
      </c>
      <c r="BB117" s="35">
        <f t="shared" si="20"/>
        <v>1.9855641801916193E-2</v>
      </c>
      <c r="BC117" s="5">
        <f t="shared" si="21"/>
        <v>3731.7479301235708</v>
      </c>
      <c r="BD117" s="35">
        <f t="shared" si="22"/>
        <v>7.4999999999999997E-2</v>
      </c>
      <c r="BE117" s="5">
        <f t="shared" si="50"/>
        <v>78908.281182836363</v>
      </c>
      <c r="BF117" s="5">
        <f t="shared" si="51"/>
        <v>440258.49141760118</v>
      </c>
      <c r="BG117" s="5">
        <f t="shared" si="23"/>
        <v>596091.71881716372</v>
      </c>
      <c r="BH117" s="5">
        <f t="shared" si="24"/>
        <v>519166.77260043751</v>
      </c>
      <c r="BI117" s="150"/>
      <c r="BJ117" s="2">
        <v>110</v>
      </c>
      <c r="BK117" s="118">
        <v>48183</v>
      </c>
      <c r="BL117" s="5">
        <f t="shared" si="52"/>
        <v>594106.67637014086</v>
      </c>
      <c r="BM117" s="5">
        <f t="shared" si="53"/>
        <v>4604.6898903792935</v>
      </c>
      <c r="BN117" s="5">
        <f t="shared" si="25"/>
        <v>1015.2953873096926</v>
      </c>
      <c r="BO117" s="35">
        <f t="shared" si="26"/>
        <v>2.0507335016255075E-2</v>
      </c>
      <c r="BP117" s="5">
        <f t="shared" si="27"/>
        <v>3589.3945030696009</v>
      </c>
      <c r="BQ117" s="35">
        <f t="shared" si="28"/>
        <v>7.2499999999999995E-2</v>
      </c>
      <c r="BR117" s="5">
        <f t="shared" si="54"/>
        <v>81908.619017168661</v>
      </c>
      <c r="BS117" s="5">
        <f t="shared" si="55"/>
        <v>424607.26892455359</v>
      </c>
      <c r="BT117" s="5">
        <f t="shared" si="29"/>
        <v>593091.38098283112</v>
      </c>
      <c r="BU117" s="5">
        <f t="shared" si="30"/>
        <v>506515.88794172223</v>
      </c>
      <c r="BV117" s="150"/>
      <c r="BW117" s="2">
        <v>110</v>
      </c>
      <c r="BX117" s="118">
        <v>48183</v>
      </c>
      <c r="BY117" s="5">
        <f t="shared" si="56"/>
        <v>591047.32104501629</v>
      </c>
      <c r="BZ117" s="5">
        <f t="shared" si="57"/>
        <v>4490.7918424594827</v>
      </c>
      <c r="CA117" s="5">
        <f t="shared" si="31"/>
        <v>1043.0158030302209</v>
      </c>
      <c r="CB117" s="35">
        <f t="shared" si="32"/>
        <v>2.1176290274411671E-2</v>
      </c>
      <c r="CC117" s="5">
        <f t="shared" si="33"/>
        <v>3447.7760394292618</v>
      </c>
      <c r="CD117" s="35">
        <f t="shared" si="34"/>
        <v>7.0000000000000007E-2</v>
      </c>
      <c r="CE117" s="5">
        <f t="shared" si="58"/>
        <v>84995.694758013342</v>
      </c>
      <c r="CF117" s="5">
        <f t="shared" si="59"/>
        <v>408991.40791252995</v>
      </c>
      <c r="CG117" s="5">
        <f t="shared" si="35"/>
        <v>590004.30524198606</v>
      </c>
      <c r="CH117" s="5">
        <f t="shared" si="36"/>
        <v>493987.1026705433</v>
      </c>
    </row>
    <row r="118" spans="9:86" ht="14.25" customHeight="1">
      <c r="I118" s="150"/>
      <c r="J118" s="2">
        <v>111</v>
      </c>
      <c r="K118" s="118">
        <v>48214</v>
      </c>
      <c r="L118" s="5">
        <f t="shared" si="37"/>
        <v>604581.46217384632</v>
      </c>
      <c r="M118" s="5">
        <f t="shared" si="0"/>
        <v>5071.049577343746</v>
      </c>
      <c r="N118" s="5">
        <f t="shared" si="1"/>
        <v>914.55202489855219</v>
      </c>
      <c r="O118" s="35">
        <f t="shared" si="2"/>
        <v>1.8152432691736903E-2</v>
      </c>
      <c r="P118" s="5">
        <f t="shared" si="3"/>
        <v>4156.4975524451938</v>
      </c>
      <c r="Q118" s="35">
        <f t="shared" si="4"/>
        <v>8.2500000000000018E-2</v>
      </c>
      <c r="R118" s="5">
        <f t="shared" si="38"/>
        <v>71333.089851051976</v>
      </c>
      <c r="S118" s="5">
        <f t="shared" si="39"/>
        <v>491553.41323410388</v>
      </c>
      <c r="T118" s="5">
        <f t="shared" si="5"/>
        <v>603666.91014894773</v>
      </c>
      <c r="U118" s="5">
        <f t="shared" si="6"/>
        <v>562886.50308515585</v>
      </c>
      <c r="V118" s="150"/>
      <c r="W118" s="2">
        <v>111</v>
      </c>
      <c r="X118" s="118">
        <v>48214</v>
      </c>
      <c r="Y118" s="5">
        <f t="shared" si="40"/>
        <v>601835.75416948332</v>
      </c>
      <c r="Z118" s="5">
        <f t="shared" si="41"/>
        <v>4952.9108736857979</v>
      </c>
      <c r="AA118" s="5">
        <f t="shared" si="7"/>
        <v>940.67251255590872</v>
      </c>
      <c r="AB118" s="35">
        <f t="shared" si="8"/>
        <v>1.8756064378807353E-2</v>
      </c>
      <c r="AC118" s="5">
        <f t="shared" si="9"/>
        <v>4012.2383611298892</v>
      </c>
      <c r="AD118" s="35">
        <f t="shared" si="10"/>
        <v>0.08</v>
      </c>
      <c r="AE118" s="5">
        <f t="shared" si="42"/>
        <v>74104.918343072524</v>
      </c>
      <c r="AF118" s="5">
        <f t="shared" si="43"/>
        <v>475668.18863605085</v>
      </c>
      <c r="AG118" s="5">
        <f t="shared" si="11"/>
        <v>600895.08165692736</v>
      </c>
      <c r="AH118" s="5">
        <f t="shared" si="12"/>
        <v>549773.10697912332</v>
      </c>
      <c r="AI118" s="150"/>
      <c r="AJ118" s="2">
        <v>111</v>
      </c>
      <c r="AK118" s="118">
        <v>48214</v>
      </c>
      <c r="AL118" s="5">
        <f t="shared" si="44"/>
        <v>599006.1890935523</v>
      </c>
      <c r="AM118" s="5">
        <f t="shared" si="45"/>
        <v>4835.7826575235513</v>
      </c>
      <c r="AN118" s="5">
        <f t="shared" si="13"/>
        <v>967.20101962769286</v>
      </c>
      <c r="AO118" s="35">
        <f t="shared" si="14"/>
        <v>1.9376114048330197E-2</v>
      </c>
      <c r="AP118" s="5">
        <f t="shared" si="15"/>
        <v>3868.5816378958584</v>
      </c>
      <c r="AQ118" s="35">
        <f t="shared" si="16"/>
        <v>7.7499999999999999E-2</v>
      </c>
      <c r="AR118" s="5">
        <f t="shared" si="46"/>
        <v>76961.011926075182</v>
      </c>
      <c r="AS118" s="5">
        <f t="shared" si="47"/>
        <v>459810.86305903899</v>
      </c>
      <c r="AT118" s="5">
        <f t="shared" si="17"/>
        <v>598038.98807392456</v>
      </c>
      <c r="AU118" s="5">
        <f t="shared" si="18"/>
        <v>536771.87498511421</v>
      </c>
      <c r="AV118" s="150"/>
      <c r="AW118" s="2">
        <v>111</v>
      </c>
      <c r="AX118" s="118">
        <v>48214</v>
      </c>
      <c r="AY118" s="5">
        <f t="shared" si="48"/>
        <v>596091.71881716372</v>
      </c>
      <c r="AZ118" s="5">
        <f t="shared" si="49"/>
        <v>4719.6979327312483</v>
      </c>
      <c r="BA118" s="5">
        <f t="shared" si="19"/>
        <v>994.12469012397514</v>
      </c>
      <c r="BB118" s="35">
        <f t="shared" si="20"/>
        <v>2.0012853567500703E-2</v>
      </c>
      <c r="BC118" s="5">
        <f t="shared" si="21"/>
        <v>3725.5732426072732</v>
      </c>
      <c r="BD118" s="35">
        <f t="shared" si="22"/>
        <v>7.4999999999999997E-2</v>
      </c>
      <c r="BE118" s="5">
        <f t="shared" si="50"/>
        <v>79902.405872960342</v>
      </c>
      <c r="BF118" s="5">
        <f t="shared" si="51"/>
        <v>443984.06466020847</v>
      </c>
      <c r="BG118" s="5">
        <f t="shared" si="23"/>
        <v>595097.59412703977</v>
      </c>
      <c r="BH118" s="5">
        <f t="shared" si="24"/>
        <v>523886.47053316882</v>
      </c>
      <c r="BI118" s="150"/>
      <c r="BJ118" s="2">
        <v>111</v>
      </c>
      <c r="BK118" s="118">
        <v>48214</v>
      </c>
      <c r="BL118" s="5">
        <f t="shared" si="52"/>
        <v>593091.38098283112</v>
      </c>
      <c r="BM118" s="5">
        <f t="shared" si="53"/>
        <v>4604.6898903792935</v>
      </c>
      <c r="BN118" s="5">
        <f t="shared" si="25"/>
        <v>1021.4294636080222</v>
      </c>
      <c r="BO118" s="35">
        <f t="shared" si="26"/>
        <v>2.0666551489897787E-2</v>
      </c>
      <c r="BP118" s="5">
        <f t="shared" si="27"/>
        <v>3583.2604267712713</v>
      </c>
      <c r="BQ118" s="35">
        <f t="shared" si="28"/>
        <v>7.2499999999999995E-2</v>
      </c>
      <c r="BR118" s="5">
        <f t="shared" si="54"/>
        <v>82930.048480776677</v>
      </c>
      <c r="BS118" s="5">
        <f t="shared" si="55"/>
        <v>428190.52935132483</v>
      </c>
      <c r="BT118" s="5">
        <f t="shared" si="29"/>
        <v>592069.95151922305</v>
      </c>
      <c r="BU118" s="5">
        <f t="shared" si="30"/>
        <v>511120.5778321015</v>
      </c>
      <c r="BV118" s="150"/>
      <c r="BW118" s="2">
        <v>111</v>
      </c>
      <c r="BX118" s="118">
        <v>48214</v>
      </c>
      <c r="BY118" s="5">
        <f t="shared" si="56"/>
        <v>590004.30524198606</v>
      </c>
      <c r="BZ118" s="5">
        <f t="shared" si="57"/>
        <v>4490.7918424594827</v>
      </c>
      <c r="CA118" s="5">
        <f t="shared" si="31"/>
        <v>1049.1000618812304</v>
      </c>
      <c r="CB118" s="35">
        <f t="shared" si="32"/>
        <v>2.1337472677273761E-2</v>
      </c>
      <c r="CC118" s="5">
        <f t="shared" si="33"/>
        <v>3441.6917805782523</v>
      </c>
      <c r="CD118" s="35">
        <f t="shared" si="34"/>
        <v>7.0000000000000007E-2</v>
      </c>
      <c r="CE118" s="5">
        <f t="shared" si="58"/>
        <v>86044.794819894567</v>
      </c>
      <c r="CF118" s="5">
        <f t="shared" si="59"/>
        <v>412433.09969310818</v>
      </c>
      <c r="CG118" s="5">
        <f t="shared" si="35"/>
        <v>588955.20518010482</v>
      </c>
      <c r="CH118" s="5">
        <f t="shared" si="36"/>
        <v>498477.89451300271</v>
      </c>
    </row>
    <row r="119" spans="9:86" ht="14.25" customHeight="1">
      <c r="I119" s="150"/>
      <c r="J119" s="2">
        <v>112</v>
      </c>
      <c r="K119" s="118">
        <v>48245</v>
      </c>
      <c r="L119" s="5">
        <f t="shared" si="37"/>
        <v>603666.91014894773</v>
      </c>
      <c r="M119" s="5">
        <f t="shared" si="0"/>
        <v>5071.049577343746</v>
      </c>
      <c r="N119" s="5">
        <f t="shared" si="1"/>
        <v>920.83957006973014</v>
      </c>
      <c r="O119" s="35">
        <f t="shared" si="2"/>
        <v>1.8304920569706704E-2</v>
      </c>
      <c r="P119" s="5">
        <f t="shared" si="3"/>
        <v>4150.2100072740159</v>
      </c>
      <c r="Q119" s="35">
        <f t="shared" si="4"/>
        <v>8.2500000000000004E-2</v>
      </c>
      <c r="R119" s="5">
        <f t="shared" si="38"/>
        <v>72253.929421121706</v>
      </c>
      <c r="S119" s="5">
        <f t="shared" si="39"/>
        <v>495703.62324137788</v>
      </c>
      <c r="T119" s="5">
        <f t="shared" si="5"/>
        <v>602746.07057887805</v>
      </c>
      <c r="U119" s="5">
        <f t="shared" si="6"/>
        <v>567957.5526624996</v>
      </c>
      <c r="V119" s="150"/>
      <c r="W119" s="2">
        <v>112</v>
      </c>
      <c r="X119" s="118">
        <v>48245</v>
      </c>
      <c r="Y119" s="5">
        <f t="shared" si="40"/>
        <v>600895.08165692736</v>
      </c>
      <c r="Z119" s="5">
        <f t="shared" si="41"/>
        <v>4952.9108736857979</v>
      </c>
      <c r="AA119" s="5">
        <f t="shared" si="7"/>
        <v>946.94366263961547</v>
      </c>
      <c r="AB119" s="35">
        <f t="shared" si="8"/>
        <v>1.8910662274588423E-2</v>
      </c>
      <c r="AC119" s="5">
        <f t="shared" si="9"/>
        <v>4005.9672110461825</v>
      </c>
      <c r="AD119" s="35">
        <f t="shared" si="10"/>
        <v>0.08</v>
      </c>
      <c r="AE119" s="5">
        <f t="shared" si="42"/>
        <v>75051.862005712144</v>
      </c>
      <c r="AF119" s="5">
        <f t="shared" si="43"/>
        <v>479674.15584709705</v>
      </c>
      <c r="AG119" s="5">
        <f t="shared" si="11"/>
        <v>599948.13799428777</v>
      </c>
      <c r="AH119" s="5">
        <f t="shared" si="12"/>
        <v>554726.01785280916</v>
      </c>
      <c r="AI119" s="150"/>
      <c r="AJ119" s="2">
        <v>112</v>
      </c>
      <c r="AK119" s="118">
        <v>48245</v>
      </c>
      <c r="AL119" s="5">
        <f t="shared" si="44"/>
        <v>598038.98807392456</v>
      </c>
      <c r="AM119" s="5">
        <f t="shared" si="45"/>
        <v>4835.7826575235513</v>
      </c>
      <c r="AN119" s="5">
        <f t="shared" si="13"/>
        <v>973.44752621278849</v>
      </c>
      <c r="AO119" s="35">
        <f t="shared" si="14"/>
        <v>1.9532790583060629E-2</v>
      </c>
      <c r="AP119" s="5">
        <f t="shared" si="15"/>
        <v>3862.3351313107628</v>
      </c>
      <c r="AQ119" s="35">
        <f t="shared" si="16"/>
        <v>7.7499999999999999E-2</v>
      </c>
      <c r="AR119" s="5">
        <f t="shared" si="46"/>
        <v>77934.459452287963</v>
      </c>
      <c r="AS119" s="5">
        <f t="shared" si="47"/>
        <v>463673.19819034974</v>
      </c>
      <c r="AT119" s="5">
        <f t="shared" si="17"/>
        <v>597065.54054771177</v>
      </c>
      <c r="AU119" s="5">
        <f t="shared" si="18"/>
        <v>541607.65764263773</v>
      </c>
      <c r="AV119" s="150"/>
      <c r="AW119" s="2">
        <v>112</v>
      </c>
      <c r="AX119" s="118">
        <v>48245</v>
      </c>
      <c r="AY119" s="5">
        <f t="shared" si="48"/>
        <v>595097.59412703977</v>
      </c>
      <c r="AZ119" s="5">
        <f t="shared" si="49"/>
        <v>4719.6979327312483</v>
      </c>
      <c r="BA119" s="5">
        <f t="shared" si="19"/>
        <v>1000.3379694372502</v>
      </c>
      <c r="BB119" s="35">
        <f t="shared" si="20"/>
        <v>2.017157480002248E-2</v>
      </c>
      <c r="BC119" s="5">
        <f t="shared" si="21"/>
        <v>3719.3599632939981</v>
      </c>
      <c r="BD119" s="35">
        <f t="shared" si="22"/>
        <v>7.4999999999999997E-2</v>
      </c>
      <c r="BE119" s="5">
        <f t="shared" si="50"/>
        <v>80902.743842397598</v>
      </c>
      <c r="BF119" s="5">
        <f t="shared" si="51"/>
        <v>447703.42462350248</v>
      </c>
      <c r="BG119" s="5">
        <f t="shared" si="23"/>
        <v>594097.25615760253</v>
      </c>
      <c r="BH119" s="5">
        <f t="shared" si="24"/>
        <v>528606.16846590012</v>
      </c>
      <c r="BI119" s="150"/>
      <c r="BJ119" s="2">
        <v>112</v>
      </c>
      <c r="BK119" s="118">
        <v>48245</v>
      </c>
      <c r="BL119" s="5">
        <f t="shared" si="52"/>
        <v>592069.95151922305</v>
      </c>
      <c r="BM119" s="5">
        <f t="shared" si="53"/>
        <v>4604.6898903792935</v>
      </c>
      <c r="BN119" s="5">
        <f t="shared" si="25"/>
        <v>1027.6005999506542</v>
      </c>
      <c r="BO119" s="35">
        <f t="shared" si="26"/>
        <v>2.0827280911261525E-2</v>
      </c>
      <c r="BP119" s="5">
        <f t="shared" si="27"/>
        <v>3577.0892904286393</v>
      </c>
      <c r="BQ119" s="35">
        <f t="shared" si="28"/>
        <v>7.2499999999999995E-2</v>
      </c>
      <c r="BR119" s="5">
        <f t="shared" si="54"/>
        <v>83957.649080727337</v>
      </c>
      <c r="BS119" s="5">
        <f t="shared" si="55"/>
        <v>431767.61864175345</v>
      </c>
      <c r="BT119" s="5">
        <f t="shared" si="29"/>
        <v>591042.3509192724</v>
      </c>
      <c r="BU119" s="5">
        <f t="shared" si="30"/>
        <v>515725.26772248081</v>
      </c>
      <c r="BV119" s="150"/>
      <c r="BW119" s="2">
        <v>112</v>
      </c>
      <c r="BX119" s="118">
        <v>48245</v>
      </c>
      <c r="BY119" s="5">
        <f t="shared" si="56"/>
        <v>588955.20518010482</v>
      </c>
      <c r="BZ119" s="5">
        <f t="shared" si="57"/>
        <v>4490.7918424594827</v>
      </c>
      <c r="CA119" s="5">
        <f t="shared" si="31"/>
        <v>1055.2198122422046</v>
      </c>
      <c r="CB119" s="35">
        <f t="shared" si="32"/>
        <v>2.1500171210871923E-2</v>
      </c>
      <c r="CC119" s="5">
        <f t="shared" si="33"/>
        <v>3435.5720302172781</v>
      </c>
      <c r="CD119" s="35">
        <f t="shared" si="34"/>
        <v>7.0000000000000007E-2</v>
      </c>
      <c r="CE119" s="5">
        <f t="shared" si="58"/>
        <v>87100.014632136765</v>
      </c>
      <c r="CF119" s="5">
        <f t="shared" si="59"/>
        <v>415868.67172332545</v>
      </c>
      <c r="CG119" s="5">
        <f t="shared" si="35"/>
        <v>587899.98536786262</v>
      </c>
      <c r="CH119" s="5">
        <f t="shared" si="36"/>
        <v>502968.68635546218</v>
      </c>
    </row>
    <row r="120" spans="9:86" ht="14.25" customHeight="1">
      <c r="I120" s="150"/>
      <c r="J120" s="2">
        <v>113</v>
      </c>
      <c r="K120" s="118">
        <v>48274</v>
      </c>
      <c r="L120" s="5">
        <f t="shared" si="37"/>
        <v>602746.07057887805</v>
      </c>
      <c r="M120" s="5">
        <f t="shared" si="0"/>
        <v>5071.049577343746</v>
      </c>
      <c r="N120" s="5">
        <f t="shared" si="1"/>
        <v>927.17034211395912</v>
      </c>
      <c r="O120" s="35">
        <f t="shared" si="2"/>
        <v>1.8458924327257816E-2</v>
      </c>
      <c r="P120" s="5">
        <f t="shared" si="3"/>
        <v>4143.8792352297869</v>
      </c>
      <c r="Q120" s="35">
        <f t="shared" si="4"/>
        <v>8.2500000000000018E-2</v>
      </c>
      <c r="R120" s="5">
        <f t="shared" si="38"/>
        <v>73181.099763235659</v>
      </c>
      <c r="S120" s="5">
        <f t="shared" si="39"/>
        <v>499847.50247660768</v>
      </c>
      <c r="T120" s="5">
        <f t="shared" si="5"/>
        <v>601818.90023676411</v>
      </c>
      <c r="U120" s="5">
        <f t="shared" si="6"/>
        <v>573028.60223984334</v>
      </c>
      <c r="V120" s="150"/>
      <c r="W120" s="2">
        <v>113</v>
      </c>
      <c r="X120" s="118">
        <v>48274</v>
      </c>
      <c r="Y120" s="5">
        <f t="shared" si="40"/>
        <v>599948.13799428777</v>
      </c>
      <c r="Z120" s="5">
        <f t="shared" si="41"/>
        <v>4952.9108736857979</v>
      </c>
      <c r="AA120" s="5">
        <f t="shared" si="7"/>
        <v>953.25662039054578</v>
      </c>
      <c r="AB120" s="35">
        <f t="shared" si="8"/>
        <v>1.906678047694093E-2</v>
      </c>
      <c r="AC120" s="5">
        <f t="shared" si="9"/>
        <v>3999.6542532952521</v>
      </c>
      <c r="AD120" s="35">
        <f t="shared" si="10"/>
        <v>0.08</v>
      </c>
      <c r="AE120" s="5">
        <f t="shared" si="42"/>
        <v>76005.118626102689</v>
      </c>
      <c r="AF120" s="5">
        <f t="shared" si="43"/>
        <v>483673.81010039232</v>
      </c>
      <c r="AG120" s="5">
        <f t="shared" si="11"/>
        <v>598994.88137389719</v>
      </c>
      <c r="AH120" s="5">
        <f t="shared" si="12"/>
        <v>559678.92872649501</v>
      </c>
      <c r="AI120" s="150"/>
      <c r="AJ120" s="2">
        <v>113</v>
      </c>
      <c r="AK120" s="118">
        <v>48274</v>
      </c>
      <c r="AL120" s="5">
        <f t="shared" si="44"/>
        <v>597065.54054771177</v>
      </c>
      <c r="AM120" s="5">
        <f t="shared" si="45"/>
        <v>4835.7826575235513</v>
      </c>
      <c r="AN120" s="5">
        <f t="shared" si="13"/>
        <v>979.73437481957944</v>
      </c>
      <c r="AO120" s="35">
        <f t="shared" si="14"/>
        <v>1.9690991523392834E-2</v>
      </c>
      <c r="AP120" s="5">
        <f t="shared" si="15"/>
        <v>3856.0482827039718</v>
      </c>
      <c r="AQ120" s="35">
        <f t="shared" si="16"/>
        <v>7.7499999999999999E-2</v>
      </c>
      <c r="AR120" s="5">
        <f t="shared" si="46"/>
        <v>78914.193827107549</v>
      </c>
      <c r="AS120" s="5">
        <f t="shared" si="47"/>
        <v>467529.2464730537</v>
      </c>
      <c r="AT120" s="5">
        <f t="shared" si="17"/>
        <v>596085.80617289222</v>
      </c>
      <c r="AU120" s="5">
        <f t="shared" si="18"/>
        <v>546443.44030016125</v>
      </c>
      <c r="AV120" s="150"/>
      <c r="AW120" s="2">
        <v>113</v>
      </c>
      <c r="AX120" s="118">
        <v>48274</v>
      </c>
      <c r="AY120" s="5">
        <f t="shared" si="48"/>
        <v>594097.25615760253</v>
      </c>
      <c r="AZ120" s="5">
        <f t="shared" si="49"/>
        <v>4719.6979327312483</v>
      </c>
      <c r="BA120" s="5">
        <f t="shared" si="19"/>
        <v>1006.590081746233</v>
      </c>
      <c r="BB120" s="35">
        <f t="shared" si="20"/>
        <v>2.0331824218609837E-2</v>
      </c>
      <c r="BC120" s="5">
        <f t="shared" si="21"/>
        <v>3713.1078509850154</v>
      </c>
      <c r="BD120" s="35">
        <f t="shared" si="22"/>
        <v>7.4999999999999997E-2</v>
      </c>
      <c r="BE120" s="5">
        <f t="shared" si="50"/>
        <v>81909.333924143837</v>
      </c>
      <c r="BF120" s="5">
        <f t="shared" si="51"/>
        <v>451416.5324744875</v>
      </c>
      <c r="BG120" s="5">
        <f t="shared" si="23"/>
        <v>593090.66607585631</v>
      </c>
      <c r="BH120" s="5">
        <f t="shared" si="24"/>
        <v>533325.86639863136</v>
      </c>
      <c r="BI120" s="150"/>
      <c r="BJ120" s="2">
        <v>113</v>
      </c>
      <c r="BK120" s="118">
        <v>48274</v>
      </c>
      <c r="BL120" s="5">
        <f t="shared" si="52"/>
        <v>591042.3509192724</v>
      </c>
      <c r="BM120" s="5">
        <f t="shared" si="53"/>
        <v>4604.6898903792935</v>
      </c>
      <c r="BN120" s="5">
        <f t="shared" si="25"/>
        <v>1033.8090202420226</v>
      </c>
      <c r="BO120" s="35">
        <f t="shared" si="26"/>
        <v>2.0989541990703652E-2</v>
      </c>
      <c r="BP120" s="5">
        <f t="shared" si="27"/>
        <v>3570.8808701372709</v>
      </c>
      <c r="BQ120" s="35">
        <f t="shared" si="28"/>
        <v>7.2499999999999995E-2</v>
      </c>
      <c r="BR120" s="5">
        <f t="shared" si="54"/>
        <v>84991.458100969365</v>
      </c>
      <c r="BS120" s="5">
        <f t="shared" si="55"/>
        <v>435338.4995118907</v>
      </c>
      <c r="BT120" s="5">
        <f t="shared" si="29"/>
        <v>590008.54189903033</v>
      </c>
      <c r="BU120" s="5">
        <f t="shared" si="30"/>
        <v>520329.95761286007</v>
      </c>
      <c r="BV120" s="150"/>
      <c r="BW120" s="2">
        <v>113</v>
      </c>
      <c r="BX120" s="118">
        <v>48274</v>
      </c>
      <c r="BY120" s="5">
        <f t="shared" si="56"/>
        <v>587899.98536786262</v>
      </c>
      <c r="BZ120" s="5">
        <f t="shared" si="57"/>
        <v>4490.7918424594827</v>
      </c>
      <c r="CA120" s="5">
        <f t="shared" si="31"/>
        <v>1061.3752611469504</v>
      </c>
      <c r="CB120" s="35">
        <f t="shared" si="32"/>
        <v>2.1664404576900748E-2</v>
      </c>
      <c r="CC120" s="5">
        <f t="shared" si="33"/>
        <v>3429.4165813125323</v>
      </c>
      <c r="CD120" s="35">
        <f t="shared" si="34"/>
        <v>7.0000000000000007E-2</v>
      </c>
      <c r="CE120" s="5">
        <f t="shared" si="58"/>
        <v>88161.389893283718</v>
      </c>
      <c r="CF120" s="5">
        <f t="shared" si="59"/>
        <v>419298.08830463799</v>
      </c>
      <c r="CG120" s="5">
        <f t="shared" si="35"/>
        <v>586838.6101067157</v>
      </c>
      <c r="CH120" s="5">
        <f t="shared" si="36"/>
        <v>507459.47819792171</v>
      </c>
    </row>
    <row r="121" spans="9:86" ht="14.25" customHeight="1">
      <c r="I121" s="150"/>
      <c r="J121" s="2">
        <v>114</v>
      </c>
      <c r="K121" s="118">
        <v>48305</v>
      </c>
      <c r="L121" s="5">
        <f t="shared" si="37"/>
        <v>601818.90023676411</v>
      </c>
      <c r="M121" s="5">
        <f t="shared" si="0"/>
        <v>5071.049577343746</v>
      </c>
      <c r="N121" s="5">
        <f t="shared" si="1"/>
        <v>933.54463821599256</v>
      </c>
      <c r="O121" s="35">
        <f t="shared" si="2"/>
        <v>1.8614463012352509E-2</v>
      </c>
      <c r="P121" s="5">
        <f t="shared" si="3"/>
        <v>4137.5049391277535</v>
      </c>
      <c r="Q121" s="35">
        <f t="shared" si="4"/>
        <v>8.2500000000000004E-2</v>
      </c>
      <c r="R121" s="5">
        <f t="shared" si="38"/>
        <v>74114.644401451646</v>
      </c>
      <c r="S121" s="5">
        <f t="shared" si="39"/>
        <v>503985.00741573545</v>
      </c>
      <c r="T121" s="5">
        <f t="shared" si="5"/>
        <v>600885.35559854808</v>
      </c>
      <c r="U121" s="5">
        <f t="shared" si="6"/>
        <v>578099.65181718708</v>
      </c>
      <c r="V121" s="150"/>
      <c r="W121" s="2">
        <v>114</v>
      </c>
      <c r="X121" s="118">
        <v>48305</v>
      </c>
      <c r="Y121" s="5">
        <f t="shared" si="40"/>
        <v>598994.88137389719</v>
      </c>
      <c r="Z121" s="5">
        <f t="shared" si="41"/>
        <v>4952.9108736857979</v>
      </c>
      <c r="AA121" s="5">
        <f t="shared" si="7"/>
        <v>959.61166452648285</v>
      </c>
      <c r="AB121" s="35">
        <f t="shared" si="8"/>
        <v>1.9224438025088615E-2</v>
      </c>
      <c r="AC121" s="5">
        <f t="shared" si="9"/>
        <v>3993.2992091593151</v>
      </c>
      <c r="AD121" s="35">
        <f t="shared" si="10"/>
        <v>0.08</v>
      </c>
      <c r="AE121" s="5">
        <f t="shared" si="42"/>
        <v>76964.730290629173</v>
      </c>
      <c r="AF121" s="5">
        <f t="shared" si="43"/>
        <v>487667.10930955166</v>
      </c>
      <c r="AG121" s="5">
        <f t="shared" si="11"/>
        <v>598035.26970937068</v>
      </c>
      <c r="AH121" s="5">
        <f t="shared" si="12"/>
        <v>564631.83960018086</v>
      </c>
      <c r="AI121" s="150"/>
      <c r="AJ121" s="2">
        <v>114</v>
      </c>
      <c r="AK121" s="118">
        <v>48305</v>
      </c>
      <c r="AL121" s="5">
        <f t="shared" si="44"/>
        <v>596085.80617289222</v>
      </c>
      <c r="AM121" s="5">
        <f t="shared" si="45"/>
        <v>4835.7826575235513</v>
      </c>
      <c r="AN121" s="5">
        <f t="shared" si="13"/>
        <v>986.06182599028898</v>
      </c>
      <c r="AO121" s="35">
        <f t="shared" si="14"/>
        <v>1.9850735899675877E-2</v>
      </c>
      <c r="AP121" s="5">
        <f t="shared" si="15"/>
        <v>3849.7208315332623</v>
      </c>
      <c r="AQ121" s="35">
        <f t="shared" si="16"/>
        <v>7.7499999999999999E-2</v>
      </c>
      <c r="AR121" s="5">
        <f t="shared" si="46"/>
        <v>79900.255653097833</v>
      </c>
      <c r="AS121" s="5">
        <f t="shared" si="47"/>
        <v>471378.96730458696</v>
      </c>
      <c r="AT121" s="5">
        <f t="shared" si="17"/>
        <v>595099.74434690189</v>
      </c>
      <c r="AU121" s="5">
        <f t="shared" si="18"/>
        <v>551279.22295768477</v>
      </c>
      <c r="AV121" s="150"/>
      <c r="AW121" s="2">
        <v>114</v>
      </c>
      <c r="AX121" s="118">
        <v>48305</v>
      </c>
      <c r="AY121" s="5">
        <f t="shared" si="48"/>
        <v>593090.66607585631</v>
      </c>
      <c r="AZ121" s="5">
        <f t="shared" si="49"/>
        <v>4719.6979327312483</v>
      </c>
      <c r="BA121" s="5">
        <f t="shared" si="19"/>
        <v>1012.8812697571466</v>
      </c>
      <c r="BB121" s="35">
        <f t="shared" si="20"/>
        <v>2.0493620844694239E-2</v>
      </c>
      <c r="BC121" s="5">
        <f t="shared" si="21"/>
        <v>3706.8166629741017</v>
      </c>
      <c r="BD121" s="35">
        <f t="shared" si="22"/>
        <v>7.4999999999999997E-2</v>
      </c>
      <c r="BE121" s="5">
        <f t="shared" si="50"/>
        <v>82922.215193900978</v>
      </c>
      <c r="BF121" s="5">
        <f t="shared" si="51"/>
        <v>455123.34913746157</v>
      </c>
      <c r="BG121" s="5">
        <f t="shared" si="23"/>
        <v>592077.78480609914</v>
      </c>
      <c r="BH121" s="5">
        <f t="shared" si="24"/>
        <v>538045.56433136249</v>
      </c>
      <c r="BI121" s="150"/>
      <c r="BJ121" s="2">
        <v>114</v>
      </c>
      <c r="BK121" s="118">
        <v>48305</v>
      </c>
      <c r="BL121" s="5">
        <f t="shared" si="52"/>
        <v>590008.54189903033</v>
      </c>
      <c r="BM121" s="5">
        <f t="shared" si="53"/>
        <v>4604.6898903792935</v>
      </c>
      <c r="BN121" s="5">
        <f t="shared" si="25"/>
        <v>1040.0549497393185</v>
      </c>
      <c r="BO121" s="35">
        <f t="shared" si="26"/>
        <v>2.1153353740779687E-2</v>
      </c>
      <c r="BP121" s="5">
        <f t="shared" si="27"/>
        <v>3564.634940639975</v>
      </c>
      <c r="BQ121" s="35">
        <f t="shared" si="28"/>
        <v>7.2499999999999995E-2</v>
      </c>
      <c r="BR121" s="5">
        <f t="shared" si="54"/>
        <v>86031.513050708687</v>
      </c>
      <c r="BS121" s="5">
        <f t="shared" si="55"/>
        <v>438903.13445253065</v>
      </c>
      <c r="BT121" s="5">
        <f t="shared" si="29"/>
        <v>588968.48694929096</v>
      </c>
      <c r="BU121" s="5">
        <f t="shared" si="30"/>
        <v>524934.64750323934</v>
      </c>
      <c r="BV121" s="150"/>
      <c r="BW121" s="2">
        <v>114</v>
      </c>
      <c r="BX121" s="118">
        <v>48305</v>
      </c>
      <c r="BY121" s="5">
        <f t="shared" si="56"/>
        <v>586838.6101067157</v>
      </c>
      <c r="BZ121" s="5">
        <f t="shared" si="57"/>
        <v>4490.7918424594827</v>
      </c>
      <c r="CA121" s="5">
        <f t="shared" si="31"/>
        <v>1067.5666168369744</v>
      </c>
      <c r="CB121" s="35">
        <f t="shared" si="32"/>
        <v>2.1830191779157251E-2</v>
      </c>
      <c r="CC121" s="5">
        <f t="shared" si="33"/>
        <v>3423.2252256225083</v>
      </c>
      <c r="CD121" s="35">
        <f t="shared" si="34"/>
        <v>7.0000000000000007E-2</v>
      </c>
      <c r="CE121" s="5">
        <f t="shared" si="58"/>
        <v>89228.956510120697</v>
      </c>
      <c r="CF121" s="5">
        <f t="shared" si="59"/>
        <v>422721.31353026052</v>
      </c>
      <c r="CG121" s="5">
        <f t="shared" si="35"/>
        <v>585771.04348987876</v>
      </c>
      <c r="CH121" s="5">
        <f t="shared" si="36"/>
        <v>511950.27004038123</v>
      </c>
    </row>
    <row r="122" spans="9:86" ht="14.25" customHeight="1">
      <c r="I122" s="150"/>
      <c r="J122" s="2">
        <v>115</v>
      </c>
      <c r="K122" s="118">
        <v>48335</v>
      </c>
      <c r="L122" s="5">
        <f t="shared" si="37"/>
        <v>600885.35559854808</v>
      </c>
      <c r="M122" s="5">
        <f t="shared" si="0"/>
        <v>5071.049577343746</v>
      </c>
      <c r="N122" s="5">
        <f t="shared" si="1"/>
        <v>939.96275760372828</v>
      </c>
      <c r="O122" s="35">
        <f t="shared" si="2"/>
        <v>1.8771555981771364E-2</v>
      </c>
      <c r="P122" s="5">
        <f t="shared" si="3"/>
        <v>4131.0868197400177</v>
      </c>
      <c r="Q122" s="35">
        <f t="shared" si="4"/>
        <v>8.249999999999999E-2</v>
      </c>
      <c r="R122" s="5">
        <f t="shared" si="38"/>
        <v>75054.607159055377</v>
      </c>
      <c r="S122" s="5">
        <f t="shared" si="39"/>
        <v>508116.09423547547</v>
      </c>
      <c r="T122" s="5">
        <f t="shared" si="5"/>
        <v>599945.39284094435</v>
      </c>
      <c r="U122" s="5">
        <f t="shared" si="6"/>
        <v>583170.70139453083</v>
      </c>
      <c r="V122" s="150"/>
      <c r="W122" s="2">
        <v>115</v>
      </c>
      <c r="X122" s="118">
        <v>48335</v>
      </c>
      <c r="Y122" s="5">
        <f t="shared" si="40"/>
        <v>598035.26970937068</v>
      </c>
      <c r="Z122" s="5">
        <f t="shared" si="41"/>
        <v>4952.9108736857979</v>
      </c>
      <c r="AA122" s="5">
        <f t="shared" si="7"/>
        <v>966.00907562332668</v>
      </c>
      <c r="AB122" s="35">
        <f t="shared" si="8"/>
        <v>1.9383654266935425E-2</v>
      </c>
      <c r="AC122" s="5">
        <f t="shared" si="9"/>
        <v>3986.9017980624712</v>
      </c>
      <c r="AD122" s="35">
        <f t="shared" si="10"/>
        <v>0.08</v>
      </c>
      <c r="AE122" s="5">
        <f t="shared" si="42"/>
        <v>77930.739366252499</v>
      </c>
      <c r="AF122" s="5">
        <f t="shared" si="43"/>
        <v>491654.01110761415</v>
      </c>
      <c r="AG122" s="5">
        <f t="shared" si="11"/>
        <v>597069.26063374733</v>
      </c>
      <c r="AH122" s="5">
        <f t="shared" si="12"/>
        <v>569584.7504738667</v>
      </c>
      <c r="AI122" s="150"/>
      <c r="AJ122" s="2">
        <v>115</v>
      </c>
      <c r="AK122" s="118">
        <v>48335</v>
      </c>
      <c r="AL122" s="5">
        <f t="shared" si="44"/>
        <v>595099.74434690189</v>
      </c>
      <c r="AM122" s="5">
        <f t="shared" si="45"/>
        <v>4835.7826575235513</v>
      </c>
      <c r="AN122" s="5">
        <f t="shared" si="13"/>
        <v>992.43014194981015</v>
      </c>
      <c r="AO122" s="35">
        <f t="shared" si="14"/>
        <v>2.0012043050812514E-2</v>
      </c>
      <c r="AP122" s="5">
        <f t="shared" si="15"/>
        <v>3843.3525155737411</v>
      </c>
      <c r="AQ122" s="35">
        <f t="shared" si="16"/>
        <v>7.7499999999999999E-2</v>
      </c>
      <c r="AR122" s="5">
        <f t="shared" si="46"/>
        <v>80892.685795047641</v>
      </c>
      <c r="AS122" s="5">
        <f t="shared" si="47"/>
        <v>475222.31982016069</v>
      </c>
      <c r="AT122" s="5">
        <f t="shared" si="17"/>
        <v>594107.3142049521</v>
      </c>
      <c r="AU122" s="5">
        <f t="shared" si="18"/>
        <v>556115.0056152083</v>
      </c>
      <c r="AV122" s="150"/>
      <c r="AW122" s="2">
        <v>115</v>
      </c>
      <c r="AX122" s="118">
        <v>48335</v>
      </c>
      <c r="AY122" s="5">
        <f t="shared" si="48"/>
        <v>592077.78480609914</v>
      </c>
      <c r="AZ122" s="5">
        <f t="shared" si="49"/>
        <v>4719.6979327312483</v>
      </c>
      <c r="BA122" s="5">
        <f t="shared" si="19"/>
        <v>1019.2117776931291</v>
      </c>
      <c r="BB122" s="35">
        <f t="shared" si="20"/>
        <v>2.0656984008145071E-2</v>
      </c>
      <c r="BC122" s="5">
        <f t="shared" si="21"/>
        <v>3700.4861550381193</v>
      </c>
      <c r="BD122" s="35">
        <f t="shared" si="22"/>
        <v>7.4999999999999997E-2</v>
      </c>
      <c r="BE122" s="5">
        <f t="shared" si="50"/>
        <v>83941.426971594105</v>
      </c>
      <c r="BF122" s="5">
        <f t="shared" si="51"/>
        <v>458823.83529249969</v>
      </c>
      <c r="BG122" s="5">
        <f t="shared" si="23"/>
        <v>591058.57302840601</v>
      </c>
      <c r="BH122" s="5">
        <f t="shared" si="24"/>
        <v>542765.26226409385</v>
      </c>
      <c r="BI122" s="150"/>
      <c r="BJ122" s="2">
        <v>115</v>
      </c>
      <c r="BK122" s="118">
        <v>48335</v>
      </c>
      <c r="BL122" s="5">
        <f t="shared" si="52"/>
        <v>588968.48694929096</v>
      </c>
      <c r="BM122" s="5">
        <f t="shared" si="53"/>
        <v>4604.6898903792935</v>
      </c>
      <c r="BN122" s="5">
        <f t="shared" si="25"/>
        <v>1046.3386150606607</v>
      </c>
      <c r="BO122" s="35">
        <f t="shared" si="26"/>
        <v>2.131873548237731E-2</v>
      </c>
      <c r="BP122" s="5">
        <f t="shared" si="27"/>
        <v>3558.3512753186328</v>
      </c>
      <c r="BQ122" s="35">
        <f t="shared" si="28"/>
        <v>7.2499999999999995E-2</v>
      </c>
      <c r="BR122" s="5">
        <f t="shared" si="54"/>
        <v>87077.851665769354</v>
      </c>
      <c r="BS122" s="5">
        <f t="shared" si="55"/>
        <v>442461.4857278493</v>
      </c>
      <c r="BT122" s="5">
        <f t="shared" si="29"/>
        <v>587922.1483342303</v>
      </c>
      <c r="BU122" s="5">
        <f t="shared" si="30"/>
        <v>529539.33739361865</v>
      </c>
      <c r="BV122" s="150"/>
      <c r="BW122" s="2">
        <v>115</v>
      </c>
      <c r="BX122" s="118">
        <v>48335</v>
      </c>
      <c r="BY122" s="5">
        <f t="shared" si="56"/>
        <v>585771.04348987876</v>
      </c>
      <c r="BZ122" s="5">
        <f t="shared" si="57"/>
        <v>4490.7918424594827</v>
      </c>
      <c r="CA122" s="5">
        <f t="shared" si="31"/>
        <v>1073.7940887685231</v>
      </c>
      <c r="CB122" s="35">
        <f t="shared" si="32"/>
        <v>2.1997552129674226E-2</v>
      </c>
      <c r="CC122" s="5">
        <f t="shared" si="33"/>
        <v>3416.9977536909596</v>
      </c>
      <c r="CD122" s="35">
        <f t="shared" si="34"/>
        <v>7.0000000000000007E-2</v>
      </c>
      <c r="CE122" s="5">
        <f t="shared" si="58"/>
        <v>90302.750598889223</v>
      </c>
      <c r="CF122" s="5">
        <f t="shared" si="59"/>
        <v>426138.31128395151</v>
      </c>
      <c r="CG122" s="5">
        <f t="shared" si="35"/>
        <v>584697.24940111022</v>
      </c>
      <c r="CH122" s="5">
        <f t="shared" si="36"/>
        <v>516441.0618828407</v>
      </c>
    </row>
    <row r="123" spans="9:86" ht="14.25" customHeight="1">
      <c r="I123" s="150"/>
      <c r="J123" s="2">
        <v>116</v>
      </c>
      <c r="K123" s="118">
        <v>48366</v>
      </c>
      <c r="L123" s="5">
        <f t="shared" si="37"/>
        <v>599945.39284094435</v>
      </c>
      <c r="M123" s="5">
        <f t="shared" si="0"/>
        <v>5071.049577343746</v>
      </c>
      <c r="N123" s="5">
        <f t="shared" si="1"/>
        <v>946.42500156225378</v>
      </c>
      <c r="O123" s="35">
        <f t="shared" si="2"/>
        <v>1.8930222907400516E-2</v>
      </c>
      <c r="P123" s="5">
        <f t="shared" si="3"/>
        <v>4124.6245757814922</v>
      </c>
      <c r="Q123" s="35">
        <f t="shared" si="4"/>
        <v>8.2500000000000004E-2</v>
      </c>
      <c r="R123" s="5">
        <f t="shared" si="38"/>
        <v>76001.032160617629</v>
      </c>
      <c r="S123" s="5">
        <f t="shared" si="39"/>
        <v>512240.71881125699</v>
      </c>
      <c r="T123" s="5">
        <f t="shared" si="5"/>
        <v>598998.96783938212</v>
      </c>
      <c r="U123" s="5">
        <f t="shared" si="6"/>
        <v>588241.75097187457</v>
      </c>
      <c r="V123" s="150"/>
      <c r="W123" s="2">
        <v>116</v>
      </c>
      <c r="X123" s="118">
        <v>48366</v>
      </c>
      <c r="Y123" s="5">
        <f t="shared" si="40"/>
        <v>597069.26063374733</v>
      </c>
      <c r="Z123" s="5">
        <f t="shared" si="41"/>
        <v>4952.9108736857979</v>
      </c>
      <c r="AA123" s="5">
        <f t="shared" si="7"/>
        <v>972.44913612748223</v>
      </c>
      <c r="AB123" s="35">
        <f t="shared" si="8"/>
        <v>1.9544448865351977E-2</v>
      </c>
      <c r="AC123" s="5">
        <f t="shared" si="9"/>
        <v>3980.4617375583157</v>
      </c>
      <c r="AD123" s="35">
        <f t="shared" si="10"/>
        <v>0.08</v>
      </c>
      <c r="AE123" s="5">
        <f t="shared" si="42"/>
        <v>78903.188502379984</v>
      </c>
      <c r="AF123" s="5">
        <f t="shared" si="43"/>
        <v>495634.47284517245</v>
      </c>
      <c r="AG123" s="5">
        <f t="shared" si="11"/>
        <v>596096.81149761984</v>
      </c>
      <c r="AH123" s="5">
        <f t="shared" si="12"/>
        <v>574537.66134755244</v>
      </c>
      <c r="AI123" s="150"/>
      <c r="AJ123" s="2">
        <v>116</v>
      </c>
      <c r="AK123" s="118">
        <v>48366</v>
      </c>
      <c r="AL123" s="5">
        <f t="shared" si="44"/>
        <v>594107.3142049521</v>
      </c>
      <c r="AM123" s="5">
        <f t="shared" si="45"/>
        <v>4835.7826575235513</v>
      </c>
      <c r="AN123" s="5">
        <f t="shared" si="13"/>
        <v>998.83958661656879</v>
      </c>
      <c r="AO123" s="35">
        <f t="shared" si="14"/>
        <v>2.017493263054481E-2</v>
      </c>
      <c r="AP123" s="5">
        <f t="shared" si="15"/>
        <v>3836.9430709069825</v>
      </c>
      <c r="AQ123" s="35">
        <f t="shared" si="16"/>
        <v>7.7499999999999999E-2</v>
      </c>
      <c r="AR123" s="5">
        <f t="shared" si="46"/>
        <v>81891.525381664207</v>
      </c>
      <c r="AS123" s="5">
        <f t="shared" si="47"/>
        <v>479059.26289106766</v>
      </c>
      <c r="AT123" s="5">
        <f t="shared" si="17"/>
        <v>593108.47461833549</v>
      </c>
      <c r="AU123" s="5">
        <f t="shared" si="18"/>
        <v>560950.78827273182</v>
      </c>
      <c r="AV123" s="150"/>
      <c r="AW123" s="2">
        <v>116</v>
      </c>
      <c r="AX123" s="118">
        <v>48366</v>
      </c>
      <c r="AY123" s="5">
        <f t="shared" si="48"/>
        <v>591058.57302840601</v>
      </c>
      <c r="AZ123" s="5">
        <f t="shared" si="49"/>
        <v>4719.6979327312483</v>
      </c>
      <c r="BA123" s="5">
        <f t="shared" si="19"/>
        <v>1025.5818513037111</v>
      </c>
      <c r="BB123" s="35">
        <f t="shared" si="20"/>
        <v>2.0821933353554561E-2</v>
      </c>
      <c r="BC123" s="5">
        <f t="shared" si="21"/>
        <v>3694.1160814275372</v>
      </c>
      <c r="BD123" s="35">
        <f t="shared" si="22"/>
        <v>7.4999999999999997E-2</v>
      </c>
      <c r="BE123" s="5">
        <f t="shared" si="50"/>
        <v>84967.008822897813</v>
      </c>
      <c r="BF123" s="5">
        <f t="shared" si="51"/>
        <v>462517.95137392724</v>
      </c>
      <c r="BG123" s="5">
        <f t="shared" si="23"/>
        <v>590032.99117710232</v>
      </c>
      <c r="BH123" s="5">
        <f t="shared" si="24"/>
        <v>547484.96019682509</v>
      </c>
      <c r="BI123" s="150"/>
      <c r="BJ123" s="2">
        <v>116</v>
      </c>
      <c r="BK123" s="118">
        <v>48366</v>
      </c>
      <c r="BL123" s="5">
        <f t="shared" si="52"/>
        <v>587922.1483342303</v>
      </c>
      <c r="BM123" s="5">
        <f t="shared" si="53"/>
        <v>4604.6898903792935</v>
      </c>
      <c r="BN123" s="5">
        <f t="shared" si="25"/>
        <v>1052.6602441933187</v>
      </c>
      <c r="BO123" s="35">
        <f t="shared" si="26"/>
        <v>2.1485706851000708E-2</v>
      </c>
      <c r="BP123" s="5">
        <f t="shared" si="27"/>
        <v>3552.0296461859748</v>
      </c>
      <c r="BQ123" s="35">
        <f t="shared" si="28"/>
        <v>7.2499999999999995E-2</v>
      </c>
      <c r="BR123" s="5">
        <f t="shared" si="54"/>
        <v>88130.511909962675</v>
      </c>
      <c r="BS123" s="5">
        <f t="shared" si="55"/>
        <v>446013.51537403528</v>
      </c>
      <c r="BT123" s="5">
        <f t="shared" si="29"/>
        <v>586869.48809003702</v>
      </c>
      <c r="BU123" s="5">
        <f t="shared" si="30"/>
        <v>534144.02728399797</v>
      </c>
      <c r="BV123" s="150"/>
      <c r="BW123" s="2">
        <v>116</v>
      </c>
      <c r="BX123" s="118">
        <v>48366</v>
      </c>
      <c r="BY123" s="5">
        <f t="shared" si="56"/>
        <v>584697.24940111022</v>
      </c>
      <c r="BZ123" s="5">
        <f t="shared" si="57"/>
        <v>4490.7918424594827</v>
      </c>
      <c r="CA123" s="5">
        <f t="shared" si="31"/>
        <v>1080.0578876196728</v>
      </c>
      <c r="CB123" s="35">
        <f t="shared" si="32"/>
        <v>2.2166505255003965E-2</v>
      </c>
      <c r="CC123" s="5">
        <f t="shared" si="33"/>
        <v>3410.7339548398099</v>
      </c>
      <c r="CD123" s="35">
        <f t="shared" si="34"/>
        <v>7.0000000000000007E-2</v>
      </c>
      <c r="CE123" s="5">
        <f t="shared" si="58"/>
        <v>91382.808486508889</v>
      </c>
      <c r="CF123" s="5">
        <f t="shared" si="59"/>
        <v>429549.04523879132</v>
      </c>
      <c r="CG123" s="5">
        <f t="shared" si="35"/>
        <v>583617.19151349051</v>
      </c>
      <c r="CH123" s="5">
        <f t="shared" si="36"/>
        <v>520931.85372530023</v>
      </c>
    </row>
    <row r="124" spans="9:86" ht="14.25" customHeight="1">
      <c r="I124" s="150"/>
      <c r="J124" s="2">
        <v>117</v>
      </c>
      <c r="K124" s="118">
        <v>48396</v>
      </c>
      <c r="L124" s="5">
        <f t="shared" si="37"/>
        <v>598998.96783938212</v>
      </c>
      <c r="M124" s="5">
        <f t="shared" si="0"/>
        <v>5071.049577343746</v>
      </c>
      <c r="N124" s="5">
        <f t="shared" si="1"/>
        <v>952.93167344799349</v>
      </c>
      <c r="O124" s="35">
        <f t="shared" si="2"/>
        <v>1.9090483782673553E-2</v>
      </c>
      <c r="P124" s="5">
        <f t="shared" si="3"/>
        <v>4118.1179038957525</v>
      </c>
      <c r="Q124" s="35">
        <f t="shared" si="4"/>
        <v>8.2500000000000018E-2</v>
      </c>
      <c r="R124" s="5">
        <f t="shared" si="38"/>
        <v>76953.963834065624</v>
      </c>
      <c r="S124" s="5">
        <f t="shared" si="39"/>
        <v>516358.83671515272</v>
      </c>
      <c r="T124" s="5">
        <f t="shared" si="5"/>
        <v>598046.03616593417</v>
      </c>
      <c r="U124" s="5">
        <f t="shared" si="6"/>
        <v>593312.80054921831</v>
      </c>
      <c r="V124" s="150"/>
      <c r="W124" s="2">
        <v>117</v>
      </c>
      <c r="X124" s="118">
        <v>48396</v>
      </c>
      <c r="Y124" s="5">
        <f t="shared" si="40"/>
        <v>596096.81149761984</v>
      </c>
      <c r="Z124" s="5">
        <f t="shared" si="41"/>
        <v>4952.9108736857979</v>
      </c>
      <c r="AA124" s="5">
        <f t="shared" si="7"/>
        <v>978.93213036833185</v>
      </c>
      <c r="AB124" s="35">
        <f t="shared" si="8"/>
        <v>1.9706841804616647E-2</v>
      </c>
      <c r="AC124" s="5">
        <f t="shared" si="9"/>
        <v>3973.9787433174661</v>
      </c>
      <c r="AD124" s="35">
        <f t="shared" si="10"/>
        <v>0.08</v>
      </c>
      <c r="AE124" s="5">
        <f t="shared" si="42"/>
        <v>79882.120632748323</v>
      </c>
      <c r="AF124" s="5">
        <f t="shared" si="43"/>
        <v>499608.45158848993</v>
      </c>
      <c r="AG124" s="5">
        <f t="shared" si="11"/>
        <v>595117.87936725153</v>
      </c>
      <c r="AH124" s="5">
        <f t="shared" si="12"/>
        <v>579490.57222123828</v>
      </c>
      <c r="AI124" s="150"/>
      <c r="AJ124" s="2">
        <v>117</v>
      </c>
      <c r="AK124" s="118">
        <v>48396</v>
      </c>
      <c r="AL124" s="5">
        <f t="shared" si="44"/>
        <v>593108.47461833549</v>
      </c>
      <c r="AM124" s="5">
        <f t="shared" si="45"/>
        <v>4835.7826575235513</v>
      </c>
      <c r="AN124" s="5">
        <f t="shared" si="13"/>
        <v>1005.290425613468</v>
      </c>
      <c r="AO124" s="35">
        <f t="shared" si="14"/>
        <v>2.0339424613894538E-2</v>
      </c>
      <c r="AP124" s="5">
        <f t="shared" si="15"/>
        <v>3830.4922319100833</v>
      </c>
      <c r="AQ124" s="35">
        <f t="shared" si="16"/>
        <v>7.7499999999999999E-2</v>
      </c>
      <c r="AR124" s="5">
        <f t="shared" si="46"/>
        <v>82896.815807277671</v>
      </c>
      <c r="AS124" s="5">
        <f t="shared" si="47"/>
        <v>482889.75512297772</v>
      </c>
      <c r="AT124" s="5">
        <f t="shared" si="17"/>
        <v>592103.18419272196</v>
      </c>
      <c r="AU124" s="5">
        <f t="shared" si="18"/>
        <v>565786.57093025534</v>
      </c>
      <c r="AV124" s="150"/>
      <c r="AW124" s="2">
        <v>117</v>
      </c>
      <c r="AX124" s="118">
        <v>48396</v>
      </c>
      <c r="AY124" s="5">
        <f t="shared" si="48"/>
        <v>590032.99117710232</v>
      </c>
      <c r="AZ124" s="5">
        <f t="shared" si="49"/>
        <v>4719.6979327312483</v>
      </c>
      <c r="BA124" s="5">
        <f t="shared" si="19"/>
        <v>1031.9917378743589</v>
      </c>
      <c r="BB124" s="35">
        <f t="shared" si="20"/>
        <v>2.0988488846677384E-2</v>
      </c>
      <c r="BC124" s="5">
        <f t="shared" si="21"/>
        <v>3687.7061948568894</v>
      </c>
      <c r="BD124" s="35">
        <f t="shared" si="22"/>
        <v>7.4999999999999997E-2</v>
      </c>
      <c r="BE124" s="5">
        <f t="shared" si="50"/>
        <v>85999.000560772169</v>
      </c>
      <c r="BF124" s="5">
        <f t="shared" si="51"/>
        <v>466205.65756878414</v>
      </c>
      <c r="BG124" s="5">
        <f t="shared" si="23"/>
        <v>589000.99943922798</v>
      </c>
      <c r="BH124" s="5">
        <f t="shared" si="24"/>
        <v>552204.65812955634</v>
      </c>
      <c r="BI124" s="150"/>
      <c r="BJ124" s="2">
        <v>117</v>
      </c>
      <c r="BK124" s="118">
        <v>48396</v>
      </c>
      <c r="BL124" s="5">
        <f t="shared" si="52"/>
        <v>586869.48809003702</v>
      </c>
      <c r="BM124" s="5">
        <f t="shared" si="53"/>
        <v>4604.6898903792935</v>
      </c>
      <c r="BN124" s="5">
        <f t="shared" si="25"/>
        <v>1059.0200665019865</v>
      </c>
      <c r="BO124" s="35">
        <f t="shared" si="26"/>
        <v>2.165428780320941E-2</v>
      </c>
      <c r="BP124" s="5">
        <f t="shared" si="27"/>
        <v>3545.669823877307</v>
      </c>
      <c r="BQ124" s="35">
        <f t="shared" si="28"/>
        <v>7.2499999999999995E-2</v>
      </c>
      <c r="BR124" s="5">
        <f t="shared" si="54"/>
        <v>89189.531976464656</v>
      </c>
      <c r="BS124" s="5">
        <f t="shared" si="55"/>
        <v>449559.18519791256</v>
      </c>
      <c r="BT124" s="5">
        <f t="shared" si="29"/>
        <v>585810.46802353498</v>
      </c>
      <c r="BU124" s="5">
        <f t="shared" si="30"/>
        <v>538748.71717437718</v>
      </c>
      <c r="BV124" s="150"/>
      <c r="BW124" s="2">
        <v>117</v>
      </c>
      <c r="BX124" s="118">
        <v>48396</v>
      </c>
      <c r="BY124" s="5">
        <f t="shared" si="56"/>
        <v>583617.19151349051</v>
      </c>
      <c r="BZ124" s="5">
        <f t="shared" si="57"/>
        <v>4490.7918424594827</v>
      </c>
      <c r="CA124" s="5">
        <f t="shared" si="31"/>
        <v>1086.3582252974547</v>
      </c>
      <c r="CB124" s="35">
        <f t="shared" si="32"/>
        <v>2.233707110265637E-2</v>
      </c>
      <c r="CC124" s="5">
        <f t="shared" si="33"/>
        <v>3404.433617162028</v>
      </c>
      <c r="CD124" s="35">
        <f t="shared" si="34"/>
        <v>7.0000000000000007E-2</v>
      </c>
      <c r="CE124" s="5">
        <f t="shared" si="58"/>
        <v>92469.166711806349</v>
      </c>
      <c r="CF124" s="5">
        <f t="shared" si="59"/>
        <v>432953.47885595338</v>
      </c>
      <c r="CG124" s="5">
        <f t="shared" si="35"/>
        <v>582530.8332881931</v>
      </c>
      <c r="CH124" s="5">
        <f t="shared" si="36"/>
        <v>525422.64556775976</v>
      </c>
    </row>
    <row r="125" spans="9:86" ht="14.25" customHeight="1">
      <c r="I125" s="150"/>
      <c r="J125" s="2">
        <v>118</v>
      </c>
      <c r="K125" s="118">
        <v>48427</v>
      </c>
      <c r="L125" s="5">
        <f t="shared" si="37"/>
        <v>598046.03616593417</v>
      </c>
      <c r="M125" s="5">
        <f t="shared" si="0"/>
        <v>5071.049577343746</v>
      </c>
      <c r="N125" s="5">
        <f t="shared" si="1"/>
        <v>959.48307870294866</v>
      </c>
      <c r="O125" s="35">
        <f t="shared" si="2"/>
        <v>1.9252358929172403E-2</v>
      </c>
      <c r="P125" s="5">
        <f t="shared" si="3"/>
        <v>4111.5664986407974</v>
      </c>
      <c r="Q125" s="35">
        <f t="shared" si="4"/>
        <v>8.2500000000000004E-2</v>
      </c>
      <c r="R125" s="5">
        <f t="shared" si="38"/>
        <v>77913.446912768573</v>
      </c>
      <c r="S125" s="5">
        <f t="shared" si="39"/>
        <v>520470.40321379353</v>
      </c>
      <c r="T125" s="5">
        <f t="shared" si="5"/>
        <v>597086.55308723124</v>
      </c>
      <c r="U125" s="5">
        <f t="shared" si="6"/>
        <v>598383.85012656206</v>
      </c>
      <c r="V125" s="150"/>
      <c r="W125" s="2">
        <v>118</v>
      </c>
      <c r="X125" s="118">
        <v>48427</v>
      </c>
      <c r="Y125" s="5">
        <f t="shared" si="40"/>
        <v>595117.87936725153</v>
      </c>
      <c r="Z125" s="5">
        <f t="shared" si="41"/>
        <v>4952.9108736857979</v>
      </c>
      <c r="AA125" s="5">
        <f t="shared" si="7"/>
        <v>985.45834457078763</v>
      </c>
      <c r="AB125" s="35">
        <f t="shared" si="8"/>
        <v>1.9870853397015567E-2</v>
      </c>
      <c r="AC125" s="5">
        <f t="shared" si="9"/>
        <v>3967.4525291150103</v>
      </c>
      <c r="AD125" s="35">
        <f t="shared" si="10"/>
        <v>0.08</v>
      </c>
      <c r="AE125" s="5">
        <f t="shared" si="42"/>
        <v>80867.578977319106</v>
      </c>
      <c r="AF125" s="5">
        <f t="shared" si="43"/>
        <v>503575.90411760495</v>
      </c>
      <c r="AG125" s="5">
        <f t="shared" si="11"/>
        <v>594132.4210226807</v>
      </c>
      <c r="AH125" s="5">
        <f t="shared" si="12"/>
        <v>584443.48309492401</v>
      </c>
      <c r="AI125" s="150"/>
      <c r="AJ125" s="2">
        <v>118</v>
      </c>
      <c r="AK125" s="118">
        <v>48427</v>
      </c>
      <c r="AL125" s="5">
        <f t="shared" si="44"/>
        <v>592103.18419272196</v>
      </c>
      <c r="AM125" s="5">
        <f t="shared" si="45"/>
        <v>4835.7826575235513</v>
      </c>
      <c r="AN125" s="5">
        <f t="shared" si="13"/>
        <v>1011.7829262788887</v>
      </c>
      <c r="AO125" s="35">
        <f t="shared" si="14"/>
        <v>2.0505539303762289E-2</v>
      </c>
      <c r="AP125" s="5">
        <f t="shared" si="15"/>
        <v>3823.9997312446626</v>
      </c>
      <c r="AQ125" s="35">
        <f t="shared" si="16"/>
        <v>7.7499999999999999E-2</v>
      </c>
      <c r="AR125" s="5">
        <f t="shared" si="46"/>
        <v>83908.598733556559</v>
      </c>
      <c r="AS125" s="5">
        <f t="shared" si="47"/>
        <v>486713.75485422235</v>
      </c>
      <c r="AT125" s="5">
        <f t="shared" si="17"/>
        <v>591091.40126644308</v>
      </c>
      <c r="AU125" s="5">
        <f t="shared" si="18"/>
        <v>570622.35358777887</v>
      </c>
      <c r="AV125" s="150"/>
      <c r="AW125" s="2">
        <v>118</v>
      </c>
      <c r="AX125" s="118">
        <v>48427</v>
      </c>
      <c r="AY125" s="5">
        <f t="shared" si="48"/>
        <v>589000.99943922798</v>
      </c>
      <c r="AZ125" s="5">
        <f t="shared" si="49"/>
        <v>4719.6979327312483</v>
      </c>
      <c r="BA125" s="5">
        <f t="shared" si="19"/>
        <v>1038.4416862360736</v>
      </c>
      <c r="BB125" s="35">
        <f t="shared" si="20"/>
        <v>2.1156670781029153E-2</v>
      </c>
      <c r="BC125" s="5">
        <f t="shared" si="21"/>
        <v>3681.2562464951748</v>
      </c>
      <c r="BD125" s="35">
        <f t="shared" si="22"/>
        <v>7.4999999999999997E-2</v>
      </c>
      <c r="BE125" s="5">
        <f t="shared" si="50"/>
        <v>87037.442247008235</v>
      </c>
      <c r="BF125" s="5">
        <f t="shared" si="51"/>
        <v>469886.91381527932</v>
      </c>
      <c r="BG125" s="5">
        <f t="shared" si="23"/>
        <v>587962.55775299191</v>
      </c>
      <c r="BH125" s="5">
        <f t="shared" si="24"/>
        <v>556924.35606228758</v>
      </c>
      <c r="BI125" s="150"/>
      <c r="BJ125" s="2">
        <v>118</v>
      </c>
      <c r="BK125" s="118">
        <v>48427</v>
      </c>
      <c r="BL125" s="5">
        <f t="shared" si="52"/>
        <v>585810.46802353498</v>
      </c>
      <c r="BM125" s="5">
        <f t="shared" si="53"/>
        <v>4604.6898903792935</v>
      </c>
      <c r="BN125" s="5">
        <f t="shared" si="25"/>
        <v>1065.418312737103</v>
      </c>
      <c r="BO125" s="35">
        <f t="shared" si="26"/>
        <v>2.1824498623216129E-2</v>
      </c>
      <c r="BP125" s="5">
        <f t="shared" si="27"/>
        <v>3539.2715776421906</v>
      </c>
      <c r="BQ125" s="35">
        <f t="shared" si="28"/>
        <v>7.2499999999999995E-2</v>
      </c>
      <c r="BR125" s="5">
        <f t="shared" si="54"/>
        <v>90254.950289201763</v>
      </c>
      <c r="BS125" s="5">
        <f t="shared" si="55"/>
        <v>453098.45677555475</v>
      </c>
      <c r="BT125" s="5">
        <f t="shared" si="29"/>
        <v>584745.04971079784</v>
      </c>
      <c r="BU125" s="5">
        <f t="shared" si="30"/>
        <v>543353.40706475649</v>
      </c>
      <c r="BV125" s="150"/>
      <c r="BW125" s="2">
        <v>118</v>
      </c>
      <c r="BX125" s="118">
        <v>48427</v>
      </c>
      <c r="BY125" s="5">
        <f t="shared" si="56"/>
        <v>582530.8332881931</v>
      </c>
      <c r="BZ125" s="5">
        <f t="shared" si="57"/>
        <v>4490.7918424594827</v>
      </c>
      <c r="CA125" s="5">
        <f t="shared" si="31"/>
        <v>1092.6953149450228</v>
      </c>
      <c r="CB125" s="35">
        <f t="shared" si="32"/>
        <v>2.2509269947696069E-2</v>
      </c>
      <c r="CC125" s="5">
        <f t="shared" si="33"/>
        <v>3398.0965275144599</v>
      </c>
      <c r="CD125" s="35">
        <f t="shared" si="34"/>
        <v>7.0000000000000007E-2</v>
      </c>
      <c r="CE125" s="5">
        <f t="shared" si="58"/>
        <v>93561.862026751376</v>
      </c>
      <c r="CF125" s="5">
        <f t="shared" si="59"/>
        <v>436351.57538346783</v>
      </c>
      <c r="CG125" s="5">
        <f t="shared" si="35"/>
        <v>581438.13797324803</v>
      </c>
      <c r="CH125" s="5">
        <f t="shared" si="36"/>
        <v>529913.43741021922</v>
      </c>
    </row>
    <row r="126" spans="9:86" ht="14.25" customHeight="1">
      <c r="I126" s="150"/>
      <c r="J126" s="2">
        <v>119</v>
      </c>
      <c r="K126" s="118">
        <v>48458</v>
      </c>
      <c r="L126" s="5">
        <f t="shared" si="37"/>
        <v>597086.55308723124</v>
      </c>
      <c r="M126" s="5">
        <f t="shared" si="0"/>
        <v>5071.049577343746</v>
      </c>
      <c r="N126" s="5">
        <f t="shared" si="1"/>
        <v>966.07952486903105</v>
      </c>
      <c r="O126" s="35">
        <f t="shared" si="2"/>
        <v>1.9415869003391713E-2</v>
      </c>
      <c r="P126" s="5">
        <f t="shared" si="3"/>
        <v>4104.970052474715</v>
      </c>
      <c r="Q126" s="35">
        <f t="shared" si="4"/>
        <v>8.2500000000000004E-2</v>
      </c>
      <c r="R126" s="5">
        <f t="shared" si="38"/>
        <v>78879.5264376376</v>
      </c>
      <c r="S126" s="5">
        <f t="shared" si="39"/>
        <v>524575.37326626829</v>
      </c>
      <c r="T126" s="5">
        <f t="shared" si="5"/>
        <v>596120.47356236225</v>
      </c>
      <c r="U126" s="5">
        <f t="shared" si="6"/>
        <v>603454.89970390592</v>
      </c>
      <c r="V126" s="150"/>
      <c r="W126" s="2">
        <v>119</v>
      </c>
      <c r="X126" s="118">
        <v>48458</v>
      </c>
      <c r="Y126" s="5">
        <f t="shared" si="40"/>
        <v>594132.4210226807</v>
      </c>
      <c r="Z126" s="5">
        <f t="shared" si="41"/>
        <v>4952.9108736857979</v>
      </c>
      <c r="AA126" s="5">
        <f t="shared" si="7"/>
        <v>992.0280668679261</v>
      </c>
      <c r="AB126" s="35">
        <f t="shared" si="8"/>
        <v>2.003650428960629E-2</v>
      </c>
      <c r="AC126" s="5">
        <f t="shared" si="9"/>
        <v>3960.8828068178718</v>
      </c>
      <c r="AD126" s="35">
        <f t="shared" si="10"/>
        <v>0.08</v>
      </c>
      <c r="AE126" s="5">
        <f t="shared" si="42"/>
        <v>81859.607044187025</v>
      </c>
      <c r="AF126" s="5">
        <f t="shared" si="43"/>
        <v>507536.78692442283</v>
      </c>
      <c r="AG126" s="5">
        <f t="shared" si="11"/>
        <v>593140.39295581274</v>
      </c>
      <c r="AH126" s="5">
        <f t="shared" si="12"/>
        <v>589396.39396860986</v>
      </c>
      <c r="AI126" s="150"/>
      <c r="AJ126" s="2">
        <v>119</v>
      </c>
      <c r="AK126" s="118">
        <v>48458</v>
      </c>
      <c r="AL126" s="5">
        <f t="shared" si="44"/>
        <v>591091.40126644308</v>
      </c>
      <c r="AM126" s="5">
        <f t="shared" si="45"/>
        <v>4835.7826575235513</v>
      </c>
      <c r="AN126" s="5">
        <f t="shared" si="13"/>
        <v>1018.3173576777731</v>
      </c>
      <c r="AO126" s="35">
        <f t="shared" si="14"/>
        <v>2.0673297337690452E-2</v>
      </c>
      <c r="AP126" s="5">
        <f t="shared" si="15"/>
        <v>3817.4652998457782</v>
      </c>
      <c r="AQ126" s="35">
        <f t="shared" si="16"/>
        <v>7.7499999999999999E-2</v>
      </c>
      <c r="AR126" s="5">
        <f t="shared" si="46"/>
        <v>84926.916091234336</v>
      </c>
      <c r="AS126" s="5">
        <f t="shared" si="47"/>
        <v>490531.22015406814</v>
      </c>
      <c r="AT126" s="5">
        <f t="shared" si="17"/>
        <v>590073.08390876534</v>
      </c>
      <c r="AU126" s="5">
        <f t="shared" si="18"/>
        <v>575458.13624530251</v>
      </c>
      <c r="AV126" s="150"/>
      <c r="AW126" s="2">
        <v>119</v>
      </c>
      <c r="AX126" s="118">
        <v>48458</v>
      </c>
      <c r="AY126" s="5">
        <f t="shared" si="48"/>
        <v>587962.55775299191</v>
      </c>
      <c r="AZ126" s="5">
        <f t="shared" si="49"/>
        <v>4719.6979327312483</v>
      </c>
      <c r="BA126" s="5">
        <f t="shared" si="19"/>
        <v>1044.9319467750493</v>
      </c>
      <c r="BB126" s="35">
        <f t="shared" si="20"/>
        <v>2.1326499784648546E-2</v>
      </c>
      <c r="BC126" s="5">
        <f t="shared" si="21"/>
        <v>3674.7659859561991</v>
      </c>
      <c r="BD126" s="35">
        <f t="shared" si="22"/>
        <v>7.4999999999999997E-2</v>
      </c>
      <c r="BE126" s="5">
        <f t="shared" si="50"/>
        <v>88082.374193783282</v>
      </c>
      <c r="BF126" s="5">
        <f t="shared" si="51"/>
        <v>473561.6798012355</v>
      </c>
      <c r="BG126" s="5">
        <f t="shared" si="23"/>
        <v>586917.62580621685</v>
      </c>
      <c r="BH126" s="5">
        <f t="shared" si="24"/>
        <v>561644.05399501882</v>
      </c>
      <c r="BI126" s="150"/>
      <c r="BJ126" s="2">
        <v>119</v>
      </c>
      <c r="BK126" s="118">
        <v>48458</v>
      </c>
      <c r="BL126" s="5">
        <f t="shared" si="52"/>
        <v>584745.04971079784</v>
      </c>
      <c r="BM126" s="5">
        <f t="shared" si="53"/>
        <v>4604.6898903792935</v>
      </c>
      <c r="BN126" s="5">
        <f t="shared" si="25"/>
        <v>1071.8552150432233</v>
      </c>
      <c r="BO126" s="35">
        <f t="shared" si="26"/>
        <v>2.1996359929648098E-2</v>
      </c>
      <c r="BP126" s="5">
        <f t="shared" si="27"/>
        <v>3532.8346753360702</v>
      </c>
      <c r="BQ126" s="35">
        <f t="shared" si="28"/>
        <v>7.2499999999999995E-2</v>
      </c>
      <c r="BR126" s="5">
        <f t="shared" si="54"/>
        <v>91326.805504244985</v>
      </c>
      <c r="BS126" s="5">
        <f t="shared" si="55"/>
        <v>456631.29145089083</v>
      </c>
      <c r="BT126" s="5">
        <f t="shared" si="29"/>
        <v>583673.19449575467</v>
      </c>
      <c r="BU126" s="5">
        <f t="shared" si="30"/>
        <v>547958.09695513581</v>
      </c>
      <c r="BV126" s="150"/>
      <c r="BW126" s="2">
        <v>119</v>
      </c>
      <c r="BX126" s="118">
        <v>48458</v>
      </c>
      <c r="BY126" s="5">
        <f t="shared" si="56"/>
        <v>581438.13797324803</v>
      </c>
      <c r="BZ126" s="5">
        <f t="shared" si="57"/>
        <v>4490.7918424594827</v>
      </c>
      <c r="CA126" s="5">
        <f t="shared" si="31"/>
        <v>1099.0693709488692</v>
      </c>
      <c r="CB126" s="35">
        <f t="shared" si="32"/>
        <v>2.2683122399503226E-2</v>
      </c>
      <c r="CC126" s="5">
        <f t="shared" si="33"/>
        <v>3391.7224715106136</v>
      </c>
      <c r="CD126" s="35">
        <f t="shared" si="34"/>
        <v>7.0000000000000007E-2</v>
      </c>
      <c r="CE126" s="5">
        <f t="shared" si="58"/>
        <v>94660.931397700246</v>
      </c>
      <c r="CF126" s="5">
        <f t="shared" si="59"/>
        <v>439743.29785497847</v>
      </c>
      <c r="CG126" s="5">
        <f t="shared" si="35"/>
        <v>580339.0686022992</v>
      </c>
      <c r="CH126" s="5">
        <f t="shared" si="36"/>
        <v>534404.22925267869</v>
      </c>
    </row>
    <row r="127" spans="9:86" ht="14.25" customHeight="1">
      <c r="I127" s="150"/>
      <c r="J127" s="2">
        <v>120</v>
      </c>
      <c r="K127" s="118">
        <v>48488</v>
      </c>
      <c r="L127" s="5">
        <f t="shared" si="37"/>
        <v>596120.47356236225</v>
      </c>
      <c r="M127" s="5">
        <f t="shared" si="0"/>
        <v>5071.049577343746</v>
      </c>
      <c r="N127" s="5">
        <f t="shared" si="1"/>
        <v>972.72132160250567</v>
      </c>
      <c r="O127" s="35">
        <f t="shared" si="2"/>
        <v>1.9581035003671872E-2</v>
      </c>
      <c r="P127" s="5">
        <f t="shared" si="3"/>
        <v>4098.3282557412404</v>
      </c>
      <c r="Q127" s="35">
        <f t="shared" si="4"/>
        <v>8.2500000000000004E-2</v>
      </c>
      <c r="R127" s="5">
        <f t="shared" si="38"/>
        <v>79852.247759240112</v>
      </c>
      <c r="S127" s="5">
        <f t="shared" si="39"/>
        <v>528673.70152200956</v>
      </c>
      <c r="T127" s="5">
        <f t="shared" si="5"/>
        <v>595147.75224075979</v>
      </c>
      <c r="U127" s="5">
        <f t="shared" si="6"/>
        <v>608525.94928124966</v>
      </c>
      <c r="V127" s="150"/>
      <c r="W127" s="2">
        <v>120</v>
      </c>
      <c r="X127" s="118">
        <v>48488</v>
      </c>
      <c r="Y127" s="5">
        <f t="shared" si="40"/>
        <v>593140.39295581274</v>
      </c>
      <c r="Z127" s="5">
        <f t="shared" si="41"/>
        <v>4952.9108736857979</v>
      </c>
      <c r="AA127" s="5">
        <f t="shared" si="7"/>
        <v>998.64158731371253</v>
      </c>
      <c r="AB127" s="35">
        <f t="shared" si="8"/>
        <v>2.0203815471149848E-2</v>
      </c>
      <c r="AC127" s="5">
        <f t="shared" si="9"/>
        <v>3954.2692863720854</v>
      </c>
      <c r="AD127" s="35">
        <f t="shared" si="10"/>
        <v>0.08</v>
      </c>
      <c r="AE127" s="5">
        <f t="shared" si="42"/>
        <v>82858.248631500741</v>
      </c>
      <c r="AF127" s="5">
        <f t="shared" si="43"/>
        <v>511491.05621079489</v>
      </c>
      <c r="AG127" s="5">
        <f t="shared" si="11"/>
        <v>592141.75136849901</v>
      </c>
      <c r="AH127" s="5">
        <f t="shared" si="12"/>
        <v>594349.30484229559</v>
      </c>
      <c r="AI127" s="150"/>
      <c r="AJ127" s="2">
        <v>120</v>
      </c>
      <c r="AK127" s="118">
        <v>48488</v>
      </c>
      <c r="AL127" s="5">
        <f t="shared" si="44"/>
        <v>590073.08390876534</v>
      </c>
      <c r="AM127" s="5">
        <f t="shared" si="45"/>
        <v>4835.7826575235513</v>
      </c>
      <c r="AN127" s="5">
        <f t="shared" si="13"/>
        <v>1024.8939906127753</v>
      </c>
      <c r="AO127" s="35">
        <f t="shared" si="14"/>
        <v>2.0842719694794419E-2</v>
      </c>
      <c r="AP127" s="5">
        <f t="shared" si="15"/>
        <v>3810.888666910776</v>
      </c>
      <c r="AQ127" s="35">
        <f t="shared" si="16"/>
        <v>7.7499999999999999E-2</v>
      </c>
      <c r="AR127" s="5">
        <f t="shared" si="46"/>
        <v>85951.810081847114</v>
      </c>
      <c r="AS127" s="5">
        <f t="shared" si="47"/>
        <v>494342.1088209789</v>
      </c>
      <c r="AT127" s="5">
        <f t="shared" si="17"/>
        <v>589048.18991815252</v>
      </c>
      <c r="AU127" s="5">
        <f t="shared" si="18"/>
        <v>580293.91890282603</v>
      </c>
      <c r="AV127" s="150"/>
      <c r="AW127" s="2">
        <v>120</v>
      </c>
      <c r="AX127" s="118">
        <v>48488</v>
      </c>
      <c r="AY127" s="5">
        <f t="shared" si="48"/>
        <v>586917.62580621685</v>
      </c>
      <c r="AZ127" s="5">
        <f t="shared" si="49"/>
        <v>4719.6979327312483</v>
      </c>
      <c r="BA127" s="5">
        <f t="shared" si="19"/>
        <v>1051.4627714423932</v>
      </c>
      <c r="BB127" s="35">
        <f t="shared" si="20"/>
        <v>2.1497996827027764E-2</v>
      </c>
      <c r="BC127" s="5">
        <f t="shared" si="21"/>
        <v>3668.2351612888551</v>
      </c>
      <c r="BD127" s="35">
        <f t="shared" si="22"/>
        <v>7.4999999999999997E-2</v>
      </c>
      <c r="BE127" s="5">
        <f t="shared" si="50"/>
        <v>89133.836965225681</v>
      </c>
      <c r="BF127" s="5">
        <f t="shared" si="51"/>
        <v>477229.91496252437</v>
      </c>
      <c r="BG127" s="5">
        <f t="shared" si="23"/>
        <v>585866.16303477448</v>
      </c>
      <c r="BH127" s="5">
        <f t="shared" si="24"/>
        <v>566363.75192775007</v>
      </c>
      <c r="BI127" s="150"/>
      <c r="BJ127" s="2">
        <v>120</v>
      </c>
      <c r="BK127" s="118">
        <v>48488</v>
      </c>
      <c r="BL127" s="5">
        <f t="shared" si="52"/>
        <v>583673.19449575467</v>
      </c>
      <c r="BM127" s="5">
        <f t="shared" si="53"/>
        <v>4604.6898903792935</v>
      </c>
      <c r="BN127" s="5">
        <f t="shared" si="25"/>
        <v>1078.3310069674426</v>
      </c>
      <c r="BO127" s="35">
        <f t="shared" si="26"/>
        <v>2.2169892682476836E-2</v>
      </c>
      <c r="BP127" s="5">
        <f t="shared" si="27"/>
        <v>3526.3588834118509</v>
      </c>
      <c r="BQ127" s="35">
        <f t="shared" si="28"/>
        <v>7.2499999999999995E-2</v>
      </c>
      <c r="BR127" s="5">
        <f t="shared" si="54"/>
        <v>92405.136511212433</v>
      </c>
      <c r="BS127" s="5">
        <f t="shared" si="55"/>
        <v>460157.65033430269</v>
      </c>
      <c r="BT127" s="5">
        <f t="shared" si="29"/>
        <v>582594.8634887872</v>
      </c>
      <c r="BU127" s="5">
        <f t="shared" si="30"/>
        <v>552562.78684551513</v>
      </c>
      <c r="BV127" s="150"/>
      <c r="BW127" s="2">
        <v>120</v>
      </c>
      <c r="BX127" s="118">
        <v>48488</v>
      </c>
      <c r="BY127" s="5">
        <f t="shared" si="56"/>
        <v>580339.0686022992</v>
      </c>
      <c r="BZ127" s="5">
        <f t="shared" si="57"/>
        <v>4490.7918424594827</v>
      </c>
      <c r="CA127" s="5">
        <f t="shared" si="31"/>
        <v>1105.4806089460708</v>
      </c>
      <c r="CB127" s="35">
        <f t="shared" si="32"/>
        <v>2.28586494087024E-2</v>
      </c>
      <c r="CC127" s="5">
        <f t="shared" si="33"/>
        <v>3385.3112335134119</v>
      </c>
      <c r="CD127" s="35">
        <f t="shared" si="34"/>
        <v>7.0000000000000007E-2</v>
      </c>
      <c r="CE127" s="5">
        <f t="shared" si="58"/>
        <v>95766.412006646322</v>
      </c>
      <c r="CF127" s="5">
        <f t="shared" si="59"/>
        <v>443128.60908849188</v>
      </c>
      <c r="CG127" s="5">
        <f t="shared" si="35"/>
        <v>579233.58799335314</v>
      </c>
      <c r="CH127" s="5">
        <f t="shared" si="36"/>
        <v>538895.02109513816</v>
      </c>
    </row>
    <row r="128" spans="9:86" ht="14.25" customHeight="1">
      <c r="I128" s="150"/>
      <c r="J128" s="2">
        <v>121</v>
      </c>
      <c r="K128" s="118">
        <v>48519</v>
      </c>
      <c r="L128" s="5">
        <f t="shared" si="37"/>
        <v>595147.75224075979</v>
      </c>
      <c r="M128" s="5">
        <f t="shared" si="0"/>
        <v>5071.049577343746</v>
      </c>
      <c r="N128" s="5">
        <f t="shared" si="1"/>
        <v>979.40878068852226</v>
      </c>
      <c r="O128" s="35">
        <f t="shared" si="2"/>
        <v>1.9747878277305113E-2</v>
      </c>
      <c r="P128" s="5">
        <f t="shared" si="3"/>
        <v>4091.6407966552238</v>
      </c>
      <c r="Q128" s="35">
        <f t="shared" si="4"/>
        <v>8.2500000000000004E-2</v>
      </c>
      <c r="R128" s="5">
        <f t="shared" si="38"/>
        <v>80831.656539928634</v>
      </c>
      <c r="S128" s="5">
        <f t="shared" si="39"/>
        <v>532765.34231866477</v>
      </c>
      <c r="T128" s="5">
        <f t="shared" si="5"/>
        <v>594168.34346007125</v>
      </c>
      <c r="U128" s="5">
        <f t="shared" si="6"/>
        <v>613596.9988585934</v>
      </c>
      <c r="V128" s="150"/>
      <c r="W128" s="2">
        <v>121</v>
      </c>
      <c r="X128" s="118">
        <v>48519</v>
      </c>
      <c r="Y128" s="5">
        <f t="shared" si="40"/>
        <v>592141.75136849901</v>
      </c>
      <c r="Z128" s="5">
        <f t="shared" si="41"/>
        <v>4952.9108736857979</v>
      </c>
      <c r="AA128" s="5">
        <f t="shared" si="7"/>
        <v>1005.2991978958044</v>
      </c>
      <c r="AB128" s="35">
        <f t="shared" si="8"/>
        <v>2.0372808279216056E-2</v>
      </c>
      <c r="AC128" s="5">
        <f t="shared" si="9"/>
        <v>3947.6116757899936</v>
      </c>
      <c r="AD128" s="35">
        <f t="shared" si="10"/>
        <v>0.08</v>
      </c>
      <c r="AE128" s="5">
        <f t="shared" si="42"/>
        <v>83863.547829396543</v>
      </c>
      <c r="AF128" s="5">
        <f t="shared" si="43"/>
        <v>515438.66788658488</v>
      </c>
      <c r="AG128" s="5">
        <f t="shared" si="11"/>
        <v>591136.45217060321</v>
      </c>
      <c r="AH128" s="5">
        <f t="shared" si="12"/>
        <v>599302.21571598144</v>
      </c>
      <c r="AI128" s="150"/>
      <c r="AJ128" s="2">
        <v>121</v>
      </c>
      <c r="AK128" s="118">
        <v>48519</v>
      </c>
      <c r="AL128" s="5">
        <f t="shared" si="44"/>
        <v>589048.18991815252</v>
      </c>
      <c r="AM128" s="5">
        <f t="shared" si="45"/>
        <v>4835.7826575235513</v>
      </c>
      <c r="AN128" s="5">
        <f t="shared" si="13"/>
        <v>1031.5130976354831</v>
      </c>
      <c r="AO128" s="35">
        <f t="shared" si="14"/>
        <v>2.1013827702867104E-2</v>
      </c>
      <c r="AP128" s="5">
        <f t="shared" si="15"/>
        <v>3804.2695598880682</v>
      </c>
      <c r="AQ128" s="35">
        <f t="shared" si="16"/>
        <v>7.7499999999999999E-2</v>
      </c>
      <c r="AR128" s="5">
        <f t="shared" si="46"/>
        <v>86983.323179482599</v>
      </c>
      <c r="AS128" s="5">
        <f t="shared" si="47"/>
        <v>498146.37838086695</v>
      </c>
      <c r="AT128" s="5">
        <f t="shared" si="17"/>
        <v>588016.67682051705</v>
      </c>
      <c r="AU128" s="5">
        <f t="shared" si="18"/>
        <v>585129.70156034955</v>
      </c>
      <c r="AV128" s="150"/>
      <c r="AW128" s="2">
        <v>121</v>
      </c>
      <c r="AX128" s="118">
        <v>48519</v>
      </c>
      <c r="AY128" s="5">
        <f t="shared" si="48"/>
        <v>585866.16303477448</v>
      </c>
      <c r="AZ128" s="5">
        <f t="shared" si="49"/>
        <v>4719.6979327312483</v>
      </c>
      <c r="BA128" s="5">
        <f t="shared" si="19"/>
        <v>1058.0344137639081</v>
      </c>
      <c r="BB128" s="35">
        <f t="shared" si="20"/>
        <v>2.1671183226216278E-2</v>
      </c>
      <c r="BC128" s="5">
        <f t="shared" si="21"/>
        <v>3661.6635189673402</v>
      </c>
      <c r="BD128" s="35">
        <f t="shared" si="22"/>
        <v>7.4999999999999997E-2</v>
      </c>
      <c r="BE128" s="5">
        <f t="shared" si="50"/>
        <v>90191.871378989585</v>
      </c>
      <c r="BF128" s="5">
        <f t="shared" si="51"/>
        <v>480891.57848149171</v>
      </c>
      <c r="BG128" s="5">
        <f t="shared" si="23"/>
        <v>584808.12862101058</v>
      </c>
      <c r="BH128" s="5">
        <f t="shared" si="24"/>
        <v>571083.44986048131</v>
      </c>
      <c r="BI128" s="150"/>
      <c r="BJ128" s="2">
        <v>121</v>
      </c>
      <c r="BK128" s="118">
        <v>48519</v>
      </c>
      <c r="BL128" s="5">
        <f t="shared" si="52"/>
        <v>582594.8634887872</v>
      </c>
      <c r="BM128" s="5">
        <f t="shared" si="53"/>
        <v>4604.6898903792935</v>
      </c>
      <c r="BN128" s="5">
        <f t="shared" si="25"/>
        <v>1084.8459234678708</v>
      </c>
      <c r="BO128" s="35">
        <f t="shared" si="26"/>
        <v>2.2345118190121156E-2</v>
      </c>
      <c r="BP128" s="5">
        <f t="shared" si="27"/>
        <v>3519.8439669114227</v>
      </c>
      <c r="BQ128" s="35">
        <f t="shared" si="28"/>
        <v>7.2499999999999995E-2</v>
      </c>
      <c r="BR128" s="5">
        <f t="shared" si="54"/>
        <v>93489.982434680307</v>
      </c>
      <c r="BS128" s="5">
        <f t="shared" si="55"/>
        <v>463677.49430121412</v>
      </c>
      <c r="BT128" s="5">
        <f t="shared" si="29"/>
        <v>581510.01756531931</v>
      </c>
      <c r="BU128" s="5">
        <f t="shared" si="30"/>
        <v>557167.47673589445</v>
      </c>
      <c r="BV128" s="150"/>
      <c r="BW128" s="2">
        <v>121</v>
      </c>
      <c r="BX128" s="118">
        <v>48519</v>
      </c>
      <c r="BY128" s="5">
        <f t="shared" si="56"/>
        <v>579233.58799335314</v>
      </c>
      <c r="BZ128" s="5">
        <f t="shared" si="57"/>
        <v>4490.7918424594827</v>
      </c>
      <c r="CA128" s="5">
        <f t="shared" si="31"/>
        <v>1111.9292458315895</v>
      </c>
      <c r="CB128" s="35">
        <f t="shared" si="32"/>
        <v>2.3035872274264922E-2</v>
      </c>
      <c r="CC128" s="5">
        <f t="shared" si="33"/>
        <v>3378.8625966278933</v>
      </c>
      <c r="CD128" s="35">
        <f t="shared" si="34"/>
        <v>7.0000000000000007E-2</v>
      </c>
      <c r="CE128" s="5">
        <f t="shared" si="58"/>
        <v>96878.341252477912</v>
      </c>
      <c r="CF128" s="5">
        <f t="shared" si="59"/>
        <v>446507.47168511979</v>
      </c>
      <c r="CG128" s="5">
        <f t="shared" si="35"/>
        <v>578121.65874752158</v>
      </c>
      <c r="CH128" s="5">
        <f t="shared" si="36"/>
        <v>543385.81293759774</v>
      </c>
    </row>
    <row r="129" spans="9:86" ht="14.25" customHeight="1">
      <c r="I129" s="150"/>
      <c r="J129" s="2">
        <v>122</v>
      </c>
      <c r="K129" s="118">
        <v>48549</v>
      </c>
      <c r="L129" s="5">
        <f t="shared" si="37"/>
        <v>594168.34346007125</v>
      </c>
      <c r="M129" s="5">
        <f t="shared" si="0"/>
        <v>5071.049577343746</v>
      </c>
      <c r="N129" s="5">
        <f t="shared" si="1"/>
        <v>986.14221605575631</v>
      </c>
      <c r="O129" s="35">
        <f t="shared" si="2"/>
        <v>1.9916420527820181E-2</v>
      </c>
      <c r="P129" s="5">
        <f t="shared" si="3"/>
        <v>4084.9073612879897</v>
      </c>
      <c r="Q129" s="35">
        <f t="shared" si="4"/>
        <v>8.2500000000000004E-2</v>
      </c>
      <c r="R129" s="5">
        <f t="shared" si="38"/>
        <v>81817.79875598439</v>
      </c>
      <c r="S129" s="5">
        <f t="shared" si="39"/>
        <v>536850.24967995274</v>
      </c>
      <c r="T129" s="5">
        <f t="shared" si="5"/>
        <v>593182.20124401548</v>
      </c>
      <c r="U129" s="5">
        <f t="shared" si="6"/>
        <v>618668.04843593715</v>
      </c>
      <c r="V129" s="150"/>
      <c r="W129" s="2">
        <v>122</v>
      </c>
      <c r="X129" s="118">
        <v>48549</v>
      </c>
      <c r="Y129" s="5">
        <f t="shared" si="40"/>
        <v>591136.45217060321</v>
      </c>
      <c r="Z129" s="5">
        <f t="shared" si="41"/>
        <v>4952.9108736857979</v>
      </c>
      <c r="AA129" s="5">
        <f t="shared" si="7"/>
        <v>1012.0011925484428</v>
      </c>
      <c r="AB129" s="35">
        <f t="shared" si="8"/>
        <v>2.0543504407467203E-2</v>
      </c>
      <c r="AC129" s="5">
        <f t="shared" si="9"/>
        <v>3940.9096811373552</v>
      </c>
      <c r="AD129" s="35">
        <f t="shared" si="10"/>
        <v>0.08</v>
      </c>
      <c r="AE129" s="5">
        <f t="shared" si="42"/>
        <v>84875.549021944986</v>
      </c>
      <c r="AF129" s="5">
        <f t="shared" si="43"/>
        <v>519379.57756772224</v>
      </c>
      <c r="AG129" s="5">
        <f t="shared" si="11"/>
        <v>590124.45097805478</v>
      </c>
      <c r="AH129" s="5">
        <f t="shared" si="12"/>
        <v>604255.12658966728</v>
      </c>
      <c r="AI129" s="150"/>
      <c r="AJ129" s="2">
        <v>122</v>
      </c>
      <c r="AK129" s="118">
        <v>48549</v>
      </c>
      <c r="AL129" s="5">
        <f t="shared" si="44"/>
        <v>588016.67682051705</v>
      </c>
      <c r="AM129" s="5">
        <f t="shared" si="45"/>
        <v>4835.7826575235513</v>
      </c>
      <c r="AN129" s="5">
        <f t="shared" si="13"/>
        <v>1038.1749530577122</v>
      </c>
      <c r="AO129" s="35">
        <f t="shared" si="14"/>
        <v>2.1186643045661761E-2</v>
      </c>
      <c r="AP129" s="5">
        <f t="shared" si="15"/>
        <v>3797.6077044658391</v>
      </c>
      <c r="AQ129" s="35">
        <f t="shared" si="16"/>
        <v>7.7499999999999999E-2</v>
      </c>
      <c r="AR129" s="5">
        <f t="shared" si="46"/>
        <v>88021.498132540306</v>
      </c>
      <c r="AS129" s="5">
        <f t="shared" si="47"/>
        <v>501943.98608533281</v>
      </c>
      <c r="AT129" s="5">
        <f t="shared" si="17"/>
        <v>586978.50186745939</v>
      </c>
      <c r="AU129" s="5">
        <f t="shared" si="18"/>
        <v>589965.48421787308</v>
      </c>
      <c r="AV129" s="150"/>
      <c r="AW129" s="2">
        <v>122</v>
      </c>
      <c r="AX129" s="118">
        <v>48549</v>
      </c>
      <c r="AY129" s="5">
        <f t="shared" si="48"/>
        <v>584808.12862101058</v>
      </c>
      <c r="AZ129" s="5">
        <f t="shared" si="49"/>
        <v>4719.6979327312483</v>
      </c>
      <c r="BA129" s="5">
        <f t="shared" si="19"/>
        <v>1064.6471288499324</v>
      </c>
      <c r="BB129" s="35">
        <f t="shared" si="20"/>
        <v>2.1846080656102888E-2</v>
      </c>
      <c r="BC129" s="5">
        <f t="shared" si="21"/>
        <v>3655.0508038813159</v>
      </c>
      <c r="BD129" s="35">
        <f t="shared" si="22"/>
        <v>7.4999999999999997E-2</v>
      </c>
      <c r="BE129" s="5">
        <f t="shared" si="50"/>
        <v>91256.518507839515</v>
      </c>
      <c r="BF129" s="5">
        <f t="shared" si="51"/>
        <v>484546.62928537303</v>
      </c>
      <c r="BG129" s="5">
        <f t="shared" si="23"/>
        <v>583743.48149216059</v>
      </c>
      <c r="BH129" s="5">
        <f t="shared" si="24"/>
        <v>575803.14779321256</v>
      </c>
      <c r="BI129" s="150"/>
      <c r="BJ129" s="2">
        <v>122</v>
      </c>
      <c r="BK129" s="118">
        <v>48549</v>
      </c>
      <c r="BL129" s="5">
        <f t="shared" si="52"/>
        <v>581510.01756531931</v>
      </c>
      <c r="BM129" s="5">
        <f t="shared" si="53"/>
        <v>4604.6898903792935</v>
      </c>
      <c r="BN129" s="5">
        <f t="shared" si="25"/>
        <v>1091.4002009221563</v>
      </c>
      <c r="BO129" s="35">
        <f t="shared" si="26"/>
        <v>2.2522058116728402E-2</v>
      </c>
      <c r="BP129" s="5">
        <f t="shared" si="27"/>
        <v>3513.2896894571372</v>
      </c>
      <c r="BQ129" s="35">
        <f t="shared" si="28"/>
        <v>7.2499999999999995E-2</v>
      </c>
      <c r="BR129" s="5">
        <f t="shared" si="54"/>
        <v>94581.382635602466</v>
      </c>
      <c r="BS129" s="5">
        <f t="shared" si="55"/>
        <v>467190.78399067128</v>
      </c>
      <c r="BT129" s="5">
        <f t="shared" si="29"/>
        <v>580418.61736439716</v>
      </c>
      <c r="BU129" s="5">
        <f t="shared" si="30"/>
        <v>561772.16662627377</v>
      </c>
      <c r="BV129" s="150"/>
      <c r="BW129" s="2">
        <v>122</v>
      </c>
      <c r="BX129" s="118">
        <v>48549</v>
      </c>
      <c r="BY129" s="5">
        <f t="shared" si="56"/>
        <v>578121.65874752158</v>
      </c>
      <c r="BZ129" s="5">
        <f t="shared" si="57"/>
        <v>4490.7918424594827</v>
      </c>
      <c r="CA129" s="5">
        <f t="shared" si="31"/>
        <v>1118.4154997656069</v>
      </c>
      <c r="CB129" s="35">
        <f t="shared" si="32"/>
        <v>2.321481265078934E-2</v>
      </c>
      <c r="CC129" s="5">
        <f t="shared" si="33"/>
        <v>3372.3763426938758</v>
      </c>
      <c r="CD129" s="35">
        <f t="shared" si="34"/>
        <v>7.0000000000000007E-2</v>
      </c>
      <c r="CE129" s="5">
        <f t="shared" si="58"/>
        <v>97996.756752243513</v>
      </c>
      <c r="CF129" s="5">
        <f t="shared" si="59"/>
        <v>449879.84802781366</v>
      </c>
      <c r="CG129" s="5">
        <f t="shared" si="35"/>
        <v>577003.24324775592</v>
      </c>
      <c r="CH129" s="5">
        <f t="shared" si="36"/>
        <v>547876.60478005721</v>
      </c>
    </row>
    <row r="130" spans="9:86" ht="14.25" customHeight="1">
      <c r="I130" s="150"/>
      <c r="J130" s="2">
        <v>123</v>
      </c>
      <c r="K130" s="118">
        <v>48580</v>
      </c>
      <c r="L130" s="5">
        <f t="shared" si="37"/>
        <v>593182.20124401548</v>
      </c>
      <c r="M130" s="5">
        <f t="shared" si="0"/>
        <v>5071.049577343746</v>
      </c>
      <c r="N130" s="5">
        <f t="shared" si="1"/>
        <v>992.92194379113971</v>
      </c>
      <c r="O130" s="35">
        <f t="shared" si="2"/>
        <v>2.008668382245039E-2</v>
      </c>
      <c r="P130" s="5">
        <f t="shared" si="3"/>
        <v>4078.1276335526063</v>
      </c>
      <c r="Q130" s="35">
        <f t="shared" si="4"/>
        <v>8.2500000000000004E-2</v>
      </c>
      <c r="R130" s="5">
        <f t="shared" si="38"/>
        <v>82810.720699775527</v>
      </c>
      <c r="S130" s="5">
        <f t="shared" si="39"/>
        <v>540928.37731350539</v>
      </c>
      <c r="T130" s="5">
        <f t="shared" si="5"/>
        <v>592189.27930022439</v>
      </c>
      <c r="U130" s="5">
        <f t="shared" si="6"/>
        <v>623739.09801328089</v>
      </c>
      <c r="V130" s="150"/>
      <c r="W130" s="2">
        <v>123</v>
      </c>
      <c r="X130" s="118">
        <v>48580</v>
      </c>
      <c r="Y130" s="5">
        <f t="shared" si="40"/>
        <v>590124.45097805478</v>
      </c>
      <c r="Z130" s="5">
        <f t="shared" si="41"/>
        <v>4952.9108736857979</v>
      </c>
      <c r="AA130" s="5">
        <f t="shared" si="7"/>
        <v>1018.7478671654326</v>
      </c>
      <c r="AB130" s="35">
        <f t="shared" si="8"/>
        <v>2.0715925913125412E-2</v>
      </c>
      <c r="AC130" s="5">
        <f t="shared" si="9"/>
        <v>3934.1630065203653</v>
      </c>
      <c r="AD130" s="35">
        <f t="shared" si="10"/>
        <v>0.08</v>
      </c>
      <c r="AE130" s="5">
        <f t="shared" si="42"/>
        <v>85894.296889110425</v>
      </c>
      <c r="AF130" s="5">
        <f t="shared" si="43"/>
        <v>523313.74057424261</v>
      </c>
      <c r="AG130" s="5">
        <f t="shared" si="11"/>
        <v>589105.7031108893</v>
      </c>
      <c r="AH130" s="5">
        <f t="shared" si="12"/>
        <v>609208.03746335302</v>
      </c>
      <c r="AI130" s="150"/>
      <c r="AJ130" s="2">
        <v>123</v>
      </c>
      <c r="AK130" s="118">
        <v>48580</v>
      </c>
      <c r="AL130" s="5">
        <f t="shared" si="44"/>
        <v>586978.50186745939</v>
      </c>
      <c r="AM130" s="5">
        <f t="shared" si="45"/>
        <v>4835.7826575235513</v>
      </c>
      <c r="AN130" s="5">
        <f t="shared" si="13"/>
        <v>1044.8798329628762</v>
      </c>
      <c r="AO130" s="35">
        <f t="shared" si="14"/>
        <v>2.1361187770358479E-2</v>
      </c>
      <c r="AP130" s="5">
        <f t="shared" si="15"/>
        <v>3790.9028245606751</v>
      </c>
      <c r="AQ130" s="35">
        <f t="shared" si="16"/>
        <v>7.7499999999999999E-2</v>
      </c>
      <c r="AR130" s="5">
        <f t="shared" si="46"/>
        <v>89066.377965503183</v>
      </c>
      <c r="AS130" s="5">
        <f t="shared" si="47"/>
        <v>505734.88890989346</v>
      </c>
      <c r="AT130" s="5">
        <f t="shared" si="17"/>
        <v>585933.62203449651</v>
      </c>
      <c r="AU130" s="5">
        <f t="shared" si="18"/>
        <v>594801.2668753966</v>
      </c>
      <c r="AV130" s="150"/>
      <c r="AW130" s="2">
        <v>123</v>
      </c>
      <c r="AX130" s="118">
        <v>48580</v>
      </c>
      <c r="AY130" s="5">
        <f t="shared" si="48"/>
        <v>583743.48149216059</v>
      </c>
      <c r="AZ130" s="5">
        <f t="shared" si="49"/>
        <v>4719.6979327312483</v>
      </c>
      <c r="BA130" s="5">
        <f t="shared" si="19"/>
        <v>1071.3011734052448</v>
      </c>
      <c r="BB130" s="35">
        <f t="shared" si="20"/>
        <v>2.2022711153881352E-2</v>
      </c>
      <c r="BC130" s="5">
        <f t="shared" si="21"/>
        <v>3648.3967593260036</v>
      </c>
      <c r="BD130" s="35">
        <f t="shared" si="22"/>
        <v>7.4999999999999997E-2</v>
      </c>
      <c r="BE130" s="5">
        <f t="shared" si="50"/>
        <v>92327.819681244757</v>
      </c>
      <c r="BF130" s="5">
        <f t="shared" si="51"/>
        <v>488195.02604469901</v>
      </c>
      <c r="BG130" s="5">
        <f t="shared" si="23"/>
        <v>582672.18031875533</v>
      </c>
      <c r="BH130" s="5">
        <f t="shared" si="24"/>
        <v>580522.8457259438</v>
      </c>
      <c r="BI130" s="150"/>
      <c r="BJ130" s="2">
        <v>123</v>
      </c>
      <c r="BK130" s="118">
        <v>48580</v>
      </c>
      <c r="BL130" s="5">
        <f t="shared" si="52"/>
        <v>580418.61736439716</v>
      </c>
      <c r="BM130" s="5">
        <f t="shared" si="53"/>
        <v>4604.6898903792935</v>
      </c>
      <c r="BN130" s="5">
        <f t="shared" si="25"/>
        <v>1097.9940771360607</v>
      </c>
      <c r="BO130" s="35">
        <f t="shared" si="26"/>
        <v>2.2700734489639302E-2</v>
      </c>
      <c r="BP130" s="5">
        <f t="shared" si="27"/>
        <v>3506.6958132432328</v>
      </c>
      <c r="BQ130" s="35">
        <f t="shared" si="28"/>
        <v>7.2499999999999995E-2</v>
      </c>
      <c r="BR130" s="5">
        <f t="shared" si="54"/>
        <v>95679.376712738522</v>
      </c>
      <c r="BS130" s="5">
        <f t="shared" si="55"/>
        <v>470697.4798039145</v>
      </c>
      <c r="BT130" s="5">
        <f t="shared" si="29"/>
        <v>579320.62328726111</v>
      </c>
      <c r="BU130" s="5">
        <f t="shared" si="30"/>
        <v>566376.85651665297</v>
      </c>
      <c r="BV130" s="150"/>
      <c r="BW130" s="2">
        <v>123</v>
      </c>
      <c r="BX130" s="118">
        <v>48580</v>
      </c>
      <c r="BY130" s="5">
        <f t="shared" si="56"/>
        <v>577003.24324775592</v>
      </c>
      <c r="BZ130" s="5">
        <f t="shared" si="57"/>
        <v>4490.7918424594827</v>
      </c>
      <c r="CA130" s="5">
        <f t="shared" si="31"/>
        <v>1124.9395901809062</v>
      </c>
      <c r="CB130" s="35">
        <f t="shared" si="32"/>
        <v>2.3395492555965586E-2</v>
      </c>
      <c r="CC130" s="5">
        <f t="shared" si="33"/>
        <v>3365.8522522785765</v>
      </c>
      <c r="CD130" s="35">
        <f t="shared" si="34"/>
        <v>7.0000000000000007E-2</v>
      </c>
      <c r="CE130" s="5">
        <f t="shared" si="58"/>
        <v>99121.696342424417</v>
      </c>
      <c r="CF130" s="5">
        <f t="shared" si="59"/>
        <v>453245.70028009225</v>
      </c>
      <c r="CG130" s="5">
        <f t="shared" si="35"/>
        <v>575878.30365757504</v>
      </c>
      <c r="CH130" s="5">
        <f t="shared" si="36"/>
        <v>552367.39662251668</v>
      </c>
    </row>
    <row r="131" spans="9:86" ht="14.25" customHeight="1">
      <c r="I131" s="150"/>
      <c r="J131" s="2">
        <v>124</v>
      </c>
      <c r="K131" s="118">
        <v>48611</v>
      </c>
      <c r="L131" s="5">
        <f t="shared" si="37"/>
        <v>592189.27930022439</v>
      </c>
      <c r="M131" s="5">
        <f t="shared" si="0"/>
        <v>5071.049577343746</v>
      </c>
      <c r="N131" s="5">
        <f t="shared" si="1"/>
        <v>999.74828215470325</v>
      </c>
      <c r="O131" s="35">
        <f t="shared" si="2"/>
        <v>2.0258690599790959E-2</v>
      </c>
      <c r="P131" s="5">
        <f t="shared" si="3"/>
        <v>4071.3012951890428</v>
      </c>
      <c r="Q131" s="35">
        <f t="shared" si="4"/>
        <v>8.2500000000000004E-2</v>
      </c>
      <c r="R131" s="5">
        <f t="shared" si="38"/>
        <v>83810.468981930229</v>
      </c>
      <c r="S131" s="5">
        <f t="shared" si="39"/>
        <v>544999.67860869446</v>
      </c>
      <c r="T131" s="5">
        <f t="shared" si="5"/>
        <v>591189.53101806971</v>
      </c>
      <c r="U131" s="5">
        <f t="shared" si="6"/>
        <v>628810.14759062463</v>
      </c>
      <c r="V131" s="150"/>
      <c r="W131" s="2">
        <v>124</v>
      </c>
      <c r="X131" s="118">
        <v>48611</v>
      </c>
      <c r="Y131" s="5">
        <f t="shared" si="40"/>
        <v>589105.7031108893</v>
      </c>
      <c r="Z131" s="5">
        <f t="shared" si="41"/>
        <v>4952.9108736857979</v>
      </c>
      <c r="AA131" s="5">
        <f t="shared" si="7"/>
        <v>1025.5395196132022</v>
      </c>
      <c r="AB131" s="35">
        <f t="shared" si="8"/>
        <v>2.0890095224628879E-2</v>
      </c>
      <c r="AC131" s="5">
        <f t="shared" si="9"/>
        <v>3927.3713540725958</v>
      </c>
      <c r="AD131" s="35">
        <f t="shared" si="10"/>
        <v>0.08</v>
      </c>
      <c r="AE131" s="5">
        <f t="shared" si="42"/>
        <v>86919.836408723626</v>
      </c>
      <c r="AF131" s="5">
        <f t="shared" si="43"/>
        <v>527241.11192831525</v>
      </c>
      <c r="AG131" s="5">
        <f t="shared" si="11"/>
        <v>588080.16359127604</v>
      </c>
      <c r="AH131" s="5">
        <f t="shared" si="12"/>
        <v>614160.94833703886</v>
      </c>
      <c r="AI131" s="150"/>
      <c r="AJ131" s="2">
        <v>124</v>
      </c>
      <c r="AK131" s="118">
        <v>48611</v>
      </c>
      <c r="AL131" s="5">
        <f t="shared" si="44"/>
        <v>585933.62203449651</v>
      </c>
      <c r="AM131" s="5">
        <f t="shared" si="45"/>
        <v>4835.7826575235513</v>
      </c>
      <c r="AN131" s="5">
        <f t="shared" si="13"/>
        <v>1051.6280152174281</v>
      </c>
      <c r="AO131" s="35">
        <f t="shared" si="14"/>
        <v>2.1537484295219657E-2</v>
      </c>
      <c r="AP131" s="5">
        <f t="shared" si="15"/>
        <v>3784.1546423061232</v>
      </c>
      <c r="AQ131" s="35">
        <f t="shared" si="16"/>
        <v>7.7499999999999999E-2</v>
      </c>
      <c r="AR131" s="5">
        <f t="shared" si="46"/>
        <v>90118.005980720613</v>
      </c>
      <c r="AS131" s="5">
        <f t="shared" si="47"/>
        <v>509519.04355219961</v>
      </c>
      <c r="AT131" s="5">
        <f t="shared" si="17"/>
        <v>584881.99401927914</v>
      </c>
      <c r="AU131" s="5">
        <f t="shared" si="18"/>
        <v>599637.04953292024</v>
      </c>
      <c r="AV131" s="150"/>
      <c r="AW131" s="2">
        <v>124</v>
      </c>
      <c r="AX131" s="118">
        <v>48611</v>
      </c>
      <c r="AY131" s="5">
        <f t="shared" si="48"/>
        <v>582672.18031875533</v>
      </c>
      <c r="AZ131" s="5">
        <f t="shared" si="49"/>
        <v>4719.6979327312483</v>
      </c>
      <c r="BA131" s="5">
        <f t="shared" si="19"/>
        <v>1077.9968057390279</v>
      </c>
      <c r="BB131" s="35">
        <f t="shared" si="20"/>
        <v>2.2201097127705009E-2</v>
      </c>
      <c r="BC131" s="5">
        <f t="shared" si="21"/>
        <v>3641.7011269922205</v>
      </c>
      <c r="BD131" s="35">
        <f t="shared" si="22"/>
        <v>7.4999999999999997E-2</v>
      </c>
      <c r="BE131" s="5">
        <f t="shared" si="50"/>
        <v>93405.816486983778</v>
      </c>
      <c r="BF131" s="5">
        <f t="shared" si="51"/>
        <v>491836.72717169125</v>
      </c>
      <c r="BG131" s="5">
        <f t="shared" si="23"/>
        <v>581594.18351301632</v>
      </c>
      <c r="BH131" s="5">
        <f t="shared" si="24"/>
        <v>585242.54365867504</v>
      </c>
      <c r="BI131" s="150"/>
      <c r="BJ131" s="2">
        <v>124</v>
      </c>
      <c r="BK131" s="118">
        <v>48611</v>
      </c>
      <c r="BL131" s="5">
        <f t="shared" si="52"/>
        <v>579320.62328726111</v>
      </c>
      <c r="BM131" s="5">
        <f t="shared" si="53"/>
        <v>4604.6898903792935</v>
      </c>
      <c r="BN131" s="5">
        <f t="shared" si="25"/>
        <v>1104.6277913520912</v>
      </c>
      <c r="BO131" s="35">
        <f t="shared" si="26"/>
        <v>2.2881169707041869E-2</v>
      </c>
      <c r="BP131" s="5">
        <f t="shared" si="27"/>
        <v>3500.0620990272023</v>
      </c>
      <c r="BQ131" s="35">
        <f t="shared" si="28"/>
        <v>7.2499999999999995E-2</v>
      </c>
      <c r="BR131" s="5">
        <f t="shared" si="54"/>
        <v>96784.004504090612</v>
      </c>
      <c r="BS131" s="5">
        <f t="shared" si="55"/>
        <v>474197.54190294171</v>
      </c>
      <c r="BT131" s="5">
        <f t="shared" si="29"/>
        <v>578215.99549590901</v>
      </c>
      <c r="BU131" s="5">
        <f t="shared" si="30"/>
        <v>570981.54640703229</v>
      </c>
      <c r="BV131" s="150"/>
      <c r="BW131" s="2">
        <v>124</v>
      </c>
      <c r="BX131" s="118">
        <v>48611</v>
      </c>
      <c r="BY131" s="5">
        <f t="shared" si="56"/>
        <v>575878.30365757504</v>
      </c>
      <c r="BZ131" s="5">
        <f t="shared" si="57"/>
        <v>4490.7918424594827</v>
      </c>
      <c r="CA131" s="5">
        <f t="shared" si="31"/>
        <v>1131.501737790295</v>
      </c>
      <c r="CB131" s="35">
        <f t="shared" si="32"/>
        <v>2.3577934378227961E-2</v>
      </c>
      <c r="CC131" s="5">
        <f t="shared" si="33"/>
        <v>3359.2901046691877</v>
      </c>
      <c r="CD131" s="35">
        <f t="shared" si="34"/>
        <v>7.0000000000000007E-2</v>
      </c>
      <c r="CE131" s="5">
        <f t="shared" si="58"/>
        <v>100253.19808021472</v>
      </c>
      <c r="CF131" s="5">
        <f t="shared" si="59"/>
        <v>456604.99038476142</v>
      </c>
      <c r="CG131" s="5">
        <f t="shared" si="35"/>
        <v>574746.80191978475</v>
      </c>
      <c r="CH131" s="5">
        <f t="shared" si="36"/>
        <v>556858.18846497615</v>
      </c>
    </row>
    <row r="132" spans="9:86" ht="14.25" customHeight="1">
      <c r="I132" s="150"/>
      <c r="J132" s="2">
        <v>125</v>
      </c>
      <c r="K132" s="118">
        <v>48639</v>
      </c>
      <c r="L132" s="5">
        <f t="shared" si="37"/>
        <v>591189.53101806971</v>
      </c>
      <c r="M132" s="5">
        <f t="shared" si="0"/>
        <v>5071.049577343746</v>
      </c>
      <c r="N132" s="5">
        <f t="shared" si="1"/>
        <v>1006.6215515945169</v>
      </c>
      <c r="O132" s="35">
        <f t="shared" si="2"/>
        <v>2.0432463677650937E-2</v>
      </c>
      <c r="P132" s="5">
        <f t="shared" si="3"/>
        <v>4064.4280257492292</v>
      </c>
      <c r="Q132" s="35">
        <f t="shared" si="4"/>
        <v>8.2500000000000004E-2</v>
      </c>
      <c r="R132" s="5">
        <f t="shared" si="38"/>
        <v>84817.090533524752</v>
      </c>
      <c r="S132" s="5">
        <f t="shared" si="39"/>
        <v>549064.10663444374</v>
      </c>
      <c r="T132" s="5">
        <f t="shared" si="5"/>
        <v>590182.90946647525</v>
      </c>
      <c r="U132" s="5">
        <f t="shared" si="6"/>
        <v>633881.19716796849</v>
      </c>
      <c r="V132" s="150"/>
      <c r="W132" s="2">
        <v>125</v>
      </c>
      <c r="X132" s="118">
        <v>48639</v>
      </c>
      <c r="Y132" s="5">
        <f t="shared" si="40"/>
        <v>588080.16359127604</v>
      </c>
      <c r="Z132" s="5">
        <f t="shared" si="41"/>
        <v>4952.9108736857979</v>
      </c>
      <c r="AA132" s="5">
        <f t="shared" si="7"/>
        <v>1032.3764497439574</v>
      </c>
      <c r="AB132" s="35">
        <f t="shared" si="8"/>
        <v>2.1066035149482923E-2</v>
      </c>
      <c r="AC132" s="5">
        <f t="shared" si="9"/>
        <v>3920.5344239418405</v>
      </c>
      <c r="AD132" s="35">
        <f t="shared" si="10"/>
        <v>0.08</v>
      </c>
      <c r="AE132" s="5">
        <f t="shared" si="42"/>
        <v>87952.212858467581</v>
      </c>
      <c r="AF132" s="5">
        <f t="shared" si="43"/>
        <v>531161.64635225711</v>
      </c>
      <c r="AG132" s="5">
        <f t="shared" si="11"/>
        <v>587047.78714153206</v>
      </c>
      <c r="AH132" s="5">
        <f t="shared" si="12"/>
        <v>619113.85921072471</v>
      </c>
      <c r="AI132" s="150"/>
      <c r="AJ132" s="2">
        <v>125</v>
      </c>
      <c r="AK132" s="118">
        <v>48639</v>
      </c>
      <c r="AL132" s="5">
        <f t="shared" si="44"/>
        <v>584881.99401927914</v>
      </c>
      <c r="AM132" s="5">
        <f t="shared" si="45"/>
        <v>4835.7826575235513</v>
      </c>
      <c r="AN132" s="5">
        <f t="shared" si="13"/>
        <v>1058.4197794823735</v>
      </c>
      <c r="AO132" s="35">
        <f t="shared" si="14"/>
        <v>2.1715555417440028E-2</v>
      </c>
      <c r="AP132" s="5">
        <f t="shared" si="15"/>
        <v>3777.3628780411777</v>
      </c>
      <c r="AQ132" s="35">
        <f t="shared" si="16"/>
        <v>7.7499999999999999E-2</v>
      </c>
      <c r="AR132" s="5">
        <f t="shared" si="46"/>
        <v>91176.425760202983</v>
      </c>
      <c r="AS132" s="5">
        <f t="shared" si="47"/>
        <v>513296.40643024078</v>
      </c>
      <c r="AT132" s="5">
        <f t="shared" si="17"/>
        <v>583823.57423979673</v>
      </c>
      <c r="AU132" s="5">
        <f t="shared" si="18"/>
        <v>604472.83219044376</v>
      </c>
      <c r="AV132" s="150"/>
      <c r="AW132" s="2">
        <v>125</v>
      </c>
      <c r="AX132" s="118">
        <v>48639</v>
      </c>
      <c r="AY132" s="5">
        <f t="shared" si="48"/>
        <v>581594.18351301632</v>
      </c>
      <c r="AZ132" s="5">
        <f t="shared" si="49"/>
        <v>4719.6979327312483</v>
      </c>
      <c r="BA132" s="5">
        <f t="shared" si="19"/>
        <v>1084.7342857748968</v>
      </c>
      <c r="BB132" s="35">
        <f t="shared" si="20"/>
        <v>2.2381261364536047E-2</v>
      </c>
      <c r="BC132" s="5">
        <f t="shared" si="21"/>
        <v>3634.9636469563516</v>
      </c>
      <c r="BD132" s="35">
        <f t="shared" si="22"/>
        <v>7.4999999999999997E-2</v>
      </c>
      <c r="BE132" s="5">
        <f t="shared" si="50"/>
        <v>94490.550772758681</v>
      </c>
      <c r="BF132" s="5">
        <f t="shared" si="51"/>
        <v>495471.69081864762</v>
      </c>
      <c r="BG132" s="5">
        <f t="shared" si="23"/>
        <v>580509.44922724145</v>
      </c>
      <c r="BH132" s="5">
        <f t="shared" si="24"/>
        <v>589962.24159140629</v>
      </c>
      <c r="BI132" s="150"/>
      <c r="BJ132" s="2">
        <v>125</v>
      </c>
      <c r="BK132" s="118">
        <v>48639</v>
      </c>
      <c r="BL132" s="5">
        <f t="shared" si="52"/>
        <v>578215.99549590901</v>
      </c>
      <c r="BM132" s="5">
        <f t="shared" si="53"/>
        <v>4604.6898903792935</v>
      </c>
      <c r="BN132" s="5">
        <f t="shared" si="25"/>
        <v>1111.3015842581767</v>
      </c>
      <c r="BO132" s="35">
        <f t="shared" si="26"/>
        <v>2.3063386545819749E-2</v>
      </c>
      <c r="BP132" s="5">
        <f t="shared" si="27"/>
        <v>3493.3883061211168</v>
      </c>
      <c r="BQ132" s="35">
        <f t="shared" si="28"/>
        <v>7.2499999999999995E-2</v>
      </c>
      <c r="BR132" s="5">
        <f t="shared" si="54"/>
        <v>97895.306088348792</v>
      </c>
      <c r="BS132" s="5">
        <f t="shared" si="55"/>
        <v>477690.93020906282</v>
      </c>
      <c r="BT132" s="5">
        <f t="shared" si="29"/>
        <v>577104.6939116508</v>
      </c>
      <c r="BU132" s="5">
        <f t="shared" si="30"/>
        <v>575586.23629741161</v>
      </c>
      <c r="BV132" s="150"/>
      <c r="BW132" s="2">
        <v>125</v>
      </c>
      <c r="BX132" s="118">
        <v>48639</v>
      </c>
      <c r="BY132" s="5">
        <f t="shared" si="56"/>
        <v>574746.80191978475</v>
      </c>
      <c r="BZ132" s="5">
        <f t="shared" si="57"/>
        <v>4490.7918424594827</v>
      </c>
      <c r="CA132" s="5">
        <f t="shared" si="31"/>
        <v>1138.1021645940714</v>
      </c>
      <c r="CB132" s="35">
        <f t="shared" si="32"/>
        <v>2.3762160884602791E-2</v>
      </c>
      <c r="CC132" s="5">
        <f t="shared" si="33"/>
        <v>3352.6896778654113</v>
      </c>
      <c r="CD132" s="35">
        <f t="shared" si="34"/>
        <v>7.0000000000000007E-2</v>
      </c>
      <c r="CE132" s="5">
        <f t="shared" si="58"/>
        <v>101391.30024480879</v>
      </c>
      <c r="CF132" s="5">
        <f t="shared" si="59"/>
        <v>459957.68006262684</v>
      </c>
      <c r="CG132" s="5">
        <f t="shared" si="35"/>
        <v>573608.69975519064</v>
      </c>
      <c r="CH132" s="5">
        <f t="shared" si="36"/>
        <v>561348.98030743562</v>
      </c>
    </row>
    <row r="133" spans="9:86" ht="14.25" customHeight="1">
      <c r="I133" s="150"/>
      <c r="J133" s="2">
        <v>126</v>
      </c>
      <c r="K133" s="118">
        <v>48670</v>
      </c>
      <c r="L133" s="5">
        <f t="shared" si="37"/>
        <v>590182.90946647525</v>
      </c>
      <c r="M133" s="5">
        <f t="shared" si="0"/>
        <v>5071.049577343746</v>
      </c>
      <c r="N133" s="5">
        <f t="shared" si="1"/>
        <v>1013.5420747617286</v>
      </c>
      <c r="O133" s="35">
        <f t="shared" si="2"/>
        <v>2.0608026261105451E-2</v>
      </c>
      <c r="P133" s="5">
        <f t="shared" si="3"/>
        <v>4057.5075025820174</v>
      </c>
      <c r="Q133" s="35">
        <f t="shared" si="4"/>
        <v>8.2500000000000004E-2</v>
      </c>
      <c r="R133" s="5">
        <f t="shared" si="38"/>
        <v>85830.632608286483</v>
      </c>
      <c r="S133" s="5">
        <f t="shared" si="39"/>
        <v>553121.61413702578</v>
      </c>
      <c r="T133" s="5">
        <f t="shared" si="5"/>
        <v>589169.36739171355</v>
      </c>
      <c r="U133" s="5">
        <f t="shared" si="6"/>
        <v>638952.24674531224</v>
      </c>
      <c r="V133" s="150"/>
      <c r="W133" s="2">
        <v>126</v>
      </c>
      <c r="X133" s="118">
        <v>48670</v>
      </c>
      <c r="Y133" s="5">
        <f t="shared" si="40"/>
        <v>587047.78714153206</v>
      </c>
      <c r="Z133" s="5">
        <f t="shared" si="41"/>
        <v>4952.9108736857979</v>
      </c>
      <c r="AA133" s="5">
        <f t="shared" si="7"/>
        <v>1039.2589594089172</v>
      </c>
      <c r="AB133" s="35">
        <f t="shared" si="8"/>
        <v>2.1243768882311335E-2</v>
      </c>
      <c r="AC133" s="5">
        <f t="shared" si="9"/>
        <v>3913.6519142768807</v>
      </c>
      <c r="AD133" s="35">
        <f t="shared" si="10"/>
        <v>0.08</v>
      </c>
      <c r="AE133" s="5">
        <f t="shared" si="42"/>
        <v>88991.471817876503</v>
      </c>
      <c r="AF133" s="5">
        <f t="shared" si="43"/>
        <v>535075.298266534</v>
      </c>
      <c r="AG133" s="5">
        <f t="shared" si="11"/>
        <v>586008.52818212309</v>
      </c>
      <c r="AH133" s="5">
        <f t="shared" si="12"/>
        <v>624066.77008441044</v>
      </c>
      <c r="AI133" s="150"/>
      <c r="AJ133" s="2">
        <v>126</v>
      </c>
      <c r="AK133" s="118">
        <v>48670</v>
      </c>
      <c r="AL133" s="5">
        <f t="shared" si="44"/>
        <v>583823.57423979673</v>
      </c>
      <c r="AM133" s="5">
        <f t="shared" si="45"/>
        <v>4835.7826575235513</v>
      </c>
      <c r="AN133" s="5">
        <f t="shared" si="13"/>
        <v>1065.255407224864</v>
      </c>
      <c r="AO133" s="35">
        <f t="shared" si="14"/>
        <v>2.1895424321197277E-2</v>
      </c>
      <c r="AP133" s="5">
        <f t="shared" si="15"/>
        <v>3770.5272502986872</v>
      </c>
      <c r="AQ133" s="35">
        <f t="shared" si="16"/>
        <v>7.7499999999999999E-2</v>
      </c>
      <c r="AR133" s="5">
        <f t="shared" si="46"/>
        <v>92241.681167427843</v>
      </c>
      <c r="AS133" s="5">
        <f t="shared" si="47"/>
        <v>517066.93368053949</v>
      </c>
      <c r="AT133" s="5">
        <f t="shared" si="17"/>
        <v>582758.31883257185</v>
      </c>
      <c r="AU133" s="5">
        <f t="shared" si="18"/>
        <v>609308.61484796728</v>
      </c>
      <c r="AV133" s="150"/>
      <c r="AW133" s="2">
        <v>126</v>
      </c>
      <c r="AX133" s="118">
        <v>48670</v>
      </c>
      <c r="AY133" s="5">
        <f t="shared" si="48"/>
        <v>580509.44922724145</v>
      </c>
      <c r="AZ133" s="5">
        <f t="shared" si="49"/>
        <v>4719.6979327312483</v>
      </c>
      <c r="BA133" s="5">
        <f t="shared" si="19"/>
        <v>1091.5138750609894</v>
      </c>
      <c r="BB133" s="35">
        <f t="shared" si="20"/>
        <v>2.2563227038195157E-2</v>
      </c>
      <c r="BC133" s="5">
        <f t="shared" si="21"/>
        <v>3628.1840576702589</v>
      </c>
      <c r="BD133" s="35">
        <f t="shared" si="22"/>
        <v>7.4999999999999997E-2</v>
      </c>
      <c r="BE133" s="5">
        <f t="shared" si="50"/>
        <v>95582.064647819672</v>
      </c>
      <c r="BF133" s="5">
        <f t="shared" si="51"/>
        <v>499099.87487631786</v>
      </c>
      <c r="BG133" s="5">
        <f t="shared" si="23"/>
        <v>579417.9353521805</v>
      </c>
      <c r="BH133" s="5">
        <f t="shared" si="24"/>
        <v>594681.93952413753</v>
      </c>
      <c r="BI133" s="150"/>
      <c r="BJ133" s="2">
        <v>126</v>
      </c>
      <c r="BK133" s="118">
        <v>48670</v>
      </c>
      <c r="BL133" s="5">
        <f t="shared" si="52"/>
        <v>577104.6939116508</v>
      </c>
      <c r="BM133" s="5">
        <f t="shared" si="53"/>
        <v>4604.6898903792935</v>
      </c>
      <c r="BN133" s="5">
        <f t="shared" si="25"/>
        <v>1118.0156979964031</v>
      </c>
      <c r="BO133" s="35">
        <f t="shared" si="26"/>
        <v>2.3247408169601073E-2</v>
      </c>
      <c r="BP133" s="5">
        <f t="shared" si="27"/>
        <v>3486.6741923828904</v>
      </c>
      <c r="BQ133" s="35">
        <f t="shared" si="28"/>
        <v>7.2499999999999995E-2</v>
      </c>
      <c r="BR133" s="5">
        <f t="shared" si="54"/>
        <v>99013.321786345201</v>
      </c>
      <c r="BS133" s="5">
        <f t="shared" si="55"/>
        <v>481177.60440144571</v>
      </c>
      <c r="BT133" s="5">
        <f t="shared" si="29"/>
        <v>575986.67821365444</v>
      </c>
      <c r="BU133" s="5">
        <f t="shared" si="30"/>
        <v>580190.92618779093</v>
      </c>
      <c r="BV133" s="150"/>
      <c r="BW133" s="2">
        <v>126</v>
      </c>
      <c r="BX133" s="118">
        <v>48670</v>
      </c>
      <c r="BY133" s="5">
        <f t="shared" si="56"/>
        <v>573608.69975519064</v>
      </c>
      <c r="BZ133" s="5">
        <f t="shared" si="57"/>
        <v>4490.7918424594827</v>
      </c>
      <c r="CA133" s="5">
        <f t="shared" si="31"/>
        <v>1144.7410938875373</v>
      </c>
      <c r="CB133" s="35">
        <f t="shared" si="32"/>
        <v>2.394819522875645E-2</v>
      </c>
      <c r="CC133" s="5">
        <f t="shared" si="33"/>
        <v>3346.0507485719454</v>
      </c>
      <c r="CD133" s="35">
        <f t="shared" si="34"/>
        <v>7.0000000000000007E-2</v>
      </c>
      <c r="CE133" s="5">
        <f t="shared" si="58"/>
        <v>102536.04133869633</v>
      </c>
      <c r="CF133" s="5">
        <f t="shared" si="59"/>
        <v>463303.73081119877</v>
      </c>
      <c r="CG133" s="5">
        <f t="shared" si="35"/>
        <v>572463.95866130316</v>
      </c>
      <c r="CH133" s="5">
        <f t="shared" si="36"/>
        <v>565839.77214989509</v>
      </c>
    </row>
    <row r="134" spans="9:86" ht="14.25" customHeight="1">
      <c r="I134" s="150"/>
      <c r="J134" s="2">
        <v>127</v>
      </c>
      <c r="K134" s="118">
        <v>48700</v>
      </c>
      <c r="L134" s="5">
        <f t="shared" si="37"/>
        <v>589169.36739171355</v>
      </c>
      <c r="M134" s="5">
        <f t="shared" si="0"/>
        <v>5071.049577343746</v>
      </c>
      <c r="N134" s="5">
        <f t="shared" si="1"/>
        <v>1020.5101765257155</v>
      </c>
      <c r="O134" s="35">
        <f t="shared" si="2"/>
        <v>2.0785401950754616E-2</v>
      </c>
      <c r="P134" s="5">
        <f t="shared" si="3"/>
        <v>4050.5394008180306</v>
      </c>
      <c r="Q134" s="35">
        <f t="shared" si="4"/>
        <v>8.2500000000000004E-2</v>
      </c>
      <c r="R134" s="5">
        <f t="shared" si="38"/>
        <v>86851.142784812197</v>
      </c>
      <c r="S134" s="5">
        <f t="shared" si="39"/>
        <v>557172.15353784384</v>
      </c>
      <c r="T134" s="5">
        <f t="shared" si="5"/>
        <v>588148.85721518786</v>
      </c>
      <c r="U134" s="5">
        <f t="shared" si="6"/>
        <v>644023.2963226561</v>
      </c>
      <c r="V134" s="150"/>
      <c r="W134" s="2">
        <v>127</v>
      </c>
      <c r="X134" s="118">
        <v>48700</v>
      </c>
      <c r="Y134" s="5">
        <f t="shared" si="40"/>
        <v>586008.52818212309</v>
      </c>
      <c r="Z134" s="5">
        <f t="shared" si="41"/>
        <v>4952.9108736857979</v>
      </c>
      <c r="AA134" s="5">
        <f t="shared" si="7"/>
        <v>1046.1873524716439</v>
      </c>
      <c r="AB134" s="35">
        <f t="shared" si="8"/>
        <v>2.142332001311429E-2</v>
      </c>
      <c r="AC134" s="5">
        <f t="shared" si="9"/>
        <v>3906.7235212141541</v>
      </c>
      <c r="AD134" s="35">
        <f t="shared" si="10"/>
        <v>0.08</v>
      </c>
      <c r="AE134" s="5">
        <f t="shared" si="42"/>
        <v>90037.659170348154</v>
      </c>
      <c r="AF134" s="5">
        <f t="shared" si="43"/>
        <v>538982.02178774821</v>
      </c>
      <c r="AG134" s="5">
        <f t="shared" si="11"/>
        <v>584962.34082965145</v>
      </c>
      <c r="AH134" s="5">
        <f t="shared" si="12"/>
        <v>629019.6809580964</v>
      </c>
      <c r="AI134" s="150"/>
      <c r="AJ134" s="2">
        <v>127</v>
      </c>
      <c r="AK134" s="118">
        <v>48700</v>
      </c>
      <c r="AL134" s="5">
        <f t="shared" si="44"/>
        <v>582758.31883257185</v>
      </c>
      <c r="AM134" s="5">
        <f t="shared" si="45"/>
        <v>4835.7826575235513</v>
      </c>
      <c r="AN134" s="5">
        <f t="shared" si="13"/>
        <v>1072.1351817298582</v>
      </c>
      <c r="AO134" s="35">
        <f t="shared" si="14"/>
        <v>2.2077114585908861E-2</v>
      </c>
      <c r="AP134" s="5">
        <f t="shared" si="15"/>
        <v>3763.647475793693</v>
      </c>
      <c r="AQ134" s="35">
        <f t="shared" si="16"/>
        <v>7.7499999999999999E-2</v>
      </c>
      <c r="AR134" s="5">
        <f t="shared" si="46"/>
        <v>93313.8163491577</v>
      </c>
      <c r="AS134" s="5">
        <f t="shared" si="47"/>
        <v>520830.58115633315</v>
      </c>
      <c r="AT134" s="5">
        <f t="shared" si="17"/>
        <v>581686.18365084194</v>
      </c>
      <c r="AU134" s="5">
        <f t="shared" si="18"/>
        <v>614144.39750549081</v>
      </c>
      <c r="AV134" s="150"/>
      <c r="AW134" s="2">
        <v>127</v>
      </c>
      <c r="AX134" s="118">
        <v>48700</v>
      </c>
      <c r="AY134" s="5">
        <f t="shared" si="48"/>
        <v>579417.9353521805</v>
      </c>
      <c r="AZ134" s="5">
        <f t="shared" si="49"/>
        <v>4719.6979327312483</v>
      </c>
      <c r="BA134" s="5">
        <f t="shared" si="19"/>
        <v>1098.3358367801206</v>
      </c>
      <c r="BB134" s="35">
        <f t="shared" si="20"/>
        <v>2.2747017717617581E-2</v>
      </c>
      <c r="BC134" s="5">
        <f t="shared" si="21"/>
        <v>3621.3620959511277</v>
      </c>
      <c r="BD134" s="35">
        <f t="shared" si="22"/>
        <v>7.4999999999999997E-2</v>
      </c>
      <c r="BE134" s="5">
        <f t="shared" si="50"/>
        <v>96680.400484599799</v>
      </c>
      <c r="BF134" s="5">
        <f t="shared" si="51"/>
        <v>502721.23697226896</v>
      </c>
      <c r="BG134" s="5">
        <f t="shared" si="23"/>
        <v>578319.59951540036</v>
      </c>
      <c r="BH134" s="5">
        <f t="shared" si="24"/>
        <v>599401.63745686878</v>
      </c>
      <c r="BI134" s="150"/>
      <c r="BJ134" s="2">
        <v>127</v>
      </c>
      <c r="BK134" s="118">
        <v>48700</v>
      </c>
      <c r="BL134" s="5">
        <f t="shared" si="52"/>
        <v>575986.67821365444</v>
      </c>
      <c r="BM134" s="5">
        <f t="shared" si="53"/>
        <v>4604.6898903792935</v>
      </c>
      <c r="BN134" s="5">
        <f t="shared" si="25"/>
        <v>1124.770376171798</v>
      </c>
      <c r="BO134" s="35">
        <f t="shared" si="26"/>
        <v>2.3433258137013642E-2</v>
      </c>
      <c r="BP134" s="5">
        <f t="shared" si="27"/>
        <v>3479.9195142074955</v>
      </c>
      <c r="BQ134" s="35">
        <f t="shared" si="28"/>
        <v>7.2499999999999995E-2</v>
      </c>
      <c r="BR134" s="5">
        <f t="shared" si="54"/>
        <v>100138.092162517</v>
      </c>
      <c r="BS134" s="5">
        <f t="shared" si="55"/>
        <v>484657.52391565323</v>
      </c>
      <c r="BT134" s="5">
        <f t="shared" si="29"/>
        <v>574861.90783748263</v>
      </c>
      <c r="BU134" s="5">
        <f t="shared" si="30"/>
        <v>584795.61607817025</v>
      </c>
      <c r="BV134" s="150"/>
      <c r="BW134" s="2">
        <v>127</v>
      </c>
      <c r="BX134" s="118">
        <v>48700</v>
      </c>
      <c r="BY134" s="5">
        <f t="shared" si="56"/>
        <v>572463.95866130316</v>
      </c>
      <c r="BZ134" s="5">
        <f t="shared" si="57"/>
        <v>4490.7918424594827</v>
      </c>
      <c r="CA134" s="5">
        <f t="shared" si="31"/>
        <v>1151.4187502685477</v>
      </c>
      <c r="CB134" s="35">
        <f t="shared" si="32"/>
        <v>2.4136060959249625E-2</v>
      </c>
      <c r="CC134" s="5">
        <f t="shared" si="33"/>
        <v>3339.373092190935</v>
      </c>
      <c r="CD134" s="35">
        <f t="shared" si="34"/>
        <v>7.0000000000000007E-2</v>
      </c>
      <c r="CE134" s="5">
        <f t="shared" si="58"/>
        <v>103687.46008896489</v>
      </c>
      <c r="CF134" s="5">
        <f t="shared" si="59"/>
        <v>466643.10390338971</v>
      </c>
      <c r="CG134" s="5">
        <f t="shared" si="35"/>
        <v>571312.53991103463</v>
      </c>
      <c r="CH134" s="5">
        <f t="shared" si="36"/>
        <v>570330.56399235455</v>
      </c>
    </row>
    <row r="135" spans="9:86" ht="14.25" customHeight="1">
      <c r="I135" s="150"/>
      <c r="J135" s="2">
        <v>128</v>
      </c>
      <c r="K135" s="118">
        <v>48731</v>
      </c>
      <c r="L135" s="5">
        <f t="shared" si="37"/>
        <v>588148.85721518786</v>
      </c>
      <c r="M135" s="5">
        <f t="shared" si="0"/>
        <v>5071.049577343746</v>
      </c>
      <c r="N135" s="5">
        <f t="shared" si="1"/>
        <v>1027.5261839893296</v>
      </c>
      <c r="O135" s="35">
        <f t="shared" si="2"/>
        <v>2.0964614751194908E-2</v>
      </c>
      <c r="P135" s="5">
        <f t="shared" si="3"/>
        <v>4043.5233933544164</v>
      </c>
      <c r="Q135" s="35">
        <f t="shared" si="4"/>
        <v>8.2500000000000004E-2</v>
      </c>
      <c r="R135" s="5">
        <f t="shared" si="38"/>
        <v>87878.668968801532</v>
      </c>
      <c r="S135" s="5">
        <f t="shared" si="39"/>
        <v>561215.67693119822</v>
      </c>
      <c r="T135" s="5">
        <f t="shared" si="5"/>
        <v>587121.3310311985</v>
      </c>
      <c r="U135" s="5">
        <f t="shared" si="6"/>
        <v>649094.34589999972</v>
      </c>
      <c r="V135" s="150"/>
      <c r="W135" s="2">
        <v>128</v>
      </c>
      <c r="X135" s="118">
        <v>48731</v>
      </c>
      <c r="Y135" s="5">
        <f t="shared" si="40"/>
        <v>584962.34082965145</v>
      </c>
      <c r="Z135" s="5">
        <f t="shared" si="41"/>
        <v>4952.9108736857979</v>
      </c>
      <c r="AA135" s="5">
        <f t="shared" si="7"/>
        <v>1053.1619348214545</v>
      </c>
      <c r="AB135" s="35">
        <f t="shared" si="8"/>
        <v>2.160471253573875E-2</v>
      </c>
      <c r="AC135" s="5">
        <f t="shared" si="9"/>
        <v>3899.7489388643435</v>
      </c>
      <c r="AD135" s="35">
        <f t="shared" si="10"/>
        <v>0.08</v>
      </c>
      <c r="AE135" s="5">
        <f t="shared" si="42"/>
        <v>91090.821105169613</v>
      </c>
      <c r="AF135" s="5">
        <f t="shared" si="43"/>
        <v>542881.77072661254</v>
      </c>
      <c r="AG135" s="5">
        <f t="shared" si="11"/>
        <v>583909.17889483005</v>
      </c>
      <c r="AH135" s="5">
        <f t="shared" si="12"/>
        <v>633972.59183178213</v>
      </c>
      <c r="AI135" s="150"/>
      <c r="AJ135" s="2">
        <v>128</v>
      </c>
      <c r="AK135" s="118">
        <v>48731</v>
      </c>
      <c r="AL135" s="5">
        <f t="shared" si="44"/>
        <v>581686.18365084194</v>
      </c>
      <c r="AM135" s="5">
        <f t="shared" si="45"/>
        <v>4835.7826575235513</v>
      </c>
      <c r="AN135" s="5">
        <f t="shared" si="13"/>
        <v>1079.0593881118639</v>
      </c>
      <c r="AO135" s="35">
        <f t="shared" si="14"/>
        <v>2.2260650194701637E-2</v>
      </c>
      <c r="AP135" s="5">
        <f t="shared" si="15"/>
        <v>3756.7232694116874</v>
      </c>
      <c r="AQ135" s="35">
        <f t="shared" si="16"/>
        <v>7.7499999999999999E-2</v>
      </c>
      <c r="AR135" s="5">
        <f t="shared" si="46"/>
        <v>94392.875737269569</v>
      </c>
      <c r="AS135" s="5">
        <f t="shared" si="47"/>
        <v>524587.30442574481</v>
      </c>
      <c r="AT135" s="5">
        <f t="shared" si="17"/>
        <v>580607.12426273013</v>
      </c>
      <c r="AU135" s="5">
        <f t="shared" si="18"/>
        <v>618980.18016301433</v>
      </c>
      <c r="AV135" s="150"/>
      <c r="AW135" s="2">
        <v>128</v>
      </c>
      <c r="AX135" s="118">
        <v>48731</v>
      </c>
      <c r="AY135" s="5">
        <f t="shared" si="48"/>
        <v>578319.59951540036</v>
      </c>
      <c r="AZ135" s="5">
        <f t="shared" si="49"/>
        <v>4719.6979327312483</v>
      </c>
      <c r="BA135" s="5">
        <f t="shared" si="19"/>
        <v>1105.2004357599963</v>
      </c>
      <c r="BB135" s="35">
        <f t="shared" si="20"/>
        <v>2.2932657375321727E-2</v>
      </c>
      <c r="BC135" s="5">
        <f t="shared" si="21"/>
        <v>3614.4974969712521</v>
      </c>
      <c r="BD135" s="35">
        <f t="shared" si="22"/>
        <v>7.4999999999999997E-2</v>
      </c>
      <c r="BE135" s="5">
        <f t="shared" si="50"/>
        <v>97785.600920359793</v>
      </c>
      <c r="BF135" s="5">
        <f t="shared" si="51"/>
        <v>506335.73446924024</v>
      </c>
      <c r="BG135" s="5">
        <f t="shared" si="23"/>
        <v>577214.3990796404</v>
      </c>
      <c r="BH135" s="5">
        <f t="shared" si="24"/>
        <v>604121.33538960002</v>
      </c>
      <c r="BI135" s="150"/>
      <c r="BJ135" s="2">
        <v>128</v>
      </c>
      <c r="BK135" s="118">
        <v>48731</v>
      </c>
      <c r="BL135" s="5">
        <f t="shared" si="52"/>
        <v>574861.90783748263</v>
      </c>
      <c r="BM135" s="5">
        <f t="shared" si="53"/>
        <v>4604.6898903792935</v>
      </c>
      <c r="BN135" s="5">
        <f t="shared" si="25"/>
        <v>1131.5658638611694</v>
      </c>
      <c r="BO135" s="35">
        <f t="shared" si="26"/>
        <v>2.3620960410152714E-2</v>
      </c>
      <c r="BP135" s="5">
        <f t="shared" si="27"/>
        <v>3473.1240265181241</v>
      </c>
      <c r="BQ135" s="35">
        <f t="shared" si="28"/>
        <v>7.2499999999999995E-2</v>
      </c>
      <c r="BR135" s="5">
        <f t="shared" si="54"/>
        <v>101269.65802637817</v>
      </c>
      <c r="BS135" s="5">
        <f t="shared" si="55"/>
        <v>488130.64794217137</v>
      </c>
      <c r="BT135" s="5">
        <f t="shared" si="29"/>
        <v>573730.34197362151</v>
      </c>
      <c r="BU135" s="5">
        <f t="shared" si="30"/>
        <v>589400.30596854957</v>
      </c>
      <c r="BV135" s="150"/>
      <c r="BW135" s="2">
        <v>128</v>
      </c>
      <c r="BX135" s="118">
        <v>48731</v>
      </c>
      <c r="BY135" s="5">
        <f t="shared" si="56"/>
        <v>571312.53991103463</v>
      </c>
      <c r="BZ135" s="5">
        <f t="shared" si="57"/>
        <v>4490.7918424594827</v>
      </c>
      <c r="CA135" s="5">
        <f t="shared" si="31"/>
        <v>1158.135359645114</v>
      </c>
      <c r="CB135" s="35">
        <f t="shared" si="32"/>
        <v>2.4325782028004353E-2</v>
      </c>
      <c r="CC135" s="5">
        <f t="shared" si="33"/>
        <v>3332.6564828143687</v>
      </c>
      <c r="CD135" s="35">
        <f t="shared" si="34"/>
        <v>7.0000000000000007E-2</v>
      </c>
      <c r="CE135" s="5">
        <f t="shared" si="58"/>
        <v>104845.59544860999</v>
      </c>
      <c r="CF135" s="5">
        <f t="shared" si="59"/>
        <v>469975.76038620406</v>
      </c>
      <c r="CG135" s="5">
        <f t="shared" si="35"/>
        <v>570154.40455138951</v>
      </c>
      <c r="CH135" s="5">
        <f t="shared" si="36"/>
        <v>574821.35583481402</v>
      </c>
    </row>
    <row r="136" spans="9:86" ht="14.25" customHeight="1">
      <c r="I136" s="150"/>
      <c r="J136" s="2">
        <v>129</v>
      </c>
      <c r="K136" s="118">
        <v>48761</v>
      </c>
      <c r="L136" s="5">
        <f t="shared" si="37"/>
        <v>587121.3310311985</v>
      </c>
      <c r="M136" s="5">
        <f t="shared" si="0"/>
        <v>5071.049577343746</v>
      </c>
      <c r="N136" s="5">
        <f t="shared" si="1"/>
        <v>1034.5904265042564</v>
      </c>
      <c r="O136" s="35">
        <f t="shared" si="2"/>
        <v>2.1145689079709765E-2</v>
      </c>
      <c r="P136" s="5">
        <f t="shared" si="3"/>
        <v>4036.4591508394897</v>
      </c>
      <c r="Q136" s="35">
        <f t="shared" si="4"/>
        <v>8.2500000000000004E-2</v>
      </c>
      <c r="R136" s="5">
        <f t="shared" si="38"/>
        <v>88913.259395305795</v>
      </c>
      <c r="S136" s="5">
        <f t="shared" si="39"/>
        <v>565252.1360820377</v>
      </c>
      <c r="T136" s="5">
        <f t="shared" si="5"/>
        <v>586086.74060469423</v>
      </c>
      <c r="U136" s="5">
        <f t="shared" si="6"/>
        <v>654165.39547734347</v>
      </c>
      <c r="V136" s="150"/>
      <c r="W136" s="2">
        <v>129</v>
      </c>
      <c r="X136" s="118">
        <v>48761</v>
      </c>
      <c r="Y136" s="5">
        <f t="shared" si="40"/>
        <v>583909.17889483005</v>
      </c>
      <c r="Z136" s="5">
        <f t="shared" si="41"/>
        <v>4952.9108736857979</v>
      </c>
      <c r="AA136" s="5">
        <f t="shared" si="7"/>
        <v>1060.1830143869306</v>
      </c>
      <c r="AB136" s="35">
        <f t="shared" si="8"/>
        <v>2.1787970856568101E-2</v>
      </c>
      <c r="AC136" s="5">
        <f t="shared" si="9"/>
        <v>3892.7278592988673</v>
      </c>
      <c r="AD136" s="35">
        <f t="shared" si="10"/>
        <v>0.08</v>
      </c>
      <c r="AE136" s="5">
        <f t="shared" si="42"/>
        <v>92151.004119556543</v>
      </c>
      <c r="AF136" s="5">
        <f t="shared" si="43"/>
        <v>546774.49858591135</v>
      </c>
      <c r="AG136" s="5">
        <f t="shared" si="11"/>
        <v>582848.99588044314</v>
      </c>
      <c r="AH136" s="5">
        <f t="shared" si="12"/>
        <v>638925.50270546786</v>
      </c>
      <c r="AI136" s="150"/>
      <c r="AJ136" s="2">
        <v>129</v>
      </c>
      <c r="AK136" s="118">
        <v>48761</v>
      </c>
      <c r="AL136" s="5">
        <f t="shared" si="44"/>
        <v>580607.12426273013</v>
      </c>
      <c r="AM136" s="5">
        <f t="shared" si="45"/>
        <v>4835.7826575235513</v>
      </c>
      <c r="AN136" s="5">
        <f t="shared" si="13"/>
        <v>1086.0283133267526</v>
      </c>
      <c r="AO136" s="35">
        <f t="shared" si="14"/>
        <v>2.2446055543100391E-2</v>
      </c>
      <c r="AP136" s="5">
        <f t="shared" si="15"/>
        <v>3749.7543441967987</v>
      </c>
      <c r="AQ136" s="35">
        <f t="shared" si="16"/>
        <v>7.7499999999999999E-2</v>
      </c>
      <c r="AR136" s="5">
        <f t="shared" si="46"/>
        <v>95478.90405059632</v>
      </c>
      <c r="AS136" s="5">
        <f t="shared" si="47"/>
        <v>528337.05876994156</v>
      </c>
      <c r="AT136" s="5">
        <f t="shared" si="17"/>
        <v>579521.09594940336</v>
      </c>
      <c r="AU136" s="5">
        <f t="shared" si="18"/>
        <v>623815.96282053785</v>
      </c>
      <c r="AV136" s="150"/>
      <c r="AW136" s="2">
        <v>129</v>
      </c>
      <c r="AX136" s="118">
        <v>48761</v>
      </c>
      <c r="AY136" s="5">
        <f t="shared" si="48"/>
        <v>577214.3990796404</v>
      </c>
      <c r="AZ136" s="5">
        <f t="shared" si="49"/>
        <v>4719.6979327312483</v>
      </c>
      <c r="BA136" s="5">
        <f t="shared" si="19"/>
        <v>1112.1079384834961</v>
      </c>
      <c r="BB136" s="35">
        <f t="shared" si="20"/>
        <v>2.3120170396096883E-2</v>
      </c>
      <c r="BC136" s="5">
        <f t="shared" si="21"/>
        <v>3607.5899942477522</v>
      </c>
      <c r="BD136" s="35">
        <f t="shared" si="22"/>
        <v>7.4999999999999997E-2</v>
      </c>
      <c r="BE136" s="5">
        <f t="shared" si="50"/>
        <v>98897.708858843296</v>
      </c>
      <c r="BF136" s="5">
        <f t="shared" si="51"/>
        <v>509943.32446348801</v>
      </c>
      <c r="BG136" s="5">
        <f t="shared" si="23"/>
        <v>576102.29114115692</v>
      </c>
      <c r="BH136" s="5">
        <f t="shared" si="24"/>
        <v>608841.03332233126</v>
      </c>
      <c r="BI136" s="150"/>
      <c r="BJ136" s="2">
        <v>129</v>
      </c>
      <c r="BK136" s="118">
        <v>48761</v>
      </c>
      <c r="BL136" s="5">
        <f t="shared" si="52"/>
        <v>573730.34197362151</v>
      </c>
      <c r="BM136" s="5">
        <f t="shared" si="53"/>
        <v>4604.6898903792935</v>
      </c>
      <c r="BN136" s="5">
        <f t="shared" si="25"/>
        <v>1138.4024076219971</v>
      </c>
      <c r="BO136" s="35">
        <f t="shared" si="26"/>
        <v>2.381053936326772E-2</v>
      </c>
      <c r="BP136" s="5">
        <f t="shared" si="27"/>
        <v>3466.2874827572964</v>
      </c>
      <c r="BQ136" s="35">
        <f t="shared" si="28"/>
        <v>7.2499999999999995E-2</v>
      </c>
      <c r="BR136" s="5">
        <f t="shared" si="54"/>
        <v>102408.06043400016</v>
      </c>
      <c r="BS136" s="5">
        <f t="shared" si="55"/>
        <v>491596.93542492867</v>
      </c>
      <c r="BT136" s="5">
        <f t="shared" si="29"/>
        <v>572591.93956599955</v>
      </c>
      <c r="BU136" s="5">
        <f t="shared" si="30"/>
        <v>594004.99585892889</v>
      </c>
      <c r="BV136" s="150"/>
      <c r="BW136" s="2">
        <v>129</v>
      </c>
      <c r="BX136" s="118">
        <v>48761</v>
      </c>
      <c r="BY136" s="5">
        <f t="shared" si="56"/>
        <v>570154.40455138951</v>
      </c>
      <c r="BZ136" s="5">
        <f t="shared" si="57"/>
        <v>4490.7918424594827</v>
      </c>
      <c r="CA136" s="5">
        <f t="shared" si="31"/>
        <v>1164.8911492430439</v>
      </c>
      <c r="CB136" s="35">
        <f t="shared" si="32"/>
        <v>2.451738279898983E-2</v>
      </c>
      <c r="CC136" s="5">
        <f t="shared" si="33"/>
        <v>3325.9006932164389</v>
      </c>
      <c r="CD136" s="35">
        <f t="shared" si="34"/>
        <v>7.0000000000000007E-2</v>
      </c>
      <c r="CE136" s="5">
        <f t="shared" si="58"/>
        <v>106010.48659785304</v>
      </c>
      <c r="CF136" s="5">
        <f t="shared" si="59"/>
        <v>473301.66107942048</v>
      </c>
      <c r="CG136" s="5">
        <f t="shared" si="35"/>
        <v>568989.51340214652</v>
      </c>
      <c r="CH136" s="5">
        <f t="shared" si="36"/>
        <v>579312.14767727349</v>
      </c>
    </row>
    <row r="137" spans="9:86" ht="14.25" customHeight="1">
      <c r="I137" s="150"/>
      <c r="J137" s="2">
        <v>130</v>
      </c>
      <c r="K137" s="118">
        <v>48792</v>
      </c>
      <c r="L137" s="5">
        <f t="shared" si="37"/>
        <v>586086.74060469423</v>
      </c>
      <c r="M137" s="5">
        <f t="shared" si="0"/>
        <v>5071.049577343746</v>
      </c>
      <c r="N137" s="5">
        <f t="shared" si="1"/>
        <v>1041.7032356864734</v>
      </c>
      <c r="O137" s="35">
        <f t="shared" si="2"/>
        <v>2.1328649775185782E-2</v>
      </c>
      <c r="P137" s="5">
        <f t="shared" si="3"/>
        <v>4029.3463416572727</v>
      </c>
      <c r="Q137" s="35">
        <f t="shared" si="4"/>
        <v>8.2500000000000004E-2</v>
      </c>
      <c r="R137" s="5">
        <f t="shared" si="38"/>
        <v>89954.962630992275</v>
      </c>
      <c r="S137" s="5">
        <f t="shared" si="39"/>
        <v>569281.48242369492</v>
      </c>
      <c r="T137" s="5">
        <f t="shared" si="5"/>
        <v>585045.03736900771</v>
      </c>
      <c r="U137" s="5">
        <f t="shared" si="6"/>
        <v>659236.44505468721</v>
      </c>
      <c r="V137" s="150"/>
      <c r="W137" s="2">
        <v>130</v>
      </c>
      <c r="X137" s="118">
        <v>48792</v>
      </c>
      <c r="Y137" s="5">
        <f t="shared" si="40"/>
        <v>582848.99588044314</v>
      </c>
      <c r="Z137" s="5">
        <f t="shared" si="41"/>
        <v>4952.9108736857979</v>
      </c>
      <c r="AA137" s="5">
        <f t="shared" si="7"/>
        <v>1067.2509011495099</v>
      </c>
      <c r="AB137" s="35">
        <f t="shared" si="8"/>
        <v>2.1973119803437316E-2</v>
      </c>
      <c r="AC137" s="5">
        <f t="shared" si="9"/>
        <v>3885.659972536288</v>
      </c>
      <c r="AD137" s="35">
        <f t="shared" si="10"/>
        <v>0.08</v>
      </c>
      <c r="AE137" s="5">
        <f t="shared" si="42"/>
        <v>93218.255020706056</v>
      </c>
      <c r="AF137" s="5">
        <f t="shared" si="43"/>
        <v>550660.15855844761</v>
      </c>
      <c r="AG137" s="5">
        <f t="shared" si="11"/>
        <v>581781.74497929367</v>
      </c>
      <c r="AH137" s="5">
        <f t="shared" si="12"/>
        <v>643878.41357915371</v>
      </c>
      <c r="AI137" s="150"/>
      <c r="AJ137" s="2">
        <v>130</v>
      </c>
      <c r="AK137" s="118">
        <v>48792</v>
      </c>
      <c r="AL137" s="5">
        <f t="shared" si="44"/>
        <v>579521.09594940336</v>
      </c>
      <c r="AM137" s="5">
        <f t="shared" si="45"/>
        <v>4835.7826575235513</v>
      </c>
      <c r="AN137" s="5">
        <f t="shared" si="13"/>
        <v>1093.0422461836547</v>
      </c>
      <c r="AO137" s="35">
        <f t="shared" si="14"/>
        <v>2.2633355447942191E-2</v>
      </c>
      <c r="AP137" s="5">
        <f t="shared" si="15"/>
        <v>3742.7404113398966</v>
      </c>
      <c r="AQ137" s="35">
        <f t="shared" si="16"/>
        <v>7.7499999999999999E-2</v>
      </c>
      <c r="AR137" s="5">
        <f t="shared" si="46"/>
        <v>96571.946296779977</v>
      </c>
      <c r="AS137" s="5">
        <f t="shared" si="47"/>
        <v>532079.79918128147</v>
      </c>
      <c r="AT137" s="5">
        <f t="shared" si="17"/>
        <v>578428.05370321975</v>
      </c>
      <c r="AU137" s="5">
        <f t="shared" si="18"/>
        <v>628651.74547806149</v>
      </c>
      <c r="AV137" s="150"/>
      <c r="AW137" s="2">
        <v>130</v>
      </c>
      <c r="AX137" s="118">
        <v>48792</v>
      </c>
      <c r="AY137" s="5">
        <f t="shared" si="48"/>
        <v>576102.29114115692</v>
      </c>
      <c r="AZ137" s="5">
        <f t="shared" si="49"/>
        <v>4719.6979327312483</v>
      </c>
      <c r="BA137" s="5">
        <f t="shared" si="19"/>
        <v>1119.0586130990177</v>
      </c>
      <c r="BB137" s="35">
        <f t="shared" si="20"/>
        <v>2.3309581585916492E-2</v>
      </c>
      <c r="BC137" s="5">
        <f t="shared" si="21"/>
        <v>3600.6393196322306</v>
      </c>
      <c r="BD137" s="35">
        <f t="shared" si="22"/>
        <v>7.4999999999999997E-2</v>
      </c>
      <c r="BE137" s="5">
        <f t="shared" si="50"/>
        <v>100016.76747194231</v>
      </c>
      <c r="BF137" s="5">
        <f t="shared" si="51"/>
        <v>513543.96378312021</v>
      </c>
      <c r="BG137" s="5">
        <f t="shared" si="23"/>
        <v>574983.23252805788</v>
      </c>
      <c r="BH137" s="5">
        <f t="shared" si="24"/>
        <v>613560.73125506251</v>
      </c>
      <c r="BI137" s="150"/>
      <c r="BJ137" s="2">
        <v>130</v>
      </c>
      <c r="BK137" s="118">
        <v>48792</v>
      </c>
      <c r="BL137" s="5">
        <f t="shared" si="52"/>
        <v>572591.93956599955</v>
      </c>
      <c r="BM137" s="5">
        <f t="shared" si="53"/>
        <v>4604.6898903792935</v>
      </c>
      <c r="BN137" s="5">
        <f t="shared" si="25"/>
        <v>1145.2802555013795</v>
      </c>
      <c r="BO137" s="35">
        <f t="shared" si="26"/>
        <v>2.4002019791674753E-2</v>
      </c>
      <c r="BP137" s="5">
        <f t="shared" si="27"/>
        <v>3459.409634877914</v>
      </c>
      <c r="BQ137" s="35">
        <f t="shared" si="28"/>
        <v>7.2499999999999995E-2</v>
      </c>
      <c r="BR137" s="5">
        <f t="shared" si="54"/>
        <v>103553.34068950154</v>
      </c>
      <c r="BS137" s="5">
        <f t="shared" si="55"/>
        <v>495056.3450598066</v>
      </c>
      <c r="BT137" s="5">
        <f t="shared" si="29"/>
        <v>571446.65931049816</v>
      </c>
      <c r="BU137" s="5">
        <f t="shared" si="30"/>
        <v>598609.68574930809</v>
      </c>
      <c r="BV137" s="150"/>
      <c r="BW137" s="2">
        <v>130</v>
      </c>
      <c r="BX137" s="118">
        <v>48792</v>
      </c>
      <c r="BY137" s="5">
        <f t="shared" si="56"/>
        <v>568989.51340214652</v>
      </c>
      <c r="BZ137" s="5">
        <f t="shared" si="57"/>
        <v>4490.7918424594827</v>
      </c>
      <c r="CA137" s="5">
        <f t="shared" si="31"/>
        <v>1171.6863476136277</v>
      </c>
      <c r="CB137" s="35">
        <f t="shared" si="32"/>
        <v>2.4710888057133902E-2</v>
      </c>
      <c r="CC137" s="5">
        <f t="shared" si="33"/>
        <v>3319.105494845855</v>
      </c>
      <c r="CD137" s="35">
        <f t="shared" si="34"/>
        <v>7.0000000000000007E-2</v>
      </c>
      <c r="CE137" s="5">
        <f t="shared" si="58"/>
        <v>107182.17294546668</v>
      </c>
      <c r="CF137" s="5">
        <f t="shared" si="59"/>
        <v>476620.76657426631</v>
      </c>
      <c r="CG137" s="5">
        <f t="shared" si="35"/>
        <v>567817.82705453294</v>
      </c>
      <c r="CH137" s="5">
        <f t="shared" si="36"/>
        <v>583802.93951973296</v>
      </c>
    </row>
    <row r="138" spans="9:86" ht="14.25" customHeight="1">
      <c r="I138" s="150"/>
      <c r="J138" s="2">
        <v>131</v>
      </c>
      <c r="K138" s="118">
        <v>48823</v>
      </c>
      <c r="L138" s="5">
        <f t="shared" si="37"/>
        <v>585045.03736900771</v>
      </c>
      <c r="M138" s="5">
        <f t="shared" si="0"/>
        <v>5071.049577343746</v>
      </c>
      <c r="N138" s="5">
        <f t="shared" si="1"/>
        <v>1048.8649454318179</v>
      </c>
      <c r="O138" s="35">
        <f t="shared" si="2"/>
        <v>2.1513522107261564E-2</v>
      </c>
      <c r="P138" s="5">
        <f t="shared" si="3"/>
        <v>4022.1846319119281</v>
      </c>
      <c r="Q138" s="35">
        <f t="shared" si="4"/>
        <v>8.2500000000000004E-2</v>
      </c>
      <c r="R138" s="5">
        <f t="shared" si="38"/>
        <v>91003.827576424097</v>
      </c>
      <c r="S138" s="5">
        <f t="shared" si="39"/>
        <v>573303.66705560684</v>
      </c>
      <c r="T138" s="5">
        <f t="shared" si="5"/>
        <v>583996.17242357589</v>
      </c>
      <c r="U138" s="5">
        <f t="shared" si="6"/>
        <v>664307.49463203095</v>
      </c>
      <c r="V138" s="150"/>
      <c r="W138" s="2">
        <v>131</v>
      </c>
      <c r="X138" s="118">
        <v>48823</v>
      </c>
      <c r="Y138" s="5">
        <f t="shared" si="40"/>
        <v>581781.74497929367</v>
      </c>
      <c r="Z138" s="5">
        <f t="shared" si="41"/>
        <v>4952.9108736857979</v>
      </c>
      <c r="AA138" s="5">
        <f t="shared" si="7"/>
        <v>1074.3659071571733</v>
      </c>
      <c r="AB138" s="35">
        <f t="shared" si="8"/>
        <v>2.2160184634780755E-2</v>
      </c>
      <c r="AC138" s="5">
        <f t="shared" si="9"/>
        <v>3878.5449665286246</v>
      </c>
      <c r="AD138" s="35">
        <f t="shared" si="10"/>
        <v>0.08</v>
      </c>
      <c r="AE138" s="5">
        <f t="shared" si="42"/>
        <v>94292.62092786323</v>
      </c>
      <c r="AF138" s="5">
        <f t="shared" si="43"/>
        <v>554538.70352497627</v>
      </c>
      <c r="AG138" s="5">
        <f t="shared" si="11"/>
        <v>580707.37907213648</v>
      </c>
      <c r="AH138" s="5">
        <f t="shared" si="12"/>
        <v>648831.32445283956</v>
      </c>
      <c r="AI138" s="150"/>
      <c r="AJ138" s="2">
        <v>131</v>
      </c>
      <c r="AK138" s="118">
        <v>48823</v>
      </c>
      <c r="AL138" s="5">
        <f t="shared" si="44"/>
        <v>578428.05370321975</v>
      </c>
      <c r="AM138" s="5">
        <f t="shared" si="45"/>
        <v>4835.7826575235513</v>
      </c>
      <c r="AN138" s="5">
        <f t="shared" si="13"/>
        <v>1100.1014773569236</v>
      </c>
      <c r="AO138" s="35">
        <f t="shared" si="14"/>
        <v>2.2822575156523049E-2</v>
      </c>
      <c r="AP138" s="5">
        <f t="shared" si="15"/>
        <v>3735.6811801666277</v>
      </c>
      <c r="AQ138" s="35">
        <f t="shared" si="16"/>
        <v>7.7499999999999999E-2</v>
      </c>
      <c r="AR138" s="5">
        <f t="shared" si="46"/>
        <v>97672.047774136896</v>
      </c>
      <c r="AS138" s="5">
        <f t="shared" si="47"/>
        <v>535815.48036144814</v>
      </c>
      <c r="AT138" s="5">
        <f t="shared" si="17"/>
        <v>577327.95222586277</v>
      </c>
      <c r="AU138" s="5">
        <f t="shared" si="18"/>
        <v>633487.52813558502</v>
      </c>
      <c r="AV138" s="150"/>
      <c r="AW138" s="2">
        <v>131</v>
      </c>
      <c r="AX138" s="118">
        <v>48823</v>
      </c>
      <c r="AY138" s="5">
        <f t="shared" si="48"/>
        <v>574983.23252805788</v>
      </c>
      <c r="AZ138" s="5">
        <f t="shared" si="49"/>
        <v>4719.6979327312483</v>
      </c>
      <c r="BA138" s="5">
        <f t="shared" si="19"/>
        <v>1126.0527294308868</v>
      </c>
      <c r="BB138" s="35">
        <f t="shared" si="20"/>
        <v>2.350091618108404E-2</v>
      </c>
      <c r="BC138" s="5">
        <f t="shared" si="21"/>
        <v>3593.6452033003616</v>
      </c>
      <c r="BD138" s="35">
        <f t="shared" si="22"/>
        <v>7.4999999999999997E-2</v>
      </c>
      <c r="BE138" s="5">
        <f t="shared" si="50"/>
        <v>101142.82020137319</v>
      </c>
      <c r="BF138" s="5">
        <f t="shared" si="51"/>
        <v>517137.60898642056</v>
      </c>
      <c r="BG138" s="5">
        <f t="shared" si="23"/>
        <v>573857.17979862704</v>
      </c>
      <c r="BH138" s="5">
        <f t="shared" si="24"/>
        <v>618280.42918779375</v>
      </c>
      <c r="BI138" s="150"/>
      <c r="BJ138" s="2">
        <v>131</v>
      </c>
      <c r="BK138" s="118">
        <v>48823</v>
      </c>
      <c r="BL138" s="5">
        <f t="shared" si="52"/>
        <v>571446.65931049816</v>
      </c>
      <c r="BM138" s="5">
        <f t="shared" si="53"/>
        <v>4604.6898903792935</v>
      </c>
      <c r="BN138" s="5">
        <f t="shared" si="25"/>
        <v>1152.1996570450337</v>
      </c>
      <c r="BO138" s="35">
        <f t="shared" si="26"/>
        <v>2.4195426920901417E-2</v>
      </c>
      <c r="BP138" s="5">
        <f t="shared" si="27"/>
        <v>3452.4902333342598</v>
      </c>
      <c r="BQ138" s="35">
        <f t="shared" si="28"/>
        <v>7.2499999999999995E-2</v>
      </c>
      <c r="BR138" s="5">
        <f t="shared" si="54"/>
        <v>104705.54034654656</v>
      </c>
      <c r="BS138" s="5">
        <f t="shared" si="55"/>
        <v>498508.83529314084</v>
      </c>
      <c r="BT138" s="5">
        <f t="shared" si="29"/>
        <v>570294.45965345309</v>
      </c>
      <c r="BU138" s="5">
        <f t="shared" si="30"/>
        <v>603214.37563968741</v>
      </c>
      <c r="BV138" s="150"/>
      <c r="BW138" s="2">
        <v>131</v>
      </c>
      <c r="BX138" s="118">
        <v>48823</v>
      </c>
      <c r="BY138" s="5">
        <f t="shared" si="56"/>
        <v>567817.82705453294</v>
      </c>
      <c r="BZ138" s="5">
        <f t="shared" si="57"/>
        <v>4490.7918424594827</v>
      </c>
      <c r="CA138" s="5">
        <f t="shared" si="31"/>
        <v>1178.5211846413736</v>
      </c>
      <c r="CB138" s="35">
        <f t="shared" si="32"/>
        <v>2.4906323017467129E-2</v>
      </c>
      <c r="CC138" s="5">
        <f t="shared" si="33"/>
        <v>3312.2706578181092</v>
      </c>
      <c r="CD138" s="35">
        <f t="shared" si="34"/>
        <v>7.0000000000000007E-2</v>
      </c>
      <c r="CE138" s="5">
        <f t="shared" si="58"/>
        <v>108360.69413010805</v>
      </c>
      <c r="CF138" s="5">
        <f t="shared" si="59"/>
        <v>479933.03723208443</v>
      </c>
      <c r="CG138" s="5">
        <f t="shared" si="35"/>
        <v>566639.30586989154</v>
      </c>
      <c r="CH138" s="5">
        <f t="shared" si="36"/>
        <v>588293.73136219243</v>
      </c>
    </row>
    <row r="139" spans="9:86" ht="14.25" customHeight="1">
      <c r="I139" s="150"/>
      <c r="J139" s="2">
        <v>132</v>
      </c>
      <c r="K139" s="118">
        <v>48853</v>
      </c>
      <c r="L139" s="5">
        <f t="shared" si="37"/>
        <v>583996.17242357589</v>
      </c>
      <c r="M139" s="5">
        <f t="shared" si="0"/>
        <v>5071.049577343746</v>
      </c>
      <c r="N139" s="5">
        <f t="shared" si="1"/>
        <v>1056.0758919316618</v>
      </c>
      <c r="O139" s="35">
        <f t="shared" si="2"/>
        <v>2.1700331785716231E-2</v>
      </c>
      <c r="P139" s="5">
        <f t="shared" si="3"/>
        <v>4014.9736854120843</v>
      </c>
      <c r="Q139" s="35">
        <f t="shared" si="4"/>
        <v>8.2500000000000004E-2</v>
      </c>
      <c r="R139" s="5">
        <f t="shared" si="38"/>
        <v>92059.903468355755</v>
      </c>
      <c r="S139" s="5">
        <f t="shared" si="39"/>
        <v>577318.64074101893</v>
      </c>
      <c r="T139" s="5">
        <f t="shared" si="5"/>
        <v>582940.09653164423</v>
      </c>
      <c r="U139" s="5">
        <f t="shared" si="6"/>
        <v>669378.5442093747</v>
      </c>
      <c r="V139" s="150"/>
      <c r="W139" s="2">
        <v>132</v>
      </c>
      <c r="X139" s="118">
        <v>48853</v>
      </c>
      <c r="Y139" s="5">
        <f t="shared" si="40"/>
        <v>580707.37907213648</v>
      </c>
      <c r="Z139" s="5">
        <f t="shared" si="41"/>
        <v>4952.9108736857979</v>
      </c>
      <c r="AA139" s="5">
        <f t="shared" si="7"/>
        <v>1081.5283465382213</v>
      </c>
      <c r="AB139" s="35">
        <f t="shared" si="8"/>
        <v>2.2349191049019654E-2</v>
      </c>
      <c r="AC139" s="5">
        <f t="shared" si="9"/>
        <v>3871.3825271475766</v>
      </c>
      <c r="AD139" s="35">
        <f t="shared" si="10"/>
        <v>0.08</v>
      </c>
      <c r="AE139" s="5">
        <f t="shared" si="42"/>
        <v>95374.149274401454</v>
      </c>
      <c r="AF139" s="5">
        <f t="shared" si="43"/>
        <v>558410.08605212381</v>
      </c>
      <c r="AG139" s="5">
        <f t="shared" si="11"/>
        <v>579625.85072559828</v>
      </c>
      <c r="AH139" s="5">
        <f t="shared" si="12"/>
        <v>653784.23532652529</v>
      </c>
      <c r="AI139" s="150"/>
      <c r="AJ139" s="2">
        <v>132</v>
      </c>
      <c r="AK139" s="118">
        <v>48853</v>
      </c>
      <c r="AL139" s="5">
        <f t="shared" si="44"/>
        <v>577327.95222586277</v>
      </c>
      <c r="AM139" s="5">
        <f t="shared" si="45"/>
        <v>4835.7826575235513</v>
      </c>
      <c r="AN139" s="5">
        <f t="shared" si="13"/>
        <v>1107.2062993981876</v>
      </c>
      <c r="AO139" s="35">
        <f t="shared" si="14"/>
        <v>2.3013740355984538E-2</v>
      </c>
      <c r="AP139" s="5">
        <f t="shared" si="15"/>
        <v>3728.5763581253636</v>
      </c>
      <c r="AQ139" s="35">
        <f t="shared" si="16"/>
        <v>7.7499999999999999E-2</v>
      </c>
      <c r="AR139" s="5">
        <f t="shared" si="46"/>
        <v>98779.254073535078</v>
      </c>
      <c r="AS139" s="5">
        <f t="shared" si="47"/>
        <v>539544.05671957345</v>
      </c>
      <c r="AT139" s="5">
        <f t="shared" si="17"/>
        <v>576220.74592646456</v>
      </c>
      <c r="AU139" s="5">
        <f t="shared" si="18"/>
        <v>638323.31079310854</v>
      </c>
      <c r="AV139" s="150"/>
      <c r="AW139" s="2">
        <v>132</v>
      </c>
      <c r="AX139" s="118">
        <v>48853</v>
      </c>
      <c r="AY139" s="5">
        <f t="shared" si="48"/>
        <v>573857.17979862704</v>
      </c>
      <c r="AZ139" s="5">
        <f t="shared" si="49"/>
        <v>4719.6979327312483</v>
      </c>
      <c r="BA139" s="5">
        <f t="shared" si="19"/>
        <v>1133.0905589898298</v>
      </c>
      <c r="BB139" s="35">
        <f t="shared" si="20"/>
        <v>2.3694199857618455E-2</v>
      </c>
      <c r="BC139" s="5">
        <f t="shared" si="21"/>
        <v>3586.6073737414185</v>
      </c>
      <c r="BD139" s="35">
        <f t="shared" si="22"/>
        <v>7.4999999999999997E-2</v>
      </c>
      <c r="BE139" s="5">
        <f t="shared" si="50"/>
        <v>102275.91076036303</v>
      </c>
      <c r="BF139" s="5">
        <f t="shared" si="51"/>
        <v>520724.21636016195</v>
      </c>
      <c r="BG139" s="5">
        <f t="shared" si="23"/>
        <v>572724.08923963725</v>
      </c>
      <c r="BH139" s="5">
        <f t="shared" si="24"/>
        <v>623000.12712052499</v>
      </c>
      <c r="BI139" s="150"/>
      <c r="BJ139" s="2">
        <v>132</v>
      </c>
      <c r="BK139" s="118">
        <v>48853</v>
      </c>
      <c r="BL139" s="5">
        <f t="shared" si="52"/>
        <v>570294.45965345309</v>
      </c>
      <c r="BM139" s="5">
        <f t="shared" si="53"/>
        <v>4604.6898903792935</v>
      </c>
      <c r="BN139" s="5">
        <f t="shared" si="25"/>
        <v>1159.1608633063479</v>
      </c>
      <c r="BO139" s="35">
        <f t="shared" si="26"/>
        <v>2.4390786416071314E-2</v>
      </c>
      <c r="BP139" s="5">
        <f t="shared" si="27"/>
        <v>3445.5290270729456</v>
      </c>
      <c r="BQ139" s="35">
        <f t="shared" si="28"/>
        <v>7.2499999999999995E-2</v>
      </c>
      <c r="BR139" s="5">
        <f t="shared" si="54"/>
        <v>105864.70120985291</v>
      </c>
      <c r="BS139" s="5">
        <f t="shared" si="55"/>
        <v>501954.36432021379</v>
      </c>
      <c r="BT139" s="5">
        <f t="shared" si="29"/>
        <v>569135.29879014671</v>
      </c>
      <c r="BU139" s="5">
        <f t="shared" si="30"/>
        <v>607819.06553006673</v>
      </c>
      <c r="BV139" s="150"/>
      <c r="BW139" s="2">
        <v>132</v>
      </c>
      <c r="BX139" s="118">
        <v>48853</v>
      </c>
      <c r="BY139" s="5">
        <f t="shared" si="56"/>
        <v>566639.30586989154</v>
      </c>
      <c r="BZ139" s="5">
        <f t="shared" si="57"/>
        <v>4490.7918424594827</v>
      </c>
      <c r="CA139" s="5">
        <f t="shared" si="31"/>
        <v>1185.3958915517819</v>
      </c>
      <c r="CB139" s="35">
        <f t="shared" si="32"/>
        <v>2.510371333450629E-2</v>
      </c>
      <c r="CC139" s="5">
        <f t="shared" si="33"/>
        <v>3305.3959509077008</v>
      </c>
      <c r="CD139" s="35">
        <f t="shared" si="34"/>
        <v>7.0000000000000007E-2</v>
      </c>
      <c r="CE139" s="5">
        <f t="shared" si="58"/>
        <v>109546.09002165984</v>
      </c>
      <c r="CF139" s="5">
        <f t="shared" si="59"/>
        <v>483238.43318299216</v>
      </c>
      <c r="CG139" s="5">
        <f t="shared" si="35"/>
        <v>565453.9099783398</v>
      </c>
      <c r="CH139" s="5">
        <f t="shared" si="36"/>
        <v>592784.52320465201</v>
      </c>
    </row>
    <row r="140" spans="9:86" ht="14.25" customHeight="1">
      <c r="I140" s="150"/>
      <c r="J140" s="2">
        <v>133</v>
      </c>
      <c r="K140" s="118">
        <v>48884</v>
      </c>
      <c r="L140" s="5">
        <f t="shared" si="37"/>
        <v>582940.09653164423</v>
      </c>
      <c r="M140" s="5">
        <f t="shared" si="0"/>
        <v>5071.049577343746</v>
      </c>
      <c r="N140" s="5">
        <f t="shared" si="1"/>
        <v>1063.3364136886921</v>
      </c>
      <c r="O140" s="35">
        <f t="shared" si="2"/>
        <v>2.1889104970105003E-2</v>
      </c>
      <c r="P140" s="5">
        <f t="shared" si="3"/>
        <v>4007.7131636550539</v>
      </c>
      <c r="Q140" s="35">
        <f t="shared" si="4"/>
        <v>8.2500000000000004E-2</v>
      </c>
      <c r="R140" s="5">
        <f t="shared" si="38"/>
        <v>93123.23988204445</v>
      </c>
      <c r="S140" s="5">
        <f t="shared" si="39"/>
        <v>581326.35390467395</v>
      </c>
      <c r="T140" s="5">
        <f t="shared" si="5"/>
        <v>581876.76011795551</v>
      </c>
      <c r="U140" s="5">
        <f t="shared" si="6"/>
        <v>674449.59378671844</v>
      </c>
      <c r="V140" s="150"/>
      <c r="W140" s="2">
        <v>133</v>
      </c>
      <c r="X140" s="118">
        <v>48884</v>
      </c>
      <c r="Y140" s="5">
        <f t="shared" si="40"/>
        <v>579625.85072559828</v>
      </c>
      <c r="Z140" s="5">
        <f t="shared" si="41"/>
        <v>4952.9108736857979</v>
      </c>
      <c r="AA140" s="5">
        <f t="shared" si="7"/>
        <v>1088.7385355151423</v>
      </c>
      <c r="AB140" s="35">
        <f t="shared" si="8"/>
        <v>2.2540165194196569E-2</v>
      </c>
      <c r="AC140" s="5">
        <f t="shared" si="9"/>
        <v>3864.1723381706556</v>
      </c>
      <c r="AD140" s="35">
        <f t="shared" si="10"/>
        <v>0.08</v>
      </c>
      <c r="AE140" s="5">
        <f t="shared" si="42"/>
        <v>96462.887809916603</v>
      </c>
      <c r="AF140" s="5">
        <f t="shared" si="43"/>
        <v>562274.2583902945</v>
      </c>
      <c r="AG140" s="5">
        <f t="shared" si="11"/>
        <v>578537.11219008313</v>
      </c>
      <c r="AH140" s="5">
        <f t="shared" si="12"/>
        <v>658737.14620021114</v>
      </c>
      <c r="AI140" s="150"/>
      <c r="AJ140" s="2">
        <v>133</v>
      </c>
      <c r="AK140" s="118">
        <v>48884</v>
      </c>
      <c r="AL140" s="5">
        <f t="shared" si="44"/>
        <v>576220.74592646456</v>
      </c>
      <c r="AM140" s="5">
        <f t="shared" si="45"/>
        <v>4835.7826575235513</v>
      </c>
      <c r="AN140" s="5">
        <f t="shared" si="13"/>
        <v>1114.3570067484675</v>
      </c>
      <c r="AO140" s="35">
        <f t="shared" si="14"/>
        <v>2.3206877182947068E-2</v>
      </c>
      <c r="AP140" s="5">
        <f t="shared" si="15"/>
        <v>3721.4256507750838</v>
      </c>
      <c r="AQ140" s="35">
        <f t="shared" si="16"/>
        <v>7.7499999999999999E-2</v>
      </c>
      <c r="AR140" s="5">
        <f t="shared" si="46"/>
        <v>99893.611080283546</v>
      </c>
      <c r="AS140" s="5">
        <f t="shared" si="47"/>
        <v>543265.48237034853</v>
      </c>
      <c r="AT140" s="5">
        <f t="shared" si="17"/>
        <v>575106.38891971612</v>
      </c>
      <c r="AU140" s="5">
        <f t="shared" si="18"/>
        <v>643159.09345063206</v>
      </c>
      <c r="AV140" s="150"/>
      <c r="AW140" s="2">
        <v>133</v>
      </c>
      <c r="AX140" s="118">
        <v>48884</v>
      </c>
      <c r="AY140" s="5">
        <f t="shared" si="48"/>
        <v>572724.08923963725</v>
      </c>
      <c r="AZ140" s="5">
        <f t="shared" si="49"/>
        <v>4719.6979327312483</v>
      </c>
      <c r="BA140" s="5">
        <f t="shared" si="19"/>
        <v>1140.172374983516</v>
      </c>
      <c r="BB140" s="35">
        <f t="shared" si="20"/>
        <v>2.3889458740886639E-2</v>
      </c>
      <c r="BC140" s="5">
        <f t="shared" si="21"/>
        <v>3579.5255577477324</v>
      </c>
      <c r="BD140" s="35">
        <f t="shared" si="22"/>
        <v>7.4999999999999997E-2</v>
      </c>
      <c r="BE140" s="5">
        <f t="shared" si="50"/>
        <v>103416.08313534655</v>
      </c>
      <c r="BF140" s="5">
        <f t="shared" si="51"/>
        <v>524303.74191790971</v>
      </c>
      <c r="BG140" s="5">
        <f t="shared" si="23"/>
        <v>571583.9168646537</v>
      </c>
      <c r="BH140" s="5">
        <f t="shared" si="24"/>
        <v>627719.82505325624</v>
      </c>
      <c r="BI140" s="150"/>
      <c r="BJ140" s="2">
        <v>133</v>
      </c>
      <c r="BK140" s="118">
        <v>48884</v>
      </c>
      <c r="BL140" s="5">
        <f t="shared" si="52"/>
        <v>569135.29879014671</v>
      </c>
      <c r="BM140" s="5">
        <f t="shared" si="53"/>
        <v>4604.6898903792935</v>
      </c>
      <c r="BN140" s="5">
        <f t="shared" si="25"/>
        <v>1166.1641268554904</v>
      </c>
      <c r="BO140" s="35">
        <f t="shared" si="26"/>
        <v>2.4588124391535557E-2</v>
      </c>
      <c r="BP140" s="5">
        <f t="shared" si="27"/>
        <v>3438.5257635238031</v>
      </c>
      <c r="BQ140" s="35">
        <f t="shared" si="28"/>
        <v>7.2499999999999995E-2</v>
      </c>
      <c r="BR140" s="5">
        <f t="shared" si="54"/>
        <v>107030.8653367084</v>
      </c>
      <c r="BS140" s="5">
        <f t="shared" si="55"/>
        <v>505392.89008373761</v>
      </c>
      <c r="BT140" s="5">
        <f t="shared" si="29"/>
        <v>567969.13466329128</v>
      </c>
      <c r="BU140" s="5">
        <f t="shared" si="30"/>
        <v>612423.75542044605</v>
      </c>
      <c r="BV140" s="150"/>
      <c r="BW140" s="2">
        <v>133</v>
      </c>
      <c r="BX140" s="118">
        <v>48884</v>
      </c>
      <c r="BY140" s="5">
        <f t="shared" si="56"/>
        <v>565453.9099783398</v>
      </c>
      <c r="BZ140" s="5">
        <f t="shared" si="57"/>
        <v>4490.7918424594827</v>
      </c>
      <c r="CA140" s="5">
        <f t="shared" si="31"/>
        <v>1192.3107009191672</v>
      </c>
      <c r="CB140" s="35">
        <f t="shared" si="32"/>
        <v>2.5303085111884848E-2</v>
      </c>
      <c r="CC140" s="5">
        <f t="shared" si="33"/>
        <v>3298.4811415403155</v>
      </c>
      <c r="CD140" s="35">
        <f t="shared" si="34"/>
        <v>7.0000000000000007E-2</v>
      </c>
      <c r="CE140" s="5">
        <f t="shared" si="58"/>
        <v>110738.40072257901</v>
      </c>
      <c r="CF140" s="5">
        <f t="shared" si="59"/>
        <v>486536.9143245325</v>
      </c>
      <c r="CG140" s="5">
        <f t="shared" si="35"/>
        <v>564261.59927742067</v>
      </c>
      <c r="CH140" s="5">
        <f t="shared" si="36"/>
        <v>597275.31504711148</v>
      </c>
    </row>
    <row r="141" spans="9:86" ht="14.25" customHeight="1">
      <c r="I141" s="150"/>
      <c r="J141" s="2">
        <v>134</v>
      </c>
      <c r="K141" s="118">
        <v>48914</v>
      </c>
      <c r="L141" s="5">
        <f t="shared" si="37"/>
        <v>581876.76011795551</v>
      </c>
      <c r="M141" s="5">
        <f t="shared" si="0"/>
        <v>5071.049577343746</v>
      </c>
      <c r="N141" s="5">
        <f t="shared" si="1"/>
        <v>1070.646851532802</v>
      </c>
      <c r="O141" s="35">
        <f t="shared" si="2"/>
        <v>2.2079868279649424E-2</v>
      </c>
      <c r="P141" s="5">
        <f t="shared" si="3"/>
        <v>4000.402725810944</v>
      </c>
      <c r="Q141" s="35">
        <f t="shared" si="4"/>
        <v>8.2500000000000004E-2</v>
      </c>
      <c r="R141" s="5">
        <f t="shared" si="38"/>
        <v>94193.886733577252</v>
      </c>
      <c r="S141" s="5">
        <f t="shared" si="39"/>
        <v>585326.75663048495</v>
      </c>
      <c r="T141" s="5">
        <f t="shared" si="5"/>
        <v>580806.11326642265</v>
      </c>
      <c r="U141" s="5">
        <f t="shared" si="6"/>
        <v>679520.64336406218</v>
      </c>
      <c r="V141" s="150"/>
      <c r="W141" s="2">
        <v>134</v>
      </c>
      <c r="X141" s="118">
        <v>48914</v>
      </c>
      <c r="Y141" s="5">
        <f t="shared" si="40"/>
        <v>578537.11219008313</v>
      </c>
      <c r="Z141" s="5">
        <f t="shared" si="41"/>
        <v>4952.9108736857979</v>
      </c>
      <c r="AA141" s="5">
        <f t="shared" si="7"/>
        <v>1095.9967924185767</v>
      </c>
      <c r="AB141" s="35">
        <f t="shared" si="8"/>
        <v>2.2733133677864618E-2</v>
      </c>
      <c r="AC141" s="5">
        <f t="shared" si="9"/>
        <v>3856.9140812672213</v>
      </c>
      <c r="AD141" s="35">
        <f t="shared" si="10"/>
        <v>0.08</v>
      </c>
      <c r="AE141" s="5">
        <f t="shared" si="42"/>
        <v>97558.88460233518</v>
      </c>
      <c r="AF141" s="5">
        <f t="shared" si="43"/>
        <v>566131.1724715617</v>
      </c>
      <c r="AG141" s="5">
        <f t="shared" si="11"/>
        <v>577441.1153976646</v>
      </c>
      <c r="AH141" s="5">
        <f t="shared" si="12"/>
        <v>663690.05707389687</v>
      </c>
      <c r="AI141" s="150"/>
      <c r="AJ141" s="2">
        <v>134</v>
      </c>
      <c r="AK141" s="118">
        <v>48914</v>
      </c>
      <c r="AL141" s="5">
        <f t="shared" si="44"/>
        <v>575106.38891971612</v>
      </c>
      <c r="AM141" s="5">
        <f t="shared" si="45"/>
        <v>4835.7826575235513</v>
      </c>
      <c r="AN141" s="5">
        <f t="shared" si="13"/>
        <v>1121.5538957503845</v>
      </c>
      <c r="AO141" s="35">
        <f t="shared" si="14"/>
        <v>2.340201223339812E-2</v>
      </c>
      <c r="AP141" s="5">
        <f t="shared" si="15"/>
        <v>3714.2287617731668</v>
      </c>
      <c r="AQ141" s="35">
        <f t="shared" si="16"/>
        <v>7.7499999999999999E-2</v>
      </c>
      <c r="AR141" s="5">
        <f t="shared" si="46"/>
        <v>101015.16497603394</v>
      </c>
      <c r="AS141" s="5">
        <f t="shared" si="47"/>
        <v>546979.71113212174</v>
      </c>
      <c r="AT141" s="5">
        <f t="shared" si="17"/>
        <v>573984.83502396569</v>
      </c>
      <c r="AU141" s="5">
        <f t="shared" si="18"/>
        <v>647994.8761081557</v>
      </c>
      <c r="AV141" s="150"/>
      <c r="AW141" s="2">
        <v>134</v>
      </c>
      <c r="AX141" s="118">
        <v>48914</v>
      </c>
      <c r="AY141" s="5">
        <f t="shared" si="48"/>
        <v>571583.9168646537</v>
      </c>
      <c r="AZ141" s="5">
        <f t="shared" si="49"/>
        <v>4719.6979327312483</v>
      </c>
      <c r="BA141" s="5">
        <f t="shared" si="19"/>
        <v>1147.298452327163</v>
      </c>
      <c r="BB141" s="35">
        <f t="shared" si="20"/>
        <v>2.4086719415490489E-2</v>
      </c>
      <c r="BC141" s="5">
        <f t="shared" si="21"/>
        <v>3572.3994804040854</v>
      </c>
      <c r="BD141" s="35">
        <f t="shared" si="22"/>
        <v>7.4999999999999997E-2</v>
      </c>
      <c r="BE141" s="5">
        <f t="shared" si="50"/>
        <v>104563.38158767371</v>
      </c>
      <c r="BF141" s="5">
        <f t="shared" si="51"/>
        <v>527876.1413983138</v>
      </c>
      <c r="BG141" s="5">
        <f t="shared" si="23"/>
        <v>570436.61841232656</v>
      </c>
      <c r="BH141" s="5">
        <f t="shared" si="24"/>
        <v>632439.52298598748</v>
      </c>
      <c r="BI141" s="150"/>
      <c r="BJ141" s="2">
        <v>134</v>
      </c>
      <c r="BK141" s="118">
        <v>48914</v>
      </c>
      <c r="BL141" s="5">
        <f t="shared" si="52"/>
        <v>567969.13466329128</v>
      </c>
      <c r="BM141" s="5">
        <f t="shared" si="53"/>
        <v>4604.6898903792935</v>
      </c>
      <c r="BN141" s="5">
        <f t="shared" si="25"/>
        <v>1173.2097017885753</v>
      </c>
      <c r="BO141" s="35">
        <f t="shared" si="26"/>
        <v>2.4787467420758807E-2</v>
      </c>
      <c r="BP141" s="5">
        <f t="shared" si="27"/>
        <v>3431.4801885907182</v>
      </c>
      <c r="BQ141" s="35">
        <f t="shared" si="28"/>
        <v>7.2499999999999995E-2</v>
      </c>
      <c r="BR141" s="5">
        <f t="shared" si="54"/>
        <v>108204.07503849699</v>
      </c>
      <c r="BS141" s="5">
        <f t="shared" si="55"/>
        <v>508824.37027232832</v>
      </c>
      <c r="BT141" s="5">
        <f t="shared" si="29"/>
        <v>566795.92496150266</v>
      </c>
      <c r="BU141" s="5">
        <f t="shared" si="30"/>
        <v>617028.44531082525</v>
      </c>
      <c r="BV141" s="150"/>
      <c r="BW141" s="2">
        <v>134</v>
      </c>
      <c r="BX141" s="118">
        <v>48914</v>
      </c>
      <c r="BY141" s="5">
        <f t="shared" si="56"/>
        <v>564261.59927742067</v>
      </c>
      <c r="BZ141" s="5">
        <f t="shared" si="57"/>
        <v>4490.7918424594827</v>
      </c>
      <c r="CA141" s="5">
        <f t="shared" si="31"/>
        <v>1199.2658466745288</v>
      </c>
      <c r="CB141" s="35">
        <f t="shared" si="32"/>
        <v>2.550446491223813E-2</v>
      </c>
      <c r="CC141" s="5">
        <f t="shared" si="33"/>
        <v>3291.5259957849539</v>
      </c>
      <c r="CD141" s="35">
        <f t="shared" si="34"/>
        <v>7.0000000000000007E-2</v>
      </c>
      <c r="CE141" s="5">
        <f t="shared" si="58"/>
        <v>111937.66656925355</v>
      </c>
      <c r="CF141" s="5">
        <f t="shared" si="59"/>
        <v>489828.44032031746</v>
      </c>
      <c r="CG141" s="5">
        <f t="shared" si="35"/>
        <v>563062.3334307461</v>
      </c>
      <c r="CH141" s="5">
        <f t="shared" si="36"/>
        <v>601766.10688957106</v>
      </c>
    </row>
    <row r="142" spans="9:86" ht="14.25" customHeight="1">
      <c r="I142" s="150"/>
      <c r="J142" s="2">
        <v>135</v>
      </c>
      <c r="K142" s="118">
        <v>48945</v>
      </c>
      <c r="L142" s="5">
        <f t="shared" si="37"/>
        <v>580806.11326642265</v>
      </c>
      <c r="M142" s="5">
        <f t="shared" si="0"/>
        <v>5071.049577343746</v>
      </c>
      <c r="N142" s="5">
        <f t="shared" si="1"/>
        <v>1078.0075486370902</v>
      </c>
      <c r="O142" s="35">
        <f t="shared" si="2"/>
        <v>2.2272648803390166E-2</v>
      </c>
      <c r="P142" s="5">
        <f t="shared" si="3"/>
        <v>3993.0420287066559</v>
      </c>
      <c r="Q142" s="35">
        <f t="shared" si="4"/>
        <v>8.2500000000000004E-2</v>
      </c>
      <c r="R142" s="5">
        <f t="shared" si="38"/>
        <v>95271.894282214344</v>
      </c>
      <c r="S142" s="5">
        <f t="shared" si="39"/>
        <v>589319.79865919158</v>
      </c>
      <c r="T142" s="5">
        <f t="shared" si="5"/>
        <v>579728.10571778554</v>
      </c>
      <c r="U142" s="5">
        <f t="shared" si="6"/>
        <v>684591.69294140593</v>
      </c>
      <c r="V142" s="150"/>
      <c r="W142" s="2">
        <v>135</v>
      </c>
      <c r="X142" s="118">
        <v>48945</v>
      </c>
      <c r="Y142" s="5">
        <f t="shared" si="40"/>
        <v>577441.1153976646</v>
      </c>
      <c r="Z142" s="5">
        <f t="shared" si="41"/>
        <v>4952.9108736857979</v>
      </c>
      <c r="AA142" s="5">
        <f t="shared" si="7"/>
        <v>1103.3034377013669</v>
      </c>
      <c r="AB142" s="35">
        <f t="shared" si="8"/>
        <v>2.2928123577239039E-2</v>
      </c>
      <c r="AC142" s="5">
        <f t="shared" si="9"/>
        <v>3849.607435984431</v>
      </c>
      <c r="AD142" s="35">
        <f t="shared" si="10"/>
        <v>0.08</v>
      </c>
      <c r="AE142" s="5">
        <f t="shared" si="42"/>
        <v>98662.188040036548</v>
      </c>
      <c r="AF142" s="5">
        <f t="shared" si="43"/>
        <v>569980.77990754612</v>
      </c>
      <c r="AG142" s="5">
        <f t="shared" si="11"/>
        <v>576337.81195996329</v>
      </c>
      <c r="AH142" s="5">
        <f t="shared" si="12"/>
        <v>668642.96794758271</v>
      </c>
      <c r="AI142" s="150"/>
      <c r="AJ142" s="2">
        <v>135</v>
      </c>
      <c r="AK142" s="118">
        <v>48945</v>
      </c>
      <c r="AL142" s="5">
        <f t="shared" si="44"/>
        <v>573984.83502396569</v>
      </c>
      <c r="AM142" s="5">
        <f t="shared" si="45"/>
        <v>4835.7826575235513</v>
      </c>
      <c r="AN142" s="5">
        <f t="shared" si="13"/>
        <v>1128.7972646604394</v>
      </c>
      <c r="AO142" s="35">
        <f t="shared" si="14"/>
        <v>2.3599172572842806E-2</v>
      </c>
      <c r="AP142" s="5">
        <f t="shared" si="15"/>
        <v>3706.9853928631119</v>
      </c>
      <c r="AQ142" s="35">
        <f t="shared" si="16"/>
        <v>7.7499999999999999E-2</v>
      </c>
      <c r="AR142" s="5">
        <f t="shared" si="46"/>
        <v>102143.96224069438</v>
      </c>
      <c r="AS142" s="5">
        <f t="shared" si="47"/>
        <v>550686.6965249849</v>
      </c>
      <c r="AT142" s="5">
        <f t="shared" si="17"/>
        <v>572856.03775930521</v>
      </c>
      <c r="AU142" s="5">
        <f t="shared" si="18"/>
        <v>652830.65876567923</v>
      </c>
      <c r="AV142" s="150"/>
      <c r="AW142" s="2">
        <v>135</v>
      </c>
      <c r="AX142" s="118">
        <v>48945</v>
      </c>
      <c r="AY142" s="5">
        <f t="shared" si="48"/>
        <v>570436.61841232656</v>
      </c>
      <c r="AZ142" s="5">
        <f t="shared" si="49"/>
        <v>4719.6979327312483</v>
      </c>
      <c r="BA142" s="5">
        <f t="shared" si="19"/>
        <v>1154.4690676542077</v>
      </c>
      <c r="BB142" s="35">
        <f t="shared" si="20"/>
        <v>2.4286008935416426E-2</v>
      </c>
      <c r="BC142" s="5">
        <f t="shared" si="21"/>
        <v>3565.2288650770406</v>
      </c>
      <c r="BD142" s="35">
        <f t="shared" si="22"/>
        <v>7.4999999999999997E-2</v>
      </c>
      <c r="BE142" s="5">
        <f t="shared" si="50"/>
        <v>105717.85065532791</v>
      </c>
      <c r="BF142" s="5">
        <f t="shared" si="51"/>
        <v>531441.37026339083</v>
      </c>
      <c r="BG142" s="5">
        <f t="shared" si="23"/>
        <v>569282.14934467233</v>
      </c>
      <c r="BH142" s="5">
        <f t="shared" si="24"/>
        <v>637159.22091871873</v>
      </c>
      <c r="BI142" s="150"/>
      <c r="BJ142" s="2">
        <v>135</v>
      </c>
      <c r="BK142" s="118">
        <v>48945</v>
      </c>
      <c r="BL142" s="5">
        <f t="shared" si="52"/>
        <v>566795.92496150266</v>
      </c>
      <c r="BM142" s="5">
        <f t="shared" si="53"/>
        <v>4604.6898903792935</v>
      </c>
      <c r="BN142" s="5">
        <f t="shared" si="25"/>
        <v>1180.2978437368815</v>
      </c>
      <c r="BO142" s="35">
        <f t="shared" si="26"/>
        <v>2.4988842546467816E-2</v>
      </c>
      <c r="BP142" s="5">
        <f t="shared" si="27"/>
        <v>3424.392046642412</v>
      </c>
      <c r="BQ142" s="35">
        <f t="shared" si="28"/>
        <v>7.2499999999999995E-2</v>
      </c>
      <c r="BR142" s="5">
        <f t="shared" si="54"/>
        <v>109384.37288223387</v>
      </c>
      <c r="BS142" s="5">
        <f t="shared" si="55"/>
        <v>512248.76231897075</v>
      </c>
      <c r="BT142" s="5">
        <f t="shared" si="29"/>
        <v>565615.62711776583</v>
      </c>
      <c r="BU142" s="5">
        <f t="shared" si="30"/>
        <v>621633.13520120457</v>
      </c>
      <c r="BV142" s="150"/>
      <c r="BW142" s="2">
        <v>135</v>
      </c>
      <c r="BX142" s="118">
        <v>48945</v>
      </c>
      <c r="BY142" s="5">
        <f t="shared" si="56"/>
        <v>563062.3334307461</v>
      </c>
      <c r="BZ142" s="5">
        <f t="shared" si="57"/>
        <v>4490.7918424594827</v>
      </c>
      <c r="CA142" s="5">
        <f t="shared" si="31"/>
        <v>1206.2615641134635</v>
      </c>
      <c r="CB142" s="35">
        <f t="shared" si="32"/>
        <v>2.5707879767350714E-2</v>
      </c>
      <c r="CC142" s="5">
        <f t="shared" si="33"/>
        <v>3284.5302783460193</v>
      </c>
      <c r="CD142" s="35">
        <f t="shared" si="34"/>
        <v>7.0000000000000007E-2</v>
      </c>
      <c r="CE142" s="5">
        <f t="shared" si="58"/>
        <v>113143.92813336701</v>
      </c>
      <c r="CF142" s="5">
        <f t="shared" si="59"/>
        <v>493112.97059866349</v>
      </c>
      <c r="CG142" s="5">
        <f t="shared" si="35"/>
        <v>561856.07186663267</v>
      </c>
      <c r="CH142" s="5">
        <f t="shared" si="36"/>
        <v>606256.89873203053</v>
      </c>
    </row>
    <row r="143" spans="9:86" ht="14.25" customHeight="1">
      <c r="I143" s="150"/>
      <c r="J143" s="2">
        <v>136</v>
      </c>
      <c r="K143" s="118">
        <v>48976</v>
      </c>
      <c r="L143" s="5">
        <f t="shared" si="37"/>
        <v>579728.10571778554</v>
      </c>
      <c r="M143" s="5">
        <f t="shared" si="0"/>
        <v>5071.049577343746</v>
      </c>
      <c r="N143" s="5">
        <f t="shared" si="1"/>
        <v>1085.4188505339703</v>
      </c>
      <c r="O143" s="35">
        <f t="shared" si="2"/>
        <v>2.2467474110610553E-2</v>
      </c>
      <c r="P143" s="5">
        <f t="shared" si="3"/>
        <v>3985.6307268097758</v>
      </c>
      <c r="Q143" s="35">
        <f t="shared" si="4"/>
        <v>8.2500000000000004E-2</v>
      </c>
      <c r="R143" s="5">
        <f t="shared" si="38"/>
        <v>96357.313132748313</v>
      </c>
      <c r="S143" s="5">
        <f t="shared" si="39"/>
        <v>593305.42938600131</v>
      </c>
      <c r="T143" s="5">
        <f t="shared" si="5"/>
        <v>578642.68686725153</v>
      </c>
      <c r="U143" s="5">
        <f t="shared" si="6"/>
        <v>689662.74251874967</v>
      </c>
      <c r="V143" s="150"/>
      <c r="W143" s="2">
        <v>136</v>
      </c>
      <c r="X143" s="118">
        <v>48976</v>
      </c>
      <c r="Y143" s="5">
        <f t="shared" si="40"/>
        <v>576337.81195996329</v>
      </c>
      <c r="Z143" s="5">
        <f t="shared" si="41"/>
        <v>4952.9108736857979</v>
      </c>
      <c r="AA143" s="5">
        <f t="shared" si="7"/>
        <v>1110.6587939527089</v>
      </c>
      <c r="AB143" s="35">
        <f t="shared" si="8"/>
        <v>2.3125162449619673E-2</v>
      </c>
      <c r="AC143" s="5">
        <f t="shared" si="9"/>
        <v>3842.252079733089</v>
      </c>
      <c r="AD143" s="35">
        <f t="shared" si="10"/>
        <v>0.08</v>
      </c>
      <c r="AE143" s="5">
        <f t="shared" si="42"/>
        <v>99772.846833989257</v>
      </c>
      <c r="AF143" s="5">
        <f t="shared" si="43"/>
        <v>573823.03198727919</v>
      </c>
      <c r="AG143" s="5">
        <f t="shared" si="11"/>
        <v>575227.15316601063</v>
      </c>
      <c r="AH143" s="5">
        <f t="shared" si="12"/>
        <v>673595.87882126844</v>
      </c>
      <c r="AI143" s="150"/>
      <c r="AJ143" s="2">
        <v>136</v>
      </c>
      <c r="AK143" s="118">
        <v>48976</v>
      </c>
      <c r="AL143" s="5">
        <f t="shared" si="44"/>
        <v>572856.03775930521</v>
      </c>
      <c r="AM143" s="5">
        <f t="shared" si="45"/>
        <v>4835.7826575235513</v>
      </c>
      <c r="AN143" s="5">
        <f t="shared" si="13"/>
        <v>1136.087413661372</v>
      </c>
      <c r="AO143" s="35">
        <f t="shared" si="14"/>
        <v>2.3798385746725097E-2</v>
      </c>
      <c r="AP143" s="5">
        <f t="shared" si="15"/>
        <v>3699.6952438621793</v>
      </c>
      <c r="AQ143" s="35">
        <f t="shared" si="16"/>
        <v>7.7499999999999999E-2</v>
      </c>
      <c r="AR143" s="5">
        <f t="shared" si="46"/>
        <v>103280.04965435575</v>
      </c>
      <c r="AS143" s="5">
        <f t="shared" si="47"/>
        <v>554386.39176884713</v>
      </c>
      <c r="AT143" s="5">
        <f t="shared" si="17"/>
        <v>571719.9503456438</v>
      </c>
      <c r="AU143" s="5">
        <f t="shared" si="18"/>
        <v>657666.44142320286</v>
      </c>
      <c r="AV143" s="150"/>
      <c r="AW143" s="2">
        <v>136</v>
      </c>
      <c r="AX143" s="118">
        <v>48976</v>
      </c>
      <c r="AY143" s="5">
        <f t="shared" si="48"/>
        <v>569282.14934467233</v>
      </c>
      <c r="AZ143" s="5">
        <f t="shared" si="49"/>
        <v>4719.6979327312483</v>
      </c>
      <c r="BA143" s="5">
        <f t="shared" si="19"/>
        <v>1161.6844993270465</v>
      </c>
      <c r="BB143" s="35">
        <f t="shared" si="20"/>
        <v>2.4487354834455639E-2</v>
      </c>
      <c r="BC143" s="5">
        <f t="shared" si="21"/>
        <v>3558.0134334042018</v>
      </c>
      <c r="BD143" s="35">
        <f t="shared" si="22"/>
        <v>7.4999999999999997E-2</v>
      </c>
      <c r="BE143" s="5">
        <f t="shared" si="50"/>
        <v>106879.53515465496</v>
      </c>
      <c r="BF143" s="5">
        <f t="shared" si="51"/>
        <v>534999.38369679498</v>
      </c>
      <c r="BG143" s="5">
        <f t="shared" si="23"/>
        <v>568120.46484534524</v>
      </c>
      <c r="BH143" s="5">
        <f t="shared" si="24"/>
        <v>641878.91885144997</v>
      </c>
      <c r="BI143" s="150"/>
      <c r="BJ143" s="2">
        <v>136</v>
      </c>
      <c r="BK143" s="118">
        <v>48976</v>
      </c>
      <c r="BL143" s="5">
        <f t="shared" si="52"/>
        <v>565615.62711776583</v>
      </c>
      <c r="BM143" s="5">
        <f t="shared" si="53"/>
        <v>4604.6898903792935</v>
      </c>
      <c r="BN143" s="5">
        <f t="shared" si="25"/>
        <v>1187.4288098761249</v>
      </c>
      <c r="BO143" s="35">
        <f t="shared" si="26"/>
        <v>2.519227729107051E-2</v>
      </c>
      <c r="BP143" s="5">
        <f t="shared" si="27"/>
        <v>3417.2610805031686</v>
      </c>
      <c r="BQ143" s="35">
        <f t="shared" si="28"/>
        <v>7.2499999999999995E-2</v>
      </c>
      <c r="BR143" s="5">
        <f t="shared" si="54"/>
        <v>110571.80169211001</v>
      </c>
      <c r="BS143" s="5">
        <f t="shared" si="55"/>
        <v>515666.02339947392</v>
      </c>
      <c r="BT143" s="5">
        <f t="shared" si="29"/>
        <v>564428.19830788975</v>
      </c>
      <c r="BU143" s="5">
        <f t="shared" si="30"/>
        <v>626237.82509158389</v>
      </c>
      <c r="BV143" s="150"/>
      <c r="BW143" s="2">
        <v>136</v>
      </c>
      <c r="BX143" s="118">
        <v>48976</v>
      </c>
      <c r="BY143" s="5">
        <f t="shared" si="56"/>
        <v>561856.07186663267</v>
      </c>
      <c r="BZ143" s="5">
        <f t="shared" si="57"/>
        <v>4490.7918424594827</v>
      </c>
      <c r="CA143" s="5">
        <f t="shared" si="31"/>
        <v>1213.2980899041254</v>
      </c>
      <c r="CB143" s="35">
        <f t="shared" si="32"/>
        <v>2.5913357188574619E-2</v>
      </c>
      <c r="CC143" s="5">
        <f t="shared" si="33"/>
        <v>3277.4937525553573</v>
      </c>
      <c r="CD143" s="35">
        <f t="shared" si="34"/>
        <v>7.0000000000000007E-2</v>
      </c>
      <c r="CE143" s="5">
        <f t="shared" si="58"/>
        <v>114357.22622327114</v>
      </c>
      <c r="CF143" s="5">
        <f t="shared" si="59"/>
        <v>496390.46435121883</v>
      </c>
      <c r="CG143" s="5">
        <f t="shared" si="35"/>
        <v>560642.77377672854</v>
      </c>
      <c r="CH143" s="5">
        <f t="shared" si="36"/>
        <v>610747.69057449</v>
      </c>
    </row>
    <row r="144" spans="9:86" ht="14.25" customHeight="1">
      <c r="I144" s="150"/>
      <c r="J144" s="2">
        <v>137</v>
      </c>
      <c r="K144" s="118">
        <v>49004</v>
      </c>
      <c r="L144" s="5">
        <f t="shared" si="37"/>
        <v>578642.68686725153</v>
      </c>
      <c r="M144" s="5">
        <f t="shared" si="0"/>
        <v>5071.049577343746</v>
      </c>
      <c r="N144" s="5">
        <f t="shared" si="1"/>
        <v>1092.8811051313919</v>
      </c>
      <c r="O144" s="35">
        <f t="shared" si="2"/>
        <v>2.2664372261539292E-2</v>
      </c>
      <c r="P144" s="5">
        <f t="shared" si="3"/>
        <v>3978.1684722123541</v>
      </c>
      <c r="Q144" s="35">
        <f t="shared" si="4"/>
        <v>8.2500000000000004E-2</v>
      </c>
      <c r="R144" s="5">
        <f t="shared" si="38"/>
        <v>97450.19423787971</v>
      </c>
      <c r="S144" s="5">
        <f t="shared" si="39"/>
        <v>597283.5978582137</v>
      </c>
      <c r="T144" s="5">
        <f t="shared" si="5"/>
        <v>577549.80576212017</v>
      </c>
      <c r="U144" s="5">
        <f t="shared" si="6"/>
        <v>694733.79209609341</v>
      </c>
      <c r="V144" s="150"/>
      <c r="W144" s="2">
        <v>137</v>
      </c>
      <c r="X144" s="118">
        <v>49004</v>
      </c>
      <c r="Y144" s="5">
        <f t="shared" si="40"/>
        <v>575227.15316601063</v>
      </c>
      <c r="Z144" s="5">
        <f t="shared" si="41"/>
        <v>4952.9108736857979</v>
      </c>
      <c r="AA144" s="5">
        <f t="shared" si="7"/>
        <v>1118.0631859123937</v>
      </c>
      <c r="AB144" s="35">
        <f t="shared" si="8"/>
        <v>2.3324278343092482E-2</v>
      </c>
      <c r="AC144" s="5">
        <f t="shared" si="9"/>
        <v>3834.8476877734042</v>
      </c>
      <c r="AD144" s="35">
        <f t="shared" si="10"/>
        <v>0.08</v>
      </c>
      <c r="AE144" s="5">
        <f t="shared" si="42"/>
        <v>100890.91001990165</v>
      </c>
      <c r="AF144" s="5">
        <f t="shared" si="43"/>
        <v>577657.87967505259</v>
      </c>
      <c r="AG144" s="5">
        <f t="shared" si="11"/>
        <v>574109.08998009819</v>
      </c>
      <c r="AH144" s="5">
        <f t="shared" si="12"/>
        <v>678548.78969495429</v>
      </c>
      <c r="AI144" s="150"/>
      <c r="AJ144" s="2">
        <v>137</v>
      </c>
      <c r="AK144" s="118">
        <v>49004</v>
      </c>
      <c r="AL144" s="5">
        <f t="shared" si="44"/>
        <v>571719.9503456438</v>
      </c>
      <c r="AM144" s="5">
        <f t="shared" si="45"/>
        <v>4835.7826575235513</v>
      </c>
      <c r="AN144" s="5">
        <f t="shared" si="13"/>
        <v>1143.4246448746017</v>
      </c>
      <c r="AO144" s="35">
        <f t="shared" si="14"/>
        <v>2.3999679791128298E-2</v>
      </c>
      <c r="AP144" s="5">
        <f t="shared" si="15"/>
        <v>3692.3580126489496</v>
      </c>
      <c r="AQ144" s="35">
        <f t="shared" si="16"/>
        <v>7.7499999999999999E-2</v>
      </c>
      <c r="AR144" s="5">
        <f t="shared" si="46"/>
        <v>104423.47429923035</v>
      </c>
      <c r="AS144" s="5">
        <f t="shared" si="47"/>
        <v>558078.74978149612</v>
      </c>
      <c r="AT144" s="5">
        <f t="shared" si="17"/>
        <v>570576.52570076915</v>
      </c>
      <c r="AU144" s="5">
        <f t="shared" si="18"/>
        <v>662502.2240807265</v>
      </c>
      <c r="AV144" s="150"/>
      <c r="AW144" s="2">
        <v>137</v>
      </c>
      <c r="AX144" s="118">
        <v>49004</v>
      </c>
      <c r="AY144" s="5">
        <f t="shared" si="48"/>
        <v>568120.46484534524</v>
      </c>
      <c r="AZ144" s="5">
        <f t="shared" si="49"/>
        <v>4719.6979327312483</v>
      </c>
      <c r="BA144" s="5">
        <f t="shared" si="19"/>
        <v>1168.9450274478409</v>
      </c>
      <c r="BB144" s="35">
        <f t="shared" si="20"/>
        <v>2.4690785136903381E-2</v>
      </c>
      <c r="BC144" s="5">
        <f t="shared" si="21"/>
        <v>3550.7529052834075</v>
      </c>
      <c r="BD144" s="35">
        <f t="shared" si="22"/>
        <v>7.4999999999999997E-2</v>
      </c>
      <c r="BE144" s="5">
        <f t="shared" si="50"/>
        <v>108048.48018210281</v>
      </c>
      <c r="BF144" s="5">
        <f t="shared" si="51"/>
        <v>538550.13660207833</v>
      </c>
      <c r="BG144" s="5">
        <f t="shared" si="23"/>
        <v>566951.51981789735</v>
      </c>
      <c r="BH144" s="5">
        <f t="shared" si="24"/>
        <v>646598.6167841811</v>
      </c>
      <c r="BI144" s="150"/>
      <c r="BJ144" s="2">
        <v>137</v>
      </c>
      <c r="BK144" s="118">
        <v>49004</v>
      </c>
      <c r="BL144" s="5">
        <f t="shared" si="52"/>
        <v>564428.19830788975</v>
      </c>
      <c r="BM144" s="5">
        <f t="shared" si="53"/>
        <v>4604.6898903792935</v>
      </c>
      <c r="BN144" s="5">
        <f t="shared" si="25"/>
        <v>1194.6028589357929</v>
      </c>
      <c r="BO144" s="35">
        <f t="shared" si="26"/>
        <v>2.5397799667354313E-2</v>
      </c>
      <c r="BP144" s="5">
        <f t="shared" si="27"/>
        <v>3410.0870314435006</v>
      </c>
      <c r="BQ144" s="35">
        <f t="shared" si="28"/>
        <v>7.2499999999999995E-2</v>
      </c>
      <c r="BR144" s="5">
        <f t="shared" si="54"/>
        <v>111766.40455104579</v>
      </c>
      <c r="BS144" s="5">
        <f t="shared" si="55"/>
        <v>519076.11043091741</v>
      </c>
      <c r="BT144" s="5">
        <f t="shared" si="29"/>
        <v>563233.59544895391</v>
      </c>
      <c r="BU144" s="5">
        <f t="shared" si="30"/>
        <v>630842.51498196321</v>
      </c>
      <c r="BV144" s="150"/>
      <c r="BW144" s="2">
        <v>137</v>
      </c>
      <c r="BX144" s="118">
        <v>49004</v>
      </c>
      <c r="BY144" s="5">
        <f t="shared" si="56"/>
        <v>560642.77377672854</v>
      </c>
      <c r="BZ144" s="5">
        <f t="shared" si="57"/>
        <v>4490.7918424594827</v>
      </c>
      <c r="CA144" s="5">
        <f t="shared" si="31"/>
        <v>1220.3756620952327</v>
      </c>
      <c r="CB144" s="35">
        <f t="shared" si="32"/>
        <v>2.6120925177526413E-2</v>
      </c>
      <c r="CC144" s="5">
        <f t="shared" si="33"/>
        <v>3270.4161803642501</v>
      </c>
      <c r="CD144" s="35">
        <f t="shared" si="34"/>
        <v>7.0000000000000007E-2</v>
      </c>
      <c r="CE144" s="5">
        <f t="shared" si="58"/>
        <v>115577.60188536637</v>
      </c>
      <c r="CF144" s="5">
        <f t="shared" si="59"/>
        <v>499660.8805315831</v>
      </c>
      <c r="CG144" s="5">
        <f t="shared" si="35"/>
        <v>559422.39811463328</v>
      </c>
      <c r="CH144" s="5">
        <f t="shared" si="36"/>
        <v>615238.48241694947</v>
      </c>
    </row>
    <row r="145" spans="9:86" ht="14.25" customHeight="1">
      <c r="I145" s="150"/>
      <c r="J145" s="2">
        <v>138</v>
      </c>
      <c r="K145" s="118">
        <v>49035</v>
      </c>
      <c r="L145" s="5">
        <f t="shared" si="37"/>
        <v>577549.80576212017</v>
      </c>
      <c r="M145" s="5">
        <f t="shared" si="0"/>
        <v>5071.049577343746</v>
      </c>
      <c r="N145" s="5">
        <f t="shared" si="1"/>
        <v>1100.3946627291698</v>
      </c>
      <c r="O145" s="35">
        <f t="shared" si="2"/>
        <v>2.2863371818341107E-2</v>
      </c>
      <c r="P145" s="5">
        <f t="shared" si="3"/>
        <v>3970.6549146145762</v>
      </c>
      <c r="Q145" s="35">
        <f t="shared" si="4"/>
        <v>8.2500000000000004E-2</v>
      </c>
      <c r="R145" s="5">
        <f t="shared" si="38"/>
        <v>98550.588900608884</v>
      </c>
      <c r="S145" s="5">
        <f t="shared" si="39"/>
        <v>601254.25277282833</v>
      </c>
      <c r="T145" s="5">
        <f t="shared" si="5"/>
        <v>576449.41109939106</v>
      </c>
      <c r="U145" s="5">
        <f t="shared" si="6"/>
        <v>699804.84167343727</v>
      </c>
      <c r="V145" s="150"/>
      <c r="W145" s="2">
        <v>138</v>
      </c>
      <c r="X145" s="118">
        <v>49035</v>
      </c>
      <c r="Y145" s="5">
        <f t="shared" si="40"/>
        <v>574109.08998009819</v>
      </c>
      <c r="Z145" s="5">
        <f t="shared" si="41"/>
        <v>4952.9108736857979</v>
      </c>
      <c r="AA145" s="5">
        <f t="shared" si="7"/>
        <v>1125.5169404851431</v>
      </c>
      <c r="AB145" s="35">
        <f t="shared" si="8"/>
        <v>2.3525499807519015E-2</v>
      </c>
      <c r="AC145" s="5">
        <f t="shared" si="9"/>
        <v>3827.3939332006548</v>
      </c>
      <c r="AD145" s="35">
        <f t="shared" si="10"/>
        <v>0.08</v>
      </c>
      <c r="AE145" s="5">
        <f t="shared" si="42"/>
        <v>102016.4269603868</v>
      </c>
      <c r="AF145" s="5">
        <f t="shared" si="43"/>
        <v>581485.27360825322</v>
      </c>
      <c r="AG145" s="5">
        <f t="shared" si="11"/>
        <v>572983.57303961308</v>
      </c>
      <c r="AH145" s="5">
        <f t="shared" si="12"/>
        <v>683501.70056864002</v>
      </c>
      <c r="AI145" s="150"/>
      <c r="AJ145" s="2">
        <v>138</v>
      </c>
      <c r="AK145" s="118">
        <v>49035</v>
      </c>
      <c r="AL145" s="5">
        <f t="shared" si="44"/>
        <v>570576.52570076915</v>
      </c>
      <c r="AM145" s="5">
        <f t="shared" si="45"/>
        <v>4835.7826575235513</v>
      </c>
      <c r="AN145" s="5">
        <f t="shared" si="13"/>
        <v>1150.8092623727507</v>
      </c>
      <c r="AO145" s="35">
        <f t="shared" si="14"/>
        <v>2.4203083243763374E-2</v>
      </c>
      <c r="AP145" s="5">
        <f t="shared" si="15"/>
        <v>3684.9733951508006</v>
      </c>
      <c r="AQ145" s="35">
        <f t="shared" si="16"/>
        <v>7.7499999999999999E-2</v>
      </c>
      <c r="AR145" s="5">
        <f t="shared" si="46"/>
        <v>105574.28356160311</v>
      </c>
      <c r="AS145" s="5">
        <f t="shared" si="47"/>
        <v>561763.72317664698</v>
      </c>
      <c r="AT145" s="5">
        <f t="shared" si="17"/>
        <v>569425.71643839637</v>
      </c>
      <c r="AU145" s="5">
        <f t="shared" si="18"/>
        <v>667338.00673825014</v>
      </c>
      <c r="AV145" s="150"/>
      <c r="AW145" s="2">
        <v>138</v>
      </c>
      <c r="AX145" s="118">
        <v>49035</v>
      </c>
      <c r="AY145" s="5">
        <f t="shared" si="48"/>
        <v>566951.51981789735</v>
      </c>
      <c r="AZ145" s="5">
        <f t="shared" si="49"/>
        <v>4719.6979327312483</v>
      </c>
      <c r="BA145" s="5">
        <f t="shared" si="19"/>
        <v>1176.2509338693903</v>
      </c>
      <c r="BB145" s="35">
        <f t="shared" si="20"/>
        <v>2.4896328368546168E-2</v>
      </c>
      <c r="BC145" s="5">
        <f t="shared" si="21"/>
        <v>3543.446998861858</v>
      </c>
      <c r="BD145" s="35">
        <f t="shared" si="22"/>
        <v>7.4999999999999997E-2</v>
      </c>
      <c r="BE145" s="5">
        <f t="shared" si="50"/>
        <v>109224.7311159722</v>
      </c>
      <c r="BF145" s="5">
        <f t="shared" si="51"/>
        <v>542093.58360094018</v>
      </c>
      <c r="BG145" s="5">
        <f t="shared" si="23"/>
        <v>565775.26888402796</v>
      </c>
      <c r="BH145" s="5">
        <f t="shared" si="24"/>
        <v>651318.31471691234</v>
      </c>
      <c r="BI145" s="150"/>
      <c r="BJ145" s="2">
        <v>138</v>
      </c>
      <c r="BK145" s="118">
        <v>49035</v>
      </c>
      <c r="BL145" s="5">
        <f t="shared" si="52"/>
        <v>563233.59544895391</v>
      </c>
      <c r="BM145" s="5">
        <f t="shared" si="53"/>
        <v>4604.6898903792935</v>
      </c>
      <c r="BN145" s="5">
        <f t="shared" si="25"/>
        <v>1201.8202512085304</v>
      </c>
      <c r="BO145" s="35">
        <f t="shared" si="26"/>
        <v>2.5605438189472175E-2</v>
      </c>
      <c r="BP145" s="5">
        <f t="shared" si="27"/>
        <v>3402.8696391707631</v>
      </c>
      <c r="BQ145" s="35">
        <f t="shared" si="28"/>
        <v>7.2499999999999995E-2</v>
      </c>
      <c r="BR145" s="5">
        <f t="shared" si="54"/>
        <v>112968.22480225432</v>
      </c>
      <c r="BS145" s="5">
        <f t="shared" si="55"/>
        <v>522478.98007008818</v>
      </c>
      <c r="BT145" s="5">
        <f t="shared" si="29"/>
        <v>562031.77519774542</v>
      </c>
      <c r="BU145" s="5">
        <f t="shared" si="30"/>
        <v>635447.20487234253</v>
      </c>
      <c r="BV145" s="150"/>
      <c r="BW145" s="2">
        <v>138</v>
      </c>
      <c r="BX145" s="118">
        <v>49035</v>
      </c>
      <c r="BY145" s="5">
        <f t="shared" si="56"/>
        <v>559422.39811463328</v>
      </c>
      <c r="BZ145" s="5">
        <f t="shared" si="57"/>
        <v>4490.7918424594827</v>
      </c>
      <c r="CA145" s="5">
        <f t="shared" si="31"/>
        <v>1227.4945201241217</v>
      </c>
      <c r="CB145" s="35">
        <f t="shared" si="32"/>
        <v>2.633061223707224E-2</v>
      </c>
      <c r="CC145" s="5">
        <f t="shared" si="33"/>
        <v>3263.2973223353611</v>
      </c>
      <c r="CD145" s="35">
        <f t="shared" si="34"/>
        <v>7.0000000000000007E-2</v>
      </c>
      <c r="CE145" s="5">
        <f t="shared" si="58"/>
        <v>116805.09640549049</v>
      </c>
      <c r="CF145" s="5">
        <f t="shared" si="59"/>
        <v>502924.17785391846</v>
      </c>
      <c r="CG145" s="5">
        <f t="shared" si="35"/>
        <v>558194.90359450912</v>
      </c>
      <c r="CH145" s="5">
        <f t="shared" si="36"/>
        <v>619729.27425940894</v>
      </c>
    </row>
    <row r="146" spans="9:86" ht="14.25" customHeight="1">
      <c r="I146" s="150"/>
      <c r="J146" s="2">
        <v>139</v>
      </c>
      <c r="K146" s="118">
        <v>49065</v>
      </c>
      <c r="L146" s="5">
        <f t="shared" si="37"/>
        <v>576449.41109939106</v>
      </c>
      <c r="M146" s="5">
        <f t="shared" si="0"/>
        <v>5071.049577343746</v>
      </c>
      <c r="N146" s="5">
        <f t="shared" si="1"/>
        <v>1107.9598760354324</v>
      </c>
      <c r="O146" s="35">
        <f t="shared" si="2"/>
        <v>2.3064501856404504E-2</v>
      </c>
      <c r="P146" s="5">
        <f t="shared" si="3"/>
        <v>3963.0897013083136</v>
      </c>
      <c r="Q146" s="35">
        <f t="shared" si="4"/>
        <v>8.2500000000000004E-2</v>
      </c>
      <c r="R146" s="5">
        <f t="shared" si="38"/>
        <v>99658.548776644311</v>
      </c>
      <c r="S146" s="5">
        <f t="shared" si="39"/>
        <v>605217.34247413662</v>
      </c>
      <c r="T146" s="5">
        <f t="shared" si="5"/>
        <v>575341.4512233556</v>
      </c>
      <c r="U146" s="5">
        <f t="shared" si="6"/>
        <v>704875.8912507809</v>
      </c>
      <c r="V146" s="150"/>
      <c r="W146" s="2">
        <v>139</v>
      </c>
      <c r="X146" s="118">
        <v>49065</v>
      </c>
      <c r="Y146" s="5">
        <f t="shared" si="40"/>
        <v>572983.57303961308</v>
      </c>
      <c r="Z146" s="5">
        <f t="shared" si="41"/>
        <v>4952.9108736857979</v>
      </c>
      <c r="AA146" s="5">
        <f t="shared" si="7"/>
        <v>1133.020386755044</v>
      </c>
      <c r="AB146" s="35">
        <f t="shared" si="8"/>
        <v>2.3728855905822896E-2</v>
      </c>
      <c r="AC146" s="5">
        <f t="shared" si="9"/>
        <v>3819.8904869307539</v>
      </c>
      <c r="AD146" s="35">
        <f t="shared" si="10"/>
        <v>0.08</v>
      </c>
      <c r="AE146" s="5">
        <f t="shared" si="42"/>
        <v>103149.44734714185</v>
      </c>
      <c r="AF146" s="5">
        <f t="shared" si="43"/>
        <v>585305.16409518395</v>
      </c>
      <c r="AG146" s="5">
        <f t="shared" si="11"/>
        <v>571850.55265285808</v>
      </c>
      <c r="AH146" s="5">
        <f t="shared" si="12"/>
        <v>688454.61144232575</v>
      </c>
      <c r="AI146" s="150"/>
      <c r="AJ146" s="2">
        <v>139</v>
      </c>
      <c r="AK146" s="118">
        <v>49065</v>
      </c>
      <c r="AL146" s="5">
        <f t="shared" si="44"/>
        <v>569425.71643839637</v>
      </c>
      <c r="AM146" s="5">
        <f t="shared" si="45"/>
        <v>4835.7826575235513</v>
      </c>
      <c r="AN146" s="5">
        <f t="shared" si="13"/>
        <v>1158.2415721922416</v>
      </c>
      <c r="AO146" s="35">
        <f t="shared" si="14"/>
        <v>2.4408625155254222E-2</v>
      </c>
      <c r="AP146" s="5">
        <f t="shared" si="15"/>
        <v>3677.5410853313097</v>
      </c>
      <c r="AQ146" s="35">
        <f t="shared" si="16"/>
        <v>7.7499999999999999E-2</v>
      </c>
      <c r="AR146" s="5">
        <f t="shared" si="46"/>
        <v>106732.52513379535</v>
      </c>
      <c r="AS146" s="5">
        <f t="shared" si="47"/>
        <v>565441.26426197833</v>
      </c>
      <c r="AT146" s="5">
        <f t="shared" si="17"/>
        <v>568267.47486620408</v>
      </c>
      <c r="AU146" s="5">
        <f t="shared" si="18"/>
        <v>672173.78939577367</v>
      </c>
      <c r="AV146" s="150"/>
      <c r="AW146" s="2">
        <v>139</v>
      </c>
      <c r="AX146" s="118">
        <v>49065</v>
      </c>
      <c r="AY146" s="5">
        <f t="shared" si="48"/>
        <v>565775.26888402796</v>
      </c>
      <c r="AZ146" s="5">
        <f t="shared" si="49"/>
        <v>4719.6979327312483</v>
      </c>
      <c r="BA146" s="5">
        <f t="shared" si="19"/>
        <v>1183.602502206074</v>
      </c>
      <c r="BB146" s="35">
        <f t="shared" si="20"/>
        <v>2.5104013567945921E-2</v>
      </c>
      <c r="BC146" s="5">
        <f t="shared" si="21"/>
        <v>3536.0954305251744</v>
      </c>
      <c r="BD146" s="35">
        <f t="shared" si="22"/>
        <v>7.4999999999999997E-2</v>
      </c>
      <c r="BE146" s="5">
        <f t="shared" si="50"/>
        <v>110408.33361817828</v>
      </c>
      <c r="BF146" s="5">
        <f t="shared" si="51"/>
        <v>545629.67903146532</v>
      </c>
      <c r="BG146" s="5">
        <f t="shared" si="23"/>
        <v>564591.66638182185</v>
      </c>
      <c r="BH146" s="5">
        <f t="shared" si="24"/>
        <v>656038.01264964358</v>
      </c>
      <c r="BI146" s="150"/>
      <c r="BJ146" s="2">
        <v>139</v>
      </c>
      <c r="BK146" s="118">
        <v>49065</v>
      </c>
      <c r="BL146" s="5">
        <f t="shared" si="52"/>
        <v>562031.77519774542</v>
      </c>
      <c r="BM146" s="5">
        <f t="shared" si="53"/>
        <v>4604.6898903792935</v>
      </c>
      <c r="BN146" s="5">
        <f t="shared" si="25"/>
        <v>1209.0812485595816</v>
      </c>
      <c r="BO146" s="35">
        <f t="shared" si="26"/>
        <v>2.581522188422556E-2</v>
      </c>
      <c r="BP146" s="5">
        <f t="shared" si="27"/>
        <v>3395.6086418197119</v>
      </c>
      <c r="BQ146" s="35">
        <f t="shared" si="28"/>
        <v>7.2499999999999995E-2</v>
      </c>
      <c r="BR146" s="5">
        <f t="shared" si="54"/>
        <v>114177.3060508139</v>
      </c>
      <c r="BS146" s="5">
        <f t="shared" si="55"/>
        <v>525874.58871190785</v>
      </c>
      <c r="BT146" s="5">
        <f t="shared" si="29"/>
        <v>560822.69394918578</v>
      </c>
      <c r="BU146" s="5">
        <f t="shared" si="30"/>
        <v>640051.89476272173</v>
      </c>
      <c r="BV146" s="150"/>
      <c r="BW146" s="2">
        <v>139</v>
      </c>
      <c r="BX146" s="118">
        <v>49065</v>
      </c>
      <c r="BY146" s="5">
        <f t="shared" si="56"/>
        <v>558194.90359450912</v>
      </c>
      <c r="BZ146" s="5">
        <f t="shared" si="57"/>
        <v>4490.7918424594827</v>
      </c>
      <c r="CA146" s="5">
        <f t="shared" si="31"/>
        <v>1234.6549048248462</v>
      </c>
      <c r="CB146" s="35">
        <f t="shared" si="32"/>
        <v>2.6542447382609705E-2</v>
      </c>
      <c r="CC146" s="5">
        <f t="shared" si="33"/>
        <v>3256.1369376346365</v>
      </c>
      <c r="CD146" s="35">
        <f t="shared" si="34"/>
        <v>7.0000000000000007E-2</v>
      </c>
      <c r="CE146" s="5">
        <f t="shared" si="58"/>
        <v>118039.75131031533</v>
      </c>
      <c r="CF146" s="5">
        <f t="shared" si="59"/>
        <v>506180.31479155307</v>
      </c>
      <c r="CG146" s="5">
        <f t="shared" si="35"/>
        <v>556960.24868968432</v>
      </c>
      <c r="CH146" s="5">
        <f t="shared" si="36"/>
        <v>624220.0661018684</v>
      </c>
    </row>
    <row r="147" spans="9:86" ht="14.25" customHeight="1">
      <c r="I147" s="150"/>
      <c r="J147" s="2">
        <v>140</v>
      </c>
      <c r="K147" s="118">
        <v>49096</v>
      </c>
      <c r="L147" s="5">
        <f t="shared" si="37"/>
        <v>575341.4512233556</v>
      </c>
      <c r="M147" s="5">
        <f t="shared" si="0"/>
        <v>5071.049577343746</v>
      </c>
      <c r="N147" s="5">
        <f t="shared" si="1"/>
        <v>1115.5771001831763</v>
      </c>
      <c r="O147" s="35">
        <f t="shared" si="2"/>
        <v>2.3267791975935911E-2</v>
      </c>
      <c r="P147" s="5">
        <f t="shared" si="3"/>
        <v>3955.4724771605697</v>
      </c>
      <c r="Q147" s="35">
        <f t="shared" si="4"/>
        <v>8.2500000000000004E-2</v>
      </c>
      <c r="R147" s="5">
        <f t="shared" si="38"/>
        <v>100774.12587682749</v>
      </c>
      <c r="S147" s="5">
        <f t="shared" si="39"/>
        <v>609172.81495129724</v>
      </c>
      <c r="T147" s="5">
        <f t="shared" si="5"/>
        <v>574225.87412317237</v>
      </c>
      <c r="U147" s="5">
        <f t="shared" si="6"/>
        <v>709946.94082812476</v>
      </c>
      <c r="V147" s="150"/>
      <c r="W147" s="2">
        <v>140</v>
      </c>
      <c r="X147" s="118">
        <v>49096</v>
      </c>
      <c r="Y147" s="5">
        <f t="shared" si="40"/>
        <v>571850.55265285808</v>
      </c>
      <c r="Z147" s="5">
        <f t="shared" si="41"/>
        <v>4952.9108736857979</v>
      </c>
      <c r="AA147" s="5">
        <f t="shared" si="7"/>
        <v>1140.5738560000773</v>
      </c>
      <c r="AB147" s="35">
        <f t="shared" si="8"/>
        <v>2.3934376225582758E-2</v>
      </c>
      <c r="AC147" s="5">
        <f t="shared" si="9"/>
        <v>3812.3370176857206</v>
      </c>
      <c r="AD147" s="35">
        <f t="shared" si="10"/>
        <v>0.08</v>
      </c>
      <c r="AE147" s="5">
        <f t="shared" si="42"/>
        <v>104290.02120314192</v>
      </c>
      <c r="AF147" s="5">
        <f t="shared" si="43"/>
        <v>589117.50111286971</v>
      </c>
      <c r="AG147" s="5">
        <f t="shared" si="11"/>
        <v>570709.97879685799</v>
      </c>
      <c r="AH147" s="5">
        <f t="shared" si="12"/>
        <v>693407.5223160116</v>
      </c>
      <c r="AI147" s="150"/>
      <c r="AJ147" s="2">
        <v>140</v>
      </c>
      <c r="AK147" s="118">
        <v>49096</v>
      </c>
      <c r="AL147" s="5">
        <f t="shared" si="44"/>
        <v>568267.47486620408</v>
      </c>
      <c r="AM147" s="5">
        <f t="shared" si="45"/>
        <v>4835.7826575235513</v>
      </c>
      <c r="AN147" s="5">
        <f t="shared" si="13"/>
        <v>1165.7218823459834</v>
      </c>
      <c r="AO147" s="35">
        <f t="shared" si="14"/>
        <v>2.46163351007294E-2</v>
      </c>
      <c r="AP147" s="5">
        <f t="shared" si="15"/>
        <v>3670.0607751775678</v>
      </c>
      <c r="AQ147" s="35">
        <f t="shared" si="16"/>
        <v>7.7499999999999999E-2</v>
      </c>
      <c r="AR147" s="5">
        <f t="shared" si="46"/>
        <v>107898.24701614134</v>
      </c>
      <c r="AS147" s="5">
        <f t="shared" si="47"/>
        <v>569111.32503715588</v>
      </c>
      <c r="AT147" s="5">
        <f t="shared" si="17"/>
        <v>567101.75298385811</v>
      </c>
      <c r="AU147" s="5">
        <f t="shared" si="18"/>
        <v>677009.57205329719</v>
      </c>
      <c r="AV147" s="150"/>
      <c r="AW147" s="2">
        <v>140</v>
      </c>
      <c r="AX147" s="118">
        <v>49096</v>
      </c>
      <c r="AY147" s="5">
        <f t="shared" si="48"/>
        <v>564591.66638182185</v>
      </c>
      <c r="AZ147" s="5">
        <f t="shared" si="49"/>
        <v>4719.6979327312483</v>
      </c>
      <c r="BA147" s="5">
        <f t="shared" si="19"/>
        <v>1191.0000178448622</v>
      </c>
      <c r="BB147" s="35">
        <f t="shared" si="20"/>
        <v>2.5313870298030498E-2</v>
      </c>
      <c r="BC147" s="5">
        <f t="shared" si="21"/>
        <v>3528.6979148863861</v>
      </c>
      <c r="BD147" s="35">
        <f t="shared" si="22"/>
        <v>7.4999999999999997E-2</v>
      </c>
      <c r="BE147" s="5">
        <f t="shared" si="50"/>
        <v>111599.33363602315</v>
      </c>
      <c r="BF147" s="5">
        <f t="shared" si="51"/>
        <v>549158.37694635172</v>
      </c>
      <c r="BG147" s="5">
        <f t="shared" si="23"/>
        <v>563400.66636397701</v>
      </c>
      <c r="BH147" s="5">
        <f t="shared" si="24"/>
        <v>660757.71058237483</v>
      </c>
      <c r="BI147" s="150"/>
      <c r="BJ147" s="2">
        <v>140</v>
      </c>
      <c r="BK147" s="118">
        <v>49096</v>
      </c>
      <c r="BL147" s="5">
        <f t="shared" si="52"/>
        <v>560822.69394918578</v>
      </c>
      <c r="BM147" s="5">
        <f t="shared" si="53"/>
        <v>4604.6898903792935</v>
      </c>
      <c r="BN147" s="5">
        <f t="shared" si="25"/>
        <v>1216.3861144362963</v>
      </c>
      <c r="BO147" s="35">
        <f t="shared" si="26"/>
        <v>2.602718030265392E-2</v>
      </c>
      <c r="BP147" s="5">
        <f t="shared" si="27"/>
        <v>3388.3037759429972</v>
      </c>
      <c r="BQ147" s="35">
        <f t="shared" si="28"/>
        <v>7.2499999999999995E-2</v>
      </c>
      <c r="BR147" s="5">
        <f t="shared" si="54"/>
        <v>115393.69216525019</v>
      </c>
      <c r="BS147" s="5">
        <f t="shared" si="55"/>
        <v>529262.89248785086</v>
      </c>
      <c r="BT147" s="5">
        <f t="shared" si="29"/>
        <v>559606.30783474946</v>
      </c>
      <c r="BU147" s="5">
        <f t="shared" si="30"/>
        <v>644656.58465310105</v>
      </c>
      <c r="BV147" s="150"/>
      <c r="BW147" s="2">
        <v>140</v>
      </c>
      <c r="BX147" s="118">
        <v>49096</v>
      </c>
      <c r="BY147" s="5">
        <f t="shared" si="56"/>
        <v>556960.24868968432</v>
      </c>
      <c r="BZ147" s="5">
        <f t="shared" si="57"/>
        <v>4490.7918424594827</v>
      </c>
      <c r="CA147" s="5">
        <f t="shared" si="31"/>
        <v>1241.8570584363242</v>
      </c>
      <c r="CB147" s="35">
        <f t="shared" si="32"/>
        <v>2.6756460153656028E-2</v>
      </c>
      <c r="CC147" s="5">
        <f t="shared" si="33"/>
        <v>3248.9347840231585</v>
      </c>
      <c r="CD147" s="35">
        <f t="shared" si="34"/>
        <v>7.0000000000000007E-2</v>
      </c>
      <c r="CE147" s="5">
        <f t="shared" si="58"/>
        <v>119281.60836875165</v>
      </c>
      <c r="CF147" s="5">
        <f t="shared" si="59"/>
        <v>509429.24957557622</v>
      </c>
      <c r="CG147" s="5">
        <f t="shared" si="35"/>
        <v>555718.39163124794</v>
      </c>
      <c r="CH147" s="5">
        <f t="shared" si="36"/>
        <v>628710.85794432787</v>
      </c>
    </row>
    <row r="148" spans="9:86" ht="14.25" customHeight="1">
      <c r="I148" s="150"/>
      <c r="J148" s="2">
        <v>141</v>
      </c>
      <c r="K148" s="118">
        <v>49126</v>
      </c>
      <c r="L148" s="5">
        <f t="shared" si="37"/>
        <v>574225.87412317237</v>
      </c>
      <c r="M148" s="5">
        <f t="shared" si="0"/>
        <v>5071.049577343746</v>
      </c>
      <c r="N148" s="5">
        <f t="shared" si="1"/>
        <v>1123.2466927469359</v>
      </c>
      <c r="O148" s="35">
        <f t="shared" si="2"/>
        <v>2.3473272313869947E-2</v>
      </c>
      <c r="P148" s="5">
        <f t="shared" si="3"/>
        <v>3947.8028845968101</v>
      </c>
      <c r="Q148" s="35">
        <f t="shared" si="4"/>
        <v>8.2500000000000004E-2</v>
      </c>
      <c r="R148" s="5">
        <f t="shared" si="38"/>
        <v>101897.37256957442</v>
      </c>
      <c r="S148" s="5">
        <f t="shared" si="39"/>
        <v>613120.61783589411</v>
      </c>
      <c r="T148" s="5">
        <f t="shared" si="5"/>
        <v>573102.62743042549</v>
      </c>
      <c r="U148" s="5">
        <f t="shared" si="6"/>
        <v>715017.9904054685</v>
      </c>
      <c r="V148" s="150"/>
      <c r="W148" s="2">
        <v>141</v>
      </c>
      <c r="X148" s="118">
        <v>49126</v>
      </c>
      <c r="Y148" s="5">
        <f t="shared" si="40"/>
        <v>570709.97879685799</v>
      </c>
      <c r="Z148" s="5">
        <f t="shared" si="41"/>
        <v>4952.9108736857979</v>
      </c>
      <c r="AA148" s="5">
        <f t="shared" si="7"/>
        <v>1148.1776817067444</v>
      </c>
      <c r="AB148" s="35">
        <f t="shared" si="8"/>
        <v>2.4142090890941312E-2</v>
      </c>
      <c r="AC148" s="5">
        <f t="shared" si="9"/>
        <v>3804.7331919790536</v>
      </c>
      <c r="AD148" s="35">
        <f t="shared" si="10"/>
        <v>0.08</v>
      </c>
      <c r="AE148" s="5">
        <f t="shared" si="42"/>
        <v>105438.19888484867</v>
      </c>
      <c r="AF148" s="5">
        <f t="shared" si="43"/>
        <v>592922.23430484871</v>
      </c>
      <c r="AG148" s="5">
        <f t="shared" si="11"/>
        <v>569561.80111515126</v>
      </c>
      <c r="AH148" s="5">
        <f t="shared" si="12"/>
        <v>698360.43318969733</v>
      </c>
      <c r="AI148" s="150"/>
      <c r="AJ148" s="2">
        <v>141</v>
      </c>
      <c r="AK148" s="118">
        <v>49126</v>
      </c>
      <c r="AL148" s="5">
        <f t="shared" si="44"/>
        <v>567101.75298385811</v>
      </c>
      <c r="AM148" s="5">
        <f t="shared" si="45"/>
        <v>4835.7826575235513</v>
      </c>
      <c r="AN148" s="5">
        <f t="shared" si="13"/>
        <v>1173.2505028361343</v>
      </c>
      <c r="AO148" s="35">
        <f t="shared" si="14"/>
        <v>2.4826243191729921E-2</v>
      </c>
      <c r="AP148" s="5">
        <f t="shared" si="15"/>
        <v>3662.532154687417</v>
      </c>
      <c r="AQ148" s="35">
        <f t="shared" si="16"/>
        <v>7.7499999999999999E-2</v>
      </c>
      <c r="AR148" s="5">
        <f t="shared" si="46"/>
        <v>109071.49751897747</v>
      </c>
      <c r="AS148" s="5">
        <f t="shared" si="47"/>
        <v>572773.85719184333</v>
      </c>
      <c r="AT148" s="5">
        <f t="shared" si="17"/>
        <v>565928.50248102192</v>
      </c>
      <c r="AU148" s="5">
        <f t="shared" si="18"/>
        <v>681845.35471082083</v>
      </c>
      <c r="AV148" s="150"/>
      <c r="AW148" s="2">
        <v>141</v>
      </c>
      <c r="AX148" s="118">
        <v>49126</v>
      </c>
      <c r="AY148" s="5">
        <f t="shared" si="48"/>
        <v>563400.66636397701</v>
      </c>
      <c r="AZ148" s="5">
        <f t="shared" si="49"/>
        <v>4719.6979327312483</v>
      </c>
      <c r="BA148" s="5">
        <f t="shared" si="19"/>
        <v>1198.4437679563921</v>
      </c>
      <c r="BB148" s="35">
        <f t="shared" si="20"/>
        <v>2.55259286580003E-2</v>
      </c>
      <c r="BC148" s="5">
        <f t="shared" si="21"/>
        <v>3521.2541647748562</v>
      </c>
      <c r="BD148" s="35">
        <f t="shared" si="22"/>
        <v>7.4999999999999997E-2</v>
      </c>
      <c r="BE148" s="5">
        <f t="shared" si="50"/>
        <v>112797.77740397953</v>
      </c>
      <c r="BF148" s="5">
        <f t="shared" si="51"/>
        <v>552679.63111112663</v>
      </c>
      <c r="BG148" s="5">
        <f t="shared" si="23"/>
        <v>562202.22259602067</v>
      </c>
      <c r="BH148" s="5">
        <f t="shared" si="24"/>
        <v>665477.40851510619</v>
      </c>
      <c r="BI148" s="150"/>
      <c r="BJ148" s="2">
        <v>141</v>
      </c>
      <c r="BK148" s="118">
        <v>49126</v>
      </c>
      <c r="BL148" s="5">
        <f t="shared" si="52"/>
        <v>559606.30783474946</v>
      </c>
      <c r="BM148" s="5">
        <f t="shared" si="53"/>
        <v>4604.6898903792935</v>
      </c>
      <c r="BN148" s="5">
        <f t="shared" si="25"/>
        <v>1223.7351138776821</v>
      </c>
      <c r="BO148" s="35">
        <f t="shared" si="26"/>
        <v>2.6241343531939923E-2</v>
      </c>
      <c r="BP148" s="5">
        <f t="shared" si="27"/>
        <v>3380.9547765016114</v>
      </c>
      <c r="BQ148" s="35">
        <f t="shared" si="28"/>
        <v>7.2499999999999995E-2</v>
      </c>
      <c r="BR148" s="5">
        <f t="shared" si="54"/>
        <v>116617.42727912788</v>
      </c>
      <c r="BS148" s="5">
        <f t="shared" si="55"/>
        <v>532643.84726435249</v>
      </c>
      <c r="BT148" s="5">
        <f t="shared" si="29"/>
        <v>558382.57272087177</v>
      </c>
      <c r="BU148" s="5">
        <f t="shared" si="30"/>
        <v>649261.27454348037</v>
      </c>
      <c r="BV148" s="150"/>
      <c r="BW148" s="2">
        <v>141</v>
      </c>
      <c r="BX148" s="118">
        <v>49126</v>
      </c>
      <c r="BY148" s="5">
        <f t="shared" si="56"/>
        <v>555718.39163124794</v>
      </c>
      <c r="BZ148" s="5">
        <f t="shared" si="57"/>
        <v>4490.7918424594827</v>
      </c>
      <c r="CA148" s="5">
        <f t="shared" si="31"/>
        <v>1249.1012246105361</v>
      </c>
      <c r="CB148" s="35">
        <f t="shared" si="32"/>
        <v>2.6972680625752376E-2</v>
      </c>
      <c r="CC148" s="5">
        <f t="shared" si="33"/>
        <v>3241.6906178489467</v>
      </c>
      <c r="CD148" s="35">
        <f t="shared" si="34"/>
        <v>7.0000000000000007E-2</v>
      </c>
      <c r="CE148" s="5">
        <f t="shared" si="58"/>
        <v>120530.70959336219</v>
      </c>
      <c r="CF148" s="5">
        <f t="shared" si="59"/>
        <v>512670.94019342517</v>
      </c>
      <c r="CG148" s="5">
        <f t="shared" si="35"/>
        <v>554469.29040663736</v>
      </c>
      <c r="CH148" s="5">
        <f t="shared" si="36"/>
        <v>633201.64978678734</v>
      </c>
    </row>
    <row r="149" spans="9:86" ht="14.25" customHeight="1">
      <c r="I149" s="150"/>
      <c r="J149" s="2">
        <v>142</v>
      </c>
      <c r="K149" s="118">
        <v>49157</v>
      </c>
      <c r="L149" s="5">
        <f t="shared" si="37"/>
        <v>573102.62743042549</v>
      </c>
      <c r="M149" s="5">
        <f t="shared" si="0"/>
        <v>5071.049577343746</v>
      </c>
      <c r="N149" s="5">
        <f t="shared" si="1"/>
        <v>1130.9690137595708</v>
      </c>
      <c r="O149" s="35">
        <f t="shared" si="2"/>
        <v>2.3680973556106127E-2</v>
      </c>
      <c r="P149" s="5">
        <f t="shared" si="3"/>
        <v>3940.0805635841753</v>
      </c>
      <c r="Q149" s="35">
        <f t="shared" si="4"/>
        <v>8.2500000000000004E-2</v>
      </c>
      <c r="R149" s="5">
        <f t="shared" si="38"/>
        <v>103028.341583334</v>
      </c>
      <c r="S149" s="5">
        <f t="shared" si="39"/>
        <v>617060.69839947834</v>
      </c>
      <c r="T149" s="5">
        <f t="shared" si="5"/>
        <v>571971.65841666597</v>
      </c>
      <c r="U149" s="5">
        <f t="shared" si="6"/>
        <v>720089.03998281236</v>
      </c>
      <c r="V149" s="150"/>
      <c r="W149" s="2">
        <v>142</v>
      </c>
      <c r="X149" s="118">
        <v>49157</v>
      </c>
      <c r="Y149" s="5">
        <f t="shared" si="40"/>
        <v>569561.80111515126</v>
      </c>
      <c r="Z149" s="5">
        <f t="shared" si="41"/>
        <v>4952.9108736857979</v>
      </c>
      <c r="AA149" s="5">
        <f t="shared" si="7"/>
        <v>1155.8321995847891</v>
      </c>
      <c r="AB149" s="35">
        <f t="shared" si="8"/>
        <v>2.4352030574840644E-2</v>
      </c>
      <c r="AC149" s="5">
        <f t="shared" si="9"/>
        <v>3797.0786741010088</v>
      </c>
      <c r="AD149" s="35">
        <f t="shared" si="10"/>
        <v>0.08</v>
      </c>
      <c r="AE149" s="5">
        <f t="shared" si="42"/>
        <v>106594.03108443346</v>
      </c>
      <c r="AF149" s="5">
        <f t="shared" si="43"/>
        <v>596719.31297894975</v>
      </c>
      <c r="AG149" s="5">
        <f t="shared" si="11"/>
        <v>568405.96891556645</v>
      </c>
      <c r="AH149" s="5">
        <f t="shared" si="12"/>
        <v>703313.34406338318</v>
      </c>
      <c r="AI149" s="150"/>
      <c r="AJ149" s="2">
        <v>142</v>
      </c>
      <c r="AK149" s="118">
        <v>49157</v>
      </c>
      <c r="AL149" s="5">
        <f t="shared" si="44"/>
        <v>565928.50248102192</v>
      </c>
      <c r="AM149" s="5">
        <f t="shared" si="45"/>
        <v>4835.7826575235513</v>
      </c>
      <c r="AN149" s="5">
        <f t="shared" si="13"/>
        <v>1180.8277456669516</v>
      </c>
      <c r="AO149" s="35">
        <f t="shared" si="14"/>
        <v>2.5038380088443415E-2</v>
      </c>
      <c r="AP149" s="5">
        <f t="shared" si="15"/>
        <v>3654.9549118565997</v>
      </c>
      <c r="AQ149" s="35">
        <f t="shared" si="16"/>
        <v>7.7499999999999999E-2</v>
      </c>
      <c r="AR149" s="5">
        <f t="shared" si="46"/>
        <v>110252.32526464442</v>
      </c>
      <c r="AS149" s="5">
        <f t="shared" si="47"/>
        <v>576428.81210369989</v>
      </c>
      <c r="AT149" s="5">
        <f t="shared" si="17"/>
        <v>564747.67473535496</v>
      </c>
      <c r="AU149" s="5">
        <f t="shared" si="18"/>
        <v>686681.13736834435</v>
      </c>
      <c r="AV149" s="150"/>
      <c r="AW149" s="2">
        <v>142</v>
      </c>
      <c r="AX149" s="118">
        <v>49157</v>
      </c>
      <c r="AY149" s="5">
        <f t="shared" si="48"/>
        <v>562202.22259602067</v>
      </c>
      <c r="AZ149" s="5">
        <f t="shared" si="49"/>
        <v>4719.6979327312483</v>
      </c>
      <c r="BA149" s="5">
        <f t="shared" si="19"/>
        <v>1205.9340415061192</v>
      </c>
      <c r="BB149" s="35">
        <f t="shared" si="20"/>
        <v>2.5740219295561105E-2</v>
      </c>
      <c r="BC149" s="5">
        <f t="shared" si="21"/>
        <v>3513.7638912251291</v>
      </c>
      <c r="BD149" s="35">
        <f t="shared" si="22"/>
        <v>7.4999999999999997E-2</v>
      </c>
      <c r="BE149" s="5">
        <f t="shared" si="50"/>
        <v>114003.71144548565</v>
      </c>
      <c r="BF149" s="5">
        <f t="shared" si="51"/>
        <v>556193.39500235172</v>
      </c>
      <c r="BG149" s="5">
        <f t="shared" si="23"/>
        <v>560996.28855451453</v>
      </c>
      <c r="BH149" s="5">
        <f t="shared" si="24"/>
        <v>670197.10644783732</v>
      </c>
      <c r="BI149" s="150"/>
      <c r="BJ149" s="2">
        <v>142</v>
      </c>
      <c r="BK149" s="118">
        <v>49157</v>
      </c>
      <c r="BL149" s="5">
        <f t="shared" si="52"/>
        <v>558382.57272087177</v>
      </c>
      <c r="BM149" s="5">
        <f t="shared" si="53"/>
        <v>4604.6898903792935</v>
      </c>
      <c r="BN149" s="5">
        <f t="shared" si="25"/>
        <v>1231.1285135240264</v>
      </c>
      <c r="BO149" s="35">
        <f t="shared" si="26"/>
        <v>2.6457742207641251E-2</v>
      </c>
      <c r="BP149" s="5">
        <f t="shared" si="27"/>
        <v>3373.5613768552671</v>
      </c>
      <c r="BQ149" s="35">
        <f t="shared" si="28"/>
        <v>7.2499999999999995E-2</v>
      </c>
      <c r="BR149" s="5">
        <f t="shared" si="54"/>
        <v>117848.55579265191</v>
      </c>
      <c r="BS149" s="5">
        <f t="shared" si="55"/>
        <v>536017.40864120773</v>
      </c>
      <c r="BT149" s="5">
        <f t="shared" si="29"/>
        <v>557151.4442073477</v>
      </c>
      <c r="BU149" s="5">
        <f t="shared" si="30"/>
        <v>653865.96443385968</v>
      </c>
      <c r="BV149" s="150"/>
      <c r="BW149" s="2">
        <v>142</v>
      </c>
      <c r="BX149" s="118">
        <v>49157</v>
      </c>
      <c r="BY149" s="5">
        <f t="shared" si="56"/>
        <v>554469.29040663736</v>
      </c>
      <c r="BZ149" s="5">
        <f t="shared" si="57"/>
        <v>4490.7918424594827</v>
      </c>
      <c r="CA149" s="5">
        <f t="shared" si="31"/>
        <v>1256.3876484207644</v>
      </c>
      <c r="CB149" s="35">
        <f t="shared" si="32"/>
        <v>2.7191139422694161E-2</v>
      </c>
      <c r="CC149" s="5">
        <f t="shared" si="33"/>
        <v>3234.4041940387183</v>
      </c>
      <c r="CD149" s="35">
        <f t="shared" si="34"/>
        <v>7.0000000000000007E-2</v>
      </c>
      <c r="CE149" s="5">
        <f t="shared" si="58"/>
        <v>121787.09724178295</v>
      </c>
      <c r="CF149" s="5">
        <f t="shared" si="59"/>
        <v>515905.34438746388</v>
      </c>
      <c r="CG149" s="5">
        <f t="shared" si="35"/>
        <v>553212.9027582166</v>
      </c>
      <c r="CH149" s="5">
        <f t="shared" si="36"/>
        <v>637692.44162924681</v>
      </c>
    </row>
    <row r="150" spans="9:86" ht="14.25" customHeight="1">
      <c r="I150" s="150"/>
      <c r="J150" s="2">
        <v>143</v>
      </c>
      <c r="K150" s="118">
        <v>49188</v>
      </c>
      <c r="L150" s="5">
        <f t="shared" si="37"/>
        <v>571971.65841666597</v>
      </c>
      <c r="M150" s="5">
        <f t="shared" si="0"/>
        <v>5071.049577343746</v>
      </c>
      <c r="N150" s="5">
        <f t="shared" si="1"/>
        <v>1138.7444257291672</v>
      </c>
      <c r="O150" s="35">
        <f t="shared" si="2"/>
        <v>2.3890926950082325E-2</v>
      </c>
      <c r="P150" s="5">
        <f t="shared" si="3"/>
        <v>3932.3051516145788</v>
      </c>
      <c r="Q150" s="35">
        <f t="shared" si="4"/>
        <v>8.2500000000000004E-2</v>
      </c>
      <c r="R150" s="5">
        <f t="shared" si="38"/>
        <v>104167.08600906316</v>
      </c>
      <c r="S150" s="5">
        <f t="shared" si="39"/>
        <v>620993.00355109293</v>
      </c>
      <c r="T150" s="5">
        <f t="shared" si="5"/>
        <v>570832.91399093682</v>
      </c>
      <c r="U150" s="5">
        <f t="shared" si="6"/>
        <v>725160.08956015611</v>
      </c>
      <c r="V150" s="150"/>
      <c r="W150" s="2">
        <v>143</v>
      </c>
      <c r="X150" s="118">
        <v>49188</v>
      </c>
      <c r="Y150" s="5">
        <f t="shared" si="40"/>
        <v>568405.96891556645</v>
      </c>
      <c r="Z150" s="5">
        <f t="shared" si="41"/>
        <v>4952.9108736857979</v>
      </c>
      <c r="AA150" s="5">
        <f t="shared" si="7"/>
        <v>1163.5377475820214</v>
      </c>
      <c r="AB150" s="35">
        <f t="shared" si="8"/>
        <v>2.4564226511594393E-2</v>
      </c>
      <c r="AC150" s="5">
        <f t="shared" si="9"/>
        <v>3789.3731261037765</v>
      </c>
      <c r="AD150" s="35">
        <f t="shared" si="10"/>
        <v>0.08</v>
      </c>
      <c r="AE150" s="5">
        <f t="shared" si="42"/>
        <v>107757.56883201549</v>
      </c>
      <c r="AF150" s="5">
        <f t="shared" si="43"/>
        <v>600508.68610505352</v>
      </c>
      <c r="AG150" s="5">
        <f t="shared" si="11"/>
        <v>567242.43116798438</v>
      </c>
      <c r="AH150" s="5">
        <f t="shared" si="12"/>
        <v>708266.25493706902</v>
      </c>
      <c r="AI150" s="150"/>
      <c r="AJ150" s="2">
        <v>143</v>
      </c>
      <c r="AK150" s="118">
        <v>49188</v>
      </c>
      <c r="AL150" s="5">
        <f t="shared" si="44"/>
        <v>564747.67473535496</v>
      </c>
      <c r="AM150" s="5">
        <f t="shared" si="45"/>
        <v>4835.7826575235513</v>
      </c>
      <c r="AN150" s="5">
        <f t="shared" si="13"/>
        <v>1188.4539248577171</v>
      </c>
      <c r="AO150" s="35">
        <f t="shared" si="14"/>
        <v>2.5252777012274779E-2</v>
      </c>
      <c r="AP150" s="5">
        <f t="shared" si="15"/>
        <v>3647.3287326658342</v>
      </c>
      <c r="AQ150" s="35">
        <f t="shared" si="16"/>
        <v>7.7499999999999999E-2</v>
      </c>
      <c r="AR150" s="5">
        <f t="shared" si="46"/>
        <v>111440.77918950214</v>
      </c>
      <c r="AS150" s="5">
        <f t="shared" si="47"/>
        <v>580076.14083636575</v>
      </c>
      <c r="AT150" s="5">
        <f t="shared" si="17"/>
        <v>563559.2208104973</v>
      </c>
      <c r="AU150" s="5">
        <f t="shared" si="18"/>
        <v>691516.92002586788</v>
      </c>
      <c r="AV150" s="150"/>
      <c r="AW150" s="2">
        <v>143</v>
      </c>
      <c r="AX150" s="118">
        <v>49188</v>
      </c>
      <c r="AY150" s="5">
        <f t="shared" si="48"/>
        <v>560996.28855451453</v>
      </c>
      <c r="AZ150" s="5">
        <f t="shared" si="49"/>
        <v>4719.6979327312483</v>
      </c>
      <c r="BA150" s="5">
        <f t="shared" si="19"/>
        <v>1213.4711292655329</v>
      </c>
      <c r="BB150" s="35">
        <f t="shared" si="20"/>
        <v>2.5956773419493623E-2</v>
      </c>
      <c r="BC150" s="5">
        <f t="shared" si="21"/>
        <v>3506.2268034657154</v>
      </c>
      <c r="BD150" s="35">
        <f t="shared" si="22"/>
        <v>7.4999999999999997E-2</v>
      </c>
      <c r="BE150" s="5">
        <f t="shared" si="50"/>
        <v>115217.18257475118</v>
      </c>
      <c r="BF150" s="5">
        <f t="shared" si="51"/>
        <v>559699.62180581747</v>
      </c>
      <c r="BG150" s="5">
        <f t="shared" si="23"/>
        <v>559782.81742524903</v>
      </c>
      <c r="BH150" s="5">
        <f t="shared" si="24"/>
        <v>674916.80438056868</v>
      </c>
      <c r="BI150" s="150"/>
      <c r="BJ150" s="2">
        <v>143</v>
      </c>
      <c r="BK150" s="118">
        <v>49188</v>
      </c>
      <c r="BL150" s="5">
        <f t="shared" si="52"/>
        <v>557151.4442073477</v>
      </c>
      <c r="BM150" s="5">
        <f t="shared" si="53"/>
        <v>4604.6898903792935</v>
      </c>
      <c r="BN150" s="5">
        <f t="shared" si="25"/>
        <v>1238.5665816265678</v>
      </c>
      <c r="BO150" s="35">
        <f t="shared" si="26"/>
        <v>2.6676407526258737E-2</v>
      </c>
      <c r="BP150" s="5">
        <f t="shared" si="27"/>
        <v>3366.1233087527257</v>
      </c>
      <c r="BQ150" s="35">
        <f t="shared" si="28"/>
        <v>7.2499999999999995E-2</v>
      </c>
      <c r="BR150" s="5">
        <f t="shared" si="54"/>
        <v>119087.12237427848</v>
      </c>
      <c r="BS150" s="5">
        <f t="shared" si="55"/>
        <v>539383.53194996051</v>
      </c>
      <c r="BT150" s="5">
        <f t="shared" si="29"/>
        <v>555912.87762572116</v>
      </c>
      <c r="BU150" s="5">
        <f t="shared" si="30"/>
        <v>658470.654324239</v>
      </c>
      <c r="BV150" s="150"/>
      <c r="BW150" s="2">
        <v>143</v>
      </c>
      <c r="BX150" s="118">
        <v>49188</v>
      </c>
      <c r="BY150" s="5">
        <f t="shared" si="56"/>
        <v>553212.9027582166</v>
      </c>
      <c r="BZ150" s="5">
        <f t="shared" si="57"/>
        <v>4490.7918424594827</v>
      </c>
      <c r="CA150" s="5">
        <f t="shared" si="31"/>
        <v>1263.7165763698858</v>
      </c>
      <c r="CB150" s="35">
        <f t="shared" si="32"/>
        <v>2.741186772909808E-2</v>
      </c>
      <c r="CC150" s="5">
        <f t="shared" si="33"/>
        <v>3227.0752660895969</v>
      </c>
      <c r="CD150" s="35">
        <f t="shared" si="34"/>
        <v>7.0000000000000007E-2</v>
      </c>
      <c r="CE150" s="5">
        <f t="shared" si="58"/>
        <v>123050.81381815283</v>
      </c>
      <c r="CF150" s="5">
        <f t="shared" si="59"/>
        <v>519132.41965355346</v>
      </c>
      <c r="CG150" s="5">
        <f t="shared" si="35"/>
        <v>551949.18618184677</v>
      </c>
      <c r="CH150" s="5">
        <f t="shared" si="36"/>
        <v>642183.23347170628</v>
      </c>
    </row>
    <row r="151" spans="9:86" ht="14.25" customHeight="1">
      <c r="I151" s="150"/>
      <c r="J151" s="2">
        <v>144</v>
      </c>
      <c r="K151" s="118">
        <v>49218</v>
      </c>
      <c r="L151" s="5">
        <f t="shared" si="37"/>
        <v>570832.91399093682</v>
      </c>
      <c r="M151" s="5">
        <f t="shared" si="0"/>
        <v>5071.049577343746</v>
      </c>
      <c r="N151" s="5">
        <f t="shared" si="1"/>
        <v>1146.5732936560553</v>
      </c>
      <c r="O151" s="35">
        <f t="shared" si="2"/>
        <v>2.4103164317695797E-2</v>
      </c>
      <c r="P151" s="5">
        <f t="shared" si="3"/>
        <v>3924.4762836876907</v>
      </c>
      <c r="Q151" s="35">
        <f t="shared" si="4"/>
        <v>8.2500000000000004E-2</v>
      </c>
      <c r="R151" s="5">
        <f t="shared" si="38"/>
        <v>105313.65930271921</v>
      </c>
      <c r="S151" s="5">
        <f t="shared" si="39"/>
        <v>624917.47983478056</v>
      </c>
      <c r="T151" s="5">
        <f t="shared" si="5"/>
        <v>569686.34069728071</v>
      </c>
      <c r="U151" s="5">
        <f t="shared" si="6"/>
        <v>730231.13913749973</v>
      </c>
      <c r="V151" s="150"/>
      <c r="W151" s="2">
        <v>144</v>
      </c>
      <c r="X151" s="118">
        <v>49218</v>
      </c>
      <c r="Y151" s="5">
        <f t="shared" si="40"/>
        <v>567242.43116798438</v>
      </c>
      <c r="Z151" s="5">
        <f t="shared" si="41"/>
        <v>4952.9108736857979</v>
      </c>
      <c r="AA151" s="5">
        <f t="shared" si="7"/>
        <v>1171.294665899235</v>
      </c>
      <c r="AB151" s="35">
        <f t="shared" si="8"/>
        <v>2.4778710509807376E-2</v>
      </c>
      <c r="AC151" s="5">
        <f t="shared" si="9"/>
        <v>3781.6162077865629</v>
      </c>
      <c r="AD151" s="35">
        <f t="shared" si="10"/>
        <v>0.08</v>
      </c>
      <c r="AE151" s="5">
        <f t="shared" si="42"/>
        <v>108928.86349791472</v>
      </c>
      <c r="AF151" s="5">
        <f t="shared" si="43"/>
        <v>604290.30231284013</v>
      </c>
      <c r="AG151" s="5">
        <f t="shared" si="11"/>
        <v>566071.13650208514</v>
      </c>
      <c r="AH151" s="5">
        <f t="shared" si="12"/>
        <v>713219.16581075487</v>
      </c>
      <c r="AI151" s="150"/>
      <c r="AJ151" s="2">
        <v>144</v>
      </c>
      <c r="AK151" s="118">
        <v>49218</v>
      </c>
      <c r="AL151" s="5">
        <f t="shared" si="44"/>
        <v>563559.2208104973</v>
      </c>
      <c r="AM151" s="5">
        <f t="shared" si="45"/>
        <v>4835.7826575235513</v>
      </c>
      <c r="AN151" s="5">
        <f t="shared" si="13"/>
        <v>1196.1293564557564</v>
      </c>
      <c r="AO151" s="35">
        <f t="shared" si="14"/>
        <v>2.5469465758764701E-2</v>
      </c>
      <c r="AP151" s="5">
        <f t="shared" si="15"/>
        <v>3639.6533010677949</v>
      </c>
      <c r="AQ151" s="35">
        <f t="shared" si="16"/>
        <v>7.7499999999999999E-2</v>
      </c>
      <c r="AR151" s="5">
        <f t="shared" si="46"/>
        <v>112636.90854595789</v>
      </c>
      <c r="AS151" s="5">
        <f t="shared" si="47"/>
        <v>583715.79413743352</v>
      </c>
      <c r="AT151" s="5">
        <f t="shared" si="17"/>
        <v>562363.09145404154</v>
      </c>
      <c r="AU151" s="5">
        <f t="shared" si="18"/>
        <v>696352.7026833914</v>
      </c>
      <c r="AV151" s="150"/>
      <c r="AW151" s="2">
        <v>144</v>
      </c>
      <c r="AX151" s="118">
        <v>49218</v>
      </c>
      <c r="AY151" s="5">
        <f t="shared" si="48"/>
        <v>559782.81742524903</v>
      </c>
      <c r="AZ151" s="5">
        <f t="shared" si="49"/>
        <v>4719.6979327312483</v>
      </c>
      <c r="BA151" s="5">
        <f t="shared" si="19"/>
        <v>1221.055323823442</v>
      </c>
      <c r="BB151" s="35">
        <f t="shared" si="20"/>
        <v>2.6175622812570444E-2</v>
      </c>
      <c r="BC151" s="5">
        <f t="shared" si="21"/>
        <v>3498.6426089078063</v>
      </c>
      <c r="BD151" s="35">
        <f t="shared" si="22"/>
        <v>7.4999999999999997E-2</v>
      </c>
      <c r="BE151" s="5">
        <f t="shared" si="50"/>
        <v>116438.23789857462</v>
      </c>
      <c r="BF151" s="5">
        <f t="shared" si="51"/>
        <v>563198.26441472524</v>
      </c>
      <c r="BG151" s="5">
        <f t="shared" si="23"/>
        <v>558561.76210142556</v>
      </c>
      <c r="BH151" s="5">
        <f t="shared" si="24"/>
        <v>679636.5023132998</v>
      </c>
      <c r="BI151" s="150"/>
      <c r="BJ151" s="2">
        <v>144</v>
      </c>
      <c r="BK151" s="118">
        <v>49218</v>
      </c>
      <c r="BL151" s="5">
        <f t="shared" si="52"/>
        <v>555912.87762572116</v>
      </c>
      <c r="BM151" s="5">
        <f t="shared" si="53"/>
        <v>4604.6898903792935</v>
      </c>
      <c r="BN151" s="5">
        <f t="shared" si="25"/>
        <v>1246.0495880572284</v>
      </c>
      <c r="BO151" s="35">
        <f t="shared" si="26"/>
        <v>2.689737125815218E-2</v>
      </c>
      <c r="BP151" s="5">
        <f t="shared" si="27"/>
        <v>3358.6403023220651</v>
      </c>
      <c r="BQ151" s="35">
        <f t="shared" si="28"/>
        <v>7.2499999999999995E-2</v>
      </c>
      <c r="BR151" s="5">
        <f t="shared" si="54"/>
        <v>120333.17196233571</v>
      </c>
      <c r="BS151" s="5">
        <f t="shared" si="55"/>
        <v>542742.17225228262</v>
      </c>
      <c r="BT151" s="5">
        <f t="shared" si="29"/>
        <v>554666.82803766394</v>
      </c>
      <c r="BU151" s="5">
        <f t="shared" si="30"/>
        <v>663075.34421461832</v>
      </c>
      <c r="BV151" s="150"/>
      <c r="BW151" s="2">
        <v>144</v>
      </c>
      <c r="BX151" s="118">
        <v>49218</v>
      </c>
      <c r="BY151" s="5">
        <f t="shared" si="56"/>
        <v>551949.18618184677</v>
      </c>
      <c r="BZ151" s="5">
        <f t="shared" si="57"/>
        <v>4490.7918424594827</v>
      </c>
      <c r="CA151" s="5">
        <f t="shared" si="31"/>
        <v>1271.0882563987097</v>
      </c>
      <c r="CB151" s="35">
        <f t="shared" si="32"/>
        <v>2.7634897303316613E-2</v>
      </c>
      <c r="CC151" s="5">
        <f t="shared" si="33"/>
        <v>3219.703586060773</v>
      </c>
      <c r="CD151" s="35">
        <f t="shared" si="34"/>
        <v>7.0000000000000007E-2</v>
      </c>
      <c r="CE151" s="5">
        <f t="shared" si="58"/>
        <v>124321.90207455154</v>
      </c>
      <c r="CF151" s="5">
        <f t="shared" si="59"/>
        <v>522352.12323961424</v>
      </c>
      <c r="CG151" s="5">
        <f t="shared" si="35"/>
        <v>550678.09792544809</v>
      </c>
      <c r="CH151" s="5">
        <f t="shared" si="36"/>
        <v>646674.02531416574</v>
      </c>
    </row>
    <row r="152" spans="9:86" ht="14.25" customHeight="1">
      <c r="I152" s="150"/>
      <c r="J152" s="2">
        <v>145</v>
      </c>
      <c r="K152" s="118">
        <v>49249</v>
      </c>
      <c r="L152" s="5">
        <f t="shared" si="37"/>
        <v>569686.34069728071</v>
      </c>
      <c r="M152" s="5">
        <f t="shared" si="0"/>
        <v>5071.049577343746</v>
      </c>
      <c r="N152" s="5">
        <f t="shared" si="1"/>
        <v>1154.4559850499413</v>
      </c>
      <c r="O152" s="35">
        <f t="shared" si="2"/>
        <v>2.4317718068583179E-2</v>
      </c>
      <c r="P152" s="5">
        <f t="shared" si="3"/>
        <v>3916.5935922938047</v>
      </c>
      <c r="Q152" s="35">
        <f t="shared" si="4"/>
        <v>8.2500000000000004E-2</v>
      </c>
      <c r="R152" s="5">
        <f t="shared" si="38"/>
        <v>106468.11528776915</v>
      </c>
      <c r="S152" s="5">
        <f t="shared" si="39"/>
        <v>628834.07342707436</v>
      </c>
      <c r="T152" s="5">
        <f t="shared" si="5"/>
        <v>568531.88471223076</v>
      </c>
      <c r="U152" s="5">
        <f t="shared" si="6"/>
        <v>735302.18871484348</v>
      </c>
      <c r="V152" s="150"/>
      <c r="W152" s="2">
        <v>145</v>
      </c>
      <c r="X152" s="118">
        <v>49249</v>
      </c>
      <c r="Y152" s="5">
        <f t="shared" si="40"/>
        <v>566071.13650208514</v>
      </c>
      <c r="Z152" s="5">
        <f t="shared" si="41"/>
        <v>4952.9108736857979</v>
      </c>
      <c r="AA152" s="5">
        <f t="shared" si="7"/>
        <v>1179.1032970052302</v>
      </c>
      <c r="AB152" s="35">
        <f t="shared" si="8"/>
        <v>2.499551496565422E-2</v>
      </c>
      <c r="AC152" s="5">
        <f t="shared" si="9"/>
        <v>3773.8075766805678</v>
      </c>
      <c r="AD152" s="35">
        <f t="shared" si="10"/>
        <v>0.08</v>
      </c>
      <c r="AE152" s="5">
        <f t="shared" si="42"/>
        <v>110107.96679491995</v>
      </c>
      <c r="AF152" s="5">
        <f t="shared" si="43"/>
        <v>608064.10988952068</v>
      </c>
      <c r="AG152" s="5">
        <f t="shared" si="11"/>
        <v>564892.03320507996</v>
      </c>
      <c r="AH152" s="5">
        <f t="shared" si="12"/>
        <v>718172.0766844406</v>
      </c>
      <c r="AI152" s="150"/>
      <c r="AJ152" s="2">
        <v>145</v>
      </c>
      <c r="AK152" s="118">
        <v>49249</v>
      </c>
      <c r="AL152" s="5">
        <f t="shared" si="44"/>
        <v>562363.09145404154</v>
      </c>
      <c r="AM152" s="5">
        <f t="shared" si="45"/>
        <v>4835.7826575235513</v>
      </c>
      <c r="AN152" s="5">
        <f t="shared" si="13"/>
        <v>1203.8543585495331</v>
      </c>
      <c r="AO152" s="35">
        <f t="shared" si="14"/>
        <v>2.5688478710866821E-2</v>
      </c>
      <c r="AP152" s="5">
        <f t="shared" si="15"/>
        <v>3631.9282989740182</v>
      </c>
      <c r="AQ152" s="35">
        <f t="shared" si="16"/>
        <v>7.7499999999999999E-2</v>
      </c>
      <c r="AR152" s="5">
        <f t="shared" si="46"/>
        <v>113840.76290450743</v>
      </c>
      <c r="AS152" s="5">
        <f t="shared" si="47"/>
        <v>587347.72243640758</v>
      </c>
      <c r="AT152" s="5">
        <f t="shared" si="17"/>
        <v>561159.23709549196</v>
      </c>
      <c r="AU152" s="5">
        <f t="shared" si="18"/>
        <v>701188.48534091504</v>
      </c>
      <c r="AV152" s="150"/>
      <c r="AW152" s="2">
        <v>145</v>
      </c>
      <c r="AX152" s="118">
        <v>49249</v>
      </c>
      <c r="AY152" s="5">
        <f t="shared" si="48"/>
        <v>558561.76210142556</v>
      </c>
      <c r="AZ152" s="5">
        <f t="shared" si="49"/>
        <v>4719.6979327312483</v>
      </c>
      <c r="BA152" s="5">
        <f t="shared" si="19"/>
        <v>1228.6869195973391</v>
      </c>
      <c r="BB152" s="35">
        <f t="shared" si="20"/>
        <v>2.6396799844832126E-2</v>
      </c>
      <c r="BC152" s="5">
        <f t="shared" si="21"/>
        <v>3491.0110131339093</v>
      </c>
      <c r="BD152" s="35">
        <f t="shared" si="22"/>
        <v>7.4999999999999997E-2</v>
      </c>
      <c r="BE152" s="5">
        <f t="shared" si="50"/>
        <v>117666.92481817196</v>
      </c>
      <c r="BF152" s="5">
        <f t="shared" si="51"/>
        <v>566689.27542785916</v>
      </c>
      <c r="BG152" s="5">
        <f t="shared" si="23"/>
        <v>557333.07518182823</v>
      </c>
      <c r="BH152" s="5">
        <f t="shared" si="24"/>
        <v>684356.20024603116</v>
      </c>
      <c r="BI152" s="150"/>
      <c r="BJ152" s="2">
        <v>145</v>
      </c>
      <c r="BK152" s="118">
        <v>49249</v>
      </c>
      <c r="BL152" s="5">
        <f t="shared" si="52"/>
        <v>554666.82803766394</v>
      </c>
      <c r="BM152" s="5">
        <f t="shared" si="53"/>
        <v>4604.6898903792935</v>
      </c>
      <c r="BN152" s="5">
        <f t="shared" si="25"/>
        <v>1253.5778043184073</v>
      </c>
      <c r="BO152" s="35">
        <f t="shared" si="26"/>
        <v>2.712066576081492E-2</v>
      </c>
      <c r="BP152" s="5">
        <f t="shared" si="27"/>
        <v>3351.1120860608862</v>
      </c>
      <c r="BQ152" s="35">
        <f t="shared" si="28"/>
        <v>7.2499999999999995E-2</v>
      </c>
      <c r="BR152" s="5">
        <f t="shared" si="54"/>
        <v>121586.74976665412</v>
      </c>
      <c r="BS152" s="5">
        <f t="shared" si="55"/>
        <v>546093.28433834354</v>
      </c>
      <c r="BT152" s="5">
        <f t="shared" si="29"/>
        <v>553413.25023334555</v>
      </c>
      <c r="BU152" s="5">
        <f t="shared" si="30"/>
        <v>667680.03410499764</v>
      </c>
      <c r="BV152" s="150"/>
      <c r="BW152" s="2">
        <v>145</v>
      </c>
      <c r="BX152" s="118">
        <v>49249</v>
      </c>
      <c r="BY152" s="5">
        <f t="shared" si="56"/>
        <v>550678.09792544809</v>
      </c>
      <c r="BZ152" s="5">
        <f t="shared" si="57"/>
        <v>4490.7918424594827</v>
      </c>
      <c r="CA152" s="5">
        <f t="shared" si="31"/>
        <v>1278.5029378943686</v>
      </c>
      <c r="CB152" s="35">
        <f t="shared" si="32"/>
        <v>2.7860260490711324E-2</v>
      </c>
      <c r="CC152" s="5">
        <f t="shared" si="33"/>
        <v>3212.2889045651141</v>
      </c>
      <c r="CD152" s="35">
        <f t="shared" si="34"/>
        <v>7.0000000000000007E-2</v>
      </c>
      <c r="CE152" s="5">
        <f t="shared" si="58"/>
        <v>125600.40501244592</v>
      </c>
      <c r="CF152" s="5">
        <f t="shared" si="59"/>
        <v>525564.41214417934</v>
      </c>
      <c r="CG152" s="5">
        <f t="shared" si="35"/>
        <v>549399.59498755378</v>
      </c>
      <c r="CH152" s="5">
        <f t="shared" si="36"/>
        <v>651164.81715662521</v>
      </c>
    </row>
    <row r="153" spans="9:86" ht="14.25" customHeight="1">
      <c r="I153" s="150"/>
      <c r="J153" s="2">
        <v>146</v>
      </c>
      <c r="K153" s="118">
        <v>49279</v>
      </c>
      <c r="L153" s="5">
        <f t="shared" si="37"/>
        <v>568531.88471223076</v>
      </c>
      <c r="M153" s="5">
        <f t="shared" si="0"/>
        <v>5071.049577343746</v>
      </c>
      <c r="N153" s="5">
        <f t="shared" si="1"/>
        <v>1162.3928699471594</v>
      </c>
      <c r="O153" s="35">
        <f t="shared" si="2"/>
        <v>2.4534621213771011E-2</v>
      </c>
      <c r="P153" s="5">
        <f t="shared" si="3"/>
        <v>3908.6567073965866</v>
      </c>
      <c r="Q153" s="35">
        <f t="shared" si="4"/>
        <v>8.2500000000000004E-2</v>
      </c>
      <c r="R153" s="5">
        <f t="shared" si="38"/>
        <v>107630.50815771631</v>
      </c>
      <c r="S153" s="5">
        <f t="shared" si="39"/>
        <v>632742.73013447097</v>
      </c>
      <c r="T153" s="5">
        <f t="shared" si="5"/>
        <v>567369.49184228363</v>
      </c>
      <c r="U153" s="5">
        <f t="shared" si="6"/>
        <v>740373.23829218722</v>
      </c>
      <c r="V153" s="150"/>
      <c r="W153" s="2">
        <v>146</v>
      </c>
      <c r="X153" s="118">
        <v>49279</v>
      </c>
      <c r="Y153" s="5">
        <f t="shared" si="40"/>
        <v>564892.03320507996</v>
      </c>
      <c r="Z153" s="5">
        <f t="shared" si="41"/>
        <v>4952.9108736857979</v>
      </c>
      <c r="AA153" s="5">
        <f t="shared" si="7"/>
        <v>1186.9639856519311</v>
      </c>
      <c r="AB153" s="35">
        <f t="shared" si="8"/>
        <v>2.521467287652851E-2</v>
      </c>
      <c r="AC153" s="5">
        <f t="shared" si="9"/>
        <v>3765.9468880338668</v>
      </c>
      <c r="AD153" s="35">
        <f t="shared" si="10"/>
        <v>0.08</v>
      </c>
      <c r="AE153" s="5">
        <f t="shared" si="42"/>
        <v>111294.93078057189</v>
      </c>
      <c r="AF153" s="5">
        <f t="shared" si="43"/>
        <v>611830.05677755456</v>
      </c>
      <c r="AG153" s="5">
        <f t="shared" si="11"/>
        <v>563705.069219428</v>
      </c>
      <c r="AH153" s="5">
        <f t="shared" si="12"/>
        <v>723124.98755812645</v>
      </c>
      <c r="AI153" s="150"/>
      <c r="AJ153" s="2">
        <v>146</v>
      </c>
      <c r="AK153" s="118">
        <v>49279</v>
      </c>
      <c r="AL153" s="5">
        <f t="shared" si="44"/>
        <v>561159.23709549196</v>
      </c>
      <c r="AM153" s="5">
        <f t="shared" si="45"/>
        <v>4835.7826575235513</v>
      </c>
      <c r="AN153" s="5">
        <f t="shared" si="13"/>
        <v>1211.6292512818322</v>
      </c>
      <c r="AO153" s="35">
        <f t="shared" si="14"/>
        <v>2.590984885259548E-2</v>
      </c>
      <c r="AP153" s="5">
        <f t="shared" si="15"/>
        <v>3624.153406241719</v>
      </c>
      <c r="AQ153" s="35">
        <f t="shared" si="16"/>
        <v>7.7499999999999999E-2</v>
      </c>
      <c r="AR153" s="5">
        <f t="shared" si="46"/>
        <v>115052.39215578926</v>
      </c>
      <c r="AS153" s="5">
        <f t="shared" si="47"/>
        <v>590971.87584264926</v>
      </c>
      <c r="AT153" s="5">
        <f t="shared" si="17"/>
        <v>559947.60784421011</v>
      </c>
      <c r="AU153" s="5">
        <f t="shared" si="18"/>
        <v>706024.26799843856</v>
      </c>
      <c r="AV153" s="150"/>
      <c r="AW153" s="2">
        <v>146</v>
      </c>
      <c r="AX153" s="118">
        <v>49279</v>
      </c>
      <c r="AY153" s="5">
        <f t="shared" si="48"/>
        <v>557333.07518182823</v>
      </c>
      <c r="AZ153" s="5">
        <f t="shared" si="49"/>
        <v>4719.6979327312483</v>
      </c>
      <c r="BA153" s="5">
        <f t="shared" si="19"/>
        <v>1236.3662128448223</v>
      </c>
      <c r="BB153" s="35">
        <f t="shared" si="20"/>
        <v>2.6620337487233352E-2</v>
      </c>
      <c r="BC153" s="5">
        <f t="shared" si="21"/>
        <v>3483.3317198864261</v>
      </c>
      <c r="BD153" s="35">
        <f t="shared" si="22"/>
        <v>7.4999999999999997E-2</v>
      </c>
      <c r="BE153" s="5">
        <f t="shared" si="50"/>
        <v>118903.29103101678</v>
      </c>
      <c r="BF153" s="5">
        <f t="shared" si="51"/>
        <v>570172.60714774556</v>
      </c>
      <c r="BG153" s="5">
        <f t="shared" si="23"/>
        <v>556096.70896898338</v>
      </c>
      <c r="BH153" s="5">
        <f t="shared" si="24"/>
        <v>689075.89817876229</v>
      </c>
      <c r="BI153" s="150"/>
      <c r="BJ153" s="2">
        <v>146</v>
      </c>
      <c r="BK153" s="118">
        <v>49279</v>
      </c>
      <c r="BL153" s="5">
        <f t="shared" si="52"/>
        <v>553413.25023334555</v>
      </c>
      <c r="BM153" s="5">
        <f t="shared" si="53"/>
        <v>4604.6898903792935</v>
      </c>
      <c r="BN153" s="5">
        <f t="shared" si="25"/>
        <v>1261.1515035528309</v>
      </c>
      <c r="BO153" s="35">
        <f t="shared" si="26"/>
        <v>2.7346323992518844E-2</v>
      </c>
      <c r="BP153" s="5">
        <f t="shared" si="27"/>
        <v>3343.5383868264626</v>
      </c>
      <c r="BQ153" s="35">
        <f t="shared" si="28"/>
        <v>7.2499999999999995E-2</v>
      </c>
      <c r="BR153" s="5">
        <f t="shared" si="54"/>
        <v>122847.90127020694</v>
      </c>
      <c r="BS153" s="5">
        <f t="shared" si="55"/>
        <v>549436.82272517006</v>
      </c>
      <c r="BT153" s="5">
        <f t="shared" si="29"/>
        <v>552152.09872979275</v>
      </c>
      <c r="BU153" s="5">
        <f t="shared" si="30"/>
        <v>672284.72399537696</v>
      </c>
      <c r="BV153" s="150"/>
      <c r="BW153" s="2">
        <v>146</v>
      </c>
      <c r="BX153" s="118">
        <v>49279</v>
      </c>
      <c r="BY153" s="5">
        <f t="shared" si="56"/>
        <v>549399.59498755378</v>
      </c>
      <c r="BZ153" s="5">
        <f t="shared" si="57"/>
        <v>4490.7918424594827</v>
      </c>
      <c r="CA153" s="5">
        <f t="shared" si="31"/>
        <v>1285.9608716987523</v>
      </c>
      <c r="CB153" s="35">
        <f t="shared" si="32"/>
        <v>2.808799023729644E-2</v>
      </c>
      <c r="CC153" s="5">
        <f t="shared" si="33"/>
        <v>3204.8309707607305</v>
      </c>
      <c r="CD153" s="35">
        <f t="shared" si="34"/>
        <v>7.0000000000000007E-2</v>
      </c>
      <c r="CE153" s="5">
        <f t="shared" si="58"/>
        <v>126886.36588414467</v>
      </c>
      <c r="CF153" s="5">
        <f t="shared" si="59"/>
        <v>528769.24311494012</v>
      </c>
      <c r="CG153" s="5">
        <f t="shared" si="35"/>
        <v>548113.63411585498</v>
      </c>
      <c r="CH153" s="5">
        <f t="shared" si="36"/>
        <v>655655.6089990848</v>
      </c>
    </row>
    <row r="154" spans="9:86" ht="14.25" customHeight="1">
      <c r="I154" s="150"/>
      <c r="J154" s="2">
        <v>147</v>
      </c>
      <c r="K154" s="118">
        <v>49310</v>
      </c>
      <c r="L154" s="5">
        <f t="shared" si="37"/>
        <v>567369.49184228363</v>
      </c>
      <c r="M154" s="5">
        <f t="shared" si="0"/>
        <v>5071.049577343746</v>
      </c>
      <c r="N154" s="5">
        <f t="shared" si="1"/>
        <v>1170.3843209280462</v>
      </c>
      <c r="O154" s="35">
        <f t="shared" si="2"/>
        <v>2.4753907379709186E-2</v>
      </c>
      <c r="P154" s="5">
        <f t="shared" si="3"/>
        <v>3900.6652564156998</v>
      </c>
      <c r="Q154" s="35">
        <f t="shared" si="4"/>
        <v>8.2500000000000004E-2</v>
      </c>
      <c r="R154" s="5">
        <f t="shared" si="38"/>
        <v>108800.89247864435</v>
      </c>
      <c r="S154" s="5">
        <f t="shared" si="39"/>
        <v>636643.3953908867</v>
      </c>
      <c r="T154" s="5">
        <f t="shared" si="5"/>
        <v>566199.10752135562</v>
      </c>
      <c r="U154" s="5">
        <f t="shared" si="6"/>
        <v>745444.28786953108</v>
      </c>
      <c r="V154" s="150"/>
      <c r="W154" s="2">
        <v>147</v>
      </c>
      <c r="X154" s="118">
        <v>49310</v>
      </c>
      <c r="Y154" s="5">
        <f t="shared" si="40"/>
        <v>563705.069219428</v>
      </c>
      <c r="Z154" s="5">
        <f t="shared" si="41"/>
        <v>4952.9108736857979</v>
      </c>
      <c r="AA154" s="5">
        <f t="shared" si="7"/>
        <v>1194.8770788896109</v>
      </c>
      <c r="AB154" s="35">
        <f t="shared" si="8"/>
        <v>2.5436217855074696E-2</v>
      </c>
      <c r="AC154" s="5">
        <f t="shared" si="9"/>
        <v>3758.0337947961871</v>
      </c>
      <c r="AD154" s="35">
        <f t="shared" si="10"/>
        <v>0.08</v>
      </c>
      <c r="AE154" s="5">
        <f t="shared" si="42"/>
        <v>112489.80785946149</v>
      </c>
      <c r="AF154" s="5">
        <f t="shared" si="43"/>
        <v>615588.09057235077</v>
      </c>
      <c r="AG154" s="5">
        <f t="shared" si="11"/>
        <v>562510.19214053836</v>
      </c>
      <c r="AH154" s="5">
        <f t="shared" si="12"/>
        <v>728077.8984318123</v>
      </c>
      <c r="AI154" s="150"/>
      <c r="AJ154" s="2">
        <v>147</v>
      </c>
      <c r="AK154" s="118">
        <v>49310</v>
      </c>
      <c r="AL154" s="5">
        <f t="shared" si="44"/>
        <v>559947.60784421011</v>
      </c>
      <c r="AM154" s="5">
        <f t="shared" si="45"/>
        <v>4835.7826575235513</v>
      </c>
      <c r="AN154" s="5">
        <f t="shared" si="13"/>
        <v>1219.4543568630274</v>
      </c>
      <c r="AO154" s="35">
        <f t="shared" si="14"/>
        <v>2.6133609783056132E-2</v>
      </c>
      <c r="AP154" s="5">
        <f t="shared" si="15"/>
        <v>3616.3283006605238</v>
      </c>
      <c r="AQ154" s="35">
        <f t="shared" si="16"/>
        <v>7.7499999999999999E-2</v>
      </c>
      <c r="AR154" s="5">
        <f t="shared" si="46"/>
        <v>116271.84651265229</v>
      </c>
      <c r="AS154" s="5">
        <f t="shared" si="47"/>
        <v>594588.20414330973</v>
      </c>
      <c r="AT154" s="5">
        <f t="shared" si="17"/>
        <v>558728.15348734707</v>
      </c>
      <c r="AU154" s="5">
        <f t="shared" si="18"/>
        <v>710860.05065596197</v>
      </c>
      <c r="AV154" s="150"/>
      <c r="AW154" s="2">
        <v>147</v>
      </c>
      <c r="AX154" s="118">
        <v>49310</v>
      </c>
      <c r="AY154" s="5">
        <f t="shared" si="48"/>
        <v>556096.70896898338</v>
      </c>
      <c r="AZ154" s="5">
        <f t="shared" si="49"/>
        <v>4719.6979327312483</v>
      </c>
      <c r="BA154" s="5">
        <f t="shared" si="19"/>
        <v>1244.0935016751023</v>
      </c>
      <c r="BB154" s="35">
        <f t="shared" si="20"/>
        <v>2.6846269325672106E-2</v>
      </c>
      <c r="BC154" s="5">
        <f t="shared" si="21"/>
        <v>3475.604431056146</v>
      </c>
      <c r="BD154" s="35">
        <f t="shared" si="22"/>
        <v>7.4999999999999997E-2</v>
      </c>
      <c r="BE154" s="5">
        <f t="shared" si="50"/>
        <v>120147.38453269188</v>
      </c>
      <c r="BF154" s="5">
        <f t="shared" si="51"/>
        <v>573648.21157880174</v>
      </c>
      <c r="BG154" s="5">
        <f t="shared" si="23"/>
        <v>554852.61546730832</v>
      </c>
      <c r="BH154" s="5">
        <f t="shared" si="24"/>
        <v>693795.59611149365</v>
      </c>
      <c r="BI154" s="150"/>
      <c r="BJ154" s="2">
        <v>147</v>
      </c>
      <c r="BK154" s="118">
        <v>49310</v>
      </c>
      <c r="BL154" s="5">
        <f t="shared" si="52"/>
        <v>552152.09872979275</v>
      </c>
      <c r="BM154" s="5">
        <f t="shared" si="53"/>
        <v>4604.6898903792935</v>
      </c>
      <c r="BN154" s="5">
        <f t="shared" si="25"/>
        <v>1268.7709605534624</v>
      </c>
      <c r="BO154" s="35">
        <f t="shared" si="26"/>
        <v>2.7574379526341973E-2</v>
      </c>
      <c r="BP154" s="5">
        <f t="shared" si="27"/>
        <v>3335.9189298258311</v>
      </c>
      <c r="BQ154" s="35">
        <f t="shared" si="28"/>
        <v>7.2499999999999995E-2</v>
      </c>
      <c r="BR154" s="5">
        <f t="shared" si="54"/>
        <v>124116.67223076041</v>
      </c>
      <c r="BS154" s="5">
        <f t="shared" si="55"/>
        <v>552772.74165499595</v>
      </c>
      <c r="BT154" s="5">
        <f t="shared" si="29"/>
        <v>550883.32776923932</v>
      </c>
      <c r="BU154" s="5">
        <f t="shared" si="30"/>
        <v>676889.4138857564</v>
      </c>
      <c r="BV154" s="150"/>
      <c r="BW154" s="2">
        <v>147</v>
      </c>
      <c r="BX154" s="118">
        <v>49310</v>
      </c>
      <c r="BY154" s="5">
        <f t="shared" si="56"/>
        <v>548113.63411585498</v>
      </c>
      <c r="BZ154" s="5">
        <f t="shared" si="57"/>
        <v>4490.7918424594827</v>
      </c>
      <c r="CA154" s="5">
        <f t="shared" si="31"/>
        <v>1293.462310116995</v>
      </c>
      <c r="CB154" s="35">
        <f t="shared" si="32"/>
        <v>2.8318120103765096E-2</v>
      </c>
      <c r="CC154" s="5">
        <f t="shared" si="33"/>
        <v>3197.3295323424877</v>
      </c>
      <c r="CD154" s="35">
        <f t="shared" si="34"/>
        <v>7.0000000000000007E-2</v>
      </c>
      <c r="CE154" s="5">
        <f t="shared" si="58"/>
        <v>128179.82819426167</v>
      </c>
      <c r="CF154" s="5">
        <f t="shared" si="59"/>
        <v>531966.57264728262</v>
      </c>
      <c r="CG154" s="5">
        <f t="shared" si="35"/>
        <v>546820.17180573801</v>
      </c>
      <c r="CH154" s="5">
        <f t="shared" si="36"/>
        <v>660146.40084154427</v>
      </c>
    </row>
    <row r="155" spans="9:86" ht="14.25" customHeight="1">
      <c r="I155" s="150"/>
      <c r="J155" s="2">
        <v>148</v>
      </c>
      <c r="K155" s="118">
        <v>49341</v>
      </c>
      <c r="L155" s="5">
        <f t="shared" si="37"/>
        <v>566199.10752135562</v>
      </c>
      <c r="M155" s="5">
        <f t="shared" si="0"/>
        <v>5071.049577343746</v>
      </c>
      <c r="N155" s="5">
        <f t="shared" si="1"/>
        <v>1178.4307131344262</v>
      </c>
      <c r="O155" s="35">
        <f t="shared" si="2"/>
        <v>2.4975610822699407E-2</v>
      </c>
      <c r="P155" s="5">
        <f t="shared" si="3"/>
        <v>3892.6188642093198</v>
      </c>
      <c r="Q155" s="35">
        <f t="shared" si="4"/>
        <v>8.2500000000000004E-2</v>
      </c>
      <c r="R155" s="5">
        <f t="shared" si="38"/>
        <v>109979.32319177878</v>
      </c>
      <c r="S155" s="5">
        <f t="shared" si="39"/>
        <v>640536.01425509597</v>
      </c>
      <c r="T155" s="5">
        <f t="shared" si="5"/>
        <v>565020.67680822115</v>
      </c>
      <c r="U155" s="5">
        <f t="shared" si="6"/>
        <v>750515.33744687471</v>
      </c>
      <c r="V155" s="150"/>
      <c r="W155" s="2">
        <v>148</v>
      </c>
      <c r="X155" s="118">
        <v>49341</v>
      </c>
      <c r="Y155" s="5">
        <f t="shared" si="40"/>
        <v>562510.19214053836</v>
      </c>
      <c r="Z155" s="5">
        <f t="shared" si="41"/>
        <v>4952.9108736857979</v>
      </c>
      <c r="AA155" s="5">
        <f t="shared" si="7"/>
        <v>1202.8429260822086</v>
      </c>
      <c r="AB155" s="35">
        <f t="shared" si="8"/>
        <v>2.566018414361506E-2</v>
      </c>
      <c r="AC155" s="5">
        <f t="shared" si="9"/>
        <v>3750.0679476035893</v>
      </c>
      <c r="AD155" s="35">
        <f t="shared" si="10"/>
        <v>0.08</v>
      </c>
      <c r="AE155" s="5">
        <f t="shared" si="42"/>
        <v>113692.65078554369</v>
      </c>
      <c r="AF155" s="5">
        <f t="shared" si="43"/>
        <v>619338.15851995442</v>
      </c>
      <c r="AG155" s="5">
        <f t="shared" si="11"/>
        <v>561307.34921445616</v>
      </c>
      <c r="AH155" s="5">
        <f t="shared" si="12"/>
        <v>733030.80930549814</v>
      </c>
      <c r="AI155" s="150"/>
      <c r="AJ155" s="2">
        <v>148</v>
      </c>
      <c r="AK155" s="118">
        <v>49341</v>
      </c>
      <c r="AL155" s="5">
        <f t="shared" si="44"/>
        <v>558728.15348734707</v>
      </c>
      <c r="AM155" s="5">
        <f t="shared" si="45"/>
        <v>4835.7826575235513</v>
      </c>
      <c r="AN155" s="5">
        <f t="shared" si="13"/>
        <v>1227.329999584435</v>
      </c>
      <c r="AO155" s="35">
        <f t="shared" si="14"/>
        <v>2.6359795730871018E-2</v>
      </c>
      <c r="AP155" s="5">
        <f t="shared" si="15"/>
        <v>3608.4526579391163</v>
      </c>
      <c r="AQ155" s="35">
        <f t="shared" si="16"/>
        <v>7.7499999999999999E-2</v>
      </c>
      <c r="AR155" s="5">
        <f t="shared" si="46"/>
        <v>117499.17651223672</v>
      </c>
      <c r="AS155" s="5">
        <f t="shared" si="47"/>
        <v>598196.6568012489</v>
      </c>
      <c r="AT155" s="5">
        <f t="shared" si="17"/>
        <v>557500.82348776259</v>
      </c>
      <c r="AU155" s="5">
        <f t="shared" si="18"/>
        <v>715695.83331348561</v>
      </c>
      <c r="AV155" s="150"/>
      <c r="AW155" s="2">
        <v>148</v>
      </c>
      <c r="AX155" s="118">
        <v>49341</v>
      </c>
      <c r="AY155" s="5">
        <f t="shared" si="48"/>
        <v>554852.61546730832</v>
      </c>
      <c r="AZ155" s="5">
        <f t="shared" si="49"/>
        <v>4719.6979327312483</v>
      </c>
      <c r="BA155" s="5">
        <f t="shared" si="19"/>
        <v>1251.8690860605716</v>
      </c>
      <c r="BB155" s="35">
        <f t="shared" si="20"/>
        <v>2.7074629575413751E-2</v>
      </c>
      <c r="BC155" s="5">
        <f t="shared" si="21"/>
        <v>3467.8288466706767</v>
      </c>
      <c r="BD155" s="35">
        <f t="shared" si="22"/>
        <v>7.4999999999999997E-2</v>
      </c>
      <c r="BE155" s="5">
        <f t="shared" si="50"/>
        <v>121399.25361875245</v>
      </c>
      <c r="BF155" s="5">
        <f t="shared" si="51"/>
        <v>577116.04042547243</v>
      </c>
      <c r="BG155" s="5">
        <f t="shared" si="23"/>
        <v>553600.74638124777</v>
      </c>
      <c r="BH155" s="5">
        <f t="shared" si="24"/>
        <v>698515.29404422489</v>
      </c>
      <c r="BI155" s="150"/>
      <c r="BJ155" s="2">
        <v>148</v>
      </c>
      <c r="BK155" s="118">
        <v>49341</v>
      </c>
      <c r="BL155" s="5">
        <f t="shared" si="52"/>
        <v>550883.32776923932</v>
      </c>
      <c r="BM155" s="5">
        <f t="shared" si="53"/>
        <v>4604.6898903792935</v>
      </c>
      <c r="BN155" s="5">
        <f t="shared" si="25"/>
        <v>1276.4364517734725</v>
      </c>
      <c r="BO155" s="35">
        <f t="shared" si="26"/>
        <v>2.7804866564591225E-2</v>
      </c>
      <c r="BP155" s="5">
        <f t="shared" si="27"/>
        <v>3328.253438605821</v>
      </c>
      <c r="BQ155" s="35">
        <f t="shared" si="28"/>
        <v>7.2499999999999995E-2</v>
      </c>
      <c r="BR155" s="5">
        <f t="shared" si="54"/>
        <v>125393.10868253389</v>
      </c>
      <c r="BS155" s="5">
        <f t="shared" si="55"/>
        <v>556100.99509360176</v>
      </c>
      <c r="BT155" s="5">
        <f t="shared" si="29"/>
        <v>549606.89131746581</v>
      </c>
      <c r="BU155" s="5">
        <f t="shared" si="30"/>
        <v>681494.1037761356</v>
      </c>
      <c r="BV155" s="150"/>
      <c r="BW155" s="2">
        <v>148</v>
      </c>
      <c r="BX155" s="118">
        <v>49341</v>
      </c>
      <c r="BY155" s="5">
        <f t="shared" si="56"/>
        <v>546820.17180573801</v>
      </c>
      <c r="BZ155" s="5">
        <f t="shared" si="57"/>
        <v>4490.7918424594827</v>
      </c>
      <c r="CA155" s="5">
        <f t="shared" si="31"/>
        <v>1301.007506926011</v>
      </c>
      <c r="CB155" s="35">
        <f t="shared" si="32"/>
        <v>2.8550684279910664E-2</v>
      </c>
      <c r="CC155" s="5">
        <f t="shared" si="33"/>
        <v>3189.7843355334717</v>
      </c>
      <c r="CD155" s="35">
        <f t="shared" si="34"/>
        <v>7.0000000000000007E-2</v>
      </c>
      <c r="CE155" s="5">
        <f t="shared" si="58"/>
        <v>129480.83570118768</v>
      </c>
      <c r="CF155" s="5">
        <f t="shared" si="59"/>
        <v>535156.35698281613</v>
      </c>
      <c r="CG155" s="5">
        <f t="shared" si="35"/>
        <v>545519.16429881204</v>
      </c>
      <c r="CH155" s="5">
        <f t="shared" si="36"/>
        <v>664637.19268400385</v>
      </c>
    </row>
    <row r="156" spans="9:86" ht="14.25" customHeight="1">
      <c r="I156" s="150"/>
      <c r="J156" s="2">
        <v>149</v>
      </c>
      <c r="K156" s="118">
        <v>49369</v>
      </c>
      <c r="L156" s="5">
        <f t="shared" si="37"/>
        <v>565020.67680822115</v>
      </c>
      <c r="M156" s="5">
        <f t="shared" si="0"/>
        <v>5071.049577343746</v>
      </c>
      <c r="N156" s="5">
        <f t="shared" si="1"/>
        <v>1186.5324242872257</v>
      </c>
      <c r="O156" s="35">
        <f t="shared" si="2"/>
        <v>2.5199766443732272E-2</v>
      </c>
      <c r="P156" s="5">
        <f t="shared" si="3"/>
        <v>3884.5171530565203</v>
      </c>
      <c r="Q156" s="35">
        <f t="shared" si="4"/>
        <v>8.2500000000000004E-2</v>
      </c>
      <c r="R156" s="5">
        <f t="shared" si="38"/>
        <v>111165.85561606601</v>
      </c>
      <c r="S156" s="5">
        <f t="shared" si="39"/>
        <v>644420.53140815254</v>
      </c>
      <c r="T156" s="5">
        <f t="shared" si="5"/>
        <v>563834.14438393398</v>
      </c>
      <c r="U156" s="5">
        <f t="shared" si="6"/>
        <v>755586.38702421857</v>
      </c>
      <c r="V156" s="150"/>
      <c r="W156" s="2">
        <v>149</v>
      </c>
      <c r="X156" s="118">
        <v>49369</v>
      </c>
      <c r="Y156" s="5">
        <f t="shared" si="40"/>
        <v>561307.34921445616</v>
      </c>
      <c r="Z156" s="5">
        <f t="shared" si="41"/>
        <v>4952.9108736857979</v>
      </c>
      <c r="AA156" s="5">
        <f t="shared" si="7"/>
        <v>1210.8618789227567</v>
      </c>
      <c r="AB156" s="35">
        <f t="shared" si="8"/>
        <v>2.5886606628985252E-2</v>
      </c>
      <c r="AC156" s="5">
        <f t="shared" si="9"/>
        <v>3742.0489947630413</v>
      </c>
      <c r="AD156" s="35">
        <f t="shared" si="10"/>
        <v>0.08</v>
      </c>
      <c r="AE156" s="5">
        <f t="shared" si="42"/>
        <v>114903.51266446646</v>
      </c>
      <c r="AF156" s="5">
        <f t="shared" si="43"/>
        <v>623080.20751471748</v>
      </c>
      <c r="AG156" s="5">
        <f t="shared" si="11"/>
        <v>560096.48733553337</v>
      </c>
      <c r="AH156" s="5">
        <f t="shared" si="12"/>
        <v>737983.72017918387</v>
      </c>
      <c r="AI156" s="150"/>
      <c r="AJ156" s="2">
        <v>149</v>
      </c>
      <c r="AK156" s="118">
        <v>49369</v>
      </c>
      <c r="AL156" s="5">
        <f t="shared" si="44"/>
        <v>557500.82348776259</v>
      </c>
      <c r="AM156" s="5">
        <f t="shared" si="45"/>
        <v>4835.7826575235513</v>
      </c>
      <c r="AN156" s="5">
        <f t="shared" si="13"/>
        <v>1235.2565058317514</v>
      </c>
      <c r="AO156" s="35">
        <f t="shared" si="14"/>
        <v>2.6588441569013022E-2</v>
      </c>
      <c r="AP156" s="5">
        <f t="shared" si="15"/>
        <v>3600.5261516917999</v>
      </c>
      <c r="AQ156" s="35">
        <f t="shared" si="16"/>
        <v>7.7499999999999999E-2</v>
      </c>
      <c r="AR156" s="5">
        <f t="shared" si="46"/>
        <v>118734.43301806848</v>
      </c>
      <c r="AS156" s="5">
        <f t="shared" si="47"/>
        <v>601797.1829529407</v>
      </c>
      <c r="AT156" s="5">
        <f t="shared" si="17"/>
        <v>556265.56698193087</v>
      </c>
      <c r="AU156" s="5">
        <f t="shared" si="18"/>
        <v>720531.61597100913</v>
      </c>
      <c r="AV156" s="150"/>
      <c r="AW156" s="2">
        <v>149</v>
      </c>
      <c r="AX156" s="118">
        <v>49369</v>
      </c>
      <c r="AY156" s="5">
        <f t="shared" si="48"/>
        <v>553600.74638124777</v>
      </c>
      <c r="AZ156" s="5">
        <f t="shared" si="49"/>
        <v>4719.6979327312483</v>
      </c>
      <c r="BA156" s="5">
        <f t="shared" si="19"/>
        <v>1259.69326784845</v>
      </c>
      <c r="BB156" s="35">
        <f t="shared" si="20"/>
        <v>2.7305453095923499E-2</v>
      </c>
      <c r="BC156" s="5">
        <f t="shared" si="21"/>
        <v>3460.0046648827984</v>
      </c>
      <c r="BD156" s="35">
        <f t="shared" si="22"/>
        <v>7.4999999999999997E-2</v>
      </c>
      <c r="BE156" s="5">
        <f t="shared" si="50"/>
        <v>122658.9468866009</v>
      </c>
      <c r="BF156" s="5">
        <f t="shared" si="51"/>
        <v>580576.04509035521</v>
      </c>
      <c r="BG156" s="5">
        <f t="shared" si="23"/>
        <v>552341.05311339931</v>
      </c>
      <c r="BH156" s="5">
        <f t="shared" si="24"/>
        <v>703234.99197695614</v>
      </c>
      <c r="BI156" s="150"/>
      <c r="BJ156" s="2">
        <v>149</v>
      </c>
      <c r="BK156" s="118">
        <v>49369</v>
      </c>
      <c r="BL156" s="5">
        <f t="shared" si="52"/>
        <v>549606.89131746581</v>
      </c>
      <c r="BM156" s="5">
        <f t="shared" si="53"/>
        <v>4604.6898903792935</v>
      </c>
      <c r="BN156" s="5">
        <f t="shared" si="25"/>
        <v>1284.1482553362712</v>
      </c>
      <c r="BO156" s="35">
        <f t="shared" si="26"/>
        <v>2.8037819953633379E-2</v>
      </c>
      <c r="BP156" s="5">
        <f t="shared" si="27"/>
        <v>3320.5416350430223</v>
      </c>
      <c r="BQ156" s="35">
        <f t="shared" si="28"/>
        <v>7.2499999999999995E-2</v>
      </c>
      <c r="BR156" s="5">
        <f t="shared" si="54"/>
        <v>126677.25693787016</v>
      </c>
      <c r="BS156" s="5">
        <f t="shared" si="55"/>
        <v>559421.53672864474</v>
      </c>
      <c r="BT156" s="5">
        <f t="shared" si="29"/>
        <v>548322.74306212959</v>
      </c>
      <c r="BU156" s="5">
        <f t="shared" si="30"/>
        <v>686098.79366651492</v>
      </c>
      <c r="BV156" s="150"/>
      <c r="BW156" s="2">
        <v>149</v>
      </c>
      <c r="BX156" s="118">
        <v>49369</v>
      </c>
      <c r="BY156" s="5">
        <f t="shared" si="56"/>
        <v>545519.16429881204</v>
      </c>
      <c r="BZ156" s="5">
        <f t="shared" si="57"/>
        <v>4490.7918424594827</v>
      </c>
      <c r="CA156" s="5">
        <f t="shared" si="31"/>
        <v>1308.5967173830791</v>
      </c>
      <c r="CB156" s="35">
        <f t="shared" si="32"/>
        <v>2.8785717599456195E-2</v>
      </c>
      <c r="CC156" s="5">
        <f t="shared" si="33"/>
        <v>3182.1951250764037</v>
      </c>
      <c r="CD156" s="35">
        <f t="shared" si="34"/>
        <v>7.0000000000000007E-2</v>
      </c>
      <c r="CE156" s="5">
        <f t="shared" si="58"/>
        <v>130789.43241857075</v>
      </c>
      <c r="CF156" s="5">
        <f t="shared" si="59"/>
        <v>538338.55210789258</v>
      </c>
      <c r="CG156" s="5">
        <f t="shared" si="35"/>
        <v>544210.56758142891</v>
      </c>
      <c r="CH156" s="5">
        <f t="shared" si="36"/>
        <v>669127.98452646332</v>
      </c>
    </row>
    <row r="157" spans="9:86" ht="14.25" customHeight="1">
      <c r="I157" s="150"/>
      <c r="J157" s="2">
        <v>150</v>
      </c>
      <c r="K157" s="118">
        <v>49400</v>
      </c>
      <c r="L157" s="5">
        <f t="shared" si="37"/>
        <v>563834.14438393398</v>
      </c>
      <c r="M157" s="5">
        <f t="shared" si="0"/>
        <v>5071.049577343746</v>
      </c>
      <c r="N157" s="5">
        <f t="shared" si="1"/>
        <v>1194.6898347041997</v>
      </c>
      <c r="O157" s="35">
        <f t="shared" si="2"/>
        <v>2.5426409803745997E-2</v>
      </c>
      <c r="P157" s="5">
        <f t="shared" si="3"/>
        <v>3876.3597426395463</v>
      </c>
      <c r="Q157" s="35">
        <f t="shared" si="4"/>
        <v>8.2500000000000004E-2</v>
      </c>
      <c r="R157" s="5">
        <f t="shared" si="38"/>
        <v>112360.54545077021</v>
      </c>
      <c r="S157" s="5">
        <f t="shared" si="39"/>
        <v>648296.89115079213</v>
      </c>
      <c r="T157" s="5">
        <f t="shared" si="5"/>
        <v>562639.45454922982</v>
      </c>
      <c r="U157" s="5">
        <f t="shared" si="6"/>
        <v>760657.43660156231</v>
      </c>
      <c r="V157" s="150"/>
      <c r="W157" s="2">
        <v>150</v>
      </c>
      <c r="X157" s="118">
        <v>49400</v>
      </c>
      <c r="Y157" s="5">
        <f t="shared" si="40"/>
        <v>560096.48733553337</v>
      </c>
      <c r="Z157" s="5">
        <f t="shared" si="41"/>
        <v>4952.9108736857979</v>
      </c>
      <c r="AA157" s="5">
        <f t="shared" si="7"/>
        <v>1218.9342914489084</v>
      </c>
      <c r="AB157" s="35">
        <f t="shared" si="8"/>
        <v>2.6115520857791546E-2</v>
      </c>
      <c r="AC157" s="5">
        <f t="shared" si="9"/>
        <v>3733.9765822368895</v>
      </c>
      <c r="AD157" s="35">
        <f t="shared" si="10"/>
        <v>0.08</v>
      </c>
      <c r="AE157" s="5">
        <f t="shared" si="42"/>
        <v>116122.44695591537</v>
      </c>
      <c r="AF157" s="5">
        <f t="shared" si="43"/>
        <v>626814.18409695441</v>
      </c>
      <c r="AG157" s="5">
        <f t="shared" si="11"/>
        <v>558877.55304408446</v>
      </c>
      <c r="AH157" s="5">
        <f t="shared" si="12"/>
        <v>742936.63105286984</v>
      </c>
      <c r="AI157" s="150"/>
      <c r="AJ157" s="2">
        <v>150</v>
      </c>
      <c r="AK157" s="118">
        <v>49400</v>
      </c>
      <c r="AL157" s="5">
        <f t="shared" si="44"/>
        <v>556265.56698193087</v>
      </c>
      <c r="AM157" s="5">
        <f t="shared" si="45"/>
        <v>4835.7826575235513</v>
      </c>
      <c r="AN157" s="5">
        <f t="shared" si="13"/>
        <v>1243.2342040985809</v>
      </c>
      <c r="AO157" s="35">
        <f t="shared" si="14"/>
        <v>2.6819582830061417E-2</v>
      </c>
      <c r="AP157" s="5">
        <f t="shared" si="15"/>
        <v>3592.5484534249704</v>
      </c>
      <c r="AQ157" s="35">
        <f t="shared" si="16"/>
        <v>7.7499999999999999E-2</v>
      </c>
      <c r="AR157" s="5">
        <f t="shared" si="46"/>
        <v>119977.66722216706</v>
      </c>
      <c r="AS157" s="5">
        <f t="shared" si="47"/>
        <v>605389.73140636564</v>
      </c>
      <c r="AT157" s="5">
        <f t="shared" si="17"/>
        <v>555022.33277783229</v>
      </c>
      <c r="AU157" s="5">
        <f t="shared" si="18"/>
        <v>725367.39862853265</v>
      </c>
      <c r="AV157" s="150"/>
      <c r="AW157" s="2">
        <v>150</v>
      </c>
      <c r="AX157" s="118">
        <v>49400</v>
      </c>
      <c r="AY157" s="5">
        <f t="shared" si="48"/>
        <v>552341.05311339931</v>
      </c>
      <c r="AZ157" s="5">
        <f t="shared" si="49"/>
        <v>4719.6979327312483</v>
      </c>
      <c r="BA157" s="5">
        <f t="shared" si="19"/>
        <v>1267.566350772503</v>
      </c>
      <c r="BB157" s="35">
        <f t="shared" si="20"/>
        <v>2.7538775406120607E-2</v>
      </c>
      <c r="BC157" s="5">
        <f t="shared" si="21"/>
        <v>3452.1315819587453</v>
      </c>
      <c r="BD157" s="35">
        <f t="shared" si="22"/>
        <v>7.4999999999999997E-2</v>
      </c>
      <c r="BE157" s="5">
        <f t="shared" si="50"/>
        <v>123926.51323737339</v>
      </c>
      <c r="BF157" s="5">
        <f t="shared" si="51"/>
        <v>584028.17667231394</v>
      </c>
      <c r="BG157" s="5">
        <f t="shared" si="23"/>
        <v>551073.4867626268</v>
      </c>
      <c r="BH157" s="5">
        <f t="shared" si="24"/>
        <v>707954.68990968738</v>
      </c>
      <c r="BI157" s="150"/>
      <c r="BJ157" s="2">
        <v>150</v>
      </c>
      <c r="BK157" s="118">
        <v>49400</v>
      </c>
      <c r="BL157" s="5">
        <f t="shared" si="52"/>
        <v>548322.74306212959</v>
      </c>
      <c r="BM157" s="5">
        <f t="shared" si="53"/>
        <v>4604.6898903792935</v>
      </c>
      <c r="BN157" s="5">
        <f t="shared" si="25"/>
        <v>1291.9066510455941</v>
      </c>
      <c r="BO157" s="35">
        <f t="shared" si="26"/>
        <v>2.8273275199147671E-2</v>
      </c>
      <c r="BP157" s="5">
        <f t="shared" si="27"/>
        <v>3312.7832393336994</v>
      </c>
      <c r="BQ157" s="35">
        <f t="shared" si="28"/>
        <v>7.2499999999999995E-2</v>
      </c>
      <c r="BR157" s="5">
        <f t="shared" si="54"/>
        <v>127969.16358891575</v>
      </c>
      <c r="BS157" s="5">
        <f t="shared" si="55"/>
        <v>562734.3199679784</v>
      </c>
      <c r="BT157" s="5">
        <f t="shared" si="29"/>
        <v>547030.83641108405</v>
      </c>
      <c r="BU157" s="5">
        <f t="shared" si="30"/>
        <v>690703.48355689412</v>
      </c>
      <c r="BV157" s="150"/>
      <c r="BW157" s="2">
        <v>150</v>
      </c>
      <c r="BX157" s="118">
        <v>49400</v>
      </c>
      <c r="BY157" s="5">
        <f t="shared" si="56"/>
        <v>544210.56758142891</v>
      </c>
      <c r="BZ157" s="5">
        <f t="shared" si="57"/>
        <v>4490.7918424594827</v>
      </c>
      <c r="CA157" s="5">
        <f t="shared" si="31"/>
        <v>1316.2301982344807</v>
      </c>
      <c r="CB157" s="35">
        <f t="shared" si="32"/>
        <v>2.9023255555305688E-2</v>
      </c>
      <c r="CC157" s="5">
        <f t="shared" si="33"/>
        <v>3174.5616442250021</v>
      </c>
      <c r="CD157" s="35">
        <f t="shared" si="34"/>
        <v>7.0000000000000007E-2</v>
      </c>
      <c r="CE157" s="5">
        <f t="shared" si="58"/>
        <v>132105.66261680523</v>
      </c>
      <c r="CF157" s="5">
        <f t="shared" si="59"/>
        <v>541513.11375211761</v>
      </c>
      <c r="CG157" s="5">
        <f t="shared" si="35"/>
        <v>542894.33738319448</v>
      </c>
      <c r="CH157" s="5">
        <f t="shared" si="36"/>
        <v>673618.77636892279</v>
      </c>
    </row>
    <row r="158" spans="9:86" ht="14.25" customHeight="1">
      <c r="I158" s="150"/>
      <c r="J158" s="2">
        <v>151</v>
      </c>
      <c r="K158" s="118">
        <v>49430</v>
      </c>
      <c r="L158" s="5">
        <f t="shared" si="37"/>
        <v>562639.45454922982</v>
      </c>
      <c r="M158" s="5">
        <f t="shared" si="0"/>
        <v>5071.049577343746</v>
      </c>
      <c r="N158" s="5">
        <f t="shared" si="1"/>
        <v>1202.9033273177911</v>
      </c>
      <c r="O158" s="35">
        <f t="shared" si="2"/>
        <v>2.5655577139321421E-2</v>
      </c>
      <c r="P158" s="5">
        <f t="shared" si="3"/>
        <v>3868.1462500259549</v>
      </c>
      <c r="Q158" s="35">
        <f t="shared" si="4"/>
        <v>8.2500000000000004E-2</v>
      </c>
      <c r="R158" s="5">
        <f t="shared" si="38"/>
        <v>113563.448778088</v>
      </c>
      <c r="S158" s="5">
        <f t="shared" si="39"/>
        <v>652165.03740081808</v>
      </c>
      <c r="T158" s="5">
        <f t="shared" si="5"/>
        <v>561436.55122191203</v>
      </c>
      <c r="U158" s="5">
        <f t="shared" si="6"/>
        <v>765728.48617890605</v>
      </c>
      <c r="V158" s="150"/>
      <c r="W158" s="2">
        <v>151</v>
      </c>
      <c r="X158" s="118">
        <v>49430</v>
      </c>
      <c r="Y158" s="5">
        <f t="shared" si="40"/>
        <v>558877.55304408446</v>
      </c>
      <c r="Z158" s="5">
        <f t="shared" si="41"/>
        <v>4952.9108736857979</v>
      </c>
      <c r="AA158" s="5">
        <f t="shared" si="7"/>
        <v>1227.0605200585678</v>
      </c>
      <c r="AB158" s="35">
        <f t="shared" si="8"/>
        <v>2.6346963052104048E-2</v>
      </c>
      <c r="AC158" s="5">
        <f t="shared" si="9"/>
        <v>3725.8503536272301</v>
      </c>
      <c r="AD158" s="35">
        <f t="shared" si="10"/>
        <v>0.08</v>
      </c>
      <c r="AE158" s="5">
        <f t="shared" si="42"/>
        <v>117349.50747597394</v>
      </c>
      <c r="AF158" s="5">
        <f t="shared" si="43"/>
        <v>630540.03445058165</v>
      </c>
      <c r="AG158" s="5">
        <f t="shared" si="11"/>
        <v>557650.49252402585</v>
      </c>
      <c r="AH158" s="5">
        <f t="shared" si="12"/>
        <v>747889.54192655557</v>
      </c>
      <c r="AI158" s="150"/>
      <c r="AJ158" s="2">
        <v>151</v>
      </c>
      <c r="AK158" s="118">
        <v>49430</v>
      </c>
      <c r="AL158" s="5">
        <f t="shared" si="44"/>
        <v>555022.33277783229</v>
      </c>
      <c r="AM158" s="5">
        <f t="shared" si="45"/>
        <v>4835.7826575235513</v>
      </c>
      <c r="AN158" s="5">
        <f t="shared" si="13"/>
        <v>1251.263425000051</v>
      </c>
      <c r="AO158" s="35">
        <f t="shared" si="14"/>
        <v>2.7053255721893578E-2</v>
      </c>
      <c r="AP158" s="5">
        <f t="shared" si="15"/>
        <v>3584.5192325235002</v>
      </c>
      <c r="AQ158" s="35">
        <f t="shared" si="16"/>
        <v>7.7499999999999999E-2</v>
      </c>
      <c r="AR158" s="5">
        <f t="shared" si="46"/>
        <v>121228.93064716712</v>
      </c>
      <c r="AS158" s="5">
        <f t="shared" si="47"/>
        <v>608974.25063888915</v>
      </c>
      <c r="AT158" s="5">
        <f t="shared" si="17"/>
        <v>553771.06935283227</v>
      </c>
      <c r="AU158" s="5">
        <f t="shared" si="18"/>
        <v>730203.18128605629</v>
      </c>
      <c r="AV158" s="150"/>
      <c r="AW158" s="2">
        <v>151</v>
      </c>
      <c r="AX158" s="118">
        <v>49430</v>
      </c>
      <c r="AY158" s="5">
        <f t="shared" si="48"/>
        <v>551073.4867626268</v>
      </c>
      <c r="AZ158" s="5">
        <f t="shared" si="49"/>
        <v>4719.6979327312483</v>
      </c>
      <c r="BA158" s="5">
        <f t="shared" si="19"/>
        <v>1275.488640464831</v>
      </c>
      <c r="BB158" s="35">
        <f t="shared" si="20"/>
        <v>2.7774632700068413E-2</v>
      </c>
      <c r="BC158" s="5">
        <f t="shared" si="21"/>
        <v>3444.2092922664174</v>
      </c>
      <c r="BD158" s="35">
        <f t="shared" si="22"/>
        <v>7.4999999999999997E-2</v>
      </c>
      <c r="BE158" s="5">
        <f t="shared" si="50"/>
        <v>125202.00187783822</v>
      </c>
      <c r="BF158" s="5">
        <f t="shared" si="51"/>
        <v>587472.38596458035</v>
      </c>
      <c r="BG158" s="5">
        <f t="shared" si="23"/>
        <v>549797.99812216195</v>
      </c>
      <c r="BH158" s="5">
        <f t="shared" si="24"/>
        <v>712674.38784241863</v>
      </c>
      <c r="BI158" s="150"/>
      <c r="BJ158" s="2">
        <v>151</v>
      </c>
      <c r="BK158" s="118">
        <v>49430</v>
      </c>
      <c r="BL158" s="5">
        <f t="shared" si="52"/>
        <v>547030.83641108405</v>
      </c>
      <c r="BM158" s="5">
        <f t="shared" si="53"/>
        <v>4604.6898903792935</v>
      </c>
      <c r="BN158" s="5">
        <f t="shared" si="25"/>
        <v>1299.7119203956609</v>
      </c>
      <c r="BO158" s="35">
        <f t="shared" si="26"/>
        <v>2.8511268481814438E-2</v>
      </c>
      <c r="BP158" s="5">
        <f t="shared" si="27"/>
        <v>3304.9779699836326</v>
      </c>
      <c r="BQ158" s="35">
        <f t="shared" si="28"/>
        <v>7.2499999999999995E-2</v>
      </c>
      <c r="BR158" s="5">
        <f t="shared" si="54"/>
        <v>129268.87550931142</v>
      </c>
      <c r="BS158" s="5">
        <f t="shared" si="55"/>
        <v>566039.29793796199</v>
      </c>
      <c r="BT158" s="5">
        <f t="shared" si="29"/>
        <v>545731.12449068844</v>
      </c>
      <c r="BU158" s="5">
        <f t="shared" si="30"/>
        <v>695308.17344727344</v>
      </c>
      <c r="BV158" s="150"/>
      <c r="BW158" s="2">
        <v>151</v>
      </c>
      <c r="BX158" s="118">
        <v>49430</v>
      </c>
      <c r="BY158" s="5">
        <f t="shared" si="56"/>
        <v>542894.33738319448</v>
      </c>
      <c r="BZ158" s="5">
        <f t="shared" si="57"/>
        <v>4490.7918424594827</v>
      </c>
      <c r="CA158" s="5">
        <f t="shared" si="31"/>
        <v>1323.9082077241815</v>
      </c>
      <c r="CB158" s="35">
        <f t="shared" si="32"/>
        <v>2.9263334315230899E-2</v>
      </c>
      <c r="CC158" s="5">
        <f t="shared" si="33"/>
        <v>3166.8836347353013</v>
      </c>
      <c r="CD158" s="35">
        <f t="shared" si="34"/>
        <v>7.0000000000000007E-2</v>
      </c>
      <c r="CE158" s="5">
        <f t="shared" si="58"/>
        <v>133429.57082452942</v>
      </c>
      <c r="CF158" s="5">
        <f t="shared" si="59"/>
        <v>544679.99738685286</v>
      </c>
      <c r="CG158" s="5">
        <f t="shared" si="35"/>
        <v>541570.42917547026</v>
      </c>
      <c r="CH158" s="5">
        <f t="shared" si="36"/>
        <v>678109.56821138225</v>
      </c>
    </row>
    <row r="159" spans="9:86" ht="14.25" customHeight="1">
      <c r="I159" s="150"/>
      <c r="J159" s="2">
        <v>152</v>
      </c>
      <c r="K159" s="118">
        <v>49461</v>
      </c>
      <c r="L159" s="5">
        <f t="shared" si="37"/>
        <v>561436.55122191203</v>
      </c>
      <c r="M159" s="5">
        <f t="shared" si="0"/>
        <v>5071.049577343746</v>
      </c>
      <c r="N159" s="5">
        <f t="shared" si="1"/>
        <v>1211.173287693101</v>
      </c>
      <c r="O159" s="35">
        <f t="shared" si="2"/>
        <v>2.5887305378827229E-2</v>
      </c>
      <c r="P159" s="5">
        <f t="shared" si="3"/>
        <v>3859.876289650645</v>
      </c>
      <c r="Q159" s="35">
        <f t="shared" si="4"/>
        <v>8.2500000000000004E-2</v>
      </c>
      <c r="R159" s="5">
        <f t="shared" si="38"/>
        <v>114774.62206578111</v>
      </c>
      <c r="S159" s="5">
        <f t="shared" si="39"/>
        <v>656024.91369046876</v>
      </c>
      <c r="T159" s="5">
        <f t="shared" si="5"/>
        <v>560225.37793421897</v>
      </c>
      <c r="U159" s="5">
        <f t="shared" si="6"/>
        <v>770799.53575624991</v>
      </c>
      <c r="V159" s="150"/>
      <c r="W159" s="2">
        <v>152</v>
      </c>
      <c r="X159" s="118">
        <v>49461</v>
      </c>
      <c r="Y159" s="5">
        <f t="shared" si="40"/>
        <v>557650.49252402585</v>
      </c>
      <c r="Z159" s="5">
        <f t="shared" si="41"/>
        <v>4952.9108736857979</v>
      </c>
      <c r="AA159" s="5">
        <f t="shared" si="7"/>
        <v>1235.2409235256255</v>
      </c>
      <c r="AB159" s="35">
        <f t="shared" si="8"/>
        <v>2.6580970125600446E-2</v>
      </c>
      <c r="AC159" s="5">
        <f t="shared" si="9"/>
        <v>3717.6699501601724</v>
      </c>
      <c r="AD159" s="35">
        <f t="shared" si="10"/>
        <v>0.08</v>
      </c>
      <c r="AE159" s="5">
        <f t="shared" si="42"/>
        <v>118584.74839949956</v>
      </c>
      <c r="AF159" s="5">
        <f t="shared" si="43"/>
        <v>634257.70440074184</v>
      </c>
      <c r="AG159" s="5">
        <f t="shared" si="11"/>
        <v>556415.2516005002</v>
      </c>
      <c r="AH159" s="5">
        <f t="shared" si="12"/>
        <v>752842.45280024142</v>
      </c>
      <c r="AI159" s="150"/>
      <c r="AJ159" s="2">
        <v>152</v>
      </c>
      <c r="AK159" s="118">
        <v>49461</v>
      </c>
      <c r="AL159" s="5">
        <f t="shared" si="44"/>
        <v>553771.06935283227</v>
      </c>
      <c r="AM159" s="5">
        <f t="shared" si="45"/>
        <v>4835.7826575235513</v>
      </c>
      <c r="AN159" s="5">
        <f t="shared" si="13"/>
        <v>1259.3445012865095</v>
      </c>
      <c r="AO159" s="35">
        <f t="shared" si="14"/>
        <v>2.7289497143826953E-2</v>
      </c>
      <c r="AP159" s="5">
        <f t="shared" si="15"/>
        <v>3576.4381562370418</v>
      </c>
      <c r="AQ159" s="35">
        <f t="shared" si="16"/>
        <v>7.7499999999999999E-2</v>
      </c>
      <c r="AR159" s="5">
        <f t="shared" si="46"/>
        <v>122488.27514845363</v>
      </c>
      <c r="AS159" s="5">
        <f t="shared" si="47"/>
        <v>612550.68879512616</v>
      </c>
      <c r="AT159" s="5">
        <f t="shared" si="17"/>
        <v>552511.72485154576</v>
      </c>
      <c r="AU159" s="5">
        <f t="shared" si="18"/>
        <v>735038.96394357982</v>
      </c>
      <c r="AV159" s="150"/>
      <c r="AW159" s="2">
        <v>152</v>
      </c>
      <c r="AX159" s="118">
        <v>49461</v>
      </c>
      <c r="AY159" s="5">
        <f t="shared" si="48"/>
        <v>549797.99812216195</v>
      </c>
      <c r="AZ159" s="5">
        <f t="shared" si="49"/>
        <v>4719.6979327312483</v>
      </c>
      <c r="BA159" s="5">
        <f t="shared" si="19"/>
        <v>1283.4604444677366</v>
      </c>
      <c r="BB159" s="35">
        <f t="shared" si="20"/>
        <v>2.8013061863114874E-2</v>
      </c>
      <c r="BC159" s="5">
        <f t="shared" si="21"/>
        <v>3436.2374882635118</v>
      </c>
      <c r="BD159" s="35">
        <f t="shared" si="22"/>
        <v>7.4999999999999997E-2</v>
      </c>
      <c r="BE159" s="5">
        <f t="shared" si="50"/>
        <v>126485.46232230596</v>
      </c>
      <c r="BF159" s="5">
        <f t="shared" si="51"/>
        <v>590908.62345284387</v>
      </c>
      <c r="BG159" s="5">
        <f t="shared" si="23"/>
        <v>548514.53767769423</v>
      </c>
      <c r="BH159" s="5">
        <f t="shared" si="24"/>
        <v>717394.08577514987</v>
      </c>
      <c r="BI159" s="150"/>
      <c r="BJ159" s="2">
        <v>152</v>
      </c>
      <c r="BK159" s="118">
        <v>49461</v>
      </c>
      <c r="BL159" s="5">
        <f t="shared" si="52"/>
        <v>545731.12449068844</v>
      </c>
      <c r="BM159" s="5">
        <f t="shared" si="53"/>
        <v>4604.6898903792935</v>
      </c>
      <c r="BN159" s="5">
        <f t="shared" si="25"/>
        <v>1307.5643465813841</v>
      </c>
      <c r="BO159" s="35">
        <f t="shared" si="26"/>
        <v>2.8751836673453896E-2</v>
      </c>
      <c r="BP159" s="5">
        <f t="shared" si="27"/>
        <v>3297.1255437979094</v>
      </c>
      <c r="BQ159" s="35">
        <f t="shared" si="28"/>
        <v>7.2499999999999995E-2</v>
      </c>
      <c r="BR159" s="5">
        <f t="shared" si="54"/>
        <v>130576.43985589279</v>
      </c>
      <c r="BS159" s="5">
        <f t="shared" si="55"/>
        <v>569336.42348175985</v>
      </c>
      <c r="BT159" s="5">
        <f t="shared" si="29"/>
        <v>544423.56014410709</v>
      </c>
      <c r="BU159" s="5">
        <f t="shared" si="30"/>
        <v>699912.86333765264</v>
      </c>
      <c r="BV159" s="150"/>
      <c r="BW159" s="2">
        <v>152</v>
      </c>
      <c r="BX159" s="118">
        <v>49461</v>
      </c>
      <c r="BY159" s="5">
        <f t="shared" si="56"/>
        <v>541570.42917547026</v>
      </c>
      <c r="BZ159" s="5">
        <f t="shared" si="57"/>
        <v>4490.7918424594827</v>
      </c>
      <c r="CA159" s="5">
        <f t="shared" si="31"/>
        <v>1331.6310056025727</v>
      </c>
      <c r="CB159" s="35">
        <f t="shared" si="32"/>
        <v>2.9505990738008796E-2</v>
      </c>
      <c r="CC159" s="5">
        <f t="shared" si="33"/>
        <v>3159.16083685691</v>
      </c>
      <c r="CD159" s="35">
        <f t="shared" si="34"/>
        <v>7.0000000000000007E-2</v>
      </c>
      <c r="CE159" s="5">
        <f t="shared" si="58"/>
        <v>134761.20183013199</v>
      </c>
      <c r="CF159" s="5">
        <f t="shared" si="59"/>
        <v>547839.15822370979</v>
      </c>
      <c r="CG159" s="5">
        <f t="shared" si="35"/>
        <v>540238.79816986772</v>
      </c>
      <c r="CH159" s="5">
        <f t="shared" si="36"/>
        <v>682600.36005384172</v>
      </c>
    </row>
    <row r="160" spans="9:86" ht="14.25" customHeight="1">
      <c r="I160" s="150"/>
      <c r="J160" s="2">
        <v>153</v>
      </c>
      <c r="K160" s="118">
        <v>49491</v>
      </c>
      <c r="L160" s="5">
        <f t="shared" si="37"/>
        <v>560225.37793421897</v>
      </c>
      <c r="M160" s="5">
        <f t="shared" si="0"/>
        <v>5071.049577343746</v>
      </c>
      <c r="N160" s="5">
        <f t="shared" si="1"/>
        <v>1219.5001040459906</v>
      </c>
      <c r="O160" s="35">
        <f t="shared" si="2"/>
        <v>2.6121632159031172E-2</v>
      </c>
      <c r="P160" s="5">
        <f t="shared" si="3"/>
        <v>3851.5494732977554</v>
      </c>
      <c r="Q160" s="35">
        <f t="shared" si="4"/>
        <v>8.2500000000000004E-2</v>
      </c>
      <c r="R160" s="5">
        <f t="shared" si="38"/>
        <v>115994.1221698271</v>
      </c>
      <c r="S160" s="5">
        <f t="shared" si="39"/>
        <v>659876.46316376654</v>
      </c>
      <c r="T160" s="5">
        <f t="shared" si="5"/>
        <v>559005.87783017301</v>
      </c>
      <c r="U160" s="5">
        <f t="shared" si="6"/>
        <v>775870.58533359366</v>
      </c>
      <c r="V160" s="150"/>
      <c r="W160" s="2">
        <v>153</v>
      </c>
      <c r="X160" s="118">
        <v>49491</v>
      </c>
      <c r="Y160" s="5">
        <f t="shared" si="40"/>
        <v>556415.2516005002</v>
      </c>
      <c r="Z160" s="5">
        <f t="shared" si="41"/>
        <v>4952.9108736857979</v>
      </c>
      <c r="AA160" s="5">
        <f t="shared" si="7"/>
        <v>1243.4758630157962</v>
      </c>
      <c r="AB160" s="35">
        <f t="shared" si="8"/>
        <v>2.6817579700175384E-2</v>
      </c>
      <c r="AC160" s="5">
        <f t="shared" si="9"/>
        <v>3709.4350106700017</v>
      </c>
      <c r="AD160" s="35">
        <f t="shared" si="10"/>
        <v>0.08</v>
      </c>
      <c r="AE160" s="5">
        <f t="shared" si="42"/>
        <v>119828.22426251536</v>
      </c>
      <c r="AF160" s="5">
        <f t="shared" si="43"/>
        <v>637967.13941141183</v>
      </c>
      <c r="AG160" s="5">
        <f t="shared" si="11"/>
        <v>555171.77573748445</v>
      </c>
      <c r="AH160" s="5">
        <f t="shared" si="12"/>
        <v>757795.36367392715</v>
      </c>
      <c r="AI160" s="150"/>
      <c r="AJ160" s="2">
        <v>153</v>
      </c>
      <c r="AK160" s="118">
        <v>49491</v>
      </c>
      <c r="AL160" s="5">
        <f t="shared" si="44"/>
        <v>552511.72485154576</v>
      </c>
      <c r="AM160" s="5">
        <f t="shared" si="45"/>
        <v>4835.7826575235513</v>
      </c>
      <c r="AN160" s="5">
        <f t="shared" si="13"/>
        <v>1267.4777678573182</v>
      </c>
      <c r="AO160" s="35">
        <f t="shared" si="14"/>
        <v>2.7528344703226921E-2</v>
      </c>
      <c r="AP160" s="5">
        <f t="shared" si="15"/>
        <v>3568.3048896662331</v>
      </c>
      <c r="AQ160" s="35">
        <f t="shared" si="16"/>
        <v>7.7499999999999999E-2</v>
      </c>
      <c r="AR160" s="5">
        <f t="shared" si="46"/>
        <v>123755.75291631094</v>
      </c>
      <c r="AS160" s="5">
        <f t="shared" si="47"/>
        <v>616118.99368479243</v>
      </c>
      <c r="AT160" s="5">
        <f t="shared" si="17"/>
        <v>551244.24708368839</v>
      </c>
      <c r="AU160" s="5">
        <f t="shared" si="18"/>
        <v>739874.74660110334</v>
      </c>
      <c r="AV160" s="150"/>
      <c r="AW160" s="2">
        <v>153</v>
      </c>
      <c r="AX160" s="118">
        <v>49491</v>
      </c>
      <c r="AY160" s="5">
        <f t="shared" si="48"/>
        <v>548514.53767769423</v>
      </c>
      <c r="AZ160" s="5">
        <f t="shared" si="49"/>
        <v>4719.6979327312483</v>
      </c>
      <c r="BA160" s="5">
        <f t="shared" si="19"/>
        <v>1291.4820722456598</v>
      </c>
      <c r="BB160" s="35">
        <f t="shared" si="20"/>
        <v>2.8254100488498586E-2</v>
      </c>
      <c r="BC160" s="5">
        <f t="shared" si="21"/>
        <v>3428.2158604855886</v>
      </c>
      <c r="BD160" s="35">
        <f t="shared" si="22"/>
        <v>7.4999999999999997E-2</v>
      </c>
      <c r="BE160" s="5">
        <f t="shared" si="50"/>
        <v>127776.94439455163</v>
      </c>
      <c r="BF160" s="5">
        <f t="shared" si="51"/>
        <v>594336.83931332943</v>
      </c>
      <c r="BG160" s="5">
        <f t="shared" si="23"/>
        <v>547223.05560544855</v>
      </c>
      <c r="BH160" s="5">
        <f t="shared" si="24"/>
        <v>722113.78370788111</v>
      </c>
      <c r="BI160" s="150"/>
      <c r="BJ160" s="2">
        <v>153</v>
      </c>
      <c r="BK160" s="118">
        <v>49491</v>
      </c>
      <c r="BL160" s="5">
        <f t="shared" si="52"/>
        <v>544423.56014410709</v>
      </c>
      <c r="BM160" s="5">
        <f t="shared" si="53"/>
        <v>4604.6898903792935</v>
      </c>
      <c r="BN160" s="5">
        <f t="shared" si="25"/>
        <v>1315.4642145086464</v>
      </c>
      <c r="BO160" s="35">
        <f t="shared" si="26"/>
        <v>2.8995017353630637E-2</v>
      </c>
      <c r="BP160" s="5">
        <f t="shared" si="27"/>
        <v>3289.2256758706471</v>
      </c>
      <c r="BQ160" s="35">
        <f t="shared" si="28"/>
        <v>7.2499999999999995E-2</v>
      </c>
      <c r="BR160" s="5">
        <f t="shared" si="54"/>
        <v>131891.90407040145</v>
      </c>
      <c r="BS160" s="5">
        <f t="shared" si="55"/>
        <v>572625.64915763051</v>
      </c>
      <c r="BT160" s="5">
        <f t="shared" si="29"/>
        <v>543108.09592959844</v>
      </c>
      <c r="BU160" s="5">
        <f t="shared" si="30"/>
        <v>704517.55322803196</v>
      </c>
      <c r="BV160" s="150"/>
      <c r="BW160" s="2">
        <v>153</v>
      </c>
      <c r="BX160" s="118">
        <v>49491</v>
      </c>
      <c r="BY160" s="5">
        <f t="shared" si="56"/>
        <v>540238.79816986772</v>
      </c>
      <c r="BZ160" s="5">
        <f t="shared" si="57"/>
        <v>4490.7918424594827</v>
      </c>
      <c r="CA160" s="5">
        <f t="shared" si="31"/>
        <v>1339.3988531352543</v>
      </c>
      <c r="CB160" s="35">
        <f t="shared" si="32"/>
        <v>2.9751262390024184E-2</v>
      </c>
      <c r="CC160" s="5">
        <f t="shared" si="33"/>
        <v>3151.3929893242284</v>
      </c>
      <c r="CD160" s="35">
        <f t="shared" si="34"/>
        <v>7.0000000000000007E-2</v>
      </c>
      <c r="CE160" s="5">
        <f t="shared" si="58"/>
        <v>136100.60068326726</v>
      </c>
      <c r="CF160" s="5">
        <f t="shared" si="59"/>
        <v>550990.55121303396</v>
      </c>
      <c r="CG160" s="5">
        <f t="shared" si="35"/>
        <v>538899.39931673242</v>
      </c>
      <c r="CH160" s="5">
        <f t="shared" si="36"/>
        <v>687091.15189630119</v>
      </c>
    </row>
    <row r="161" spans="9:86" ht="14.25" customHeight="1">
      <c r="I161" s="150"/>
      <c r="J161" s="2">
        <v>154</v>
      </c>
      <c r="K161" s="118">
        <v>49522</v>
      </c>
      <c r="L161" s="5">
        <f t="shared" si="37"/>
        <v>559005.87783017301</v>
      </c>
      <c r="M161" s="5">
        <f t="shared" si="0"/>
        <v>5071.049577343746</v>
      </c>
      <c r="N161" s="5">
        <f t="shared" si="1"/>
        <v>1227.8841672613066</v>
      </c>
      <c r="O161" s="35">
        <f t="shared" si="2"/>
        <v>2.6358595842192703E-2</v>
      </c>
      <c r="P161" s="5">
        <f t="shared" si="3"/>
        <v>3843.1654100824394</v>
      </c>
      <c r="Q161" s="35">
        <f t="shared" si="4"/>
        <v>8.2500000000000004E-2</v>
      </c>
      <c r="R161" s="5">
        <f t="shared" si="38"/>
        <v>117222.0063370884</v>
      </c>
      <c r="S161" s="5">
        <f t="shared" si="39"/>
        <v>663719.62857384898</v>
      </c>
      <c r="T161" s="5">
        <f t="shared" si="5"/>
        <v>557777.9936629117</v>
      </c>
      <c r="U161" s="5">
        <f t="shared" si="6"/>
        <v>780941.6349109374</v>
      </c>
      <c r="V161" s="150"/>
      <c r="W161" s="2">
        <v>154</v>
      </c>
      <c r="X161" s="118">
        <v>49522</v>
      </c>
      <c r="Y161" s="5">
        <f t="shared" si="40"/>
        <v>555171.77573748445</v>
      </c>
      <c r="Z161" s="5">
        <f t="shared" si="41"/>
        <v>4952.9108736857979</v>
      </c>
      <c r="AA161" s="5">
        <f t="shared" si="7"/>
        <v>1251.765702102568</v>
      </c>
      <c r="AB161" s="35">
        <f t="shared" si="8"/>
        <v>2.7056830123031422E-2</v>
      </c>
      <c r="AC161" s="5">
        <f t="shared" si="9"/>
        <v>3701.14517158323</v>
      </c>
      <c r="AD161" s="35">
        <f t="shared" si="10"/>
        <v>0.08</v>
      </c>
      <c r="AE161" s="5">
        <f t="shared" si="42"/>
        <v>121079.98996461793</v>
      </c>
      <c r="AF161" s="5">
        <f t="shared" si="43"/>
        <v>641668.28458299511</v>
      </c>
      <c r="AG161" s="5">
        <f t="shared" si="11"/>
        <v>553920.01003538189</v>
      </c>
      <c r="AH161" s="5">
        <f t="shared" si="12"/>
        <v>762748.27454761299</v>
      </c>
      <c r="AI161" s="150"/>
      <c r="AJ161" s="2">
        <v>154</v>
      </c>
      <c r="AK161" s="118">
        <v>49522</v>
      </c>
      <c r="AL161" s="5">
        <f t="shared" si="44"/>
        <v>551244.24708368839</v>
      </c>
      <c r="AM161" s="5">
        <f t="shared" si="45"/>
        <v>4835.7826575235513</v>
      </c>
      <c r="AN161" s="5">
        <f t="shared" si="13"/>
        <v>1275.6635617747306</v>
      </c>
      <c r="AO161" s="35">
        <f t="shared" si="14"/>
        <v>2.7769836732595879E-2</v>
      </c>
      <c r="AP161" s="5">
        <f t="shared" si="15"/>
        <v>3560.1190957488207</v>
      </c>
      <c r="AQ161" s="35">
        <f t="shared" si="16"/>
        <v>7.7499999999999999E-2</v>
      </c>
      <c r="AR161" s="5">
        <f t="shared" si="46"/>
        <v>125031.41647808568</v>
      </c>
      <c r="AS161" s="5">
        <f t="shared" si="47"/>
        <v>619679.1127805413</v>
      </c>
      <c r="AT161" s="5">
        <f t="shared" si="17"/>
        <v>549968.58352191362</v>
      </c>
      <c r="AU161" s="5">
        <f t="shared" si="18"/>
        <v>744710.52925862698</v>
      </c>
      <c r="AV161" s="150"/>
      <c r="AW161" s="2">
        <v>154</v>
      </c>
      <c r="AX161" s="118">
        <v>49522</v>
      </c>
      <c r="AY161" s="5">
        <f t="shared" si="48"/>
        <v>547223.05560544855</v>
      </c>
      <c r="AZ161" s="5">
        <f t="shared" si="49"/>
        <v>4719.6979327312483</v>
      </c>
      <c r="BA161" s="5">
        <f t="shared" si="19"/>
        <v>1299.553835197195</v>
      </c>
      <c r="BB161" s="35">
        <f t="shared" si="20"/>
        <v>2.8497786894436307E-2</v>
      </c>
      <c r="BC161" s="5">
        <f t="shared" si="21"/>
        <v>3420.1440975340533</v>
      </c>
      <c r="BD161" s="35">
        <f t="shared" si="22"/>
        <v>7.4999999999999997E-2</v>
      </c>
      <c r="BE161" s="5">
        <f t="shared" si="50"/>
        <v>129076.49822974882</v>
      </c>
      <c r="BF161" s="5">
        <f t="shared" si="51"/>
        <v>597756.98341086344</v>
      </c>
      <c r="BG161" s="5">
        <f t="shared" si="23"/>
        <v>545923.50177025131</v>
      </c>
      <c r="BH161" s="5">
        <f t="shared" si="24"/>
        <v>726833.48164061224</v>
      </c>
      <c r="BI161" s="150"/>
      <c r="BJ161" s="2">
        <v>154</v>
      </c>
      <c r="BK161" s="118">
        <v>49522</v>
      </c>
      <c r="BL161" s="5">
        <f t="shared" si="52"/>
        <v>543108.09592959844</v>
      </c>
      <c r="BM161" s="5">
        <f t="shared" si="53"/>
        <v>4604.6898903792935</v>
      </c>
      <c r="BN161" s="5">
        <f t="shared" si="25"/>
        <v>1323.4118108046364</v>
      </c>
      <c r="BO161" s="35">
        <f t="shared" si="26"/>
        <v>2.9240848826739343E-2</v>
      </c>
      <c r="BP161" s="5">
        <f t="shared" si="27"/>
        <v>3281.2780795746571</v>
      </c>
      <c r="BQ161" s="35">
        <f t="shared" si="28"/>
        <v>7.2499999999999995E-2</v>
      </c>
      <c r="BR161" s="5">
        <f t="shared" si="54"/>
        <v>133215.31588120607</v>
      </c>
      <c r="BS161" s="5">
        <f t="shared" si="55"/>
        <v>575906.92723720521</v>
      </c>
      <c r="BT161" s="5">
        <f t="shared" si="29"/>
        <v>541784.68411879381</v>
      </c>
      <c r="BU161" s="5">
        <f t="shared" si="30"/>
        <v>709122.24311841128</v>
      </c>
      <c r="BV161" s="150"/>
      <c r="BW161" s="2">
        <v>154</v>
      </c>
      <c r="BX161" s="118">
        <v>49522</v>
      </c>
      <c r="BY161" s="5">
        <f t="shared" si="56"/>
        <v>538899.39931673242</v>
      </c>
      <c r="BZ161" s="5">
        <f t="shared" si="57"/>
        <v>4490.7918424594827</v>
      </c>
      <c r="CA161" s="5">
        <f t="shared" si="31"/>
        <v>1347.2120131118768</v>
      </c>
      <c r="CB161" s="35">
        <f t="shared" si="32"/>
        <v>2.9999187562353924E-2</v>
      </c>
      <c r="CC161" s="5">
        <f t="shared" si="33"/>
        <v>3143.5798293476059</v>
      </c>
      <c r="CD161" s="35">
        <f t="shared" si="34"/>
        <v>7.0000000000000007E-2</v>
      </c>
      <c r="CE161" s="5">
        <f t="shared" si="58"/>
        <v>137447.81269637914</v>
      </c>
      <c r="CF161" s="5">
        <f t="shared" si="59"/>
        <v>554134.13104238152</v>
      </c>
      <c r="CG161" s="5">
        <f t="shared" si="35"/>
        <v>537552.18730362051</v>
      </c>
      <c r="CH161" s="5">
        <f t="shared" si="36"/>
        <v>691581.94373876066</v>
      </c>
    </row>
    <row r="162" spans="9:86" ht="14.25" customHeight="1">
      <c r="I162" s="150"/>
      <c r="J162" s="2">
        <v>155</v>
      </c>
      <c r="K162" s="118">
        <v>49553</v>
      </c>
      <c r="L162" s="5">
        <f t="shared" si="37"/>
        <v>557777.9936629117</v>
      </c>
      <c r="M162" s="5">
        <f t="shared" si="0"/>
        <v>5071.049577343746</v>
      </c>
      <c r="N162" s="5">
        <f t="shared" si="1"/>
        <v>1236.3258709112279</v>
      </c>
      <c r="O162" s="35">
        <f t="shared" si="2"/>
        <v>2.6598235533653355E-2</v>
      </c>
      <c r="P162" s="5">
        <f t="shared" si="3"/>
        <v>3834.7237064325182</v>
      </c>
      <c r="Q162" s="35">
        <f t="shared" si="4"/>
        <v>8.2500000000000004E-2</v>
      </c>
      <c r="R162" s="5">
        <f t="shared" si="38"/>
        <v>118458.33220799963</v>
      </c>
      <c r="S162" s="5">
        <f t="shared" si="39"/>
        <v>667554.35228028148</v>
      </c>
      <c r="T162" s="5">
        <f t="shared" si="5"/>
        <v>556541.66779200046</v>
      </c>
      <c r="U162" s="5">
        <f t="shared" si="6"/>
        <v>786012.68448828114</v>
      </c>
      <c r="V162" s="150"/>
      <c r="W162" s="2">
        <v>155</v>
      </c>
      <c r="X162" s="118">
        <v>49553</v>
      </c>
      <c r="Y162" s="5">
        <f t="shared" si="40"/>
        <v>553920.01003538189</v>
      </c>
      <c r="Z162" s="5">
        <f t="shared" si="41"/>
        <v>4952.9108736857979</v>
      </c>
      <c r="AA162" s="5">
        <f t="shared" si="7"/>
        <v>1260.110806783252</v>
      </c>
      <c r="AB162" s="35">
        <f t="shared" si="8"/>
        <v>2.7298760484267652E-2</v>
      </c>
      <c r="AC162" s="5">
        <f t="shared" si="9"/>
        <v>3692.800066902546</v>
      </c>
      <c r="AD162" s="35">
        <f t="shared" si="10"/>
        <v>0.08</v>
      </c>
      <c r="AE162" s="5">
        <f t="shared" si="42"/>
        <v>122340.10077140118</v>
      </c>
      <c r="AF162" s="5">
        <f t="shared" si="43"/>
        <v>645361.08464989765</v>
      </c>
      <c r="AG162" s="5">
        <f t="shared" si="11"/>
        <v>552659.89922859869</v>
      </c>
      <c r="AH162" s="5">
        <f t="shared" si="12"/>
        <v>767701.18542129884</v>
      </c>
      <c r="AI162" s="150"/>
      <c r="AJ162" s="2">
        <v>155</v>
      </c>
      <c r="AK162" s="118">
        <v>49553</v>
      </c>
      <c r="AL162" s="5">
        <f t="shared" si="44"/>
        <v>549968.58352191362</v>
      </c>
      <c r="AM162" s="5">
        <f t="shared" si="45"/>
        <v>4835.7826575235513</v>
      </c>
      <c r="AN162" s="5">
        <f t="shared" si="13"/>
        <v>1283.902222277859</v>
      </c>
      <c r="AO162" s="35">
        <f t="shared" si="14"/>
        <v>2.8014012307160122E-2</v>
      </c>
      <c r="AP162" s="5">
        <f t="shared" si="15"/>
        <v>3551.8804352456923</v>
      </c>
      <c r="AQ162" s="35">
        <f t="shared" si="16"/>
        <v>7.7499999999999999E-2</v>
      </c>
      <c r="AR162" s="5">
        <f t="shared" si="46"/>
        <v>126315.31870036354</v>
      </c>
      <c r="AS162" s="5">
        <f t="shared" si="47"/>
        <v>623230.99321578699</v>
      </c>
      <c r="AT162" s="5">
        <f t="shared" si="17"/>
        <v>548684.68129963579</v>
      </c>
      <c r="AU162" s="5">
        <f t="shared" si="18"/>
        <v>749546.3119161505</v>
      </c>
      <c r="AV162" s="150"/>
      <c r="AW162" s="2">
        <v>155</v>
      </c>
      <c r="AX162" s="118">
        <v>49553</v>
      </c>
      <c r="AY162" s="5">
        <f t="shared" si="48"/>
        <v>545923.50177025131</v>
      </c>
      <c r="AZ162" s="5">
        <f t="shared" si="49"/>
        <v>4719.6979327312483</v>
      </c>
      <c r="BA162" s="5">
        <f t="shared" si="19"/>
        <v>1307.6760466671781</v>
      </c>
      <c r="BB162" s="35">
        <f t="shared" si="20"/>
        <v>2.8744160141708042E-2</v>
      </c>
      <c r="BC162" s="5">
        <f t="shared" si="21"/>
        <v>3412.0218860640703</v>
      </c>
      <c r="BD162" s="35">
        <f t="shared" si="22"/>
        <v>7.4999999999999997E-2</v>
      </c>
      <c r="BE162" s="5">
        <f t="shared" si="50"/>
        <v>130384.174276416</v>
      </c>
      <c r="BF162" s="5">
        <f t="shared" si="51"/>
        <v>601169.00529692753</v>
      </c>
      <c r="BG162" s="5">
        <f t="shared" si="23"/>
        <v>544615.82572358416</v>
      </c>
      <c r="BH162" s="5">
        <f t="shared" si="24"/>
        <v>731553.17957334348</v>
      </c>
      <c r="BI162" s="150"/>
      <c r="BJ162" s="2">
        <v>155</v>
      </c>
      <c r="BK162" s="118">
        <v>49553</v>
      </c>
      <c r="BL162" s="5">
        <f t="shared" si="52"/>
        <v>541784.68411879381</v>
      </c>
      <c r="BM162" s="5">
        <f t="shared" si="53"/>
        <v>4604.6898903792935</v>
      </c>
      <c r="BN162" s="5">
        <f t="shared" si="25"/>
        <v>1331.4074238282478</v>
      </c>
      <c r="BO162" s="35">
        <f t="shared" si="26"/>
        <v>2.9489370139588182E-2</v>
      </c>
      <c r="BP162" s="5">
        <f t="shared" si="27"/>
        <v>3273.2824665510457</v>
      </c>
      <c r="BQ162" s="35">
        <f t="shared" si="28"/>
        <v>7.2499999999999995E-2</v>
      </c>
      <c r="BR162" s="5">
        <f t="shared" si="54"/>
        <v>134546.72330503431</v>
      </c>
      <c r="BS162" s="5">
        <f t="shared" si="55"/>
        <v>579180.20970375626</v>
      </c>
      <c r="BT162" s="5">
        <f t="shared" si="29"/>
        <v>540453.27669496555</v>
      </c>
      <c r="BU162" s="5">
        <f t="shared" si="30"/>
        <v>713726.9330087906</v>
      </c>
      <c r="BV162" s="150"/>
      <c r="BW162" s="2">
        <v>155</v>
      </c>
      <c r="BX162" s="118">
        <v>49553</v>
      </c>
      <c r="BY162" s="5">
        <f t="shared" si="56"/>
        <v>537552.18730362051</v>
      </c>
      <c r="BZ162" s="5">
        <f t="shared" si="57"/>
        <v>4490.7918424594827</v>
      </c>
      <c r="CA162" s="5">
        <f t="shared" si="31"/>
        <v>1355.0707498550296</v>
      </c>
      <c r="CB162" s="35">
        <f t="shared" si="32"/>
        <v>3.0249805288348482E-2</v>
      </c>
      <c r="CC162" s="5">
        <f t="shared" si="33"/>
        <v>3135.7210926044531</v>
      </c>
      <c r="CD162" s="35">
        <f t="shared" si="34"/>
        <v>7.0000000000000007E-2</v>
      </c>
      <c r="CE162" s="5">
        <f t="shared" si="58"/>
        <v>138802.88344623416</v>
      </c>
      <c r="CF162" s="5">
        <f t="shared" si="59"/>
        <v>557269.85213498597</v>
      </c>
      <c r="CG162" s="5">
        <f t="shared" si="35"/>
        <v>536197.11655376549</v>
      </c>
      <c r="CH162" s="5">
        <f t="shared" si="36"/>
        <v>696072.73558122013</v>
      </c>
    </row>
    <row r="163" spans="9:86" ht="14.25" customHeight="1">
      <c r="I163" s="150"/>
      <c r="J163" s="2">
        <v>156</v>
      </c>
      <c r="K163" s="118">
        <v>49583</v>
      </c>
      <c r="L163" s="5">
        <f t="shared" si="37"/>
        <v>556541.66779200046</v>
      </c>
      <c r="M163" s="5">
        <f t="shared" si="0"/>
        <v>5071.049577343746</v>
      </c>
      <c r="N163" s="5">
        <f t="shared" si="1"/>
        <v>1244.8256112737427</v>
      </c>
      <c r="O163" s="35">
        <f t="shared" si="2"/>
        <v>2.6840591099942121E-2</v>
      </c>
      <c r="P163" s="5">
        <f t="shared" si="3"/>
        <v>3826.2239660700034</v>
      </c>
      <c r="Q163" s="35">
        <f t="shared" si="4"/>
        <v>8.2500000000000004E-2</v>
      </c>
      <c r="R163" s="5">
        <f t="shared" si="38"/>
        <v>119703.15781927337</v>
      </c>
      <c r="S163" s="5">
        <f t="shared" si="39"/>
        <v>671380.57624635147</v>
      </c>
      <c r="T163" s="5">
        <f t="shared" si="5"/>
        <v>555296.8421807267</v>
      </c>
      <c r="U163" s="5">
        <f t="shared" si="6"/>
        <v>791083.73406562489</v>
      </c>
      <c r="V163" s="150"/>
      <c r="W163" s="2">
        <v>156</v>
      </c>
      <c r="X163" s="118">
        <v>49583</v>
      </c>
      <c r="Y163" s="5">
        <f t="shared" si="40"/>
        <v>552659.89922859869</v>
      </c>
      <c r="Z163" s="5">
        <f t="shared" si="41"/>
        <v>4952.9108736857979</v>
      </c>
      <c r="AA163" s="5">
        <f t="shared" si="7"/>
        <v>1268.5115454951397</v>
      </c>
      <c r="AB163" s="35">
        <f t="shared" si="8"/>
        <v>2.7543410634983105E-2</v>
      </c>
      <c r="AC163" s="5">
        <f t="shared" si="9"/>
        <v>3684.3993281906583</v>
      </c>
      <c r="AD163" s="35">
        <f t="shared" si="10"/>
        <v>0.08</v>
      </c>
      <c r="AE163" s="5">
        <f t="shared" si="42"/>
        <v>123608.61231689632</v>
      </c>
      <c r="AF163" s="5">
        <f t="shared" si="43"/>
        <v>649045.48397808825</v>
      </c>
      <c r="AG163" s="5">
        <f t="shared" si="11"/>
        <v>551391.38768310356</v>
      </c>
      <c r="AH163" s="5">
        <f t="shared" si="12"/>
        <v>772654.09629498457</v>
      </c>
      <c r="AI163" s="150"/>
      <c r="AJ163" s="2">
        <v>156</v>
      </c>
      <c r="AK163" s="118">
        <v>49583</v>
      </c>
      <c r="AL163" s="5">
        <f t="shared" si="44"/>
        <v>548684.68129963579</v>
      </c>
      <c r="AM163" s="5">
        <f t="shared" si="45"/>
        <v>4835.7826575235513</v>
      </c>
      <c r="AN163" s="5">
        <f t="shared" si="13"/>
        <v>1292.1940907967369</v>
      </c>
      <c r="AO163" s="35">
        <f t="shared" si="14"/>
        <v>2.8260911262971568E-2</v>
      </c>
      <c r="AP163" s="5">
        <f t="shared" si="15"/>
        <v>3543.5885667268144</v>
      </c>
      <c r="AQ163" s="35">
        <f t="shared" si="16"/>
        <v>7.7499999999999999E-2</v>
      </c>
      <c r="AR163" s="5">
        <f t="shared" si="46"/>
        <v>127607.51279116028</v>
      </c>
      <c r="AS163" s="5">
        <f t="shared" si="47"/>
        <v>626774.58178251376</v>
      </c>
      <c r="AT163" s="5">
        <f t="shared" si="17"/>
        <v>547392.48720883904</v>
      </c>
      <c r="AU163" s="5">
        <f t="shared" si="18"/>
        <v>754382.09457367403</v>
      </c>
      <c r="AV163" s="150"/>
      <c r="AW163" s="2">
        <v>156</v>
      </c>
      <c r="AX163" s="118">
        <v>49583</v>
      </c>
      <c r="AY163" s="5">
        <f t="shared" si="48"/>
        <v>544615.82572358416</v>
      </c>
      <c r="AZ163" s="5">
        <f t="shared" si="49"/>
        <v>4719.6979327312483</v>
      </c>
      <c r="BA163" s="5">
        <f t="shared" si="19"/>
        <v>1315.8490219588475</v>
      </c>
      <c r="BB163" s="35">
        <f t="shared" si="20"/>
        <v>2.8993260051756863E-2</v>
      </c>
      <c r="BC163" s="5">
        <f t="shared" si="21"/>
        <v>3403.8489107724008</v>
      </c>
      <c r="BD163" s="35">
        <f t="shared" si="22"/>
        <v>7.4999999999999997E-2</v>
      </c>
      <c r="BE163" s="5">
        <f t="shared" si="50"/>
        <v>131700.02329837484</v>
      </c>
      <c r="BF163" s="5">
        <f t="shared" si="51"/>
        <v>604572.85420769989</v>
      </c>
      <c r="BG163" s="5">
        <f t="shared" si="23"/>
        <v>543299.97670162527</v>
      </c>
      <c r="BH163" s="5">
        <f t="shared" si="24"/>
        <v>736272.87750607473</v>
      </c>
      <c r="BI163" s="150"/>
      <c r="BJ163" s="2">
        <v>156</v>
      </c>
      <c r="BK163" s="118">
        <v>49583</v>
      </c>
      <c r="BL163" s="5">
        <f t="shared" si="52"/>
        <v>540453.27669496555</v>
      </c>
      <c r="BM163" s="5">
        <f t="shared" si="53"/>
        <v>4604.6898903792935</v>
      </c>
      <c r="BN163" s="5">
        <f t="shared" si="25"/>
        <v>1339.4513436805432</v>
      </c>
      <c r="BO163" s="35">
        <f t="shared" si="26"/>
        <v>2.9740621099496878E-2</v>
      </c>
      <c r="BP163" s="5">
        <f t="shared" si="27"/>
        <v>3265.2385466987503</v>
      </c>
      <c r="BQ163" s="35">
        <f t="shared" si="28"/>
        <v>7.2499999999999995E-2</v>
      </c>
      <c r="BR163" s="5">
        <f t="shared" si="54"/>
        <v>135886.17464871486</v>
      </c>
      <c r="BS163" s="5">
        <f t="shared" si="55"/>
        <v>582445.44825045497</v>
      </c>
      <c r="BT163" s="5">
        <f t="shared" si="29"/>
        <v>539113.82535128505</v>
      </c>
      <c r="BU163" s="5">
        <f t="shared" si="30"/>
        <v>718331.6228991698</v>
      </c>
      <c r="BV163" s="150"/>
      <c r="BW163" s="2">
        <v>156</v>
      </c>
      <c r="BX163" s="118">
        <v>49583</v>
      </c>
      <c r="BY163" s="5">
        <f t="shared" si="56"/>
        <v>536197.11655376549</v>
      </c>
      <c r="BZ163" s="5">
        <f t="shared" si="57"/>
        <v>4490.7918424594827</v>
      </c>
      <c r="CA163" s="5">
        <f t="shared" si="31"/>
        <v>1362.9753292291839</v>
      </c>
      <c r="CB163" s="35">
        <f t="shared" si="32"/>
        <v>3.0503155361728228E-2</v>
      </c>
      <c r="CC163" s="5">
        <f t="shared" si="33"/>
        <v>3127.8165132302988</v>
      </c>
      <c r="CD163" s="35">
        <f t="shared" si="34"/>
        <v>7.0000000000000007E-2</v>
      </c>
      <c r="CE163" s="5">
        <f t="shared" si="58"/>
        <v>140165.85877546333</v>
      </c>
      <c r="CF163" s="5">
        <f t="shared" si="59"/>
        <v>560397.66864821629</v>
      </c>
      <c r="CG163" s="5">
        <f t="shared" si="35"/>
        <v>534834.14122453635</v>
      </c>
      <c r="CH163" s="5">
        <f t="shared" si="36"/>
        <v>700563.5274236796</v>
      </c>
    </row>
    <row r="164" spans="9:86" ht="14.25" customHeight="1">
      <c r="I164" s="150"/>
      <c r="J164" s="2">
        <v>157</v>
      </c>
      <c r="K164" s="118">
        <v>49614</v>
      </c>
      <c r="L164" s="5">
        <f t="shared" si="37"/>
        <v>555296.8421807267</v>
      </c>
      <c r="M164" s="5">
        <f t="shared" si="0"/>
        <v>5071.049577343746</v>
      </c>
      <c r="N164" s="5">
        <f t="shared" si="1"/>
        <v>1253.3837873512498</v>
      </c>
      <c r="O164" s="35">
        <f t="shared" si="2"/>
        <v>2.7085703187413206E-2</v>
      </c>
      <c r="P164" s="5">
        <f t="shared" si="3"/>
        <v>3817.6657899924962</v>
      </c>
      <c r="Q164" s="35">
        <f t="shared" si="4"/>
        <v>8.2500000000000004E-2</v>
      </c>
      <c r="R164" s="5">
        <f t="shared" si="38"/>
        <v>120956.54160662463</v>
      </c>
      <c r="S164" s="5">
        <f t="shared" si="39"/>
        <v>675198.24203634402</v>
      </c>
      <c r="T164" s="5">
        <f t="shared" si="5"/>
        <v>554043.45839337551</v>
      </c>
      <c r="U164" s="5">
        <f t="shared" si="6"/>
        <v>796154.78364296863</v>
      </c>
      <c r="V164" s="150"/>
      <c r="W164" s="2">
        <v>157</v>
      </c>
      <c r="X164" s="118">
        <v>49614</v>
      </c>
      <c r="Y164" s="5">
        <f t="shared" si="40"/>
        <v>551391.38768310356</v>
      </c>
      <c r="Z164" s="5">
        <f t="shared" si="41"/>
        <v>4952.9108736857979</v>
      </c>
      <c r="AA164" s="5">
        <f t="shared" si="7"/>
        <v>1276.9682891317739</v>
      </c>
      <c r="AB164" s="35">
        <f t="shared" si="8"/>
        <v>2.7790821205912815E-2</v>
      </c>
      <c r="AC164" s="5">
        <f t="shared" si="9"/>
        <v>3675.9425845540241</v>
      </c>
      <c r="AD164" s="35">
        <f t="shared" si="10"/>
        <v>0.08</v>
      </c>
      <c r="AE164" s="5">
        <f t="shared" si="42"/>
        <v>124885.5806060281</v>
      </c>
      <c r="AF164" s="5">
        <f t="shared" si="43"/>
        <v>652721.42656264221</v>
      </c>
      <c r="AG164" s="5">
        <f t="shared" si="11"/>
        <v>550114.4193939718</v>
      </c>
      <c r="AH164" s="5">
        <f t="shared" si="12"/>
        <v>777607.0071686703</v>
      </c>
      <c r="AI164" s="150"/>
      <c r="AJ164" s="2">
        <v>157</v>
      </c>
      <c r="AK164" s="118">
        <v>49614</v>
      </c>
      <c r="AL164" s="5">
        <f t="shared" si="44"/>
        <v>547392.48720883904</v>
      </c>
      <c r="AM164" s="5">
        <f t="shared" si="45"/>
        <v>4835.7826575235513</v>
      </c>
      <c r="AN164" s="5">
        <f t="shared" si="13"/>
        <v>1300.539510966466</v>
      </c>
      <c r="AO164" s="35">
        <f t="shared" si="14"/>
        <v>2.8510574215541748E-2</v>
      </c>
      <c r="AP164" s="5">
        <f t="shared" si="15"/>
        <v>3535.2431465570853</v>
      </c>
      <c r="AQ164" s="35">
        <f t="shared" si="16"/>
        <v>7.7499999999999999E-2</v>
      </c>
      <c r="AR164" s="5">
        <f t="shared" si="46"/>
        <v>128908.05230212674</v>
      </c>
      <c r="AS164" s="5">
        <f t="shared" si="47"/>
        <v>630309.82492907089</v>
      </c>
      <c r="AT164" s="5">
        <f t="shared" si="17"/>
        <v>546091.94769787253</v>
      </c>
      <c r="AU164" s="5">
        <f t="shared" si="18"/>
        <v>759217.87723119766</v>
      </c>
      <c r="AV164" s="150"/>
      <c r="AW164" s="2">
        <v>157</v>
      </c>
      <c r="AX164" s="118">
        <v>49614</v>
      </c>
      <c r="AY164" s="5">
        <f t="shared" si="48"/>
        <v>543299.97670162527</v>
      </c>
      <c r="AZ164" s="5">
        <f t="shared" si="49"/>
        <v>4719.6979327312483</v>
      </c>
      <c r="BA164" s="5">
        <f t="shared" si="19"/>
        <v>1324.0730783460908</v>
      </c>
      <c r="BB164" s="35">
        <f t="shared" si="20"/>
        <v>2.924512722532123E-2</v>
      </c>
      <c r="BC164" s="5">
        <f t="shared" si="21"/>
        <v>3395.6248543851575</v>
      </c>
      <c r="BD164" s="35">
        <f t="shared" si="22"/>
        <v>7.4999999999999997E-2</v>
      </c>
      <c r="BE164" s="5">
        <f t="shared" si="50"/>
        <v>133024.09637672093</v>
      </c>
      <c r="BF164" s="5">
        <f t="shared" si="51"/>
        <v>607968.47906208504</v>
      </c>
      <c r="BG164" s="5">
        <f t="shared" si="23"/>
        <v>541975.90362327918</v>
      </c>
      <c r="BH164" s="5">
        <f t="shared" si="24"/>
        <v>740992.57543880597</v>
      </c>
      <c r="BI164" s="150"/>
      <c r="BJ164" s="2">
        <v>157</v>
      </c>
      <c r="BK164" s="118">
        <v>49614</v>
      </c>
      <c r="BL164" s="5">
        <f t="shared" si="52"/>
        <v>539113.82535128505</v>
      </c>
      <c r="BM164" s="5">
        <f t="shared" si="53"/>
        <v>4604.6898903792935</v>
      </c>
      <c r="BN164" s="5">
        <f t="shared" si="25"/>
        <v>1347.5438622152797</v>
      </c>
      <c r="BO164" s="35">
        <f t="shared" si="26"/>
        <v>2.999464229292708E-2</v>
      </c>
      <c r="BP164" s="5">
        <f t="shared" si="27"/>
        <v>3257.1460281640138</v>
      </c>
      <c r="BQ164" s="35">
        <f t="shared" si="28"/>
        <v>7.2499999999999995E-2</v>
      </c>
      <c r="BR164" s="5">
        <f t="shared" si="54"/>
        <v>137233.71851093014</v>
      </c>
      <c r="BS164" s="5">
        <f t="shared" si="55"/>
        <v>585702.59427861893</v>
      </c>
      <c r="BT164" s="5">
        <f t="shared" si="29"/>
        <v>537766.28148906981</v>
      </c>
      <c r="BU164" s="5">
        <f t="shared" si="30"/>
        <v>722936.31278954912</v>
      </c>
      <c r="BV164" s="150"/>
      <c r="BW164" s="2">
        <v>157</v>
      </c>
      <c r="BX164" s="118">
        <v>49614</v>
      </c>
      <c r="BY164" s="5">
        <f t="shared" si="56"/>
        <v>534834.14122453635</v>
      </c>
      <c r="BZ164" s="5">
        <f t="shared" si="57"/>
        <v>4490.7918424594827</v>
      </c>
      <c r="CA164" s="5">
        <f t="shared" si="31"/>
        <v>1370.9260186496872</v>
      </c>
      <c r="CB164" s="35">
        <f t="shared" si="32"/>
        <v>3.0759278355211937E-2</v>
      </c>
      <c r="CC164" s="5">
        <f t="shared" si="33"/>
        <v>3119.8658238097955</v>
      </c>
      <c r="CD164" s="35">
        <f t="shared" si="34"/>
        <v>7.0000000000000007E-2</v>
      </c>
      <c r="CE164" s="5">
        <f t="shared" si="58"/>
        <v>141536.78479411302</v>
      </c>
      <c r="CF164" s="5">
        <f t="shared" si="59"/>
        <v>563517.53447202605</v>
      </c>
      <c r="CG164" s="5">
        <f t="shared" si="35"/>
        <v>533463.21520588663</v>
      </c>
      <c r="CH164" s="5">
        <f t="shared" si="36"/>
        <v>705054.31926613906</v>
      </c>
    </row>
    <row r="165" spans="9:86" ht="14.25" customHeight="1">
      <c r="I165" s="150"/>
      <c r="J165" s="2">
        <v>158</v>
      </c>
      <c r="K165" s="118">
        <v>49644</v>
      </c>
      <c r="L165" s="5">
        <f t="shared" si="37"/>
        <v>554043.45839337551</v>
      </c>
      <c r="M165" s="5">
        <f t="shared" si="0"/>
        <v>5071.049577343746</v>
      </c>
      <c r="N165" s="5">
        <f t="shared" si="1"/>
        <v>1262.0008008892896</v>
      </c>
      <c r="O165" s="35">
        <f t="shared" si="2"/>
        <v>2.7333613241434754E-2</v>
      </c>
      <c r="P165" s="5">
        <f t="shared" si="3"/>
        <v>3809.0487764544564</v>
      </c>
      <c r="Q165" s="35">
        <f t="shared" si="4"/>
        <v>8.2500000000000004E-2</v>
      </c>
      <c r="R165" s="5">
        <f t="shared" si="38"/>
        <v>122218.54240751392</v>
      </c>
      <c r="S165" s="5">
        <f t="shared" si="39"/>
        <v>679007.29081279843</v>
      </c>
      <c r="T165" s="5">
        <f t="shared" si="5"/>
        <v>552781.45759248617</v>
      </c>
      <c r="U165" s="5">
        <f t="shared" si="6"/>
        <v>801225.83322031237</v>
      </c>
      <c r="V165" s="150"/>
      <c r="W165" s="2">
        <v>158</v>
      </c>
      <c r="X165" s="118">
        <v>49644</v>
      </c>
      <c r="Y165" s="5">
        <f t="shared" si="40"/>
        <v>550114.4193939718</v>
      </c>
      <c r="Z165" s="5">
        <f t="shared" si="41"/>
        <v>4952.9108736857979</v>
      </c>
      <c r="AA165" s="5">
        <f t="shared" si="7"/>
        <v>1285.4814110593193</v>
      </c>
      <c r="AB165" s="35">
        <f t="shared" si="8"/>
        <v>2.804103362661442E-2</v>
      </c>
      <c r="AC165" s="5">
        <f t="shared" si="9"/>
        <v>3667.4294626264787</v>
      </c>
      <c r="AD165" s="35">
        <f t="shared" si="10"/>
        <v>0.08</v>
      </c>
      <c r="AE165" s="5">
        <f t="shared" si="42"/>
        <v>126171.06201708742</v>
      </c>
      <c r="AF165" s="5">
        <f t="shared" si="43"/>
        <v>656388.85602526867</v>
      </c>
      <c r="AG165" s="5">
        <f t="shared" si="11"/>
        <v>548828.93798291252</v>
      </c>
      <c r="AH165" s="5">
        <f t="shared" si="12"/>
        <v>782559.91804235615</v>
      </c>
      <c r="AI165" s="150"/>
      <c r="AJ165" s="2">
        <v>158</v>
      </c>
      <c r="AK165" s="118">
        <v>49644</v>
      </c>
      <c r="AL165" s="5">
        <f t="shared" si="44"/>
        <v>546091.94769787253</v>
      </c>
      <c r="AM165" s="5">
        <f t="shared" si="45"/>
        <v>4835.7826575235513</v>
      </c>
      <c r="AN165" s="5">
        <f t="shared" si="13"/>
        <v>1308.9388286414578</v>
      </c>
      <c r="AO165" s="35">
        <f t="shared" si="14"/>
        <v>2.8763042579026635E-2</v>
      </c>
      <c r="AP165" s="5">
        <f t="shared" si="15"/>
        <v>3526.8438288820935</v>
      </c>
      <c r="AQ165" s="35">
        <f t="shared" si="16"/>
        <v>7.7499999999999999E-2</v>
      </c>
      <c r="AR165" s="5">
        <f t="shared" si="46"/>
        <v>130216.99113076821</v>
      </c>
      <c r="AS165" s="5">
        <f t="shared" si="47"/>
        <v>633836.66875795298</v>
      </c>
      <c r="AT165" s="5">
        <f t="shared" si="17"/>
        <v>544783.0088692311</v>
      </c>
      <c r="AU165" s="5">
        <f t="shared" si="18"/>
        <v>764053.65988872119</v>
      </c>
      <c r="AV165" s="150"/>
      <c r="AW165" s="2">
        <v>158</v>
      </c>
      <c r="AX165" s="118">
        <v>49644</v>
      </c>
      <c r="AY165" s="5">
        <f t="shared" si="48"/>
        <v>541975.90362327918</v>
      </c>
      <c r="AZ165" s="5">
        <f t="shared" si="49"/>
        <v>4719.6979327312483</v>
      </c>
      <c r="BA165" s="5">
        <f t="shared" si="19"/>
        <v>1332.3485350857536</v>
      </c>
      <c r="BB165" s="35">
        <f t="shared" si="20"/>
        <v>2.9499803061617723E-2</v>
      </c>
      <c r="BC165" s="5">
        <f t="shared" si="21"/>
        <v>3387.3493976454947</v>
      </c>
      <c r="BD165" s="35">
        <f t="shared" si="22"/>
        <v>7.4999999999999997E-2</v>
      </c>
      <c r="BE165" s="5">
        <f t="shared" si="50"/>
        <v>134356.4449118067</v>
      </c>
      <c r="BF165" s="5">
        <f t="shared" si="51"/>
        <v>611355.82845973049</v>
      </c>
      <c r="BG165" s="5">
        <f t="shared" si="23"/>
        <v>540643.55508819339</v>
      </c>
      <c r="BH165" s="5">
        <f t="shared" si="24"/>
        <v>745712.27337153722</v>
      </c>
      <c r="BI165" s="150"/>
      <c r="BJ165" s="2">
        <v>158</v>
      </c>
      <c r="BK165" s="118">
        <v>49644</v>
      </c>
      <c r="BL165" s="5">
        <f t="shared" si="52"/>
        <v>537766.28148906981</v>
      </c>
      <c r="BM165" s="5">
        <f t="shared" si="53"/>
        <v>4604.6898903792935</v>
      </c>
      <c r="BN165" s="5">
        <f t="shared" si="25"/>
        <v>1355.685273049497</v>
      </c>
      <c r="BO165" s="35">
        <f t="shared" si="26"/>
        <v>3.0251475104663323E-2</v>
      </c>
      <c r="BP165" s="5">
        <f t="shared" si="27"/>
        <v>3249.0046173297965</v>
      </c>
      <c r="BQ165" s="35">
        <f t="shared" si="28"/>
        <v>7.2499999999999995E-2</v>
      </c>
      <c r="BR165" s="5">
        <f t="shared" si="54"/>
        <v>138589.40378397962</v>
      </c>
      <c r="BS165" s="5">
        <f t="shared" si="55"/>
        <v>588951.59889594873</v>
      </c>
      <c r="BT165" s="5">
        <f t="shared" si="29"/>
        <v>536410.59621602029</v>
      </c>
      <c r="BU165" s="5">
        <f t="shared" si="30"/>
        <v>727541.00267992832</v>
      </c>
      <c r="BV165" s="150"/>
      <c r="BW165" s="2">
        <v>158</v>
      </c>
      <c r="BX165" s="118">
        <v>49644</v>
      </c>
      <c r="BY165" s="5">
        <f t="shared" si="56"/>
        <v>533463.21520588663</v>
      </c>
      <c r="BZ165" s="5">
        <f t="shared" si="57"/>
        <v>4490.7918424594827</v>
      </c>
      <c r="CA165" s="5">
        <f t="shared" si="31"/>
        <v>1378.9230870918104</v>
      </c>
      <c r="CB165" s="35">
        <f t="shared" si="32"/>
        <v>3.1018215639695961E-2</v>
      </c>
      <c r="CC165" s="5">
        <f t="shared" si="33"/>
        <v>3111.8687553676723</v>
      </c>
      <c r="CD165" s="35">
        <f t="shared" si="34"/>
        <v>7.0000000000000007E-2</v>
      </c>
      <c r="CE165" s="5">
        <f t="shared" si="58"/>
        <v>142915.70788120481</v>
      </c>
      <c r="CF165" s="5">
        <f t="shared" si="59"/>
        <v>566629.40322739375</v>
      </c>
      <c r="CG165" s="5">
        <f t="shared" si="35"/>
        <v>532084.29211879487</v>
      </c>
      <c r="CH165" s="5">
        <f t="shared" si="36"/>
        <v>709545.11110859853</v>
      </c>
    </row>
    <row r="166" spans="9:86" ht="14.25" customHeight="1">
      <c r="I166" s="150"/>
      <c r="J166" s="2">
        <v>159</v>
      </c>
      <c r="K166" s="118">
        <v>49675</v>
      </c>
      <c r="L166" s="5">
        <f t="shared" si="37"/>
        <v>552781.45759248617</v>
      </c>
      <c r="M166" s="5">
        <f t="shared" si="0"/>
        <v>5071.049577343746</v>
      </c>
      <c r="N166" s="5">
        <f t="shared" si="1"/>
        <v>1270.6770563954037</v>
      </c>
      <c r="O166" s="35">
        <f t="shared" si="2"/>
        <v>2.7584363526147536E-2</v>
      </c>
      <c r="P166" s="5">
        <f t="shared" si="3"/>
        <v>3800.3725209483423</v>
      </c>
      <c r="Q166" s="35">
        <f t="shared" si="4"/>
        <v>8.2500000000000004E-2</v>
      </c>
      <c r="R166" s="5">
        <f t="shared" si="38"/>
        <v>123489.21946390932</v>
      </c>
      <c r="S166" s="5">
        <f t="shared" si="39"/>
        <v>682807.66333374672</v>
      </c>
      <c r="T166" s="5">
        <f t="shared" si="5"/>
        <v>551510.78053609072</v>
      </c>
      <c r="U166" s="5">
        <f t="shared" si="6"/>
        <v>806296.882797656</v>
      </c>
      <c r="V166" s="150"/>
      <c r="W166" s="2">
        <v>159</v>
      </c>
      <c r="X166" s="118">
        <v>49675</v>
      </c>
      <c r="Y166" s="5">
        <f t="shared" si="40"/>
        <v>548828.93798291252</v>
      </c>
      <c r="Z166" s="5">
        <f t="shared" si="41"/>
        <v>4952.9108736857979</v>
      </c>
      <c r="AA166" s="5">
        <f t="shared" si="7"/>
        <v>1294.0512871330475</v>
      </c>
      <c r="AB166" s="35">
        <f t="shared" si="8"/>
        <v>2.8294090145224896E-2</v>
      </c>
      <c r="AC166" s="5">
        <f t="shared" si="9"/>
        <v>3658.8595865527504</v>
      </c>
      <c r="AD166" s="35">
        <f t="shared" si="10"/>
        <v>0.08</v>
      </c>
      <c r="AE166" s="5">
        <f t="shared" si="42"/>
        <v>127465.11330422046</v>
      </c>
      <c r="AF166" s="5">
        <f t="shared" si="43"/>
        <v>660047.71561182139</v>
      </c>
      <c r="AG166" s="5">
        <f t="shared" si="11"/>
        <v>547534.88669577951</v>
      </c>
      <c r="AH166" s="5">
        <f t="shared" si="12"/>
        <v>787512.82891604188</v>
      </c>
      <c r="AI166" s="150"/>
      <c r="AJ166" s="2">
        <v>159</v>
      </c>
      <c r="AK166" s="118">
        <v>49675</v>
      </c>
      <c r="AL166" s="5">
        <f t="shared" si="44"/>
        <v>544783.0088692311</v>
      </c>
      <c r="AM166" s="5">
        <f t="shared" si="45"/>
        <v>4835.7826575235513</v>
      </c>
      <c r="AN166" s="5">
        <f t="shared" si="13"/>
        <v>1317.392391909767</v>
      </c>
      <c r="AO166" s="35">
        <f t="shared" si="14"/>
        <v>2.9018358585981344E-2</v>
      </c>
      <c r="AP166" s="5">
        <f t="shared" si="15"/>
        <v>3518.3902656137843</v>
      </c>
      <c r="AQ166" s="35">
        <f t="shared" si="16"/>
        <v>7.7499999999999999E-2</v>
      </c>
      <c r="AR166" s="5">
        <f t="shared" si="46"/>
        <v>131534.38352267796</v>
      </c>
      <c r="AS166" s="5">
        <f t="shared" si="47"/>
        <v>637355.05902356678</v>
      </c>
      <c r="AT166" s="5">
        <f t="shared" si="17"/>
        <v>543465.61647732137</v>
      </c>
      <c r="AU166" s="5">
        <f t="shared" si="18"/>
        <v>768889.44254624471</v>
      </c>
      <c r="AV166" s="150"/>
      <c r="AW166" s="2">
        <v>159</v>
      </c>
      <c r="AX166" s="118">
        <v>49675</v>
      </c>
      <c r="AY166" s="5">
        <f t="shared" si="48"/>
        <v>540643.55508819339</v>
      </c>
      <c r="AZ166" s="5">
        <f t="shared" si="49"/>
        <v>4719.6979327312483</v>
      </c>
      <c r="BA166" s="5">
        <f t="shared" si="19"/>
        <v>1340.6757134300401</v>
      </c>
      <c r="BB166" s="35">
        <f t="shared" si="20"/>
        <v>2.9757329778093963E-2</v>
      </c>
      <c r="BC166" s="5">
        <f t="shared" si="21"/>
        <v>3379.0222193012082</v>
      </c>
      <c r="BD166" s="35">
        <f t="shared" si="22"/>
        <v>7.4999999999999997E-2</v>
      </c>
      <c r="BE166" s="5">
        <f t="shared" si="50"/>
        <v>135697.12062523674</v>
      </c>
      <c r="BF166" s="5">
        <f t="shared" si="51"/>
        <v>614734.85067903169</v>
      </c>
      <c r="BG166" s="5">
        <f t="shared" si="23"/>
        <v>539302.87937476335</v>
      </c>
      <c r="BH166" s="5">
        <f t="shared" si="24"/>
        <v>750431.97130426846</v>
      </c>
      <c r="BI166" s="150"/>
      <c r="BJ166" s="2">
        <v>159</v>
      </c>
      <c r="BK166" s="118">
        <v>49675</v>
      </c>
      <c r="BL166" s="5">
        <f t="shared" si="52"/>
        <v>536410.59621602029</v>
      </c>
      <c r="BM166" s="5">
        <f t="shared" si="53"/>
        <v>4604.6898903792935</v>
      </c>
      <c r="BN166" s="5">
        <f t="shared" si="25"/>
        <v>1363.875871574171</v>
      </c>
      <c r="BO166" s="35">
        <f t="shared" si="26"/>
        <v>3.0511161737563852E-2</v>
      </c>
      <c r="BP166" s="5">
        <f t="shared" si="27"/>
        <v>3240.8140188051225</v>
      </c>
      <c r="BQ166" s="35">
        <f t="shared" si="28"/>
        <v>7.2499999999999995E-2</v>
      </c>
      <c r="BR166" s="5">
        <f t="shared" si="54"/>
        <v>139953.27965555378</v>
      </c>
      <c r="BS166" s="5">
        <f t="shared" si="55"/>
        <v>592192.41291475389</v>
      </c>
      <c r="BT166" s="5">
        <f t="shared" si="29"/>
        <v>535046.72034444613</v>
      </c>
      <c r="BU166" s="5">
        <f t="shared" si="30"/>
        <v>732145.69257030764</v>
      </c>
      <c r="BV166" s="150"/>
      <c r="BW166" s="2">
        <v>159</v>
      </c>
      <c r="BX166" s="118">
        <v>49675</v>
      </c>
      <c r="BY166" s="5">
        <f t="shared" si="56"/>
        <v>532084.29211879487</v>
      </c>
      <c r="BZ166" s="5">
        <f t="shared" si="57"/>
        <v>4490.7918424594827</v>
      </c>
      <c r="CA166" s="5">
        <f t="shared" si="31"/>
        <v>1386.9668050998457</v>
      </c>
      <c r="CB166" s="35">
        <f t="shared" si="32"/>
        <v>3.128000940400294E-2</v>
      </c>
      <c r="CC166" s="5">
        <f t="shared" si="33"/>
        <v>3103.825037359637</v>
      </c>
      <c r="CD166" s="35">
        <f t="shared" si="34"/>
        <v>7.0000000000000007E-2</v>
      </c>
      <c r="CE166" s="5">
        <f t="shared" si="58"/>
        <v>144302.67468630467</v>
      </c>
      <c r="CF166" s="5">
        <f t="shared" si="59"/>
        <v>569733.22826475336</v>
      </c>
      <c r="CG166" s="5">
        <f t="shared" si="35"/>
        <v>530697.32531369501</v>
      </c>
      <c r="CH166" s="5">
        <f t="shared" si="36"/>
        <v>714035.902951058</v>
      </c>
    </row>
    <row r="167" spans="9:86" ht="14.25" customHeight="1">
      <c r="I167" s="150"/>
      <c r="J167" s="2">
        <v>160</v>
      </c>
      <c r="K167" s="118">
        <v>49706</v>
      </c>
      <c r="L167" s="5">
        <f t="shared" si="37"/>
        <v>551510.78053609072</v>
      </c>
      <c r="M167" s="5">
        <f t="shared" si="0"/>
        <v>5071.049577343746</v>
      </c>
      <c r="N167" s="5">
        <f t="shared" si="1"/>
        <v>1279.4129611581225</v>
      </c>
      <c r="O167" s="35">
        <f t="shared" si="2"/>
        <v>2.7837997144813342E-2</v>
      </c>
      <c r="P167" s="5">
        <f t="shared" si="3"/>
        <v>3791.6366161856236</v>
      </c>
      <c r="Q167" s="35">
        <f t="shared" si="4"/>
        <v>8.2500000000000004E-2</v>
      </c>
      <c r="R167" s="5">
        <f t="shared" si="38"/>
        <v>124768.63242506744</v>
      </c>
      <c r="S167" s="5">
        <f t="shared" si="39"/>
        <v>686599.29994993238</v>
      </c>
      <c r="T167" s="5">
        <f t="shared" si="5"/>
        <v>550231.36757493264</v>
      </c>
      <c r="U167" s="5">
        <f t="shared" si="6"/>
        <v>811367.93237499986</v>
      </c>
      <c r="V167" s="150"/>
      <c r="W167" s="2">
        <v>160</v>
      </c>
      <c r="X167" s="118">
        <v>49706</v>
      </c>
      <c r="Y167" s="5">
        <f t="shared" si="40"/>
        <v>547534.88669577951</v>
      </c>
      <c r="Z167" s="5">
        <f t="shared" si="41"/>
        <v>4952.9108736857979</v>
      </c>
      <c r="AA167" s="5">
        <f t="shared" si="7"/>
        <v>1302.6782957139344</v>
      </c>
      <c r="AB167" s="35">
        <f t="shared" si="8"/>
        <v>2.8550033848807006E-2</v>
      </c>
      <c r="AC167" s="5">
        <f t="shared" si="9"/>
        <v>3650.2325779718635</v>
      </c>
      <c r="AD167" s="35">
        <f t="shared" si="10"/>
        <v>0.08</v>
      </c>
      <c r="AE167" s="5">
        <f t="shared" si="42"/>
        <v>128767.7915999344</v>
      </c>
      <c r="AF167" s="5">
        <f t="shared" si="43"/>
        <v>663697.94818979327</v>
      </c>
      <c r="AG167" s="5">
        <f t="shared" si="11"/>
        <v>546232.20840006554</v>
      </c>
      <c r="AH167" s="5">
        <f t="shared" si="12"/>
        <v>792465.73978972761</v>
      </c>
      <c r="AI167" s="150"/>
      <c r="AJ167" s="2">
        <v>160</v>
      </c>
      <c r="AK167" s="118">
        <v>49706</v>
      </c>
      <c r="AL167" s="5">
        <f t="shared" si="44"/>
        <v>543465.61647732137</v>
      </c>
      <c r="AM167" s="5">
        <f t="shared" si="45"/>
        <v>4835.7826575235513</v>
      </c>
      <c r="AN167" s="5">
        <f t="shared" si="13"/>
        <v>1325.9005511075175</v>
      </c>
      <c r="AO167" s="35">
        <f t="shared" si="14"/>
        <v>2.9276565307704547E-2</v>
      </c>
      <c r="AP167" s="5">
        <f t="shared" si="15"/>
        <v>3509.8821064160338</v>
      </c>
      <c r="AQ167" s="35">
        <f t="shared" si="16"/>
        <v>7.7499999999999999E-2</v>
      </c>
      <c r="AR167" s="5">
        <f t="shared" si="46"/>
        <v>132860.28407378547</v>
      </c>
      <c r="AS167" s="5">
        <f t="shared" si="47"/>
        <v>640864.94112998282</v>
      </c>
      <c r="AT167" s="5">
        <f t="shared" si="17"/>
        <v>542139.71592621389</v>
      </c>
      <c r="AU167" s="5">
        <f t="shared" si="18"/>
        <v>773725.22520376835</v>
      </c>
      <c r="AV167" s="150"/>
      <c r="AW167" s="2">
        <v>160</v>
      </c>
      <c r="AX167" s="118">
        <v>49706</v>
      </c>
      <c r="AY167" s="5">
        <f t="shared" si="48"/>
        <v>539302.87937476335</v>
      </c>
      <c r="AZ167" s="5">
        <f t="shared" si="49"/>
        <v>4719.6979327312483</v>
      </c>
      <c r="BA167" s="5">
        <f t="shared" si="19"/>
        <v>1349.0549366389778</v>
      </c>
      <c r="BB167" s="35">
        <f t="shared" si="20"/>
        <v>3.0017750430770797E-2</v>
      </c>
      <c r="BC167" s="5">
        <f t="shared" si="21"/>
        <v>3370.6429960922706</v>
      </c>
      <c r="BD167" s="35">
        <f t="shared" si="22"/>
        <v>7.4999999999999997E-2</v>
      </c>
      <c r="BE167" s="5">
        <f t="shared" si="50"/>
        <v>137046.17556187572</v>
      </c>
      <c r="BF167" s="5">
        <f t="shared" si="51"/>
        <v>618105.49367512402</v>
      </c>
      <c r="BG167" s="5">
        <f t="shared" si="23"/>
        <v>537953.82443812431</v>
      </c>
      <c r="BH167" s="5">
        <f t="shared" si="24"/>
        <v>755151.6692369997</v>
      </c>
      <c r="BI167" s="150"/>
      <c r="BJ167" s="2">
        <v>160</v>
      </c>
      <c r="BK167" s="118">
        <v>49706</v>
      </c>
      <c r="BL167" s="5">
        <f t="shared" si="52"/>
        <v>535046.72034444613</v>
      </c>
      <c r="BM167" s="5">
        <f t="shared" si="53"/>
        <v>4604.6898903792935</v>
      </c>
      <c r="BN167" s="5">
        <f t="shared" si="25"/>
        <v>1372.1159549649315</v>
      </c>
      <c r="BO167" s="35">
        <f t="shared" si="26"/>
        <v>3.0773745232900933E-2</v>
      </c>
      <c r="BP167" s="5">
        <f t="shared" si="27"/>
        <v>3232.573935414362</v>
      </c>
      <c r="BQ167" s="35">
        <f t="shared" si="28"/>
        <v>7.2499999999999995E-2</v>
      </c>
      <c r="BR167" s="5">
        <f t="shared" si="54"/>
        <v>141325.39561051872</v>
      </c>
      <c r="BS167" s="5">
        <f t="shared" si="55"/>
        <v>595424.98685016821</v>
      </c>
      <c r="BT167" s="5">
        <f t="shared" si="29"/>
        <v>533674.60438948125</v>
      </c>
      <c r="BU167" s="5">
        <f t="shared" si="30"/>
        <v>736750.38246068696</v>
      </c>
      <c r="BV167" s="150"/>
      <c r="BW167" s="2">
        <v>160</v>
      </c>
      <c r="BX167" s="118">
        <v>49706</v>
      </c>
      <c r="BY167" s="5">
        <f t="shared" si="56"/>
        <v>530697.32531369501</v>
      </c>
      <c r="BZ167" s="5">
        <f t="shared" si="57"/>
        <v>4490.7918424594827</v>
      </c>
      <c r="CA167" s="5">
        <f t="shared" si="31"/>
        <v>1395.0574447962617</v>
      </c>
      <c r="CB167" s="35">
        <f t="shared" si="32"/>
        <v>3.1544702675220242E-2</v>
      </c>
      <c r="CC167" s="5">
        <f t="shared" si="33"/>
        <v>3095.734397663221</v>
      </c>
      <c r="CD167" s="35">
        <f t="shared" si="34"/>
        <v>7.0000000000000007E-2</v>
      </c>
      <c r="CE167" s="5">
        <f t="shared" si="58"/>
        <v>145697.73213110093</v>
      </c>
      <c r="CF167" s="5">
        <f t="shared" si="59"/>
        <v>572828.96266241663</v>
      </c>
      <c r="CG167" s="5">
        <f t="shared" si="35"/>
        <v>529302.26786889869</v>
      </c>
      <c r="CH167" s="5">
        <f t="shared" si="36"/>
        <v>718526.69479351758</v>
      </c>
    </row>
    <row r="168" spans="9:86" ht="14.25" customHeight="1">
      <c r="I168" s="150"/>
      <c r="J168" s="2">
        <v>161</v>
      </c>
      <c r="K168" s="118">
        <v>49735</v>
      </c>
      <c r="L168" s="5">
        <f t="shared" si="37"/>
        <v>550231.36757493264</v>
      </c>
      <c r="M168" s="5">
        <f t="shared" si="0"/>
        <v>5071.049577343746</v>
      </c>
      <c r="N168" s="5">
        <f t="shared" si="1"/>
        <v>1288.208925266084</v>
      </c>
      <c r="O168" s="35">
        <f t="shared" si="2"/>
        <v>2.8094558060773968E-2</v>
      </c>
      <c r="P168" s="5">
        <f t="shared" si="3"/>
        <v>3782.8406520776621</v>
      </c>
      <c r="Q168" s="35">
        <f t="shared" si="4"/>
        <v>8.2500000000000004E-2</v>
      </c>
      <c r="R168" s="5">
        <f t="shared" si="38"/>
        <v>126056.84135033352</v>
      </c>
      <c r="S168" s="5">
        <f t="shared" si="39"/>
        <v>690382.14060201007</v>
      </c>
      <c r="T168" s="5">
        <f t="shared" si="5"/>
        <v>548943.15864966658</v>
      </c>
      <c r="U168" s="5">
        <f t="shared" si="6"/>
        <v>816438.9819523436</v>
      </c>
      <c r="V168" s="150"/>
      <c r="W168" s="2">
        <v>161</v>
      </c>
      <c r="X168" s="118">
        <v>49735</v>
      </c>
      <c r="Y168" s="5">
        <f t="shared" si="40"/>
        <v>546232.20840006554</v>
      </c>
      <c r="Z168" s="5">
        <f t="shared" si="41"/>
        <v>4952.9108736857979</v>
      </c>
      <c r="AA168" s="5">
        <f t="shared" si="7"/>
        <v>1311.3628176853608</v>
      </c>
      <c r="AB168" s="35">
        <f t="shared" si="8"/>
        <v>2.8808908684306068E-2</v>
      </c>
      <c r="AC168" s="5">
        <f t="shared" si="9"/>
        <v>3641.5480560004371</v>
      </c>
      <c r="AD168" s="35">
        <f t="shared" si="10"/>
        <v>0.08</v>
      </c>
      <c r="AE168" s="5">
        <f t="shared" si="42"/>
        <v>130079.15441761976</v>
      </c>
      <c r="AF168" s="5">
        <f t="shared" si="43"/>
        <v>667339.49624579377</v>
      </c>
      <c r="AG168" s="5">
        <f t="shared" si="11"/>
        <v>544920.84558238019</v>
      </c>
      <c r="AH168" s="5">
        <f t="shared" si="12"/>
        <v>797418.65066341357</v>
      </c>
      <c r="AI168" s="150"/>
      <c r="AJ168" s="2">
        <v>161</v>
      </c>
      <c r="AK168" s="118">
        <v>49735</v>
      </c>
      <c r="AL168" s="5">
        <f t="shared" si="44"/>
        <v>542139.71592621389</v>
      </c>
      <c r="AM168" s="5">
        <f t="shared" si="45"/>
        <v>4835.7826575235513</v>
      </c>
      <c r="AN168" s="5">
        <f t="shared" si="13"/>
        <v>1334.4636588334201</v>
      </c>
      <c r="AO168" s="35">
        <f t="shared" si="14"/>
        <v>2.9537706675193141E-2</v>
      </c>
      <c r="AP168" s="5">
        <f t="shared" si="15"/>
        <v>3501.3189986901311</v>
      </c>
      <c r="AQ168" s="35">
        <f t="shared" si="16"/>
        <v>7.7499999999999999E-2</v>
      </c>
      <c r="AR168" s="5">
        <f t="shared" si="46"/>
        <v>134194.74773261888</v>
      </c>
      <c r="AS168" s="5">
        <f t="shared" si="47"/>
        <v>644366.26012867293</v>
      </c>
      <c r="AT168" s="5">
        <f t="shared" si="17"/>
        <v>540805.25226738048</v>
      </c>
      <c r="AU168" s="5">
        <f t="shared" si="18"/>
        <v>778561.00786129176</v>
      </c>
      <c r="AV168" s="150"/>
      <c r="AW168" s="2">
        <v>161</v>
      </c>
      <c r="AX168" s="118">
        <v>49735</v>
      </c>
      <c r="AY168" s="5">
        <f t="shared" si="48"/>
        <v>537953.82443812431</v>
      </c>
      <c r="AZ168" s="5">
        <f t="shared" si="49"/>
        <v>4719.6979327312483</v>
      </c>
      <c r="BA168" s="5">
        <f t="shared" si="19"/>
        <v>1357.4865299929716</v>
      </c>
      <c r="BB168" s="35">
        <f t="shared" si="20"/>
        <v>3.0281108935195089E-2</v>
      </c>
      <c r="BC168" s="5">
        <f t="shared" si="21"/>
        <v>3362.2114027382768</v>
      </c>
      <c r="BD168" s="35">
        <f t="shared" si="22"/>
        <v>7.4999999999999997E-2</v>
      </c>
      <c r="BE168" s="5">
        <f t="shared" si="50"/>
        <v>138403.6620918687</v>
      </c>
      <c r="BF168" s="5">
        <f t="shared" si="51"/>
        <v>621467.70507786225</v>
      </c>
      <c r="BG168" s="5">
        <f t="shared" si="23"/>
        <v>536596.3379081313</v>
      </c>
      <c r="BH168" s="5">
        <f t="shared" si="24"/>
        <v>759871.36716973095</v>
      </c>
      <c r="BI168" s="150"/>
      <c r="BJ168" s="2">
        <v>161</v>
      </c>
      <c r="BK168" s="118">
        <v>49735</v>
      </c>
      <c r="BL168" s="5">
        <f t="shared" si="52"/>
        <v>533674.60438948125</v>
      </c>
      <c r="BM168" s="5">
        <f t="shared" si="53"/>
        <v>4604.6898903792935</v>
      </c>
      <c r="BN168" s="5">
        <f t="shared" si="25"/>
        <v>1380.4058221928444</v>
      </c>
      <c r="BO168" s="35">
        <f t="shared" si="26"/>
        <v>3.1039269491311451E-2</v>
      </c>
      <c r="BP168" s="5">
        <f t="shared" si="27"/>
        <v>3224.2840681864491</v>
      </c>
      <c r="BQ168" s="35">
        <f t="shared" si="28"/>
        <v>7.2499999999999995E-2</v>
      </c>
      <c r="BR168" s="5">
        <f t="shared" si="54"/>
        <v>142705.80143271157</v>
      </c>
      <c r="BS168" s="5">
        <f t="shared" si="55"/>
        <v>598649.27091835462</v>
      </c>
      <c r="BT168" s="5">
        <f t="shared" si="29"/>
        <v>532294.19856728835</v>
      </c>
      <c r="BU168" s="5">
        <f t="shared" si="30"/>
        <v>741355.07235106616</v>
      </c>
      <c r="BV168" s="150"/>
      <c r="BW168" s="2">
        <v>161</v>
      </c>
      <c r="BX168" s="118">
        <v>49735</v>
      </c>
      <c r="BY168" s="5">
        <f t="shared" si="56"/>
        <v>529302.26786889869</v>
      </c>
      <c r="BZ168" s="5">
        <f t="shared" si="57"/>
        <v>4490.7918424594827</v>
      </c>
      <c r="CA168" s="5">
        <f t="shared" si="31"/>
        <v>1403.1952798909069</v>
      </c>
      <c r="CB168" s="35">
        <f t="shared" si="32"/>
        <v>3.1812339339648402E-2</v>
      </c>
      <c r="CC168" s="5">
        <f t="shared" si="33"/>
        <v>3087.5965625685758</v>
      </c>
      <c r="CD168" s="35">
        <f t="shared" si="34"/>
        <v>7.0000000000000007E-2</v>
      </c>
      <c r="CE168" s="5">
        <f t="shared" si="58"/>
        <v>147100.92741099183</v>
      </c>
      <c r="CF168" s="5">
        <f t="shared" si="59"/>
        <v>575916.55922498519</v>
      </c>
      <c r="CG168" s="5">
        <f t="shared" si="35"/>
        <v>527899.07258900779</v>
      </c>
      <c r="CH168" s="5">
        <f t="shared" si="36"/>
        <v>723017.48663597705</v>
      </c>
    </row>
    <row r="169" spans="9:86" ht="14.25" customHeight="1">
      <c r="I169" s="150"/>
      <c r="J169" s="2">
        <v>162</v>
      </c>
      <c r="K169" s="118">
        <v>49766</v>
      </c>
      <c r="L169" s="5">
        <f t="shared" si="37"/>
        <v>548943.15864966658</v>
      </c>
      <c r="M169" s="5">
        <f t="shared" si="0"/>
        <v>5071.049577343746</v>
      </c>
      <c r="N169" s="5">
        <f t="shared" si="1"/>
        <v>1297.0653616272884</v>
      </c>
      <c r="O169" s="35">
        <f t="shared" si="2"/>
        <v>2.8354091119042156E-2</v>
      </c>
      <c r="P169" s="5">
        <f t="shared" si="3"/>
        <v>3773.9842157164576</v>
      </c>
      <c r="Q169" s="35">
        <f t="shared" si="4"/>
        <v>8.2500000000000004E-2</v>
      </c>
      <c r="R169" s="5">
        <f t="shared" si="38"/>
        <v>127353.90671196081</v>
      </c>
      <c r="S169" s="5">
        <f t="shared" si="39"/>
        <v>694156.12481772655</v>
      </c>
      <c r="T169" s="5">
        <f t="shared" si="5"/>
        <v>547646.09328803932</v>
      </c>
      <c r="U169" s="5">
        <f t="shared" si="6"/>
        <v>821510.03152968735</v>
      </c>
      <c r="V169" s="150"/>
      <c r="W169" s="2">
        <v>162</v>
      </c>
      <c r="X169" s="118">
        <v>49766</v>
      </c>
      <c r="Y169" s="5">
        <f t="shared" si="40"/>
        <v>544920.84558238019</v>
      </c>
      <c r="Z169" s="5">
        <f t="shared" si="41"/>
        <v>4952.9108736857979</v>
      </c>
      <c r="AA169" s="5">
        <f t="shared" si="7"/>
        <v>1320.1052364699299</v>
      </c>
      <c r="AB169" s="35">
        <f t="shared" si="8"/>
        <v>2.9070759480138667E-2</v>
      </c>
      <c r="AC169" s="5">
        <f t="shared" si="9"/>
        <v>3632.805637215868</v>
      </c>
      <c r="AD169" s="35">
        <f t="shared" si="10"/>
        <v>0.08</v>
      </c>
      <c r="AE169" s="5">
        <f t="shared" si="42"/>
        <v>131399.25965408969</v>
      </c>
      <c r="AF169" s="5">
        <f t="shared" si="43"/>
        <v>670972.30188300961</v>
      </c>
      <c r="AG169" s="5">
        <f t="shared" si="11"/>
        <v>543600.74034591031</v>
      </c>
      <c r="AH169" s="5">
        <f t="shared" si="12"/>
        <v>802371.5615370993</v>
      </c>
      <c r="AI169" s="150"/>
      <c r="AJ169" s="2">
        <v>162</v>
      </c>
      <c r="AK169" s="118">
        <v>49766</v>
      </c>
      <c r="AL169" s="5">
        <f t="shared" si="44"/>
        <v>540805.25226738048</v>
      </c>
      <c r="AM169" s="5">
        <f t="shared" si="45"/>
        <v>4835.7826575235513</v>
      </c>
      <c r="AN169" s="5">
        <f t="shared" si="13"/>
        <v>1343.0820699633855</v>
      </c>
      <c r="AO169" s="35">
        <f t="shared" si="14"/>
        <v>2.9801827500728857E-2</v>
      </c>
      <c r="AP169" s="5">
        <f t="shared" si="15"/>
        <v>3492.7005875601658</v>
      </c>
      <c r="AQ169" s="35">
        <f t="shared" si="16"/>
        <v>7.7499999999999999E-2</v>
      </c>
      <c r="AR169" s="5">
        <f t="shared" si="46"/>
        <v>135537.82980258227</v>
      </c>
      <c r="AS169" s="5">
        <f t="shared" si="47"/>
        <v>647858.96071623312</v>
      </c>
      <c r="AT169" s="5">
        <f t="shared" si="17"/>
        <v>539462.17019741714</v>
      </c>
      <c r="AU169" s="5">
        <f t="shared" si="18"/>
        <v>783396.7905188154</v>
      </c>
      <c r="AV169" s="150"/>
      <c r="AW169" s="2">
        <v>162</v>
      </c>
      <c r="AX169" s="118">
        <v>49766</v>
      </c>
      <c r="AY169" s="5">
        <f t="shared" si="48"/>
        <v>536596.3379081313</v>
      </c>
      <c r="AZ169" s="5">
        <f t="shared" si="49"/>
        <v>4719.6979327312483</v>
      </c>
      <c r="BA169" s="5">
        <f t="shared" si="19"/>
        <v>1365.970820805428</v>
      </c>
      <c r="BB169" s="35">
        <f t="shared" si="20"/>
        <v>3.0547450088024064E-2</v>
      </c>
      <c r="BC169" s="5">
        <f t="shared" si="21"/>
        <v>3353.7271119258203</v>
      </c>
      <c r="BD169" s="35">
        <f t="shared" si="22"/>
        <v>7.4999999999999997E-2</v>
      </c>
      <c r="BE169" s="5">
        <f t="shared" si="50"/>
        <v>139769.63291267413</v>
      </c>
      <c r="BF169" s="5">
        <f t="shared" si="51"/>
        <v>624821.43218978809</v>
      </c>
      <c r="BG169" s="5">
        <f t="shared" si="23"/>
        <v>535230.3670873259</v>
      </c>
      <c r="BH169" s="5">
        <f t="shared" si="24"/>
        <v>764591.06510246219</v>
      </c>
      <c r="BI169" s="150"/>
      <c r="BJ169" s="2">
        <v>162</v>
      </c>
      <c r="BK169" s="118">
        <v>49766</v>
      </c>
      <c r="BL169" s="5">
        <f t="shared" si="52"/>
        <v>532294.19856728835</v>
      </c>
      <c r="BM169" s="5">
        <f t="shared" si="53"/>
        <v>4604.6898903792935</v>
      </c>
      <c r="BN169" s="5">
        <f t="shared" si="25"/>
        <v>1388.7457740352597</v>
      </c>
      <c r="BO169" s="35">
        <f t="shared" si="26"/>
        <v>3.1307779294379195E-2</v>
      </c>
      <c r="BP169" s="5">
        <f t="shared" si="27"/>
        <v>3215.9441163440338</v>
      </c>
      <c r="BQ169" s="35">
        <f t="shared" si="28"/>
        <v>7.2499999999999995E-2</v>
      </c>
      <c r="BR169" s="5">
        <f t="shared" si="54"/>
        <v>144094.54720674682</v>
      </c>
      <c r="BS169" s="5">
        <f t="shared" si="55"/>
        <v>601865.2150346986</v>
      </c>
      <c r="BT169" s="5">
        <f t="shared" si="29"/>
        <v>530905.45279325312</v>
      </c>
      <c r="BU169" s="5">
        <f t="shared" si="30"/>
        <v>745959.76224144548</v>
      </c>
      <c r="BV169" s="150"/>
      <c r="BW169" s="2">
        <v>162</v>
      </c>
      <c r="BX169" s="118">
        <v>49766</v>
      </c>
      <c r="BY169" s="5">
        <f t="shared" si="56"/>
        <v>527899.07258900779</v>
      </c>
      <c r="BZ169" s="5">
        <f t="shared" si="57"/>
        <v>4490.7918424594827</v>
      </c>
      <c r="CA169" s="5">
        <f t="shared" si="31"/>
        <v>1411.3805856902704</v>
      </c>
      <c r="CB169" s="35">
        <f t="shared" si="32"/>
        <v>3.2082964164381271E-2</v>
      </c>
      <c r="CC169" s="5">
        <f t="shared" si="33"/>
        <v>3079.4112567692123</v>
      </c>
      <c r="CD169" s="35">
        <f t="shared" si="34"/>
        <v>7.0000000000000007E-2</v>
      </c>
      <c r="CE169" s="5">
        <f t="shared" si="58"/>
        <v>148512.3079966821</v>
      </c>
      <c r="CF169" s="5">
        <f t="shared" si="59"/>
        <v>578995.9704817544</v>
      </c>
      <c r="CG169" s="5">
        <f t="shared" si="35"/>
        <v>526487.69200331753</v>
      </c>
      <c r="CH169" s="5">
        <f t="shared" si="36"/>
        <v>727508.27847843652</v>
      </c>
    </row>
    <row r="170" spans="9:86" ht="14.25" customHeight="1">
      <c r="I170" s="150"/>
      <c r="J170" s="2">
        <v>163</v>
      </c>
      <c r="K170" s="118">
        <v>49796</v>
      </c>
      <c r="L170" s="5">
        <f t="shared" si="37"/>
        <v>547646.09328803932</v>
      </c>
      <c r="M170" s="5">
        <f t="shared" si="0"/>
        <v>5071.049577343746</v>
      </c>
      <c r="N170" s="5">
        <f t="shared" si="1"/>
        <v>1305.9826859884756</v>
      </c>
      <c r="O170" s="35">
        <f t="shared" si="2"/>
        <v>2.8616642068546611E-2</v>
      </c>
      <c r="P170" s="5">
        <f t="shared" si="3"/>
        <v>3765.0668913552704</v>
      </c>
      <c r="Q170" s="35">
        <f t="shared" si="4"/>
        <v>8.2500000000000004E-2</v>
      </c>
      <c r="R170" s="5">
        <f t="shared" si="38"/>
        <v>128659.88939794929</v>
      </c>
      <c r="S170" s="5">
        <f t="shared" si="39"/>
        <v>697921.19170908188</v>
      </c>
      <c r="T170" s="5">
        <f t="shared" si="5"/>
        <v>546340.1106020509</v>
      </c>
      <c r="U170" s="5">
        <f t="shared" si="6"/>
        <v>826581.0811070312</v>
      </c>
      <c r="V170" s="150"/>
      <c r="W170" s="2">
        <v>163</v>
      </c>
      <c r="X170" s="118">
        <v>49796</v>
      </c>
      <c r="Y170" s="5">
        <f t="shared" si="40"/>
        <v>543600.74034591031</v>
      </c>
      <c r="Z170" s="5">
        <f t="shared" si="41"/>
        <v>4952.9108736857979</v>
      </c>
      <c r="AA170" s="5">
        <f t="shared" si="7"/>
        <v>1328.9059380463955</v>
      </c>
      <c r="AB170" s="35">
        <f t="shared" si="8"/>
        <v>2.9335631968435597E-2</v>
      </c>
      <c r="AC170" s="5">
        <f t="shared" si="9"/>
        <v>3624.0049356394024</v>
      </c>
      <c r="AD170" s="35">
        <f t="shared" si="10"/>
        <v>0.08</v>
      </c>
      <c r="AE170" s="5">
        <f t="shared" si="42"/>
        <v>132728.16559213609</v>
      </c>
      <c r="AF170" s="5">
        <f t="shared" si="43"/>
        <v>674596.30681864906</v>
      </c>
      <c r="AG170" s="5">
        <f t="shared" si="11"/>
        <v>542271.83440786391</v>
      </c>
      <c r="AH170" s="5">
        <f t="shared" si="12"/>
        <v>807324.47241078515</v>
      </c>
      <c r="AI170" s="150"/>
      <c r="AJ170" s="2">
        <v>163</v>
      </c>
      <c r="AK170" s="118">
        <v>49796</v>
      </c>
      <c r="AL170" s="5">
        <f t="shared" si="44"/>
        <v>539462.17019741714</v>
      </c>
      <c r="AM170" s="5">
        <f t="shared" si="45"/>
        <v>4835.7826575235513</v>
      </c>
      <c r="AN170" s="5">
        <f t="shared" si="13"/>
        <v>1351.7561416652325</v>
      </c>
      <c r="AO170" s="35">
        <f t="shared" si="14"/>
        <v>3.0068973500118942E-2</v>
      </c>
      <c r="AP170" s="5">
        <f t="shared" si="15"/>
        <v>3484.0265158583188</v>
      </c>
      <c r="AQ170" s="35">
        <f t="shared" si="16"/>
        <v>7.7499999999999999E-2</v>
      </c>
      <c r="AR170" s="5">
        <f t="shared" si="46"/>
        <v>136889.58594424752</v>
      </c>
      <c r="AS170" s="5">
        <f t="shared" si="47"/>
        <v>651342.98723209149</v>
      </c>
      <c r="AT170" s="5">
        <f t="shared" si="17"/>
        <v>538110.41405575187</v>
      </c>
      <c r="AU170" s="5">
        <f t="shared" si="18"/>
        <v>788232.57317633904</v>
      </c>
      <c r="AV170" s="150"/>
      <c r="AW170" s="2">
        <v>163</v>
      </c>
      <c r="AX170" s="118">
        <v>49796</v>
      </c>
      <c r="AY170" s="5">
        <f t="shared" si="48"/>
        <v>535230.3670873259</v>
      </c>
      <c r="AZ170" s="5">
        <f t="shared" si="49"/>
        <v>4719.6979327312483</v>
      </c>
      <c r="BA170" s="5">
        <f t="shared" si="19"/>
        <v>1374.5081384354617</v>
      </c>
      <c r="BB170" s="35">
        <f t="shared" si="20"/>
        <v>3.0816819589263765E-2</v>
      </c>
      <c r="BC170" s="5">
        <f t="shared" si="21"/>
        <v>3345.1897942957867</v>
      </c>
      <c r="BD170" s="35">
        <f t="shared" si="22"/>
        <v>7.4999999999999997E-2</v>
      </c>
      <c r="BE170" s="5">
        <f t="shared" si="50"/>
        <v>141144.14105110959</v>
      </c>
      <c r="BF170" s="5">
        <f t="shared" si="51"/>
        <v>628166.6219840839</v>
      </c>
      <c r="BG170" s="5">
        <f t="shared" si="23"/>
        <v>533855.85894889047</v>
      </c>
      <c r="BH170" s="5">
        <f t="shared" si="24"/>
        <v>769310.76303519355</v>
      </c>
      <c r="BI170" s="150"/>
      <c r="BJ170" s="2">
        <v>163</v>
      </c>
      <c r="BK170" s="118">
        <v>49796</v>
      </c>
      <c r="BL170" s="5">
        <f t="shared" si="52"/>
        <v>530905.45279325312</v>
      </c>
      <c r="BM170" s="5">
        <f t="shared" si="53"/>
        <v>4604.6898903792935</v>
      </c>
      <c r="BN170" s="5">
        <f t="shared" si="25"/>
        <v>1397.1361130867226</v>
      </c>
      <c r="BO170" s="35">
        <f t="shared" si="26"/>
        <v>3.157932032687108E-2</v>
      </c>
      <c r="BP170" s="5">
        <f t="shared" si="27"/>
        <v>3207.5537772925709</v>
      </c>
      <c r="BQ170" s="35">
        <f t="shared" si="28"/>
        <v>7.2499999999999995E-2</v>
      </c>
      <c r="BR170" s="5">
        <f t="shared" si="54"/>
        <v>145491.68331983354</v>
      </c>
      <c r="BS170" s="5">
        <f t="shared" si="55"/>
        <v>605072.76881199121</v>
      </c>
      <c r="BT170" s="5">
        <f t="shared" si="29"/>
        <v>529508.3166801664</v>
      </c>
      <c r="BU170" s="5">
        <f t="shared" si="30"/>
        <v>750564.4521318248</v>
      </c>
      <c r="BV170" s="150"/>
      <c r="BW170" s="2">
        <v>163</v>
      </c>
      <c r="BX170" s="118">
        <v>49796</v>
      </c>
      <c r="BY170" s="5">
        <f t="shared" si="56"/>
        <v>526487.69200331753</v>
      </c>
      <c r="BZ170" s="5">
        <f t="shared" si="57"/>
        <v>4490.7918424594827</v>
      </c>
      <c r="CA170" s="5">
        <f t="shared" si="31"/>
        <v>1419.6136391067971</v>
      </c>
      <c r="CB170" s="35">
        <f t="shared" si="32"/>
        <v>3.2356622819540146E-2</v>
      </c>
      <c r="CC170" s="5">
        <f t="shared" si="33"/>
        <v>3071.1782033526856</v>
      </c>
      <c r="CD170" s="35">
        <f t="shared" si="34"/>
        <v>7.0000000000000007E-2</v>
      </c>
      <c r="CE170" s="5">
        <f t="shared" si="58"/>
        <v>149931.92163578889</v>
      </c>
      <c r="CF170" s="5">
        <f t="shared" si="59"/>
        <v>582067.14868510712</v>
      </c>
      <c r="CG170" s="5">
        <f t="shared" si="35"/>
        <v>525068.07836421079</v>
      </c>
      <c r="CH170" s="5">
        <f t="shared" si="36"/>
        <v>731999.07032089599</v>
      </c>
    </row>
    <row r="171" spans="9:86" ht="14.25" customHeight="1">
      <c r="I171" s="150"/>
      <c r="J171" s="2">
        <v>164</v>
      </c>
      <c r="K171" s="118">
        <v>49827</v>
      </c>
      <c r="L171" s="5">
        <f t="shared" si="37"/>
        <v>546340.1106020509</v>
      </c>
      <c r="M171" s="5">
        <f t="shared" si="0"/>
        <v>5071.049577343746</v>
      </c>
      <c r="N171" s="5">
        <f t="shared" si="1"/>
        <v>1314.961316954646</v>
      </c>
      <c r="O171" s="35">
        <f t="shared" si="2"/>
        <v>2.888225758505478E-2</v>
      </c>
      <c r="P171" s="5">
        <f t="shared" si="3"/>
        <v>3756.0882603891</v>
      </c>
      <c r="Q171" s="35">
        <f t="shared" si="4"/>
        <v>8.2500000000000004E-2</v>
      </c>
      <c r="R171" s="5">
        <f t="shared" si="38"/>
        <v>129974.85071490394</v>
      </c>
      <c r="S171" s="5">
        <f t="shared" si="39"/>
        <v>701677.27996947092</v>
      </c>
      <c r="T171" s="5">
        <f t="shared" si="5"/>
        <v>545025.14928509621</v>
      </c>
      <c r="U171" s="5">
        <f t="shared" si="6"/>
        <v>831652.13068437483</v>
      </c>
      <c r="V171" s="150"/>
      <c r="W171" s="2">
        <v>164</v>
      </c>
      <c r="X171" s="118">
        <v>49827</v>
      </c>
      <c r="Y171" s="5">
        <f t="shared" si="40"/>
        <v>542271.83440786391</v>
      </c>
      <c r="Z171" s="5">
        <f t="shared" si="41"/>
        <v>4952.9108736857979</v>
      </c>
      <c r="AA171" s="5">
        <f t="shared" si="7"/>
        <v>1337.7653109667049</v>
      </c>
      <c r="AB171" s="35">
        <f t="shared" si="8"/>
        <v>2.9603572807962272E-2</v>
      </c>
      <c r="AC171" s="5">
        <f t="shared" si="9"/>
        <v>3615.145562719093</v>
      </c>
      <c r="AD171" s="35">
        <f t="shared" si="10"/>
        <v>0.08</v>
      </c>
      <c r="AE171" s="5">
        <f t="shared" si="42"/>
        <v>134065.9309031028</v>
      </c>
      <c r="AF171" s="5">
        <f t="shared" si="43"/>
        <v>678211.45238136814</v>
      </c>
      <c r="AG171" s="5">
        <f t="shared" si="11"/>
        <v>540934.06909689715</v>
      </c>
      <c r="AH171" s="5">
        <f t="shared" si="12"/>
        <v>812277.383284471</v>
      </c>
      <c r="AI171" s="150"/>
      <c r="AJ171" s="2">
        <v>164</v>
      </c>
      <c r="AK171" s="118">
        <v>49827</v>
      </c>
      <c r="AL171" s="5">
        <f t="shared" si="44"/>
        <v>538110.41405575187</v>
      </c>
      <c r="AM171" s="5">
        <f t="shared" si="45"/>
        <v>4835.7826575235513</v>
      </c>
      <c r="AN171" s="5">
        <f t="shared" si="13"/>
        <v>1360.4862334134873</v>
      </c>
      <c r="AO171" s="35">
        <f t="shared" si="14"/>
        <v>3.0339191315614238E-2</v>
      </c>
      <c r="AP171" s="5">
        <f t="shared" si="15"/>
        <v>3475.296424110064</v>
      </c>
      <c r="AQ171" s="35">
        <f t="shared" si="16"/>
        <v>7.7499999999999999E-2</v>
      </c>
      <c r="AR171" s="5">
        <f t="shared" si="46"/>
        <v>138250.072177661</v>
      </c>
      <c r="AS171" s="5">
        <f t="shared" si="47"/>
        <v>654818.28365620156</v>
      </c>
      <c r="AT171" s="5">
        <f t="shared" si="17"/>
        <v>536749.92782233842</v>
      </c>
      <c r="AU171" s="5">
        <f t="shared" si="18"/>
        <v>793068.35583386256</v>
      </c>
      <c r="AV171" s="150"/>
      <c r="AW171" s="2">
        <v>164</v>
      </c>
      <c r="AX171" s="118">
        <v>49827</v>
      </c>
      <c r="AY171" s="5">
        <f t="shared" si="48"/>
        <v>533855.85894889047</v>
      </c>
      <c r="AZ171" s="5">
        <f t="shared" si="49"/>
        <v>4719.6979327312483</v>
      </c>
      <c r="BA171" s="5">
        <f t="shared" si="19"/>
        <v>1383.098814300683</v>
      </c>
      <c r="BB171" s="35">
        <f t="shared" si="20"/>
        <v>3.108926406518497E-2</v>
      </c>
      <c r="BC171" s="5">
        <f t="shared" si="21"/>
        <v>3336.5991184305653</v>
      </c>
      <c r="BD171" s="35">
        <f t="shared" si="22"/>
        <v>7.4999999999999997E-2</v>
      </c>
      <c r="BE171" s="5">
        <f t="shared" si="50"/>
        <v>142527.23986541026</v>
      </c>
      <c r="BF171" s="5">
        <f t="shared" si="51"/>
        <v>631503.22110251442</v>
      </c>
      <c r="BG171" s="5">
        <f t="shared" si="23"/>
        <v>532472.76013458974</v>
      </c>
      <c r="BH171" s="5">
        <f t="shared" si="24"/>
        <v>774030.46096792468</v>
      </c>
      <c r="BI171" s="150"/>
      <c r="BJ171" s="2">
        <v>164</v>
      </c>
      <c r="BK171" s="118">
        <v>49827</v>
      </c>
      <c r="BL171" s="5">
        <f t="shared" si="52"/>
        <v>529508.3166801664</v>
      </c>
      <c r="BM171" s="5">
        <f t="shared" si="53"/>
        <v>4604.6898903792935</v>
      </c>
      <c r="BN171" s="5">
        <f t="shared" si="25"/>
        <v>1405.577143769955</v>
      </c>
      <c r="BO171" s="35">
        <f t="shared" si="26"/>
        <v>3.1853939199650794E-2</v>
      </c>
      <c r="BP171" s="5">
        <f t="shared" si="27"/>
        <v>3199.1127466093385</v>
      </c>
      <c r="BQ171" s="35">
        <f t="shared" si="28"/>
        <v>7.2499999999999995E-2</v>
      </c>
      <c r="BR171" s="5">
        <f t="shared" si="54"/>
        <v>146897.26046360348</v>
      </c>
      <c r="BS171" s="5">
        <f t="shared" si="55"/>
        <v>608271.88155860058</v>
      </c>
      <c r="BT171" s="5">
        <f t="shared" si="29"/>
        <v>528102.73953639646</v>
      </c>
      <c r="BU171" s="5">
        <f t="shared" si="30"/>
        <v>755169.14202220412</v>
      </c>
      <c r="BV171" s="150"/>
      <c r="BW171" s="2">
        <v>164</v>
      </c>
      <c r="BX171" s="118">
        <v>49827</v>
      </c>
      <c r="BY171" s="5">
        <f t="shared" si="56"/>
        <v>525068.07836421079</v>
      </c>
      <c r="BZ171" s="5">
        <f t="shared" si="57"/>
        <v>4490.7918424594827</v>
      </c>
      <c r="CA171" s="5">
        <f t="shared" si="31"/>
        <v>1427.8947186682531</v>
      </c>
      <c r="CB171" s="35">
        <f t="shared" si="32"/>
        <v>3.2633361901184967E-2</v>
      </c>
      <c r="CC171" s="5">
        <f t="shared" si="33"/>
        <v>3062.8971237912297</v>
      </c>
      <c r="CD171" s="35">
        <f t="shared" si="34"/>
        <v>7.0000000000000007E-2</v>
      </c>
      <c r="CE171" s="5">
        <f t="shared" si="58"/>
        <v>151359.81635445714</v>
      </c>
      <c r="CF171" s="5">
        <f t="shared" si="59"/>
        <v>585130.0458088984</v>
      </c>
      <c r="CG171" s="5">
        <f t="shared" si="35"/>
        <v>523640.18364554254</v>
      </c>
      <c r="CH171" s="5">
        <f t="shared" si="36"/>
        <v>736489.86216335557</v>
      </c>
    </row>
    <row r="172" spans="9:86" ht="14.25" customHeight="1">
      <c r="I172" s="150"/>
      <c r="J172" s="2">
        <v>165</v>
      </c>
      <c r="K172" s="118">
        <v>49857</v>
      </c>
      <c r="L172" s="5">
        <f t="shared" si="37"/>
        <v>545025.14928509621</v>
      </c>
      <c r="M172" s="5">
        <f t="shared" si="0"/>
        <v>5071.049577343746</v>
      </c>
      <c r="N172" s="5">
        <f t="shared" si="1"/>
        <v>1324.0016760087096</v>
      </c>
      <c r="O172" s="35">
        <f t="shared" si="2"/>
        <v>2.9150985294797253E-2</v>
      </c>
      <c r="P172" s="5">
        <f t="shared" si="3"/>
        <v>3747.0479013350364</v>
      </c>
      <c r="Q172" s="35">
        <f t="shared" si="4"/>
        <v>8.2500000000000004E-2</v>
      </c>
      <c r="R172" s="5">
        <f t="shared" si="38"/>
        <v>131298.85239091265</v>
      </c>
      <c r="S172" s="5">
        <f t="shared" si="39"/>
        <v>705424.32787080598</v>
      </c>
      <c r="T172" s="5">
        <f t="shared" si="5"/>
        <v>543701.14760908752</v>
      </c>
      <c r="U172" s="5">
        <f t="shared" si="6"/>
        <v>836723.18026171857</v>
      </c>
      <c r="V172" s="150"/>
      <c r="W172" s="2">
        <v>165</v>
      </c>
      <c r="X172" s="118">
        <v>49857</v>
      </c>
      <c r="Y172" s="5">
        <f t="shared" si="40"/>
        <v>540934.06909689715</v>
      </c>
      <c r="Z172" s="5">
        <f t="shared" si="41"/>
        <v>4952.9108736857979</v>
      </c>
      <c r="AA172" s="5">
        <f t="shared" si="7"/>
        <v>1346.6837463731499</v>
      </c>
      <c r="AB172" s="35">
        <f t="shared" si="8"/>
        <v>2.9874629607740667E-2</v>
      </c>
      <c r="AC172" s="5">
        <f t="shared" si="9"/>
        <v>3606.227127312648</v>
      </c>
      <c r="AD172" s="35">
        <f t="shared" si="10"/>
        <v>0.08</v>
      </c>
      <c r="AE172" s="5">
        <f t="shared" si="42"/>
        <v>135412.61464947596</v>
      </c>
      <c r="AF172" s="5">
        <f t="shared" si="43"/>
        <v>681817.67950868083</v>
      </c>
      <c r="AG172" s="5">
        <f t="shared" si="11"/>
        <v>539587.38535052398</v>
      </c>
      <c r="AH172" s="5">
        <f t="shared" si="12"/>
        <v>817230.29415815673</v>
      </c>
      <c r="AI172" s="150"/>
      <c r="AJ172" s="2">
        <v>165</v>
      </c>
      <c r="AK172" s="118">
        <v>49857</v>
      </c>
      <c r="AL172" s="5">
        <f t="shared" si="44"/>
        <v>536749.92782233842</v>
      </c>
      <c r="AM172" s="5">
        <f t="shared" si="45"/>
        <v>4835.7826575235513</v>
      </c>
      <c r="AN172" s="5">
        <f t="shared" si="13"/>
        <v>1369.2727070042824</v>
      </c>
      <c r="AO172" s="35">
        <f t="shared" si="14"/>
        <v>3.0612528539528856E-2</v>
      </c>
      <c r="AP172" s="5">
        <f t="shared" si="15"/>
        <v>3466.5099505192688</v>
      </c>
      <c r="AQ172" s="35">
        <f t="shared" si="16"/>
        <v>7.7499999999999999E-2</v>
      </c>
      <c r="AR172" s="5">
        <f t="shared" si="46"/>
        <v>139619.34488466528</v>
      </c>
      <c r="AS172" s="5">
        <f t="shared" si="47"/>
        <v>658284.79360672086</v>
      </c>
      <c r="AT172" s="5">
        <f t="shared" si="17"/>
        <v>535380.65511533408</v>
      </c>
      <c r="AU172" s="5">
        <f t="shared" si="18"/>
        <v>797904.13849138608</v>
      </c>
      <c r="AV172" s="150"/>
      <c r="AW172" s="2">
        <v>165</v>
      </c>
      <c r="AX172" s="118">
        <v>49857</v>
      </c>
      <c r="AY172" s="5">
        <f t="shared" si="48"/>
        <v>532472.76013458974</v>
      </c>
      <c r="AZ172" s="5">
        <f t="shared" si="49"/>
        <v>4719.6979327312483</v>
      </c>
      <c r="BA172" s="5">
        <f t="shared" si="19"/>
        <v>1391.7431818900627</v>
      </c>
      <c r="BB172" s="35">
        <f t="shared" si="20"/>
        <v>3.1364831091940493E-2</v>
      </c>
      <c r="BC172" s="5">
        <f t="shared" si="21"/>
        <v>3327.9547508411856</v>
      </c>
      <c r="BD172" s="35">
        <f t="shared" si="22"/>
        <v>7.4999999999999997E-2</v>
      </c>
      <c r="BE172" s="5">
        <f t="shared" si="50"/>
        <v>143918.98304730031</v>
      </c>
      <c r="BF172" s="5">
        <f t="shared" si="51"/>
        <v>634831.17585335555</v>
      </c>
      <c r="BG172" s="5">
        <f t="shared" si="23"/>
        <v>531081.01695269963</v>
      </c>
      <c r="BH172" s="5">
        <f t="shared" si="24"/>
        <v>778750.15890065581</v>
      </c>
      <c r="BI172" s="150"/>
      <c r="BJ172" s="2">
        <v>165</v>
      </c>
      <c r="BK172" s="118">
        <v>49857</v>
      </c>
      <c r="BL172" s="5">
        <f t="shared" si="52"/>
        <v>528102.73953639646</v>
      </c>
      <c r="BM172" s="5">
        <f t="shared" si="53"/>
        <v>4604.6898903792935</v>
      </c>
      <c r="BN172" s="5">
        <f t="shared" si="25"/>
        <v>1414.0691723468981</v>
      </c>
      <c r="BO172" s="35">
        <f t="shared" si="26"/>
        <v>3.2131683473293739E-2</v>
      </c>
      <c r="BP172" s="5">
        <f t="shared" si="27"/>
        <v>3190.6207180323954</v>
      </c>
      <c r="BQ172" s="35">
        <f t="shared" si="28"/>
        <v>7.2499999999999995E-2</v>
      </c>
      <c r="BR172" s="5">
        <f t="shared" si="54"/>
        <v>148311.32963595039</v>
      </c>
      <c r="BS172" s="5">
        <f t="shared" si="55"/>
        <v>611462.50227663293</v>
      </c>
      <c r="BT172" s="5">
        <f t="shared" si="29"/>
        <v>526688.67036404961</v>
      </c>
      <c r="BU172" s="5">
        <f t="shared" si="30"/>
        <v>759773.83191258332</v>
      </c>
      <c r="BV172" s="150"/>
      <c r="BW172" s="2">
        <v>165</v>
      </c>
      <c r="BX172" s="118">
        <v>49857</v>
      </c>
      <c r="BY172" s="5">
        <f t="shared" si="56"/>
        <v>523640.18364554254</v>
      </c>
      <c r="BZ172" s="5">
        <f t="shared" si="57"/>
        <v>4490.7918424594827</v>
      </c>
      <c r="CA172" s="5">
        <f t="shared" si="31"/>
        <v>1436.2241045271512</v>
      </c>
      <c r="CB172" s="35">
        <f t="shared" si="32"/>
        <v>3.2913228954927098E-2</v>
      </c>
      <c r="CC172" s="5">
        <f t="shared" si="33"/>
        <v>3054.5677379323315</v>
      </c>
      <c r="CD172" s="35">
        <f t="shared" si="34"/>
        <v>7.0000000000000007E-2</v>
      </c>
      <c r="CE172" s="5">
        <f t="shared" si="58"/>
        <v>152796.04045898429</v>
      </c>
      <c r="CF172" s="5">
        <f t="shared" si="59"/>
        <v>588184.61354683072</v>
      </c>
      <c r="CG172" s="5">
        <f t="shared" si="35"/>
        <v>522203.95954101539</v>
      </c>
      <c r="CH172" s="5">
        <f t="shared" si="36"/>
        <v>740980.65400581504</v>
      </c>
    </row>
    <row r="173" spans="9:86" ht="14.25" customHeight="1">
      <c r="I173" s="150"/>
      <c r="J173" s="2">
        <v>166</v>
      </c>
      <c r="K173" s="118">
        <v>49888</v>
      </c>
      <c r="L173" s="5">
        <f t="shared" si="37"/>
        <v>543701.14760908752</v>
      </c>
      <c r="M173" s="5">
        <f t="shared" si="0"/>
        <v>5071.049577343746</v>
      </c>
      <c r="N173" s="5">
        <f t="shared" si="1"/>
        <v>1333.1041875312694</v>
      </c>
      <c r="O173" s="35">
        <f t="shared" si="2"/>
        <v>2.9422873798818982E-2</v>
      </c>
      <c r="P173" s="5">
        <f t="shared" si="3"/>
        <v>3737.9453898124766</v>
      </c>
      <c r="Q173" s="35">
        <f t="shared" si="4"/>
        <v>8.2500000000000004E-2</v>
      </c>
      <c r="R173" s="5">
        <f t="shared" si="38"/>
        <v>132631.95657844393</v>
      </c>
      <c r="S173" s="5">
        <f t="shared" si="39"/>
        <v>709162.27326061844</v>
      </c>
      <c r="T173" s="5">
        <f t="shared" si="5"/>
        <v>542368.04342155624</v>
      </c>
      <c r="U173" s="5">
        <f t="shared" si="6"/>
        <v>841794.22983906232</v>
      </c>
      <c r="V173" s="150"/>
      <c r="W173" s="2">
        <v>166</v>
      </c>
      <c r="X173" s="118">
        <v>49888</v>
      </c>
      <c r="Y173" s="5">
        <f t="shared" si="40"/>
        <v>539587.38535052398</v>
      </c>
      <c r="Z173" s="5">
        <f t="shared" si="41"/>
        <v>4952.9108736857979</v>
      </c>
      <c r="AA173" s="5">
        <f t="shared" si="7"/>
        <v>1355.6616380156379</v>
      </c>
      <c r="AB173" s="35">
        <f t="shared" si="8"/>
        <v>3.0148850951398277E-2</v>
      </c>
      <c r="AC173" s="5">
        <f t="shared" si="9"/>
        <v>3597.24923567016</v>
      </c>
      <c r="AD173" s="35">
        <f t="shared" si="10"/>
        <v>0.08</v>
      </c>
      <c r="AE173" s="5">
        <f t="shared" si="42"/>
        <v>136768.27628749161</v>
      </c>
      <c r="AF173" s="5">
        <f t="shared" si="43"/>
        <v>685414.92874435103</v>
      </c>
      <c r="AG173" s="5">
        <f t="shared" si="11"/>
        <v>538231.72371250833</v>
      </c>
      <c r="AH173" s="5">
        <f t="shared" si="12"/>
        <v>822183.20503184269</v>
      </c>
      <c r="AI173" s="150"/>
      <c r="AJ173" s="2">
        <v>166</v>
      </c>
      <c r="AK173" s="118">
        <v>49888</v>
      </c>
      <c r="AL173" s="5">
        <f t="shared" si="44"/>
        <v>535380.65511533408</v>
      </c>
      <c r="AM173" s="5">
        <f t="shared" si="45"/>
        <v>4835.7826575235513</v>
      </c>
      <c r="AN173" s="5">
        <f t="shared" si="13"/>
        <v>1378.1159265703518</v>
      </c>
      <c r="AO173" s="35">
        <f t="shared" si="14"/>
        <v>3.088903373858673E-2</v>
      </c>
      <c r="AP173" s="5">
        <f t="shared" si="15"/>
        <v>3457.6667309531995</v>
      </c>
      <c r="AQ173" s="35">
        <f t="shared" si="16"/>
        <v>7.7499999999999999E-2</v>
      </c>
      <c r="AR173" s="5">
        <f t="shared" si="46"/>
        <v>140997.46081123562</v>
      </c>
      <c r="AS173" s="5">
        <f t="shared" si="47"/>
        <v>661742.46033767401</v>
      </c>
      <c r="AT173" s="5">
        <f t="shared" si="17"/>
        <v>534002.53918876371</v>
      </c>
      <c r="AU173" s="5">
        <f t="shared" si="18"/>
        <v>802739.92114890961</v>
      </c>
      <c r="AV173" s="150"/>
      <c r="AW173" s="2">
        <v>166</v>
      </c>
      <c r="AX173" s="118">
        <v>49888</v>
      </c>
      <c r="AY173" s="5">
        <f t="shared" si="48"/>
        <v>531081.01695269963</v>
      </c>
      <c r="AZ173" s="5">
        <f t="shared" si="49"/>
        <v>4719.6979327312483</v>
      </c>
      <c r="BA173" s="5">
        <f t="shared" si="19"/>
        <v>1400.441576776876</v>
      </c>
      <c r="BB173" s="35">
        <f t="shared" si="20"/>
        <v>3.1643569219909184E-2</v>
      </c>
      <c r="BC173" s="5">
        <f t="shared" si="21"/>
        <v>3319.2563559543723</v>
      </c>
      <c r="BD173" s="35">
        <f t="shared" si="22"/>
        <v>7.4999999999999997E-2</v>
      </c>
      <c r="BE173" s="5">
        <f t="shared" si="50"/>
        <v>145319.42462407719</v>
      </c>
      <c r="BF173" s="5">
        <f t="shared" si="51"/>
        <v>638150.43220930989</v>
      </c>
      <c r="BG173" s="5">
        <f t="shared" si="23"/>
        <v>529680.57537592272</v>
      </c>
      <c r="BH173" s="5">
        <f t="shared" si="24"/>
        <v>783469.85683338705</v>
      </c>
      <c r="BI173" s="150"/>
      <c r="BJ173" s="2">
        <v>166</v>
      </c>
      <c r="BK173" s="118">
        <v>49888</v>
      </c>
      <c r="BL173" s="5">
        <f t="shared" si="52"/>
        <v>526688.67036404961</v>
      </c>
      <c r="BM173" s="5">
        <f t="shared" si="53"/>
        <v>4604.6898903792935</v>
      </c>
      <c r="BN173" s="5">
        <f t="shared" si="25"/>
        <v>1422.6125069298273</v>
      </c>
      <c r="BO173" s="35">
        <f t="shared" si="26"/>
        <v>3.2412601682428696E-2</v>
      </c>
      <c r="BP173" s="5">
        <f t="shared" si="27"/>
        <v>3182.0773834494662</v>
      </c>
      <c r="BQ173" s="35">
        <f t="shared" si="28"/>
        <v>7.2499999999999995E-2</v>
      </c>
      <c r="BR173" s="5">
        <f t="shared" si="54"/>
        <v>149733.9421428802</v>
      </c>
      <c r="BS173" s="5">
        <f t="shared" si="55"/>
        <v>614644.57966008235</v>
      </c>
      <c r="BT173" s="5">
        <f t="shared" si="29"/>
        <v>525266.05785711983</v>
      </c>
      <c r="BU173" s="5">
        <f t="shared" si="30"/>
        <v>764378.52180296252</v>
      </c>
      <c r="BV173" s="150"/>
      <c r="BW173" s="2">
        <v>166</v>
      </c>
      <c r="BX173" s="118">
        <v>49888</v>
      </c>
      <c r="BY173" s="5">
        <f t="shared" si="56"/>
        <v>522203.95954101539</v>
      </c>
      <c r="BZ173" s="5">
        <f t="shared" si="57"/>
        <v>4490.7918424594827</v>
      </c>
      <c r="CA173" s="5">
        <f t="shared" si="31"/>
        <v>1444.6020784702264</v>
      </c>
      <c r="CB173" s="35">
        <f t="shared" si="32"/>
        <v>3.3196272500268471E-2</v>
      </c>
      <c r="CC173" s="5">
        <f t="shared" si="33"/>
        <v>3046.1897639892563</v>
      </c>
      <c r="CD173" s="35">
        <f t="shared" si="34"/>
        <v>7.0000000000000007E-2</v>
      </c>
      <c r="CE173" s="5">
        <f t="shared" si="58"/>
        <v>154240.64253745452</v>
      </c>
      <c r="CF173" s="5">
        <f t="shared" si="59"/>
        <v>591230.80331082002</v>
      </c>
      <c r="CG173" s="5">
        <f t="shared" si="35"/>
        <v>520759.35746254516</v>
      </c>
      <c r="CH173" s="5">
        <f t="shared" si="36"/>
        <v>745471.44584827451</v>
      </c>
    </row>
    <row r="174" spans="9:86" ht="14.25" customHeight="1">
      <c r="I174" s="150"/>
      <c r="J174" s="2">
        <v>167</v>
      </c>
      <c r="K174" s="118">
        <v>49919</v>
      </c>
      <c r="L174" s="5">
        <f t="shared" si="37"/>
        <v>542368.04342155624</v>
      </c>
      <c r="M174" s="5">
        <f t="shared" si="0"/>
        <v>5071.049577343746</v>
      </c>
      <c r="N174" s="5">
        <f t="shared" si="1"/>
        <v>1342.2692788205468</v>
      </c>
      <c r="O174" s="35">
        <f t="shared" si="2"/>
        <v>2.9697972698083899E-2</v>
      </c>
      <c r="P174" s="5">
        <f t="shared" si="3"/>
        <v>3728.7802985231992</v>
      </c>
      <c r="Q174" s="35">
        <f t="shared" si="4"/>
        <v>8.2500000000000004E-2</v>
      </c>
      <c r="R174" s="5">
        <f t="shared" si="38"/>
        <v>133974.22585726448</v>
      </c>
      <c r="S174" s="5">
        <f t="shared" si="39"/>
        <v>712891.0535591417</v>
      </c>
      <c r="T174" s="5">
        <f t="shared" si="5"/>
        <v>541025.77414273564</v>
      </c>
      <c r="U174" s="5">
        <f t="shared" si="6"/>
        <v>846865.27941640618</v>
      </c>
      <c r="V174" s="150"/>
      <c r="W174" s="2">
        <v>167</v>
      </c>
      <c r="X174" s="118">
        <v>49919</v>
      </c>
      <c r="Y174" s="5">
        <f t="shared" si="40"/>
        <v>538231.72371250833</v>
      </c>
      <c r="Z174" s="5">
        <f t="shared" si="41"/>
        <v>4952.9108736857979</v>
      </c>
      <c r="AA174" s="5">
        <f t="shared" si="7"/>
        <v>1364.6993822690756</v>
      </c>
      <c r="AB174" s="35">
        <f t="shared" si="8"/>
        <v>3.042628642227007E-2</v>
      </c>
      <c r="AC174" s="5">
        <f t="shared" si="9"/>
        <v>3588.2114914167223</v>
      </c>
      <c r="AD174" s="35">
        <f t="shared" si="10"/>
        <v>0.08</v>
      </c>
      <c r="AE174" s="5">
        <f t="shared" si="42"/>
        <v>138132.97566976069</v>
      </c>
      <c r="AF174" s="5">
        <f t="shared" si="43"/>
        <v>689003.1402357677</v>
      </c>
      <c r="AG174" s="5">
        <f t="shared" si="11"/>
        <v>536867.02433023928</v>
      </c>
      <c r="AH174" s="5">
        <f t="shared" si="12"/>
        <v>827136.11590552842</v>
      </c>
      <c r="AI174" s="150"/>
      <c r="AJ174" s="2">
        <v>167</v>
      </c>
      <c r="AK174" s="118">
        <v>49919</v>
      </c>
      <c r="AL174" s="5">
        <f t="shared" si="44"/>
        <v>534002.53918876371</v>
      </c>
      <c r="AM174" s="5">
        <f t="shared" si="45"/>
        <v>4835.7826575235513</v>
      </c>
      <c r="AN174" s="5">
        <f t="shared" si="13"/>
        <v>1387.0162585961189</v>
      </c>
      <c r="AO174" s="35">
        <f t="shared" si="14"/>
        <v>3.1168756479020968E-2</v>
      </c>
      <c r="AP174" s="5">
        <f t="shared" si="15"/>
        <v>3448.7663989274324</v>
      </c>
      <c r="AQ174" s="35">
        <f t="shared" si="16"/>
        <v>7.7499999999999999E-2</v>
      </c>
      <c r="AR174" s="5">
        <f t="shared" si="46"/>
        <v>142384.47706983174</v>
      </c>
      <c r="AS174" s="5">
        <f t="shared" si="47"/>
        <v>665191.22673660144</v>
      </c>
      <c r="AT174" s="5">
        <f t="shared" si="17"/>
        <v>532615.52293016762</v>
      </c>
      <c r="AU174" s="5">
        <f t="shared" si="18"/>
        <v>807575.70380643313</v>
      </c>
      <c r="AV174" s="150"/>
      <c r="AW174" s="2">
        <v>167</v>
      </c>
      <c r="AX174" s="118">
        <v>49919</v>
      </c>
      <c r="AY174" s="5">
        <f t="shared" si="48"/>
        <v>529680.57537592272</v>
      </c>
      <c r="AZ174" s="5">
        <f t="shared" si="49"/>
        <v>4719.6979327312483</v>
      </c>
      <c r="BA174" s="5">
        <f t="shared" si="19"/>
        <v>1409.1943366317314</v>
      </c>
      <c r="BB174" s="35">
        <f t="shared" si="20"/>
        <v>3.1925527998792946E-2</v>
      </c>
      <c r="BC174" s="5">
        <f t="shared" si="21"/>
        <v>3310.5035960995169</v>
      </c>
      <c r="BD174" s="35">
        <f t="shared" si="22"/>
        <v>7.4999999999999997E-2</v>
      </c>
      <c r="BE174" s="5">
        <f t="shared" si="50"/>
        <v>146728.61896070893</v>
      </c>
      <c r="BF174" s="5">
        <f t="shared" si="51"/>
        <v>641460.93580540945</v>
      </c>
      <c r="BG174" s="5">
        <f t="shared" si="23"/>
        <v>528271.38103929104</v>
      </c>
      <c r="BH174" s="5">
        <f t="shared" si="24"/>
        <v>788189.55476611841</v>
      </c>
      <c r="BI174" s="150"/>
      <c r="BJ174" s="2">
        <v>167</v>
      </c>
      <c r="BK174" s="118">
        <v>49919</v>
      </c>
      <c r="BL174" s="5">
        <f t="shared" si="52"/>
        <v>525266.05785711983</v>
      </c>
      <c r="BM174" s="5">
        <f t="shared" si="53"/>
        <v>4604.6898903792935</v>
      </c>
      <c r="BN174" s="5">
        <f t="shared" si="25"/>
        <v>1431.2074574925277</v>
      </c>
      <c r="BO174" s="35">
        <f t="shared" si="26"/>
        <v>3.2696743360832295E-2</v>
      </c>
      <c r="BP174" s="5">
        <f t="shared" si="27"/>
        <v>3173.4824328867658</v>
      </c>
      <c r="BQ174" s="35">
        <f t="shared" si="28"/>
        <v>7.2499999999999995E-2</v>
      </c>
      <c r="BR174" s="5">
        <f t="shared" si="54"/>
        <v>151165.14960037274</v>
      </c>
      <c r="BS174" s="5">
        <f t="shared" si="55"/>
        <v>617818.06209296908</v>
      </c>
      <c r="BT174" s="5">
        <f t="shared" si="29"/>
        <v>523834.85039962729</v>
      </c>
      <c r="BU174" s="5">
        <f t="shared" si="30"/>
        <v>768983.21169334184</v>
      </c>
      <c r="BV174" s="150"/>
      <c r="BW174" s="2">
        <v>167</v>
      </c>
      <c r="BX174" s="118">
        <v>49919</v>
      </c>
      <c r="BY174" s="5">
        <f t="shared" si="56"/>
        <v>520759.35746254516</v>
      </c>
      <c r="BZ174" s="5">
        <f t="shared" si="57"/>
        <v>4490.7918424594827</v>
      </c>
      <c r="CA174" s="5">
        <f t="shared" si="31"/>
        <v>1453.0289239279691</v>
      </c>
      <c r="CB174" s="35">
        <f t="shared" si="32"/>
        <v>3.3482542055693565E-2</v>
      </c>
      <c r="CC174" s="5">
        <f t="shared" si="33"/>
        <v>3037.7629185315136</v>
      </c>
      <c r="CD174" s="35">
        <f t="shared" si="34"/>
        <v>7.0000000000000007E-2</v>
      </c>
      <c r="CE174" s="5">
        <f t="shared" si="58"/>
        <v>155693.6714613825</v>
      </c>
      <c r="CF174" s="5">
        <f t="shared" si="59"/>
        <v>594268.56622935156</v>
      </c>
      <c r="CG174" s="5">
        <f t="shared" si="35"/>
        <v>519306.32853861718</v>
      </c>
      <c r="CH174" s="5">
        <f t="shared" si="36"/>
        <v>749962.23769073409</v>
      </c>
    </row>
    <row r="175" spans="9:86" ht="14.25" customHeight="1">
      <c r="I175" s="150"/>
      <c r="J175" s="2">
        <v>168</v>
      </c>
      <c r="K175" s="118">
        <v>49949</v>
      </c>
      <c r="L175" s="5">
        <f t="shared" si="37"/>
        <v>541025.77414273564</v>
      </c>
      <c r="M175" s="5">
        <f t="shared" si="0"/>
        <v>5071.049577343746</v>
      </c>
      <c r="N175" s="5">
        <f t="shared" si="1"/>
        <v>1351.4973801124383</v>
      </c>
      <c r="O175" s="35">
        <f t="shared" si="2"/>
        <v>2.9976332619359777E-2</v>
      </c>
      <c r="P175" s="5">
        <f t="shared" si="3"/>
        <v>3719.5521972313077</v>
      </c>
      <c r="Q175" s="35">
        <f t="shared" si="4"/>
        <v>8.2500000000000004E-2</v>
      </c>
      <c r="R175" s="5">
        <f t="shared" si="38"/>
        <v>135325.72323737692</v>
      </c>
      <c r="S175" s="5">
        <f t="shared" si="39"/>
        <v>716610.60575637303</v>
      </c>
      <c r="T175" s="5">
        <f t="shared" si="5"/>
        <v>539674.27676262322</v>
      </c>
      <c r="U175" s="5">
        <f t="shared" si="6"/>
        <v>851936.32899374992</v>
      </c>
      <c r="V175" s="150"/>
      <c r="W175" s="2">
        <v>168</v>
      </c>
      <c r="X175" s="118">
        <v>49949</v>
      </c>
      <c r="Y175" s="5">
        <f t="shared" si="40"/>
        <v>536867.02433023928</v>
      </c>
      <c r="Z175" s="5">
        <f t="shared" si="41"/>
        <v>4952.9108736857979</v>
      </c>
      <c r="AA175" s="5">
        <f t="shared" si="7"/>
        <v>1373.797378150869</v>
      </c>
      <c r="AB175" s="35">
        <f t="shared" si="8"/>
        <v>3.0706986629280803E-2</v>
      </c>
      <c r="AC175" s="5">
        <f t="shared" si="9"/>
        <v>3579.1134955349289</v>
      </c>
      <c r="AD175" s="35">
        <f t="shared" si="10"/>
        <v>0.08</v>
      </c>
      <c r="AE175" s="5">
        <f t="shared" si="42"/>
        <v>139506.77304791156</v>
      </c>
      <c r="AF175" s="5">
        <f t="shared" si="43"/>
        <v>692582.25373130268</v>
      </c>
      <c r="AG175" s="5">
        <f t="shared" si="11"/>
        <v>535493.22695208841</v>
      </c>
      <c r="AH175" s="5">
        <f t="shared" si="12"/>
        <v>832089.02677921427</v>
      </c>
      <c r="AI175" s="150"/>
      <c r="AJ175" s="2">
        <v>168</v>
      </c>
      <c r="AK175" s="118">
        <v>49949</v>
      </c>
      <c r="AL175" s="5">
        <f t="shared" si="44"/>
        <v>532615.52293016762</v>
      </c>
      <c r="AM175" s="5">
        <f t="shared" si="45"/>
        <v>4835.7826575235513</v>
      </c>
      <c r="AN175" s="5">
        <f t="shared" si="13"/>
        <v>1395.9740719328856</v>
      </c>
      <c r="AO175" s="35">
        <f t="shared" si="14"/>
        <v>3.1451747352453673E-2</v>
      </c>
      <c r="AP175" s="5">
        <f t="shared" si="15"/>
        <v>3439.8085855906656</v>
      </c>
      <c r="AQ175" s="35">
        <f t="shared" si="16"/>
        <v>7.7499999999999999E-2</v>
      </c>
      <c r="AR175" s="5">
        <f t="shared" si="46"/>
        <v>143780.45114176464</v>
      </c>
      <c r="AS175" s="5">
        <f t="shared" si="47"/>
        <v>668631.03532219213</v>
      </c>
      <c r="AT175" s="5">
        <f t="shared" si="17"/>
        <v>531219.54885823478</v>
      </c>
      <c r="AU175" s="5">
        <f t="shared" si="18"/>
        <v>812411.48646395677</v>
      </c>
      <c r="AV175" s="150"/>
      <c r="AW175" s="2">
        <v>168</v>
      </c>
      <c r="AX175" s="118">
        <v>49949</v>
      </c>
      <c r="AY175" s="5">
        <f t="shared" si="48"/>
        <v>528271.38103929104</v>
      </c>
      <c r="AZ175" s="5">
        <f t="shared" si="49"/>
        <v>4719.6979327312483</v>
      </c>
      <c r="BA175" s="5">
        <f t="shared" si="19"/>
        <v>1418.0018012356795</v>
      </c>
      <c r="BB175" s="35">
        <f t="shared" si="20"/>
        <v>3.2210758003493968E-2</v>
      </c>
      <c r="BC175" s="5">
        <f t="shared" si="21"/>
        <v>3301.6961314955688</v>
      </c>
      <c r="BD175" s="35">
        <f t="shared" si="22"/>
        <v>7.4999999999999997E-2</v>
      </c>
      <c r="BE175" s="5">
        <f t="shared" si="50"/>
        <v>148146.62076194462</v>
      </c>
      <c r="BF175" s="5">
        <f t="shared" si="51"/>
        <v>644762.63193690497</v>
      </c>
      <c r="BG175" s="5">
        <f t="shared" si="23"/>
        <v>526853.37923805532</v>
      </c>
      <c r="BH175" s="5">
        <f t="shared" si="24"/>
        <v>792909.25269884965</v>
      </c>
      <c r="BI175" s="150"/>
      <c r="BJ175" s="2">
        <v>168</v>
      </c>
      <c r="BK175" s="118">
        <v>49949</v>
      </c>
      <c r="BL175" s="5">
        <f t="shared" si="52"/>
        <v>523834.85039962729</v>
      </c>
      <c r="BM175" s="5">
        <f t="shared" si="53"/>
        <v>4604.6898903792935</v>
      </c>
      <c r="BN175" s="5">
        <f t="shared" si="25"/>
        <v>1439.8543358815455</v>
      </c>
      <c r="BO175" s="35">
        <f t="shared" si="26"/>
        <v>3.2984159067303703E-2</v>
      </c>
      <c r="BP175" s="5">
        <f t="shared" si="27"/>
        <v>3164.835554497748</v>
      </c>
      <c r="BQ175" s="35">
        <f t="shared" si="28"/>
        <v>7.2499999999999995E-2</v>
      </c>
      <c r="BR175" s="5">
        <f t="shared" si="54"/>
        <v>152605.00393625427</v>
      </c>
      <c r="BS175" s="5">
        <f t="shared" si="55"/>
        <v>620982.89764746686</v>
      </c>
      <c r="BT175" s="5">
        <f t="shared" si="29"/>
        <v>522394.99606374576</v>
      </c>
      <c r="BU175" s="5">
        <f t="shared" si="30"/>
        <v>773587.90158372116</v>
      </c>
      <c r="BV175" s="150"/>
      <c r="BW175" s="2">
        <v>168</v>
      </c>
      <c r="BX175" s="118">
        <v>49949</v>
      </c>
      <c r="BY175" s="5">
        <f t="shared" si="56"/>
        <v>519306.32853861718</v>
      </c>
      <c r="BZ175" s="5">
        <f t="shared" si="57"/>
        <v>4490.7918424594827</v>
      </c>
      <c r="CA175" s="5">
        <f t="shared" si="31"/>
        <v>1461.5049259842158</v>
      </c>
      <c r="CB175" s="35">
        <f t="shared" si="32"/>
        <v>3.3772088164541608E-2</v>
      </c>
      <c r="CC175" s="5">
        <f t="shared" si="33"/>
        <v>3029.2869164752669</v>
      </c>
      <c r="CD175" s="35">
        <f t="shared" si="34"/>
        <v>7.0000000000000007E-2</v>
      </c>
      <c r="CE175" s="5">
        <f t="shared" si="58"/>
        <v>157155.17638736672</v>
      </c>
      <c r="CF175" s="5">
        <f t="shared" si="59"/>
        <v>597297.85314582684</v>
      </c>
      <c r="CG175" s="5">
        <f t="shared" si="35"/>
        <v>517844.82361263299</v>
      </c>
      <c r="CH175" s="5">
        <f t="shared" si="36"/>
        <v>754453.02953319356</v>
      </c>
    </row>
    <row r="176" spans="9:86" ht="14.25" customHeight="1">
      <c r="I176" s="150"/>
      <c r="J176" s="2">
        <v>169</v>
      </c>
      <c r="K176" s="118">
        <v>49980</v>
      </c>
      <c r="L176" s="5">
        <f t="shared" si="37"/>
        <v>539674.27676262322</v>
      </c>
      <c r="M176" s="5">
        <f t="shared" si="0"/>
        <v>5071.049577343746</v>
      </c>
      <c r="N176" s="5">
        <f t="shared" si="1"/>
        <v>1360.7889246007112</v>
      </c>
      <c r="O176" s="35">
        <f t="shared" si="2"/>
        <v>3.0258005241912023E-2</v>
      </c>
      <c r="P176" s="5">
        <f t="shared" si="3"/>
        <v>3710.2606527430348</v>
      </c>
      <c r="Q176" s="35">
        <f t="shared" si="4"/>
        <v>8.2500000000000004E-2</v>
      </c>
      <c r="R176" s="5">
        <f t="shared" si="38"/>
        <v>136686.51216197765</v>
      </c>
      <c r="S176" s="5">
        <f t="shared" si="39"/>
        <v>720320.86640911608</v>
      </c>
      <c r="T176" s="5">
        <f t="shared" si="5"/>
        <v>538313.48783802253</v>
      </c>
      <c r="U176" s="5">
        <f t="shared" si="6"/>
        <v>857007.37857109378</v>
      </c>
      <c r="V176" s="150"/>
      <c r="W176" s="2">
        <v>169</v>
      </c>
      <c r="X176" s="118">
        <v>49980</v>
      </c>
      <c r="Y176" s="5">
        <f t="shared" si="40"/>
        <v>535493.22695208841</v>
      </c>
      <c r="Z176" s="5">
        <f t="shared" si="41"/>
        <v>4952.9108736857979</v>
      </c>
      <c r="AA176" s="5">
        <f t="shared" si="7"/>
        <v>1382.9560273385414</v>
      </c>
      <c r="AB176" s="35">
        <f t="shared" si="8"/>
        <v>3.0991003233636277E-2</v>
      </c>
      <c r="AC176" s="5">
        <f t="shared" si="9"/>
        <v>3569.9548463472565</v>
      </c>
      <c r="AD176" s="35">
        <f t="shared" si="10"/>
        <v>0.08</v>
      </c>
      <c r="AE176" s="5">
        <f t="shared" si="42"/>
        <v>140889.7290752501</v>
      </c>
      <c r="AF176" s="5">
        <f t="shared" si="43"/>
        <v>696152.2085776499</v>
      </c>
      <c r="AG176" s="5">
        <f t="shared" si="11"/>
        <v>534110.2709247499</v>
      </c>
      <c r="AH176" s="5">
        <f t="shared" si="12"/>
        <v>837041.9376529</v>
      </c>
      <c r="AI176" s="150"/>
      <c r="AJ176" s="2">
        <v>169</v>
      </c>
      <c r="AK176" s="118">
        <v>49980</v>
      </c>
      <c r="AL176" s="5">
        <f t="shared" si="44"/>
        <v>531219.54885823478</v>
      </c>
      <c r="AM176" s="5">
        <f t="shared" si="45"/>
        <v>4835.7826575235513</v>
      </c>
      <c r="AN176" s="5">
        <f t="shared" si="13"/>
        <v>1404.9897378141186</v>
      </c>
      <c r="AO176" s="35">
        <f t="shared" si="14"/>
        <v>3.1738058002584495E-2</v>
      </c>
      <c r="AP176" s="5">
        <f t="shared" si="15"/>
        <v>3430.7929197094327</v>
      </c>
      <c r="AQ176" s="35">
        <f t="shared" si="16"/>
        <v>7.7499999999999999E-2</v>
      </c>
      <c r="AR176" s="5">
        <f t="shared" si="46"/>
        <v>145185.44087957876</v>
      </c>
      <c r="AS176" s="5">
        <f t="shared" si="47"/>
        <v>672061.82824190159</v>
      </c>
      <c r="AT176" s="5">
        <f t="shared" si="17"/>
        <v>529814.5591204206</v>
      </c>
      <c r="AU176" s="5">
        <f t="shared" si="18"/>
        <v>817247.26912148041</v>
      </c>
      <c r="AV176" s="150"/>
      <c r="AW176" s="2">
        <v>169</v>
      </c>
      <c r="AX176" s="118">
        <v>49980</v>
      </c>
      <c r="AY176" s="5">
        <f t="shared" si="48"/>
        <v>526853.37923805532</v>
      </c>
      <c r="AZ176" s="5">
        <f t="shared" si="49"/>
        <v>4719.6979327312483</v>
      </c>
      <c r="BA176" s="5">
        <f t="shared" si="19"/>
        <v>1426.8643124934028</v>
      </c>
      <c r="BB176" s="35">
        <f t="shared" si="20"/>
        <v>3.2499310860800615E-2</v>
      </c>
      <c r="BC176" s="5">
        <f t="shared" si="21"/>
        <v>3292.8336202378455</v>
      </c>
      <c r="BD176" s="35">
        <f t="shared" si="22"/>
        <v>7.4999999999999997E-2</v>
      </c>
      <c r="BE176" s="5">
        <f t="shared" si="50"/>
        <v>149573.48507443804</v>
      </c>
      <c r="BF176" s="5">
        <f t="shared" si="51"/>
        <v>648055.46555714286</v>
      </c>
      <c r="BG176" s="5">
        <f t="shared" si="23"/>
        <v>525426.51492556196</v>
      </c>
      <c r="BH176" s="5">
        <f t="shared" si="24"/>
        <v>797628.9506315809</v>
      </c>
      <c r="BI176" s="150"/>
      <c r="BJ176" s="2">
        <v>169</v>
      </c>
      <c r="BK176" s="118">
        <v>49980</v>
      </c>
      <c r="BL176" s="5">
        <f t="shared" si="52"/>
        <v>522394.99606374576</v>
      </c>
      <c r="BM176" s="5">
        <f t="shared" si="53"/>
        <v>4604.6898903792935</v>
      </c>
      <c r="BN176" s="5">
        <f t="shared" si="25"/>
        <v>1448.5534558274962</v>
      </c>
      <c r="BO176" s="35">
        <f t="shared" si="26"/>
        <v>3.3274900412347784E-2</v>
      </c>
      <c r="BP176" s="5">
        <f t="shared" si="27"/>
        <v>3156.1364345517973</v>
      </c>
      <c r="BQ176" s="35">
        <f t="shared" si="28"/>
        <v>7.2499999999999995E-2</v>
      </c>
      <c r="BR176" s="5">
        <f t="shared" si="54"/>
        <v>154053.55739208177</v>
      </c>
      <c r="BS176" s="5">
        <f t="shared" si="55"/>
        <v>624139.03408201865</v>
      </c>
      <c r="BT176" s="5">
        <f t="shared" si="29"/>
        <v>520946.44260791823</v>
      </c>
      <c r="BU176" s="5">
        <f t="shared" si="30"/>
        <v>778192.59147410048</v>
      </c>
      <c r="BV176" s="150"/>
      <c r="BW176" s="2">
        <v>169</v>
      </c>
      <c r="BX176" s="118">
        <v>49980</v>
      </c>
      <c r="BY176" s="5">
        <f t="shared" si="56"/>
        <v>517844.82361263299</v>
      </c>
      <c r="BZ176" s="5">
        <f t="shared" si="57"/>
        <v>4490.7918424594827</v>
      </c>
      <c r="CA176" s="5">
        <f t="shared" si="31"/>
        <v>1470.0303713857902</v>
      </c>
      <c r="CB176" s="35">
        <f t="shared" si="32"/>
        <v>3.4064962421687016E-2</v>
      </c>
      <c r="CC176" s="5">
        <f t="shared" si="33"/>
        <v>3020.7614710736925</v>
      </c>
      <c r="CD176" s="35">
        <f t="shared" si="34"/>
        <v>7.0000000000000007E-2</v>
      </c>
      <c r="CE176" s="5">
        <f t="shared" si="58"/>
        <v>158625.20675875252</v>
      </c>
      <c r="CF176" s="5">
        <f t="shared" si="59"/>
        <v>600318.61461690057</v>
      </c>
      <c r="CG176" s="5">
        <f t="shared" si="35"/>
        <v>516374.79324124719</v>
      </c>
      <c r="CH176" s="5">
        <f t="shared" si="36"/>
        <v>758943.82137565315</v>
      </c>
    </row>
    <row r="177" spans="9:86" ht="14.25" customHeight="1">
      <c r="I177" s="150"/>
      <c r="J177" s="2">
        <v>170</v>
      </c>
      <c r="K177" s="118">
        <v>50010</v>
      </c>
      <c r="L177" s="5">
        <f t="shared" si="37"/>
        <v>538313.48783802253</v>
      </c>
      <c r="M177" s="5">
        <f t="shared" si="0"/>
        <v>5071.049577343746</v>
      </c>
      <c r="N177" s="5">
        <f t="shared" si="1"/>
        <v>1370.144348457341</v>
      </c>
      <c r="O177" s="35">
        <f t="shared" si="2"/>
        <v>3.0543043325036243E-2</v>
      </c>
      <c r="P177" s="5">
        <f t="shared" si="3"/>
        <v>3700.905228886405</v>
      </c>
      <c r="Q177" s="35">
        <f t="shared" si="4"/>
        <v>8.2500000000000004E-2</v>
      </c>
      <c r="R177" s="5">
        <f t="shared" si="38"/>
        <v>138056.65651043499</v>
      </c>
      <c r="S177" s="5">
        <f t="shared" si="39"/>
        <v>724021.77163800248</v>
      </c>
      <c r="T177" s="5">
        <f t="shared" si="5"/>
        <v>536943.34348956519</v>
      </c>
      <c r="U177" s="5">
        <f t="shared" si="6"/>
        <v>862078.42814843752</v>
      </c>
      <c r="V177" s="150"/>
      <c r="W177" s="2">
        <v>170</v>
      </c>
      <c r="X177" s="118">
        <v>50010</v>
      </c>
      <c r="Y177" s="5">
        <f t="shared" si="40"/>
        <v>534110.2709247499</v>
      </c>
      <c r="Z177" s="5">
        <f t="shared" si="41"/>
        <v>4952.9108736857979</v>
      </c>
      <c r="AA177" s="5">
        <f t="shared" si="7"/>
        <v>1392.175734187465</v>
      </c>
      <c r="AB177" s="35">
        <f t="shared" si="8"/>
        <v>3.127838897635294E-2</v>
      </c>
      <c r="AC177" s="5">
        <f t="shared" si="9"/>
        <v>3560.735139498333</v>
      </c>
      <c r="AD177" s="35">
        <f t="shared" si="10"/>
        <v>0.08</v>
      </c>
      <c r="AE177" s="5">
        <f t="shared" si="42"/>
        <v>142281.90480943758</v>
      </c>
      <c r="AF177" s="5">
        <f t="shared" si="43"/>
        <v>699712.94371714827</v>
      </c>
      <c r="AG177" s="5">
        <f t="shared" si="11"/>
        <v>532718.09519056242</v>
      </c>
      <c r="AH177" s="5">
        <f t="shared" si="12"/>
        <v>841994.84852658585</v>
      </c>
      <c r="AI177" s="150"/>
      <c r="AJ177" s="2">
        <v>170</v>
      </c>
      <c r="AK177" s="118">
        <v>50010</v>
      </c>
      <c r="AL177" s="5">
        <f t="shared" si="44"/>
        <v>529814.5591204206</v>
      </c>
      <c r="AM177" s="5">
        <f t="shared" si="45"/>
        <v>4835.7826575235513</v>
      </c>
      <c r="AN177" s="5">
        <f t="shared" si="13"/>
        <v>1414.063629870835</v>
      </c>
      <c r="AO177" s="35">
        <f t="shared" si="14"/>
        <v>3.2027741152717587E-2</v>
      </c>
      <c r="AP177" s="5">
        <f t="shared" si="15"/>
        <v>3421.7190276527162</v>
      </c>
      <c r="AQ177" s="35">
        <f t="shared" si="16"/>
        <v>7.7499999999999999E-2</v>
      </c>
      <c r="AR177" s="5">
        <f t="shared" si="46"/>
        <v>146599.50450944959</v>
      </c>
      <c r="AS177" s="5">
        <f t="shared" si="47"/>
        <v>675483.54726955434</v>
      </c>
      <c r="AT177" s="5">
        <f t="shared" si="17"/>
        <v>528400.49549054971</v>
      </c>
      <c r="AU177" s="5">
        <f t="shared" si="18"/>
        <v>822083.05177900393</v>
      </c>
      <c r="AV177" s="150"/>
      <c r="AW177" s="2">
        <v>170</v>
      </c>
      <c r="AX177" s="118">
        <v>50010</v>
      </c>
      <c r="AY177" s="5">
        <f t="shared" si="48"/>
        <v>525426.51492556196</v>
      </c>
      <c r="AZ177" s="5">
        <f t="shared" si="49"/>
        <v>4719.6979327312483</v>
      </c>
      <c r="BA177" s="5">
        <f t="shared" si="19"/>
        <v>1435.7822144464863</v>
      </c>
      <c r="BB177" s="35">
        <f t="shared" si="20"/>
        <v>3.2791239276911542E-2</v>
      </c>
      <c r="BC177" s="5">
        <f t="shared" si="21"/>
        <v>3283.9157182847621</v>
      </c>
      <c r="BD177" s="35">
        <f t="shared" si="22"/>
        <v>7.4999999999999997E-2</v>
      </c>
      <c r="BE177" s="5">
        <f t="shared" si="50"/>
        <v>151009.26728888453</v>
      </c>
      <c r="BF177" s="5">
        <f t="shared" si="51"/>
        <v>651339.38127542764</v>
      </c>
      <c r="BG177" s="5">
        <f t="shared" si="23"/>
        <v>523990.7327111155</v>
      </c>
      <c r="BH177" s="5">
        <f t="shared" si="24"/>
        <v>802348.64856431214</v>
      </c>
      <c r="BI177" s="150"/>
      <c r="BJ177" s="2">
        <v>170</v>
      </c>
      <c r="BK177" s="118">
        <v>50010</v>
      </c>
      <c r="BL177" s="5">
        <f t="shared" si="52"/>
        <v>520946.44260791823</v>
      </c>
      <c r="BM177" s="5">
        <f t="shared" si="53"/>
        <v>4604.6898903792935</v>
      </c>
      <c r="BN177" s="5">
        <f t="shared" si="25"/>
        <v>1457.3051329564541</v>
      </c>
      <c r="BO177" s="35">
        <f t="shared" si="26"/>
        <v>3.3569020085696705E-2</v>
      </c>
      <c r="BP177" s="5">
        <f t="shared" si="27"/>
        <v>3147.3847574228394</v>
      </c>
      <c r="BQ177" s="35">
        <f t="shared" si="28"/>
        <v>7.2499999999999995E-2</v>
      </c>
      <c r="BR177" s="5">
        <f t="shared" si="54"/>
        <v>155510.86252503822</v>
      </c>
      <c r="BS177" s="5">
        <f t="shared" si="55"/>
        <v>627286.4188394415</v>
      </c>
      <c r="BT177" s="5">
        <f t="shared" si="29"/>
        <v>519489.13747496175</v>
      </c>
      <c r="BU177" s="5">
        <f t="shared" si="30"/>
        <v>782797.28136447968</v>
      </c>
      <c r="BV177" s="150"/>
      <c r="BW177" s="2">
        <v>170</v>
      </c>
      <c r="BX177" s="118">
        <v>50010</v>
      </c>
      <c r="BY177" s="5">
        <f t="shared" si="56"/>
        <v>516374.79324124719</v>
      </c>
      <c r="BZ177" s="5">
        <f t="shared" si="57"/>
        <v>4490.7918424594827</v>
      </c>
      <c r="CA177" s="5">
        <f t="shared" si="31"/>
        <v>1478.6055485522074</v>
      </c>
      <c r="CB177" s="35">
        <f t="shared" si="32"/>
        <v>3.4361217501058271E-2</v>
      </c>
      <c r="CC177" s="5">
        <f t="shared" si="33"/>
        <v>3012.1862939072753</v>
      </c>
      <c r="CD177" s="35">
        <f t="shared" si="34"/>
        <v>7.0000000000000007E-2</v>
      </c>
      <c r="CE177" s="5">
        <f t="shared" si="58"/>
        <v>160103.81230730473</v>
      </c>
      <c r="CF177" s="5">
        <f t="shared" si="59"/>
        <v>603330.8009108078</v>
      </c>
      <c r="CG177" s="5">
        <f t="shared" si="35"/>
        <v>514896.18769269501</v>
      </c>
      <c r="CH177" s="5">
        <f t="shared" si="36"/>
        <v>763434.6132181125</v>
      </c>
    </row>
    <row r="178" spans="9:86" ht="14.25" customHeight="1">
      <c r="I178" s="150"/>
      <c r="J178" s="2">
        <v>171</v>
      </c>
      <c r="K178" s="118">
        <v>50041</v>
      </c>
      <c r="L178" s="5">
        <f t="shared" si="37"/>
        <v>536943.34348956519</v>
      </c>
      <c r="M178" s="5">
        <f t="shared" si="0"/>
        <v>5071.049577343746</v>
      </c>
      <c r="N178" s="5">
        <f t="shared" si="1"/>
        <v>1379.5640908529854</v>
      </c>
      <c r="O178" s="35">
        <f t="shared" si="2"/>
        <v>3.0831500736460002E-2</v>
      </c>
      <c r="P178" s="5">
        <f t="shared" si="3"/>
        <v>3691.4854864907606</v>
      </c>
      <c r="Q178" s="35">
        <f t="shared" si="4"/>
        <v>8.2500000000000004E-2</v>
      </c>
      <c r="R178" s="5">
        <f t="shared" si="38"/>
        <v>139436.22060128796</v>
      </c>
      <c r="S178" s="5">
        <f t="shared" si="39"/>
        <v>727713.25712449325</v>
      </c>
      <c r="T178" s="5">
        <f t="shared" si="5"/>
        <v>535563.77939871221</v>
      </c>
      <c r="U178" s="5">
        <f t="shared" si="6"/>
        <v>867149.47772578127</v>
      </c>
      <c r="V178" s="150"/>
      <c r="W178" s="2">
        <v>171</v>
      </c>
      <c r="X178" s="118">
        <v>50041</v>
      </c>
      <c r="Y178" s="5">
        <f t="shared" si="40"/>
        <v>532718.09519056242</v>
      </c>
      <c r="Z178" s="5">
        <f t="shared" si="41"/>
        <v>4952.9108736857979</v>
      </c>
      <c r="AA178" s="5">
        <f t="shared" si="7"/>
        <v>1401.4569057487147</v>
      </c>
      <c r="AB178" s="35">
        <f t="shared" si="8"/>
        <v>3.1569197706656976E-2</v>
      </c>
      <c r="AC178" s="5">
        <f t="shared" si="9"/>
        <v>3551.4539679370832</v>
      </c>
      <c r="AD178" s="35">
        <f t="shared" si="10"/>
        <v>0.08</v>
      </c>
      <c r="AE178" s="5">
        <f t="shared" si="42"/>
        <v>143683.3617151863</v>
      </c>
      <c r="AF178" s="5">
        <f t="shared" si="43"/>
        <v>703264.39768508531</v>
      </c>
      <c r="AG178" s="5">
        <f t="shared" si="11"/>
        <v>531316.63828481373</v>
      </c>
      <c r="AH178" s="5">
        <f t="shared" si="12"/>
        <v>846947.75940027158</v>
      </c>
      <c r="AI178" s="150"/>
      <c r="AJ178" s="2">
        <v>171</v>
      </c>
      <c r="AK178" s="118">
        <v>50041</v>
      </c>
      <c r="AL178" s="5">
        <f t="shared" si="44"/>
        <v>528400.49549054971</v>
      </c>
      <c r="AM178" s="5">
        <f t="shared" si="45"/>
        <v>4835.7826575235513</v>
      </c>
      <c r="AN178" s="5">
        <f t="shared" si="13"/>
        <v>1423.1961241470844</v>
      </c>
      <c r="AO178" s="35">
        <f t="shared" si="14"/>
        <v>3.2320850634157773E-2</v>
      </c>
      <c r="AP178" s="5">
        <f t="shared" si="15"/>
        <v>3412.5865333764668</v>
      </c>
      <c r="AQ178" s="35">
        <f t="shared" si="16"/>
        <v>7.7499999999999999E-2</v>
      </c>
      <c r="AR178" s="5">
        <f t="shared" si="46"/>
        <v>148022.70063359666</v>
      </c>
      <c r="AS178" s="5">
        <f t="shared" si="47"/>
        <v>678896.13380293082</v>
      </c>
      <c r="AT178" s="5">
        <f t="shared" si="17"/>
        <v>526977.29936640267</v>
      </c>
      <c r="AU178" s="5">
        <f t="shared" si="18"/>
        <v>826918.83443652745</v>
      </c>
      <c r="AV178" s="150"/>
      <c r="AW178" s="2">
        <v>171</v>
      </c>
      <c r="AX178" s="118">
        <v>50041</v>
      </c>
      <c r="AY178" s="5">
        <f t="shared" si="48"/>
        <v>523990.7327111155</v>
      </c>
      <c r="AZ178" s="5">
        <f t="shared" si="49"/>
        <v>4719.6979327312483</v>
      </c>
      <c r="BA178" s="5">
        <f t="shared" si="19"/>
        <v>1444.7558532867765</v>
      </c>
      <c r="BB178" s="35">
        <f t="shared" si="20"/>
        <v>3.3086597065829261E-2</v>
      </c>
      <c r="BC178" s="5">
        <f t="shared" si="21"/>
        <v>3274.9420794444718</v>
      </c>
      <c r="BD178" s="35">
        <f t="shared" si="22"/>
        <v>7.4999999999999997E-2</v>
      </c>
      <c r="BE178" s="5">
        <f t="shared" si="50"/>
        <v>152454.0231421713</v>
      </c>
      <c r="BF178" s="5">
        <f t="shared" si="51"/>
        <v>654614.32335487206</v>
      </c>
      <c r="BG178" s="5">
        <f t="shared" si="23"/>
        <v>522545.97685782873</v>
      </c>
      <c r="BH178" s="5">
        <f t="shared" si="24"/>
        <v>807068.34649704339</v>
      </c>
      <c r="BI178" s="150"/>
      <c r="BJ178" s="2">
        <v>171</v>
      </c>
      <c r="BK178" s="118">
        <v>50041</v>
      </c>
      <c r="BL178" s="5">
        <f t="shared" si="52"/>
        <v>519489.13747496175</v>
      </c>
      <c r="BM178" s="5">
        <f t="shared" si="53"/>
        <v>4604.6898903792935</v>
      </c>
      <c r="BN178" s="5">
        <f t="shared" si="25"/>
        <v>1466.1096848013995</v>
      </c>
      <c r="BO178" s="35">
        <f t="shared" si="26"/>
        <v>3.386657188470038E-2</v>
      </c>
      <c r="BP178" s="5">
        <f t="shared" si="27"/>
        <v>3138.580205577894</v>
      </c>
      <c r="BQ178" s="35">
        <f t="shared" si="28"/>
        <v>7.2499999999999995E-2</v>
      </c>
      <c r="BR178" s="5">
        <f t="shared" si="54"/>
        <v>156976.97220983962</v>
      </c>
      <c r="BS178" s="5">
        <f t="shared" si="55"/>
        <v>630424.99904501939</v>
      </c>
      <c r="BT178" s="5">
        <f t="shared" si="29"/>
        <v>518023.02779016033</v>
      </c>
      <c r="BU178" s="5">
        <f t="shared" si="30"/>
        <v>787401.971254859</v>
      </c>
      <c r="BV178" s="150"/>
      <c r="BW178" s="2">
        <v>171</v>
      </c>
      <c r="BX178" s="118">
        <v>50041</v>
      </c>
      <c r="BY178" s="5">
        <f t="shared" si="56"/>
        <v>514896.18769269501</v>
      </c>
      <c r="BZ178" s="5">
        <f t="shared" si="57"/>
        <v>4490.7918424594827</v>
      </c>
      <c r="CA178" s="5">
        <f t="shared" si="31"/>
        <v>1487.2307475854282</v>
      </c>
      <c r="CB178" s="35">
        <f t="shared" si="32"/>
        <v>3.4660907184025619E-2</v>
      </c>
      <c r="CC178" s="5">
        <f t="shared" si="33"/>
        <v>3003.5610948740546</v>
      </c>
      <c r="CD178" s="35">
        <f t="shared" si="34"/>
        <v>7.0000000000000007E-2</v>
      </c>
      <c r="CE178" s="5">
        <f t="shared" si="58"/>
        <v>161591.04305489015</v>
      </c>
      <c r="CF178" s="5">
        <f t="shared" si="59"/>
        <v>606334.36200568185</v>
      </c>
      <c r="CG178" s="5">
        <f t="shared" si="35"/>
        <v>513408.95694510959</v>
      </c>
      <c r="CH178" s="5">
        <f t="shared" si="36"/>
        <v>767925.40506057197</v>
      </c>
    </row>
    <row r="179" spans="9:86" ht="14.25" customHeight="1">
      <c r="I179" s="150"/>
      <c r="J179" s="2">
        <v>172</v>
      </c>
      <c r="K179" s="118">
        <v>50072</v>
      </c>
      <c r="L179" s="5">
        <f t="shared" si="37"/>
        <v>535563.77939871221</v>
      </c>
      <c r="M179" s="5">
        <f t="shared" si="0"/>
        <v>5071.049577343746</v>
      </c>
      <c r="N179" s="5">
        <f t="shared" si="1"/>
        <v>1389.0485939775995</v>
      </c>
      <c r="O179" s="35">
        <f t="shared" si="2"/>
        <v>3.1123432481646417E-2</v>
      </c>
      <c r="P179" s="5">
        <f t="shared" si="3"/>
        <v>3682.0009833661466</v>
      </c>
      <c r="Q179" s="35">
        <f t="shared" si="4"/>
        <v>8.2500000000000004E-2</v>
      </c>
      <c r="R179" s="5">
        <f t="shared" si="38"/>
        <v>140825.26919526557</v>
      </c>
      <c r="S179" s="5">
        <f t="shared" si="39"/>
        <v>731395.25810785941</v>
      </c>
      <c r="T179" s="5">
        <f t="shared" si="5"/>
        <v>534174.73080473463</v>
      </c>
      <c r="U179" s="5">
        <f t="shared" si="6"/>
        <v>872220.52730312501</v>
      </c>
      <c r="V179" s="150"/>
      <c r="W179" s="2">
        <v>172</v>
      </c>
      <c r="X179" s="118">
        <v>50072</v>
      </c>
      <c r="Y179" s="5">
        <f t="shared" si="40"/>
        <v>531316.63828481373</v>
      </c>
      <c r="Z179" s="5">
        <f t="shared" si="41"/>
        <v>4952.9108736857979</v>
      </c>
      <c r="AA179" s="5">
        <f t="shared" si="7"/>
        <v>1410.7999517870394</v>
      </c>
      <c r="AB179" s="35">
        <f t="shared" si="8"/>
        <v>3.186348441128492E-2</v>
      </c>
      <c r="AC179" s="5">
        <f t="shared" si="9"/>
        <v>3542.1109218987585</v>
      </c>
      <c r="AD179" s="35">
        <f t="shared" si="10"/>
        <v>0.08</v>
      </c>
      <c r="AE179" s="5">
        <f t="shared" si="42"/>
        <v>145094.16166697335</v>
      </c>
      <c r="AF179" s="5">
        <f t="shared" si="43"/>
        <v>706806.50860698405</v>
      </c>
      <c r="AG179" s="5">
        <f t="shared" si="11"/>
        <v>529905.83833302674</v>
      </c>
      <c r="AH179" s="5">
        <f t="shared" si="12"/>
        <v>851900.67027395742</v>
      </c>
      <c r="AI179" s="150"/>
      <c r="AJ179" s="2">
        <v>172</v>
      </c>
      <c r="AK179" s="118">
        <v>50072</v>
      </c>
      <c r="AL179" s="5">
        <f t="shared" si="44"/>
        <v>526977.29936640267</v>
      </c>
      <c r="AM179" s="5">
        <f t="shared" si="45"/>
        <v>4835.7826575235513</v>
      </c>
      <c r="AN179" s="5">
        <f t="shared" si="13"/>
        <v>1432.3875991155342</v>
      </c>
      <c r="AO179" s="35">
        <f t="shared" si="14"/>
        <v>3.2617441415508285E-2</v>
      </c>
      <c r="AP179" s="5">
        <f t="shared" si="15"/>
        <v>3403.3950584080171</v>
      </c>
      <c r="AQ179" s="35">
        <f t="shared" si="16"/>
        <v>7.7499999999999999E-2</v>
      </c>
      <c r="AR179" s="5">
        <f t="shared" si="46"/>
        <v>149455.08823271218</v>
      </c>
      <c r="AS179" s="5">
        <f t="shared" si="47"/>
        <v>682299.52886133885</v>
      </c>
      <c r="AT179" s="5">
        <f t="shared" si="17"/>
        <v>525544.91176728718</v>
      </c>
      <c r="AU179" s="5">
        <f t="shared" si="18"/>
        <v>831754.61709405109</v>
      </c>
      <c r="AV179" s="150"/>
      <c r="AW179" s="2">
        <v>172</v>
      </c>
      <c r="AX179" s="118">
        <v>50072</v>
      </c>
      <c r="AY179" s="5">
        <f t="shared" si="48"/>
        <v>522545.97685782873</v>
      </c>
      <c r="AZ179" s="5">
        <f t="shared" si="49"/>
        <v>4719.6979327312483</v>
      </c>
      <c r="BA179" s="5">
        <f t="shared" si="19"/>
        <v>1453.7855773698188</v>
      </c>
      <c r="BB179" s="35">
        <f t="shared" si="20"/>
        <v>3.3385439178654851E-2</v>
      </c>
      <c r="BC179" s="5">
        <f t="shared" si="21"/>
        <v>3265.9123553614295</v>
      </c>
      <c r="BD179" s="35">
        <f t="shared" si="22"/>
        <v>7.4999999999999997E-2</v>
      </c>
      <c r="BE179" s="5">
        <f t="shared" si="50"/>
        <v>153907.80871954112</v>
      </c>
      <c r="BF179" s="5">
        <f t="shared" si="51"/>
        <v>657880.23571023345</v>
      </c>
      <c r="BG179" s="5">
        <f t="shared" si="23"/>
        <v>521092.19128045894</v>
      </c>
      <c r="BH179" s="5">
        <f t="shared" si="24"/>
        <v>811788.04442977463</v>
      </c>
      <c r="BI179" s="150"/>
      <c r="BJ179" s="2">
        <v>172</v>
      </c>
      <c r="BK179" s="118">
        <v>50072</v>
      </c>
      <c r="BL179" s="5">
        <f t="shared" si="52"/>
        <v>518023.02779016033</v>
      </c>
      <c r="BM179" s="5">
        <f t="shared" si="53"/>
        <v>4604.6898903792935</v>
      </c>
      <c r="BN179" s="5">
        <f t="shared" si="25"/>
        <v>1474.9674308137414</v>
      </c>
      <c r="BO179" s="35">
        <f t="shared" si="26"/>
        <v>3.4167610743618557E-2</v>
      </c>
      <c r="BP179" s="5">
        <f t="shared" si="27"/>
        <v>3129.7224595655521</v>
      </c>
      <c r="BQ179" s="35">
        <f t="shared" si="28"/>
        <v>7.2499999999999995E-2</v>
      </c>
      <c r="BR179" s="5">
        <f t="shared" si="54"/>
        <v>158451.93964065335</v>
      </c>
      <c r="BS179" s="5">
        <f t="shared" si="55"/>
        <v>633554.72150458489</v>
      </c>
      <c r="BT179" s="5">
        <f t="shared" si="29"/>
        <v>516548.06035934656</v>
      </c>
      <c r="BU179" s="5">
        <f t="shared" si="30"/>
        <v>792006.66114523821</v>
      </c>
      <c r="BV179" s="150"/>
      <c r="BW179" s="2">
        <v>172</v>
      </c>
      <c r="BX179" s="118">
        <v>50072</v>
      </c>
      <c r="BY179" s="5">
        <f t="shared" si="56"/>
        <v>513408.95694510959</v>
      </c>
      <c r="BZ179" s="5">
        <f t="shared" si="57"/>
        <v>4490.7918424594827</v>
      </c>
      <c r="CA179" s="5">
        <f t="shared" si="31"/>
        <v>1495.9062602796766</v>
      </c>
      <c r="CB179" s="35">
        <f t="shared" si="32"/>
        <v>3.4964086388690162E-2</v>
      </c>
      <c r="CC179" s="5">
        <f t="shared" si="33"/>
        <v>2994.8855821798061</v>
      </c>
      <c r="CD179" s="35">
        <f t="shared" si="34"/>
        <v>7.0000000000000007E-2</v>
      </c>
      <c r="CE179" s="5">
        <f t="shared" si="58"/>
        <v>163086.94931516983</v>
      </c>
      <c r="CF179" s="5">
        <f t="shared" si="59"/>
        <v>609329.24758786161</v>
      </c>
      <c r="CG179" s="5">
        <f t="shared" si="35"/>
        <v>511913.05068482994</v>
      </c>
      <c r="CH179" s="5">
        <f t="shared" si="36"/>
        <v>772416.19690303144</v>
      </c>
    </row>
    <row r="180" spans="9:86" ht="14.25" customHeight="1">
      <c r="I180" s="150"/>
      <c r="J180" s="2">
        <v>173</v>
      </c>
      <c r="K180" s="118">
        <v>50100</v>
      </c>
      <c r="L180" s="5">
        <f t="shared" si="37"/>
        <v>534174.73080473463</v>
      </c>
      <c r="M180" s="5">
        <f t="shared" si="0"/>
        <v>5071.049577343746</v>
      </c>
      <c r="N180" s="5">
        <f t="shared" si="1"/>
        <v>1398.5983030611956</v>
      </c>
      <c r="O180" s="35">
        <f t="shared" si="2"/>
        <v>3.1418894734032948E-2</v>
      </c>
      <c r="P180" s="5">
        <f t="shared" si="3"/>
        <v>3672.4512742825505</v>
      </c>
      <c r="Q180" s="35">
        <f t="shared" si="4"/>
        <v>8.2500000000000004E-2</v>
      </c>
      <c r="R180" s="5">
        <f t="shared" si="38"/>
        <v>142223.86749832676</v>
      </c>
      <c r="S180" s="5">
        <f t="shared" si="39"/>
        <v>735067.70938214194</v>
      </c>
      <c r="T180" s="5">
        <f t="shared" si="5"/>
        <v>532776.13250167342</v>
      </c>
      <c r="U180" s="5">
        <f t="shared" si="6"/>
        <v>877291.57688046875</v>
      </c>
      <c r="V180" s="150"/>
      <c r="W180" s="2">
        <v>173</v>
      </c>
      <c r="X180" s="118">
        <v>50100</v>
      </c>
      <c r="Y180" s="5">
        <f t="shared" si="40"/>
        <v>529905.83833302674</v>
      </c>
      <c r="Z180" s="5">
        <f t="shared" si="41"/>
        <v>4952.9108736857979</v>
      </c>
      <c r="AA180" s="5">
        <f t="shared" si="7"/>
        <v>1420.2052847989526</v>
      </c>
      <c r="AB180" s="35">
        <f t="shared" si="8"/>
        <v>3.2161305244719454E-2</v>
      </c>
      <c r="AC180" s="5">
        <f t="shared" si="9"/>
        <v>3532.7055888868454</v>
      </c>
      <c r="AD180" s="35">
        <f t="shared" si="10"/>
        <v>0.08</v>
      </c>
      <c r="AE180" s="5">
        <f t="shared" si="42"/>
        <v>146514.3669517723</v>
      </c>
      <c r="AF180" s="5">
        <f t="shared" si="43"/>
        <v>710339.21419587091</v>
      </c>
      <c r="AG180" s="5">
        <f t="shared" si="11"/>
        <v>528485.63304822776</v>
      </c>
      <c r="AH180" s="5">
        <f t="shared" si="12"/>
        <v>856853.58114764327</v>
      </c>
      <c r="AI180" s="150"/>
      <c r="AJ180" s="2">
        <v>173</v>
      </c>
      <c r="AK180" s="118">
        <v>50100</v>
      </c>
      <c r="AL180" s="5">
        <f t="shared" si="44"/>
        <v>525544.91176728718</v>
      </c>
      <c r="AM180" s="5">
        <f t="shared" si="45"/>
        <v>4835.7826575235513</v>
      </c>
      <c r="AN180" s="5">
        <f t="shared" si="13"/>
        <v>1441.6384356931549</v>
      </c>
      <c r="AO180" s="35">
        <f t="shared" si="14"/>
        <v>3.2917569632903612E-2</v>
      </c>
      <c r="AP180" s="5">
        <f t="shared" si="15"/>
        <v>3394.1442218303964</v>
      </c>
      <c r="AQ180" s="35">
        <f t="shared" si="16"/>
        <v>7.7499999999999999E-2</v>
      </c>
      <c r="AR180" s="5">
        <f t="shared" si="46"/>
        <v>150896.72666840535</v>
      </c>
      <c r="AS180" s="5">
        <f t="shared" si="47"/>
        <v>685693.67308316927</v>
      </c>
      <c r="AT180" s="5">
        <f t="shared" si="17"/>
        <v>524103.27333159401</v>
      </c>
      <c r="AU180" s="5">
        <f t="shared" si="18"/>
        <v>836590.39975157462</v>
      </c>
      <c r="AV180" s="150"/>
      <c r="AW180" s="2">
        <v>173</v>
      </c>
      <c r="AX180" s="118">
        <v>50100</v>
      </c>
      <c r="AY180" s="5">
        <f t="shared" si="48"/>
        <v>521092.19128045894</v>
      </c>
      <c r="AZ180" s="5">
        <f t="shared" si="49"/>
        <v>4719.6979327312483</v>
      </c>
      <c r="BA180" s="5">
        <f t="shared" si="19"/>
        <v>1462.8717372283804</v>
      </c>
      <c r="BB180" s="35">
        <f t="shared" si="20"/>
        <v>3.3687821733817763E-2</v>
      </c>
      <c r="BC180" s="5">
        <f t="shared" si="21"/>
        <v>3256.8261955028679</v>
      </c>
      <c r="BD180" s="35">
        <f t="shared" si="22"/>
        <v>7.4999999999999997E-2</v>
      </c>
      <c r="BE180" s="5">
        <f t="shared" si="50"/>
        <v>155370.68045676951</v>
      </c>
      <c r="BF180" s="5">
        <f t="shared" si="51"/>
        <v>661137.06190573634</v>
      </c>
      <c r="BG180" s="5">
        <f t="shared" si="23"/>
        <v>519629.31954323058</v>
      </c>
      <c r="BH180" s="5">
        <f t="shared" si="24"/>
        <v>816507.74236250587</v>
      </c>
      <c r="BI180" s="150"/>
      <c r="BJ180" s="2">
        <v>173</v>
      </c>
      <c r="BK180" s="118">
        <v>50100</v>
      </c>
      <c r="BL180" s="5">
        <f t="shared" si="52"/>
        <v>516548.06035934656</v>
      </c>
      <c r="BM180" s="5">
        <f t="shared" si="53"/>
        <v>4604.6898903792935</v>
      </c>
      <c r="BN180" s="5">
        <f t="shared" si="25"/>
        <v>1483.878692374908</v>
      </c>
      <c r="BO180" s="35">
        <f t="shared" si="26"/>
        <v>3.4472192763847442E-2</v>
      </c>
      <c r="BP180" s="5">
        <f t="shared" si="27"/>
        <v>3120.8111980043855</v>
      </c>
      <c r="BQ180" s="35">
        <f t="shared" si="28"/>
        <v>7.2499999999999995E-2</v>
      </c>
      <c r="BR180" s="5">
        <f t="shared" si="54"/>
        <v>159935.81833302826</v>
      </c>
      <c r="BS180" s="5">
        <f t="shared" si="55"/>
        <v>636675.53270258929</v>
      </c>
      <c r="BT180" s="5">
        <f t="shared" si="29"/>
        <v>515064.18166697165</v>
      </c>
      <c r="BU180" s="5">
        <f t="shared" si="30"/>
        <v>796611.35103561752</v>
      </c>
      <c r="BV180" s="150"/>
      <c r="BW180" s="2">
        <v>173</v>
      </c>
      <c r="BX180" s="118">
        <v>50100</v>
      </c>
      <c r="BY180" s="5">
        <f t="shared" si="56"/>
        <v>511913.05068482994</v>
      </c>
      <c r="BZ180" s="5">
        <f t="shared" si="57"/>
        <v>4490.7918424594827</v>
      </c>
      <c r="CA180" s="5">
        <f t="shared" si="31"/>
        <v>1504.6323801313079</v>
      </c>
      <c r="CB180" s="35">
        <f t="shared" si="32"/>
        <v>3.5270811200107492E-2</v>
      </c>
      <c r="CC180" s="5">
        <f t="shared" si="33"/>
        <v>2986.1594623281749</v>
      </c>
      <c r="CD180" s="35">
        <f t="shared" si="34"/>
        <v>7.0000000000000007E-2</v>
      </c>
      <c r="CE180" s="5">
        <f t="shared" si="58"/>
        <v>164591.58169530114</v>
      </c>
      <c r="CF180" s="5">
        <f t="shared" si="59"/>
        <v>612315.40705018979</v>
      </c>
      <c r="CG180" s="5">
        <f t="shared" si="35"/>
        <v>510408.41830469866</v>
      </c>
      <c r="CH180" s="5">
        <f t="shared" si="36"/>
        <v>776906.9887454909</v>
      </c>
    </row>
    <row r="181" spans="9:86" ht="14.25" customHeight="1">
      <c r="I181" s="150"/>
      <c r="J181" s="2">
        <v>174</v>
      </c>
      <c r="K181" s="118">
        <v>50131</v>
      </c>
      <c r="L181" s="5">
        <f t="shared" si="37"/>
        <v>532776.13250167342</v>
      </c>
      <c r="M181" s="5">
        <f t="shared" si="0"/>
        <v>5071.049577343746</v>
      </c>
      <c r="N181" s="5">
        <f t="shared" si="1"/>
        <v>1408.2136663947413</v>
      </c>
      <c r="O181" s="35">
        <f t="shared" si="2"/>
        <v>3.1717944866240452E-2</v>
      </c>
      <c r="P181" s="5">
        <f t="shared" si="3"/>
        <v>3662.8359109490048</v>
      </c>
      <c r="Q181" s="35">
        <f t="shared" si="4"/>
        <v>8.2500000000000004E-2</v>
      </c>
      <c r="R181" s="5">
        <f t="shared" si="38"/>
        <v>143632.08116472149</v>
      </c>
      <c r="S181" s="5">
        <f t="shared" si="39"/>
        <v>738730.54529309098</v>
      </c>
      <c r="T181" s="5">
        <f t="shared" si="5"/>
        <v>531367.91883527872</v>
      </c>
      <c r="U181" s="5">
        <f t="shared" si="6"/>
        <v>882362.6264578125</v>
      </c>
      <c r="V181" s="150"/>
      <c r="W181" s="2">
        <v>174</v>
      </c>
      <c r="X181" s="118">
        <v>50131</v>
      </c>
      <c r="Y181" s="5">
        <f t="shared" si="40"/>
        <v>528485.63304822776</v>
      </c>
      <c r="Z181" s="5">
        <f t="shared" si="41"/>
        <v>4952.9108736857979</v>
      </c>
      <c r="AA181" s="5">
        <f t="shared" si="7"/>
        <v>1429.6733200309459</v>
      </c>
      <c r="AB181" s="35">
        <f t="shared" si="8"/>
        <v>3.2462717560395343E-2</v>
      </c>
      <c r="AC181" s="5">
        <f t="shared" si="9"/>
        <v>3523.237553654852</v>
      </c>
      <c r="AD181" s="35">
        <f t="shared" si="10"/>
        <v>0.08</v>
      </c>
      <c r="AE181" s="5">
        <f t="shared" si="42"/>
        <v>147944.04027180324</v>
      </c>
      <c r="AF181" s="5">
        <f t="shared" si="43"/>
        <v>713862.45174952573</v>
      </c>
      <c r="AG181" s="5">
        <f t="shared" si="11"/>
        <v>527055.95972819685</v>
      </c>
      <c r="AH181" s="5">
        <f t="shared" si="12"/>
        <v>861806.492021329</v>
      </c>
      <c r="AI181" s="150"/>
      <c r="AJ181" s="2">
        <v>174</v>
      </c>
      <c r="AK181" s="118">
        <v>50131</v>
      </c>
      <c r="AL181" s="5">
        <f t="shared" si="44"/>
        <v>524103.27333159401</v>
      </c>
      <c r="AM181" s="5">
        <f t="shared" si="45"/>
        <v>4835.7826575235513</v>
      </c>
      <c r="AN181" s="5">
        <f t="shared" si="13"/>
        <v>1450.9490172570067</v>
      </c>
      <c r="AO181" s="35">
        <f t="shared" si="14"/>
        <v>3.3221292621212269E-2</v>
      </c>
      <c r="AP181" s="5">
        <f t="shared" si="15"/>
        <v>3384.8336402665445</v>
      </c>
      <c r="AQ181" s="35">
        <f t="shared" si="16"/>
        <v>7.7499999999999999E-2</v>
      </c>
      <c r="AR181" s="5">
        <f t="shared" si="46"/>
        <v>152347.67568566234</v>
      </c>
      <c r="AS181" s="5">
        <f t="shared" si="47"/>
        <v>689078.50672343583</v>
      </c>
      <c r="AT181" s="5">
        <f t="shared" si="17"/>
        <v>522652.32431433699</v>
      </c>
      <c r="AU181" s="5">
        <f t="shared" si="18"/>
        <v>841426.18240909814</v>
      </c>
      <c r="AV181" s="150"/>
      <c r="AW181" s="2">
        <v>174</v>
      </c>
      <c r="AX181" s="118">
        <v>50131</v>
      </c>
      <c r="AY181" s="5">
        <f t="shared" si="48"/>
        <v>519629.31954323058</v>
      </c>
      <c r="AZ181" s="5">
        <f t="shared" si="49"/>
        <v>4719.6979327312483</v>
      </c>
      <c r="BA181" s="5">
        <f t="shared" si="19"/>
        <v>1472.0146855860576</v>
      </c>
      <c r="BB181" s="35">
        <f t="shared" si="20"/>
        <v>3.3993802048275526E-2</v>
      </c>
      <c r="BC181" s="5">
        <f t="shared" si="21"/>
        <v>3247.6832471451908</v>
      </c>
      <c r="BD181" s="35">
        <f t="shared" si="22"/>
        <v>7.4999999999999997E-2</v>
      </c>
      <c r="BE181" s="5">
        <f t="shared" si="50"/>
        <v>156842.69514235557</v>
      </c>
      <c r="BF181" s="5">
        <f t="shared" si="51"/>
        <v>664384.74515288149</v>
      </c>
      <c r="BG181" s="5">
        <f t="shared" si="23"/>
        <v>518157.30485764454</v>
      </c>
      <c r="BH181" s="5">
        <f t="shared" si="24"/>
        <v>821227.44029523712</v>
      </c>
      <c r="BI181" s="150"/>
      <c r="BJ181" s="2">
        <v>174</v>
      </c>
      <c r="BK181" s="118">
        <v>50131</v>
      </c>
      <c r="BL181" s="5">
        <f t="shared" si="52"/>
        <v>515064.18166697165</v>
      </c>
      <c r="BM181" s="5">
        <f t="shared" si="53"/>
        <v>4604.6898903792935</v>
      </c>
      <c r="BN181" s="5">
        <f t="shared" si="25"/>
        <v>1492.8437928080066</v>
      </c>
      <c r="BO181" s="35">
        <f t="shared" si="26"/>
        <v>3.4780375245116402E-2</v>
      </c>
      <c r="BP181" s="5">
        <f t="shared" si="27"/>
        <v>3111.8460975712869</v>
      </c>
      <c r="BQ181" s="35">
        <f t="shared" si="28"/>
        <v>7.2499999999999995E-2</v>
      </c>
      <c r="BR181" s="5">
        <f t="shared" si="54"/>
        <v>161428.66212583627</v>
      </c>
      <c r="BS181" s="5">
        <f t="shared" si="55"/>
        <v>639787.3788001606</v>
      </c>
      <c r="BT181" s="5">
        <f t="shared" si="29"/>
        <v>513571.33787416364</v>
      </c>
      <c r="BU181" s="5">
        <f t="shared" si="30"/>
        <v>801216.04092599684</v>
      </c>
      <c r="BV181" s="150"/>
      <c r="BW181" s="2">
        <v>174</v>
      </c>
      <c r="BX181" s="118">
        <v>50131</v>
      </c>
      <c r="BY181" s="5">
        <f t="shared" si="56"/>
        <v>510408.41830469866</v>
      </c>
      <c r="BZ181" s="5">
        <f t="shared" si="57"/>
        <v>4490.7918424594827</v>
      </c>
      <c r="CA181" s="5">
        <f t="shared" si="31"/>
        <v>1513.4094023487405</v>
      </c>
      <c r="CB181" s="35">
        <f t="shared" si="32"/>
        <v>3.5581138901481367E-2</v>
      </c>
      <c r="CC181" s="5">
        <f t="shared" si="33"/>
        <v>2977.3824401107422</v>
      </c>
      <c r="CD181" s="35">
        <f t="shared" si="34"/>
        <v>7.0000000000000007E-2</v>
      </c>
      <c r="CE181" s="5">
        <f t="shared" si="58"/>
        <v>166104.99109764988</v>
      </c>
      <c r="CF181" s="5">
        <f t="shared" si="59"/>
        <v>615292.78949030058</v>
      </c>
      <c r="CG181" s="5">
        <f t="shared" si="35"/>
        <v>508895.00890234992</v>
      </c>
      <c r="CH181" s="5">
        <f t="shared" si="36"/>
        <v>781397.78058795049</v>
      </c>
    </row>
    <row r="182" spans="9:86" ht="14.25" customHeight="1">
      <c r="I182" s="150"/>
      <c r="J182" s="2">
        <v>175</v>
      </c>
      <c r="K182" s="118">
        <v>50161</v>
      </c>
      <c r="L182" s="5">
        <f t="shared" si="37"/>
        <v>531367.91883527872</v>
      </c>
      <c r="M182" s="5">
        <f t="shared" si="0"/>
        <v>5071.049577343746</v>
      </c>
      <c r="N182" s="5">
        <f t="shared" si="1"/>
        <v>1417.8951353512048</v>
      </c>
      <c r="O182" s="35">
        <f t="shared" si="2"/>
        <v>3.202064148228892E-2</v>
      </c>
      <c r="P182" s="5">
        <f t="shared" si="3"/>
        <v>3653.1544419925413</v>
      </c>
      <c r="Q182" s="35">
        <f t="shared" si="4"/>
        <v>8.2500000000000004E-2</v>
      </c>
      <c r="R182" s="5">
        <f t="shared" si="38"/>
        <v>145049.97630007268</v>
      </c>
      <c r="S182" s="5">
        <f t="shared" si="39"/>
        <v>742383.6997350835</v>
      </c>
      <c r="T182" s="5">
        <f t="shared" si="5"/>
        <v>529950.02369992749</v>
      </c>
      <c r="U182" s="5">
        <f t="shared" si="6"/>
        <v>887433.67603515624</v>
      </c>
      <c r="V182" s="150"/>
      <c r="W182" s="2">
        <v>175</v>
      </c>
      <c r="X182" s="118">
        <v>50161</v>
      </c>
      <c r="Y182" s="5">
        <f t="shared" si="40"/>
        <v>527055.95972819685</v>
      </c>
      <c r="Z182" s="5">
        <f t="shared" si="41"/>
        <v>4952.9108736857979</v>
      </c>
      <c r="AA182" s="5">
        <f t="shared" si="7"/>
        <v>1439.2044754978187</v>
      </c>
      <c r="AB182" s="35">
        <f t="shared" si="8"/>
        <v>3.2767779942911968E-2</v>
      </c>
      <c r="AC182" s="5">
        <f t="shared" si="9"/>
        <v>3513.7063981879792</v>
      </c>
      <c r="AD182" s="35">
        <f t="shared" si="10"/>
        <v>0.08</v>
      </c>
      <c r="AE182" s="5">
        <f t="shared" si="42"/>
        <v>149383.24474730107</v>
      </c>
      <c r="AF182" s="5">
        <f t="shared" si="43"/>
        <v>717376.15814771375</v>
      </c>
      <c r="AG182" s="5">
        <f t="shared" si="11"/>
        <v>525616.75525269902</v>
      </c>
      <c r="AH182" s="5">
        <f t="shared" si="12"/>
        <v>866759.40289501485</v>
      </c>
      <c r="AI182" s="150"/>
      <c r="AJ182" s="2">
        <v>175</v>
      </c>
      <c r="AK182" s="118">
        <v>50161</v>
      </c>
      <c r="AL182" s="5">
        <f t="shared" si="44"/>
        <v>522652.32431433699</v>
      </c>
      <c r="AM182" s="5">
        <f t="shared" si="45"/>
        <v>4835.7826575235513</v>
      </c>
      <c r="AN182" s="5">
        <f t="shared" si="13"/>
        <v>1460.3197296601247</v>
      </c>
      <c r="AO182" s="35">
        <f t="shared" si="14"/>
        <v>3.3528668946246176E-2</v>
      </c>
      <c r="AP182" s="5">
        <f t="shared" si="15"/>
        <v>3375.4629278634266</v>
      </c>
      <c r="AQ182" s="35">
        <f t="shared" si="16"/>
        <v>7.7499999999999999E-2</v>
      </c>
      <c r="AR182" s="5">
        <f t="shared" si="46"/>
        <v>153807.99541532245</v>
      </c>
      <c r="AS182" s="5">
        <f t="shared" si="47"/>
        <v>692453.9696512993</v>
      </c>
      <c r="AT182" s="5">
        <f t="shared" si="17"/>
        <v>521192.00458467688</v>
      </c>
      <c r="AU182" s="5">
        <f t="shared" si="18"/>
        <v>846261.96506662178</v>
      </c>
      <c r="AV182" s="150"/>
      <c r="AW182" s="2">
        <v>175</v>
      </c>
      <c r="AX182" s="118">
        <v>50161</v>
      </c>
      <c r="AY182" s="5">
        <f t="shared" si="48"/>
        <v>518157.30485764454</v>
      </c>
      <c r="AZ182" s="5">
        <f t="shared" si="49"/>
        <v>4719.6979327312483</v>
      </c>
      <c r="BA182" s="5">
        <f t="shared" si="19"/>
        <v>1481.2147773709703</v>
      </c>
      <c r="BB182" s="35">
        <f t="shared" si="20"/>
        <v>3.4303438669720049E-2</v>
      </c>
      <c r="BC182" s="5">
        <f t="shared" si="21"/>
        <v>3238.483155360278</v>
      </c>
      <c r="BD182" s="35">
        <f t="shared" si="22"/>
        <v>7.4999999999999997E-2</v>
      </c>
      <c r="BE182" s="5">
        <f t="shared" si="50"/>
        <v>158323.90991972655</v>
      </c>
      <c r="BF182" s="5">
        <f t="shared" si="51"/>
        <v>667623.22830824181</v>
      </c>
      <c r="BG182" s="5">
        <f t="shared" si="23"/>
        <v>516676.09008027357</v>
      </c>
      <c r="BH182" s="5">
        <f t="shared" si="24"/>
        <v>825947.13822796836</v>
      </c>
      <c r="BI182" s="150"/>
      <c r="BJ182" s="2">
        <v>175</v>
      </c>
      <c r="BK182" s="118">
        <v>50161</v>
      </c>
      <c r="BL182" s="5">
        <f t="shared" si="52"/>
        <v>513571.33787416364</v>
      </c>
      <c r="BM182" s="5">
        <f t="shared" si="53"/>
        <v>4604.6898903792935</v>
      </c>
      <c r="BN182" s="5">
        <f t="shared" si="25"/>
        <v>1501.8630573895548</v>
      </c>
      <c r="BO182" s="35">
        <f t="shared" si="26"/>
        <v>3.5092216717690999E-2</v>
      </c>
      <c r="BP182" s="5">
        <f t="shared" si="27"/>
        <v>3102.8268329897387</v>
      </c>
      <c r="BQ182" s="35">
        <f t="shared" si="28"/>
        <v>7.2499999999999995E-2</v>
      </c>
      <c r="BR182" s="5">
        <f t="shared" si="54"/>
        <v>162930.52518322584</v>
      </c>
      <c r="BS182" s="5">
        <f t="shared" si="55"/>
        <v>642890.2056331503</v>
      </c>
      <c r="BT182" s="5">
        <f t="shared" si="29"/>
        <v>512069.47481677408</v>
      </c>
      <c r="BU182" s="5">
        <f t="shared" si="30"/>
        <v>805820.73081637616</v>
      </c>
      <c r="BV182" s="150"/>
      <c r="BW182" s="2">
        <v>175</v>
      </c>
      <c r="BX182" s="118">
        <v>50161</v>
      </c>
      <c r="BY182" s="5">
        <f t="shared" si="56"/>
        <v>508895.00890234992</v>
      </c>
      <c r="BZ182" s="5">
        <f t="shared" si="57"/>
        <v>4490.7918424594827</v>
      </c>
      <c r="CA182" s="5">
        <f t="shared" si="31"/>
        <v>1522.2376238624415</v>
      </c>
      <c r="CB182" s="35">
        <f t="shared" si="32"/>
        <v>3.5895128006363408E-2</v>
      </c>
      <c r="CC182" s="5">
        <f t="shared" si="33"/>
        <v>2968.5542185970412</v>
      </c>
      <c r="CD182" s="35">
        <f t="shared" si="34"/>
        <v>7.0000000000000007E-2</v>
      </c>
      <c r="CE182" s="5">
        <f t="shared" si="58"/>
        <v>167627.22872151231</v>
      </c>
      <c r="CF182" s="5">
        <f t="shared" si="59"/>
        <v>618261.34370889759</v>
      </c>
      <c r="CG182" s="5">
        <f t="shared" si="35"/>
        <v>507372.77127848746</v>
      </c>
      <c r="CH182" s="5">
        <f t="shared" si="36"/>
        <v>785888.57243040996</v>
      </c>
    </row>
    <row r="183" spans="9:86" ht="14.25" customHeight="1">
      <c r="I183" s="150"/>
      <c r="J183" s="2">
        <v>176</v>
      </c>
      <c r="K183" s="118">
        <v>50192</v>
      </c>
      <c r="L183" s="5">
        <f t="shared" si="37"/>
        <v>529950.02369992749</v>
      </c>
      <c r="M183" s="5">
        <f t="shared" si="0"/>
        <v>5071.049577343746</v>
      </c>
      <c r="N183" s="5">
        <f t="shared" si="1"/>
        <v>1427.6431644067443</v>
      </c>
      <c r="O183" s="35">
        <f t="shared" si="2"/>
        <v>3.2327044450858239E-2</v>
      </c>
      <c r="P183" s="5">
        <f t="shared" si="3"/>
        <v>3643.4064129370017</v>
      </c>
      <c r="Q183" s="35">
        <f t="shared" si="4"/>
        <v>8.2500000000000004E-2</v>
      </c>
      <c r="R183" s="5">
        <f t="shared" si="38"/>
        <v>146477.61946447942</v>
      </c>
      <c r="S183" s="5">
        <f t="shared" si="39"/>
        <v>746027.10614802048</v>
      </c>
      <c r="T183" s="5">
        <f t="shared" si="5"/>
        <v>528522.38053552073</v>
      </c>
      <c r="U183" s="5">
        <f t="shared" si="6"/>
        <v>892504.72561249987</v>
      </c>
      <c r="V183" s="150"/>
      <c r="W183" s="2">
        <v>176</v>
      </c>
      <c r="X183" s="118">
        <v>50192</v>
      </c>
      <c r="Y183" s="5">
        <f t="shared" si="40"/>
        <v>525616.75525269902</v>
      </c>
      <c r="Z183" s="5">
        <f t="shared" si="41"/>
        <v>4952.9108736857979</v>
      </c>
      <c r="AA183" s="5">
        <f t="shared" si="7"/>
        <v>1448.7991720011378</v>
      </c>
      <c r="AB183" s="35">
        <f t="shared" si="8"/>
        <v>3.3076552241290788E-2</v>
      </c>
      <c r="AC183" s="5">
        <f t="shared" si="9"/>
        <v>3504.1117016846601</v>
      </c>
      <c r="AD183" s="35">
        <f t="shared" si="10"/>
        <v>0.08</v>
      </c>
      <c r="AE183" s="5">
        <f t="shared" si="42"/>
        <v>150832.0439193022</v>
      </c>
      <c r="AF183" s="5">
        <f t="shared" si="43"/>
        <v>720880.26984939841</v>
      </c>
      <c r="AG183" s="5">
        <f t="shared" si="11"/>
        <v>524167.95608069788</v>
      </c>
      <c r="AH183" s="5">
        <f t="shared" si="12"/>
        <v>871712.31376870058</v>
      </c>
      <c r="AI183" s="150"/>
      <c r="AJ183" s="2">
        <v>176</v>
      </c>
      <c r="AK183" s="118">
        <v>50192</v>
      </c>
      <c r="AL183" s="5">
        <f t="shared" si="44"/>
        <v>521192.00458467688</v>
      </c>
      <c r="AM183" s="5">
        <f t="shared" si="45"/>
        <v>4835.7826575235513</v>
      </c>
      <c r="AN183" s="5">
        <f t="shared" si="13"/>
        <v>1469.7509612475133</v>
      </c>
      <c r="AO183" s="35">
        <f t="shared" si="14"/>
        <v>3.3839758438014782E-2</v>
      </c>
      <c r="AP183" s="5">
        <f t="shared" si="15"/>
        <v>3366.031696276038</v>
      </c>
      <c r="AQ183" s="35">
        <f t="shared" si="16"/>
        <v>7.7499999999999999E-2</v>
      </c>
      <c r="AR183" s="5">
        <f t="shared" si="46"/>
        <v>155277.74637656996</v>
      </c>
      <c r="AS183" s="5">
        <f t="shared" si="47"/>
        <v>695820.00134757534</v>
      </c>
      <c r="AT183" s="5">
        <f t="shared" si="17"/>
        <v>519722.25362342934</v>
      </c>
      <c r="AU183" s="5">
        <f t="shared" si="18"/>
        <v>851097.7477241453</v>
      </c>
      <c r="AV183" s="150"/>
      <c r="AW183" s="2">
        <v>176</v>
      </c>
      <c r="AX183" s="118">
        <v>50192</v>
      </c>
      <c r="AY183" s="5">
        <f t="shared" si="48"/>
        <v>516676.09008027357</v>
      </c>
      <c r="AZ183" s="5">
        <f t="shared" si="49"/>
        <v>4719.6979327312483</v>
      </c>
      <c r="BA183" s="5">
        <f t="shared" si="19"/>
        <v>1490.472369729539</v>
      </c>
      <c r="BB183" s="35">
        <f t="shared" si="20"/>
        <v>3.4616791409828263E-2</v>
      </c>
      <c r="BC183" s="5">
        <f t="shared" si="21"/>
        <v>3229.2255630017094</v>
      </c>
      <c r="BD183" s="35">
        <f t="shared" si="22"/>
        <v>7.4999999999999997E-2</v>
      </c>
      <c r="BE183" s="5">
        <f t="shared" si="50"/>
        <v>159814.38228945609</v>
      </c>
      <c r="BF183" s="5">
        <f t="shared" si="51"/>
        <v>670852.45387124352</v>
      </c>
      <c r="BG183" s="5">
        <f t="shared" si="23"/>
        <v>515185.61771054403</v>
      </c>
      <c r="BH183" s="5">
        <f t="shared" si="24"/>
        <v>830666.8361606996</v>
      </c>
      <c r="BI183" s="150"/>
      <c r="BJ183" s="2">
        <v>176</v>
      </c>
      <c r="BK183" s="118">
        <v>50192</v>
      </c>
      <c r="BL183" s="5">
        <f t="shared" si="52"/>
        <v>512069.47481677408</v>
      </c>
      <c r="BM183" s="5">
        <f t="shared" si="53"/>
        <v>4604.6898903792935</v>
      </c>
      <c r="BN183" s="5">
        <f t="shared" si="25"/>
        <v>1510.9368133612834</v>
      </c>
      <c r="BO183" s="35">
        <f t="shared" si="26"/>
        <v>3.5407776975620392E-2</v>
      </c>
      <c r="BP183" s="5">
        <f t="shared" si="27"/>
        <v>3093.7530770180101</v>
      </c>
      <c r="BQ183" s="35">
        <f t="shared" si="28"/>
        <v>7.2499999999999995E-2</v>
      </c>
      <c r="BR183" s="5">
        <f t="shared" si="54"/>
        <v>164441.46199658711</v>
      </c>
      <c r="BS183" s="5">
        <f t="shared" si="55"/>
        <v>645983.95871016826</v>
      </c>
      <c r="BT183" s="5">
        <f t="shared" si="29"/>
        <v>510558.53800341277</v>
      </c>
      <c r="BU183" s="5">
        <f t="shared" si="30"/>
        <v>810425.42070675537</v>
      </c>
      <c r="BV183" s="150"/>
      <c r="BW183" s="2">
        <v>176</v>
      </c>
      <c r="BX183" s="118">
        <v>50192</v>
      </c>
      <c r="BY183" s="5">
        <f t="shared" si="56"/>
        <v>507372.77127848746</v>
      </c>
      <c r="BZ183" s="5">
        <f t="shared" si="57"/>
        <v>4490.7918424594827</v>
      </c>
      <c r="CA183" s="5">
        <f t="shared" si="31"/>
        <v>1531.1173433349722</v>
      </c>
      <c r="CB183" s="35">
        <f t="shared" si="32"/>
        <v>3.6212838291897309E-2</v>
      </c>
      <c r="CC183" s="5">
        <f t="shared" si="33"/>
        <v>2959.6744991245105</v>
      </c>
      <c r="CD183" s="35">
        <f t="shared" si="34"/>
        <v>7.0000000000000007E-2</v>
      </c>
      <c r="CE183" s="5">
        <f t="shared" si="58"/>
        <v>169158.34606484728</v>
      </c>
      <c r="CF183" s="5">
        <f t="shared" si="59"/>
        <v>621221.01820802211</v>
      </c>
      <c r="CG183" s="5">
        <f t="shared" si="35"/>
        <v>505841.65393515251</v>
      </c>
      <c r="CH183" s="5">
        <f t="shared" si="36"/>
        <v>790379.36427286942</v>
      </c>
    </row>
    <row r="184" spans="9:86" ht="14.25" customHeight="1">
      <c r="I184" s="150"/>
      <c r="J184" s="2">
        <v>177</v>
      </c>
      <c r="K184" s="118">
        <v>50222</v>
      </c>
      <c r="L184" s="5">
        <f t="shared" si="37"/>
        <v>528522.38053552073</v>
      </c>
      <c r="M184" s="5">
        <f t="shared" si="0"/>
        <v>5071.049577343746</v>
      </c>
      <c r="N184" s="5">
        <f t="shared" si="1"/>
        <v>1437.4582111620412</v>
      </c>
      <c r="O184" s="35">
        <f t="shared" si="2"/>
        <v>3.2637214939633376E-2</v>
      </c>
      <c r="P184" s="5">
        <f t="shared" si="3"/>
        <v>3633.5913661817049</v>
      </c>
      <c r="Q184" s="35">
        <f t="shared" si="4"/>
        <v>8.2500000000000004E-2</v>
      </c>
      <c r="R184" s="5">
        <f t="shared" si="38"/>
        <v>147915.07767564146</v>
      </c>
      <c r="S184" s="5">
        <f t="shared" si="39"/>
        <v>749660.69751420221</v>
      </c>
      <c r="T184" s="5">
        <f t="shared" si="5"/>
        <v>527084.92232435872</v>
      </c>
      <c r="U184" s="5">
        <f t="shared" si="6"/>
        <v>897575.77518984373</v>
      </c>
      <c r="V184" s="150"/>
      <c r="W184" s="2">
        <v>177</v>
      </c>
      <c r="X184" s="118">
        <v>50222</v>
      </c>
      <c r="Y184" s="5">
        <f t="shared" si="40"/>
        <v>524167.95608069788</v>
      </c>
      <c r="Z184" s="5">
        <f t="shared" si="41"/>
        <v>4952.9108736857979</v>
      </c>
      <c r="AA184" s="5">
        <f t="shared" si="7"/>
        <v>1458.4578331478119</v>
      </c>
      <c r="AB184" s="35">
        <f t="shared" si="8"/>
        <v>3.3389095603317105E-2</v>
      </c>
      <c r="AC184" s="5">
        <f t="shared" si="9"/>
        <v>3494.453040537986</v>
      </c>
      <c r="AD184" s="35">
        <f t="shared" si="10"/>
        <v>0.08</v>
      </c>
      <c r="AE184" s="5">
        <f t="shared" si="42"/>
        <v>152290.50175245001</v>
      </c>
      <c r="AF184" s="5">
        <f t="shared" si="43"/>
        <v>724374.72288993641</v>
      </c>
      <c r="AG184" s="5">
        <f t="shared" si="11"/>
        <v>522709.49824755004</v>
      </c>
      <c r="AH184" s="5">
        <f t="shared" si="12"/>
        <v>876665.22464238643</v>
      </c>
      <c r="AI184" s="150"/>
      <c r="AJ184" s="2">
        <v>177</v>
      </c>
      <c r="AK184" s="118">
        <v>50222</v>
      </c>
      <c r="AL184" s="5">
        <f t="shared" si="44"/>
        <v>519722.25362342934</v>
      </c>
      <c r="AM184" s="5">
        <f t="shared" si="45"/>
        <v>4835.7826575235513</v>
      </c>
      <c r="AN184" s="5">
        <f t="shared" si="13"/>
        <v>1479.2431028722367</v>
      </c>
      <c r="AO184" s="35">
        <f t="shared" si="14"/>
        <v>3.415462222506345E-2</v>
      </c>
      <c r="AP184" s="5">
        <f t="shared" si="15"/>
        <v>3356.5395546513146</v>
      </c>
      <c r="AQ184" s="35">
        <f t="shared" si="16"/>
        <v>7.7499999999999999E-2</v>
      </c>
      <c r="AR184" s="5">
        <f t="shared" si="46"/>
        <v>156756.98947944221</v>
      </c>
      <c r="AS184" s="5">
        <f t="shared" si="47"/>
        <v>699176.5409022267</v>
      </c>
      <c r="AT184" s="5">
        <f t="shared" si="17"/>
        <v>518243.01052055712</v>
      </c>
      <c r="AU184" s="5">
        <f t="shared" si="18"/>
        <v>855933.53038166894</v>
      </c>
      <c r="AV184" s="150"/>
      <c r="AW184" s="2">
        <v>177</v>
      </c>
      <c r="AX184" s="118">
        <v>50222</v>
      </c>
      <c r="AY184" s="5">
        <f t="shared" si="48"/>
        <v>515185.61771054403</v>
      </c>
      <c r="AZ184" s="5">
        <f t="shared" si="49"/>
        <v>4719.6979327312483</v>
      </c>
      <c r="BA184" s="5">
        <f t="shared" si="19"/>
        <v>1499.7878220403486</v>
      </c>
      <c r="BB184" s="35">
        <f t="shared" si="20"/>
        <v>3.4933921378597209E-2</v>
      </c>
      <c r="BC184" s="5">
        <f t="shared" si="21"/>
        <v>3219.9101106908997</v>
      </c>
      <c r="BD184" s="35">
        <f t="shared" si="22"/>
        <v>7.4999999999999997E-2</v>
      </c>
      <c r="BE184" s="5">
        <f t="shared" si="50"/>
        <v>161314.17011149644</v>
      </c>
      <c r="BF184" s="5">
        <f t="shared" si="51"/>
        <v>674072.36398193438</v>
      </c>
      <c r="BG184" s="5">
        <f t="shared" si="23"/>
        <v>513685.82988850371</v>
      </c>
      <c r="BH184" s="5">
        <f t="shared" si="24"/>
        <v>835386.53409343085</v>
      </c>
      <c r="BI184" s="150"/>
      <c r="BJ184" s="2">
        <v>177</v>
      </c>
      <c r="BK184" s="118">
        <v>50222</v>
      </c>
      <c r="BL184" s="5">
        <f t="shared" si="52"/>
        <v>510558.53800341277</v>
      </c>
      <c r="BM184" s="5">
        <f t="shared" si="53"/>
        <v>4604.6898903792935</v>
      </c>
      <c r="BN184" s="5">
        <f t="shared" si="25"/>
        <v>1520.0653899420081</v>
      </c>
      <c r="BO184" s="35">
        <f t="shared" si="26"/>
        <v>3.572711711106899E-2</v>
      </c>
      <c r="BP184" s="5">
        <f t="shared" si="27"/>
        <v>3084.6245004372854</v>
      </c>
      <c r="BQ184" s="35">
        <f t="shared" si="28"/>
        <v>7.2499999999999995E-2</v>
      </c>
      <c r="BR184" s="5">
        <f t="shared" si="54"/>
        <v>165961.52738652911</v>
      </c>
      <c r="BS184" s="5">
        <f t="shared" si="55"/>
        <v>649068.58321060555</v>
      </c>
      <c r="BT184" s="5">
        <f t="shared" si="29"/>
        <v>509038.47261347075</v>
      </c>
      <c r="BU184" s="5">
        <f t="shared" si="30"/>
        <v>815030.11059713468</v>
      </c>
      <c r="BV184" s="150"/>
      <c r="BW184" s="2">
        <v>177</v>
      </c>
      <c r="BX184" s="118">
        <v>50222</v>
      </c>
      <c r="BY184" s="5">
        <f t="shared" si="56"/>
        <v>505841.65393515251</v>
      </c>
      <c r="BZ184" s="5">
        <f t="shared" si="57"/>
        <v>4490.7918424594827</v>
      </c>
      <c r="CA184" s="5">
        <f t="shared" si="31"/>
        <v>1540.048861171093</v>
      </c>
      <c r="CB184" s="35">
        <f t="shared" si="32"/>
        <v>3.6534330833147E-2</v>
      </c>
      <c r="CC184" s="5">
        <f t="shared" si="33"/>
        <v>2950.7429812883897</v>
      </c>
      <c r="CD184" s="35">
        <f t="shared" si="34"/>
        <v>7.0000000000000007E-2</v>
      </c>
      <c r="CE184" s="5">
        <f t="shared" si="58"/>
        <v>170698.39492601837</v>
      </c>
      <c r="CF184" s="5">
        <f t="shared" si="59"/>
        <v>624171.76118931046</v>
      </c>
      <c r="CG184" s="5">
        <f t="shared" si="35"/>
        <v>504301.60507398139</v>
      </c>
      <c r="CH184" s="5">
        <f t="shared" si="36"/>
        <v>794870.15611532889</v>
      </c>
    </row>
    <row r="185" spans="9:86" ht="14.25" customHeight="1">
      <c r="I185" s="150"/>
      <c r="J185" s="2">
        <v>178</v>
      </c>
      <c r="K185" s="118">
        <v>50253</v>
      </c>
      <c r="L185" s="5">
        <f t="shared" si="37"/>
        <v>527084.92232435872</v>
      </c>
      <c r="M185" s="5">
        <f t="shared" si="0"/>
        <v>5071.049577343746</v>
      </c>
      <c r="N185" s="5">
        <f t="shared" si="1"/>
        <v>1447.3407363637798</v>
      </c>
      <c r="O185" s="35">
        <f t="shared" si="2"/>
        <v>3.2951215450775777E-2</v>
      </c>
      <c r="P185" s="5">
        <f t="shared" si="3"/>
        <v>3623.7088409799662</v>
      </c>
      <c r="Q185" s="35">
        <f t="shared" si="4"/>
        <v>8.2500000000000004E-2</v>
      </c>
      <c r="R185" s="5">
        <f t="shared" si="38"/>
        <v>149362.41841200524</v>
      </c>
      <c r="S185" s="5">
        <f t="shared" si="39"/>
        <v>753284.40635518217</v>
      </c>
      <c r="T185" s="5">
        <f t="shared" si="5"/>
        <v>525637.58158799494</v>
      </c>
      <c r="U185" s="5">
        <f t="shared" si="6"/>
        <v>902646.82476718747</v>
      </c>
      <c r="V185" s="150"/>
      <c r="W185" s="2">
        <v>178</v>
      </c>
      <c r="X185" s="118">
        <v>50253</v>
      </c>
      <c r="Y185" s="5">
        <f t="shared" si="40"/>
        <v>522709.49824755004</v>
      </c>
      <c r="Z185" s="5">
        <f t="shared" si="41"/>
        <v>4952.9108736857979</v>
      </c>
      <c r="AA185" s="5">
        <f t="shared" si="7"/>
        <v>1468.1808853687976</v>
      </c>
      <c r="AB185" s="35">
        <f t="shared" si="8"/>
        <v>3.3705472511007979E-2</v>
      </c>
      <c r="AC185" s="5">
        <f t="shared" si="9"/>
        <v>3484.7299883170003</v>
      </c>
      <c r="AD185" s="35">
        <f t="shared" si="10"/>
        <v>0.08</v>
      </c>
      <c r="AE185" s="5">
        <f t="shared" si="42"/>
        <v>153758.6826378188</v>
      </c>
      <c r="AF185" s="5">
        <f t="shared" si="43"/>
        <v>727859.45287825342</v>
      </c>
      <c r="AG185" s="5">
        <f t="shared" si="11"/>
        <v>521241.31736218126</v>
      </c>
      <c r="AH185" s="5">
        <f t="shared" si="12"/>
        <v>881618.13551607216</v>
      </c>
      <c r="AI185" s="150"/>
      <c r="AJ185" s="2">
        <v>178</v>
      </c>
      <c r="AK185" s="118">
        <v>50253</v>
      </c>
      <c r="AL185" s="5">
        <f t="shared" si="44"/>
        <v>518243.01052055712</v>
      </c>
      <c r="AM185" s="5">
        <f t="shared" si="45"/>
        <v>4835.7826575235513</v>
      </c>
      <c r="AN185" s="5">
        <f t="shared" si="13"/>
        <v>1488.7965479116201</v>
      </c>
      <c r="AO185" s="35">
        <f t="shared" si="14"/>
        <v>3.4473322769937809E-2</v>
      </c>
      <c r="AP185" s="5">
        <f t="shared" si="15"/>
        <v>3346.9861096119312</v>
      </c>
      <c r="AQ185" s="35">
        <f t="shared" si="16"/>
        <v>7.7499999999999999E-2</v>
      </c>
      <c r="AR185" s="5">
        <f t="shared" si="46"/>
        <v>158245.78602735384</v>
      </c>
      <c r="AS185" s="5">
        <f t="shared" si="47"/>
        <v>702523.52701183863</v>
      </c>
      <c r="AT185" s="5">
        <f t="shared" si="17"/>
        <v>516754.21397264552</v>
      </c>
      <c r="AU185" s="5">
        <f t="shared" si="18"/>
        <v>860769.31303919246</v>
      </c>
      <c r="AV185" s="150"/>
      <c r="AW185" s="2">
        <v>178</v>
      </c>
      <c r="AX185" s="118">
        <v>50253</v>
      </c>
      <c r="AY185" s="5">
        <f t="shared" si="48"/>
        <v>513685.82988850371</v>
      </c>
      <c r="AZ185" s="5">
        <f t="shared" si="49"/>
        <v>4719.6979327312483</v>
      </c>
      <c r="BA185" s="5">
        <f t="shared" si="19"/>
        <v>1509.1614959281005</v>
      </c>
      <c r="BB185" s="35">
        <f t="shared" si="20"/>
        <v>3.5254891019804842E-2</v>
      </c>
      <c r="BC185" s="5">
        <f t="shared" si="21"/>
        <v>3210.5364368031478</v>
      </c>
      <c r="BD185" s="35">
        <f t="shared" si="22"/>
        <v>7.4999999999999997E-2</v>
      </c>
      <c r="BE185" s="5">
        <f t="shared" si="50"/>
        <v>162823.33160742454</v>
      </c>
      <c r="BF185" s="5">
        <f t="shared" si="51"/>
        <v>677282.90041873755</v>
      </c>
      <c r="BG185" s="5">
        <f t="shared" si="23"/>
        <v>512176.66839257558</v>
      </c>
      <c r="BH185" s="5">
        <f t="shared" si="24"/>
        <v>840106.23202616209</v>
      </c>
      <c r="BI185" s="150"/>
      <c r="BJ185" s="2">
        <v>178</v>
      </c>
      <c r="BK185" s="118">
        <v>50253</v>
      </c>
      <c r="BL185" s="5">
        <f t="shared" si="52"/>
        <v>509038.47261347075</v>
      </c>
      <c r="BM185" s="5">
        <f t="shared" si="53"/>
        <v>4604.6898903792935</v>
      </c>
      <c r="BN185" s="5">
        <f t="shared" si="25"/>
        <v>1529.2491183395746</v>
      </c>
      <c r="BO185" s="35">
        <f t="shared" si="26"/>
        <v>3.60502995497737E-2</v>
      </c>
      <c r="BP185" s="5">
        <f t="shared" si="27"/>
        <v>3075.4407720397189</v>
      </c>
      <c r="BQ185" s="35">
        <f t="shared" si="28"/>
        <v>7.2499999999999995E-2</v>
      </c>
      <c r="BR185" s="5">
        <f t="shared" si="54"/>
        <v>167490.77650486867</v>
      </c>
      <c r="BS185" s="5">
        <f t="shared" si="55"/>
        <v>652144.02398264525</v>
      </c>
      <c r="BT185" s="5">
        <f t="shared" si="29"/>
        <v>507509.22349513118</v>
      </c>
      <c r="BU185" s="5">
        <f t="shared" si="30"/>
        <v>819634.80048751389</v>
      </c>
      <c r="BV185" s="150"/>
      <c r="BW185" s="2">
        <v>178</v>
      </c>
      <c r="BX185" s="118">
        <v>50253</v>
      </c>
      <c r="BY185" s="5">
        <f t="shared" si="56"/>
        <v>504301.60507398139</v>
      </c>
      <c r="BZ185" s="5">
        <f t="shared" si="57"/>
        <v>4490.7918424594827</v>
      </c>
      <c r="CA185" s="5">
        <f t="shared" si="31"/>
        <v>1549.0324795279244</v>
      </c>
      <c r="CB185" s="35">
        <f t="shared" si="32"/>
        <v>3.685966803855039E-2</v>
      </c>
      <c r="CC185" s="5">
        <f t="shared" si="33"/>
        <v>2941.7593629315584</v>
      </c>
      <c r="CD185" s="35">
        <f t="shared" si="34"/>
        <v>7.0000000000000007E-2</v>
      </c>
      <c r="CE185" s="5">
        <f t="shared" si="58"/>
        <v>172247.4274055463</v>
      </c>
      <c r="CF185" s="5">
        <f t="shared" si="59"/>
        <v>627113.52055224206</v>
      </c>
      <c r="CG185" s="5">
        <f t="shared" si="35"/>
        <v>502752.57259445346</v>
      </c>
      <c r="CH185" s="5">
        <f t="shared" si="36"/>
        <v>799360.94795778836</v>
      </c>
    </row>
    <row r="186" spans="9:86" ht="14.25" customHeight="1">
      <c r="I186" s="150"/>
      <c r="J186" s="2">
        <v>179</v>
      </c>
      <c r="K186" s="118">
        <v>50284</v>
      </c>
      <c r="L186" s="5">
        <f t="shared" si="37"/>
        <v>525637.58158799494</v>
      </c>
      <c r="M186" s="5">
        <f t="shared" si="0"/>
        <v>5071.049577343746</v>
      </c>
      <c r="N186" s="5">
        <f t="shared" si="1"/>
        <v>1457.291203926281</v>
      </c>
      <c r="O186" s="35">
        <f t="shared" si="2"/>
        <v>3.3269109857564205E-2</v>
      </c>
      <c r="P186" s="5">
        <f t="shared" si="3"/>
        <v>3613.758373417465</v>
      </c>
      <c r="Q186" s="35">
        <f t="shared" si="4"/>
        <v>8.2500000000000004E-2</v>
      </c>
      <c r="R186" s="5">
        <f t="shared" si="38"/>
        <v>150819.70961593153</v>
      </c>
      <c r="S186" s="5">
        <f t="shared" si="39"/>
        <v>756898.1647285996</v>
      </c>
      <c r="T186" s="5">
        <f t="shared" si="5"/>
        <v>524180.29038406868</v>
      </c>
      <c r="U186" s="5">
        <f t="shared" si="6"/>
        <v>907717.8743445311</v>
      </c>
      <c r="V186" s="150"/>
      <c r="W186" s="2">
        <v>179</v>
      </c>
      <c r="X186" s="118">
        <v>50284</v>
      </c>
      <c r="Y186" s="5">
        <f t="shared" si="40"/>
        <v>521241.31736218126</v>
      </c>
      <c r="Z186" s="5">
        <f t="shared" si="41"/>
        <v>4952.9108736857979</v>
      </c>
      <c r="AA186" s="5">
        <f t="shared" si="7"/>
        <v>1477.9687579379224</v>
      </c>
      <c r="AB186" s="35">
        <f t="shared" si="8"/>
        <v>3.4025746817249299E-2</v>
      </c>
      <c r="AC186" s="5">
        <f t="shared" si="9"/>
        <v>3474.9421157478755</v>
      </c>
      <c r="AD186" s="35">
        <f t="shared" si="10"/>
        <v>0.08</v>
      </c>
      <c r="AE186" s="5">
        <f t="shared" si="42"/>
        <v>155236.65139575672</v>
      </c>
      <c r="AF186" s="5">
        <f t="shared" si="43"/>
        <v>731334.39499400125</v>
      </c>
      <c r="AG186" s="5">
        <f t="shared" si="11"/>
        <v>519763.34860424337</v>
      </c>
      <c r="AH186" s="5">
        <f t="shared" si="12"/>
        <v>886571.046389758</v>
      </c>
      <c r="AI186" s="150"/>
      <c r="AJ186" s="2">
        <v>179</v>
      </c>
      <c r="AK186" s="118">
        <v>50284</v>
      </c>
      <c r="AL186" s="5">
        <f t="shared" si="44"/>
        <v>516754.21397264552</v>
      </c>
      <c r="AM186" s="5">
        <f t="shared" si="45"/>
        <v>4835.7826575235513</v>
      </c>
      <c r="AN186" s="5">
        <f t="shared" si="13"/>
        <v>1498.4116922835492</v>
      </c>
      <c r="AO186" s="35">
        <f t="shared" si="14"/>
        <v>3.4795923905817275E-2</v>
      </c>
      <c r="AP186" s="5">
        <f t="shared" si="15"/>
        <v>3337.3709652400021</v>
      </c>
      <c r="AQ186" s="35">
        <f t="shared" si="16"/>
        <v>7.7499999999999999E-2</v>
      </c>
      <c r="AR186" s="5">
        <f t="shared" si="46"/>
        <v>159744.19771963739</v>
      </c>
      <c r="AS186" s="5">
        <f t="shared" si="47"/>
        <v>705860.89797707868</v>
      </c>
      <c r="AT186" s="5">
        <f t="shared" si="17"/>
        <v>515255.802280362</v>
      </c>
      <c r="AU186" s="5">
        <f t="shared" si="18"/>
        <v>865605.0956967161</v>
      </c>
      <c r="AV186" s="150"/>
      <c r="AW186" s="2">
        <v>179</v>
      </c>
      <c r="AX186" s="118">
        <v>50284</v>
      </c>
      <c r="AY186" s="5">
        <f t="shared" si="48"/>
        <v>512176.66839257558</v>
      </c>
      <c r="AZ186" s="5">
        <f t="shared" si="49"/>
        <v>4719.6979327312483</v>
      </c>
      <c r="BA186" s="5">
        <f t="shared" si="19"/>
        <v>1518.5937552776513</v>
      </c>
      <c r="BB186" s="35">
        <f t="shared" si="20"/>
        <v>3.5579764147639914E-2</v>
      </c>
      <c r="BC186" s="5">
        <f t="shared" si="21"/>
        <v>3201.104177453597</v>
      </c>
      <c r="BD186" s="35">
        <f t="shared" si="22"/>
        <v>7.4999999999999997E-2</v>
      </c>
      <c r="BE186" s="5">
        <f t="shared" si="50"/>
        <v>164341.9253627022</v>
      </c>
      <c r="BF186" s="5">
        <f t="shared" si="51"/>
        <v>680484.00459619111</v>
      </c>
      <c r="BG186" s="5">
        <f t="shared" si="23"/>
        <v>510658.07463729795</v>
      </c>
      <c r="BH186" s="5">
        <f t="shared" si="24"/>
        <v>844825.92995889334</v>
      </c>
      <c r="BI186" s="150"/>
      <c r="BJ186" s="2">
        <v>179</v>
      </c>
      <c r="BK186" s="118">
        <v>50284</v>
      </c>
      <c r="BL186" s="5">
        <f t="shared" si="52"/>
        <v>507509.22349513118</v>
      </c>
      <c r="BM186" s="5">
        <f t="shared" si="53"/>
        <v>4604.6898903792935</v>
      </c>
      <c r="BN186" s="5">
        <f t="shared" si="25"/>
        <v>1538.488331762876</v>
      </c>
      <c r="BO186" s="35">
        <f t="shared" si="26"/>
        <v>3.6377388087670146E-2</v>
      </c>
      <c r="BP186" s="5">
        <f t="shared" si="27"/>
        <v>3066.2015586164175</v>
      </c>
      <c r="BQ186" s="35">
        <f t="shared" si="28"/>
        <v>7.2499999999999995E-2</v>
      </c>
      <c r="BR186" s="5">
        <f t="shared" si="54"/>
        <v>169029.26483663154</v>
      </c>
      <c r="BS186" s="5">
        <f t="shared" si="55"/>
        <v>655210.22554126161</v>
      </c>
      <c r="BT186" s="5">
        <f t="shared" si="29"/>
        <v>505970.73516336828</v>
      </c>
      <c r="BU186" s="5">
        <f t="shared" si="30"/>
        <v>824239.49037789321</v>
      </c>
      <c r="BV186" s="150"/>
      <c r="BW186" s="2">
        <v>179</v>
      </c>
      <c r="BX186" s="118">
        <v>50284</v>
      </c>
      <c r="BY186" s="5">
        <f t="shared" si="56"/>
        <v>502752.57259445346</v>
      </c>
      <c r="BZ186" s="5">
        <f t="shared" si="57"/>
        <v>4490.7918424594827</v>
      </c>
      <c r="CA186" s="5">
        <f t="shared" si="31"/>
        <v>1558.0685023251708</v>
      </c>
      <c r="CB186" s="35">
        <f t="shared" si="32"/>
        <v>3.7188913686541959E-2</v>
      </c>
      <c r="CC186" s="5">
        <f t="shared" si="33"/>
        <v>2932.7233401343119</v>
      </c>
      <c r="CD186" s="35">
        <f t="shared" si="34"/>
        <v>7.0000000000000007E-2</v>
      </c>
      <c r="CE186" s="5">
        <f t="shared" si="58"/>
        <v>173805.49590787146</v>
      </c>
      <c r="CF186" s="5">
        <f t="shared" si="59"/>
        <v>630046.24389237643</v>
      </c>
      <c r="CG186" s="5">
        <f t="shared" si="35"/>
        <v>501194.50409212831</v>
      </c>
      <c r="CH186" s="5">
        <f t="shared" si="36"/>
        <v>803851.73980024783</v>
      </c>
    </row>
    <row r="187" spans="9:86" ht="14.25" customHeight="1">
      <c r="I187" s="150"/>
      <c r="J187" s="2">
        <v>180</v>
      </c>
      <c r="K187" s="118">
        <v>50314</v>
      </c>
      <c r="L187" s="5">
        <f t="shared" si="37"/>
        <v>524180.29038406868</v>
      </c>
      <c r="M187" s="5">
        <f t="shared" si="0"/>
        <v>5071.049577343746</v>
      </c>
      <c r="N187" s="5">
        <f t="shared" si="1"/>
        <v>1467.3100809532739</v>
      </c>
      <c r="O187" s="35">
        <f t="shared" si="2"/>
        <v>3.3590963442250092E-2</v>
      </c>
      <c r="P187" s="5">
        <f t="shared" si="3"/>
        <v>3603.7394963904721</v>
      </c>
      <c r="Q187" s="35">
        <f t="shared" si="4"/>
        <v>8.2500000000000004E-2</v>
      </c>
      <c r="R187" s="5">
        <f t="shared" si="38"/>
        <v>152287.01969688479</v>
      </c>
      <c r="S187" s="5">
        <f t="shared" si="39"/>
        <v>760501.90422499005</v>
      </c>
      <c r="T187" s="5">
        <f t="shared" si="5"/>
        <v>522712.98030311539</v>
      </c>
      <c r="U187" s="5">
        <f t="shared" si="6"/>
        <v>912788.92392187484</v>
      </c>
      <c r="V187" s="150"/>
      <c r="W187" s="2">
        <v>180</v>
      </c>
      <c r="X187" s="118">
        <v>50314</v>
      </c>
      <c r="Y187" s="5">
        <f t="shared" si="40"/>
        <v>519763.34860424337</v>
      </c>
      <c r="Z187" s="5">
        <f t="shared" si="41"/>
        <v>4952.9108736857979</v>
      </c>
      <c r="AA187" s="5">
        <f t="shared" si="7"/>
        <v>1487.8218829908419</v>
      </c>
      <c r="AB187" s="35">
        <f t="shared" si="8"/>
        <v>3.4349983783647543E-2</v>
      </c>
      <c r="AC187" s="5">
        <f t="shared" si="9"/>
        <v>3465.088990694956</v>
      </c>
      <c r="AD187" s="35">
        <f t="shared" si="10"/>
        <v>0.08</v>
      </c>
      <c r="AE187" s="5">
        <f t="shared" si="42"/>
        <v>156724.47327874755</v>
      </c>
      <c r="AF187" s="5">
        <f t="shared" si="43"/>
        <v>734799.48398469621</v>
      </c>
      <c r="AG187" s="5">
        <f t="shared" si="11"/>
        <v>518275.52672125254</v>
      </c>
      <c r="AH187" s="5">
        <f t="shared" si="12"/>
        <v>891523.95726344374</v>
      </c>
      <c r="AI187" s="150"/>
      <c r="AJ187" s="2">
        <v>180</v>
      </c>
      <c r="AK187" s="118">
        <v>50314</v>
      </c>
      <c r="AL187" s="5">
        <f t="shared" si="44"/>
        <v>515255.802280362</v>
      </c>
      <c r="AM187" s="5">
        <f t="shared" si="45"/>
        <v>4835.7826575235513</v>
      </c>
      <c r="AN187" s="5">
        <f t="shared" si="13"/>
        <v>1508.0889344628799</v>
      </c>
      <c r="AO187" s="35">
        <f t="shared" si="14"/>
        <v>3.5122490874362922E-2</v>
      </c>
      <c r="AP187" s="5">
        <f t="shared" si="15"/>
        <v>3327.6937230606713</v>
      </c>
      <c r="AQ187" s="35">
        <f t="shared" si="16"/>
        <v>7.7499999999999999E-2</v>
      </c>
      <c r="AR187" s="5">
        <f t="shared" si="46"/>
        <v>161252.28665410026</v>
      </c>
      <c r="AS187" s="5">
        <f t="shared" si="47"/>
        <v>709188.59170013934</v>
      </c>
      <c r="AT187" s="5">
        <f t="shared" si="17"/>
        <v>513747.71334589913</v>
      </c>
      <c r="AU187" s="5">
        <f t="shared" si="18"/>
        <v>870440.87835423963</v>
      </c>
      <c r="AV187" s="150"/>
      <c r="AW187" s="2">
        <v>180</v>
      </c>
      <c r="AX187" s="118">
        <v>50314</v>
      </c>
      <c r="AY187" s="5">
        <f t="shared" si="48"/>
        <v>510658.07463729795</v>
      </c>
      <c r="AZ187" s="5">
        <f t="shared" si="49"/>
        <v>4719.6979327312483</v>
      </c>
      <c r="BA187" s="5">
        <f t="shared" si="19"/>
        <v>1528.0849662481364</v>
      </c>
      <c r="BB187" s="35">
        <f t="shared" si="20"/>
        <v>3.5908605984546045E-2</v>
      </c>
      <c r="BC187" s="5">
        <f t="shared" si="21"/>
        <v>3191.6129664831119</v>
      </c>
      <c r="BD187" s="35">
        <f t="shared" si="22"/>
        <v>7.4999999999999997E-2</v>
      </c>
      <c r="BE187" s="5">
        <f t="shared" si="50"/>
        <v>165870.01032895033</v>
      </c>
      <c r="BF187" s="5">
        <f t="shared" si="51"/>
        <v>683675.61756267422</v>
      </c>
      <c r="BG187" s="5">
        <f t="shared" si="23"/>
        <v>509129.98967104981</v>
      </c>
      <c r="BH187" s="5">
        <f t="shared" si="24"/>
        <v>849545.62789162458</v>
      </c>
      <c r="BI187" s="150"/>
      <c r="BJ187" s="2">
        <v>180</v>
      </c>
      <c r="BK187" s="118">
        <v>50314</v>
      </c>
      <c r="BL187" s="5">
        <f t="shared" si="52"/>
        <v>505970.73516336828</v>
      </c>
      <c r="BM187" s="5">
        <f t="shared" si="53"/>
        <v>4604.6898903792935</v>
      </c>
      <c r="BN187" s="5">
        <f t="shared" si="25"/>
        <v>1547.7833654339433</v>
      </c>
      <c r="BO187" s="35">
        <f t="shared" si="26"/>
        <v>3.6708447928733123E-2</v>
      </c>
      <c r="BP187" s="5">
        <f t="shared" si="27"/>
        <v>3056.9065249453502</v>
      </c>
      <c r="BQ187" s="35">
        <f t="shared" si="28"/>
        <v>7.2499999999999995E-2</v>
      </c>
      <c r="BR187" s="5">
        <f t="shared" si="54"/>
        <v>170577.04820206549</v>
      </c>
      <c r="BS187" s="5">
        <f t="shared" si="55"/>
        <v>658267.13206620701</v>
      </c>
      <c r="BT187" s="5">
        <f t="shared" si="29"/>
        <v>504422.95179793437</v>
      </c>
      <c r="BU187" s="5">
        <f t="shared" si="30"/>
        <v>828844.18026827252</v>
      </c>
      <c r="BV187" s="150"/>
      <c r="BW187" s="2">
        <v>180</v>
      </c>
      <c r="BX187" s="118">
        <v>50314</v>
      </c>
      <c r="BY187" s="5">
        <f t="shared" si="56"/>
        <v>501194.50409212831</v>
      </c>
      <c r="BZ187" s="5">
        <f t="shared" si="57"/>
        <v>4490.7918424594827</v>
      </c>
      <c r="CA187" s="5">
        <f t="shared" si="31"/>
        <v>1567.1572352554008</v>
      </c>
      <c r="CB187" s="35">
        <f t="shared" si="32"/>
        <v>3.7522132963389312E-2</v>
      </c>
      <c r="CC187" s="5">
        <f t="shared" si="33"/>
        <v>2923.6346072040819</v>
      </c>
      <c r="CD187" s="35">
        <f t="shared" si="34"/>
        <v>7.0000000000000007E-2</v>
      </c>
      <c r="CE187" s="5">
        <f t="shared" si="58"/>
        <v>175372.65314312687</v>
      </c>
      <c r="CF187" s="5">
        <f t="shared" si="59"/>
        <v>632969.87849958055</v>
      </c>
      <c r="CG187" s="5">
        <f t="shared" si="35"/>
        <v>499627.3468568729</v>
      </c>
      <c r="CH187" s="5">
        <f t="shared" si="36"/>
        <v>808342.53164270741</v>
      </c>
    </row>
    <row r="188" spans="9:86" ht="14.25" customHeight="1">
      <c r="I188" s="150"/>
      <c r="J188" s="2">
        <v>181</v>
      </c>
      <c r="K188" s="118">
        <v>50345</v>
      </c>
      <c r="L188" s="5">
        <f t="shared" si="37"/>
        <v>522712.98030311539</v>
      </c>
      <c r="M188" s="5">
        <f t="shared" si="0"/>
        <v>5071.049577343746</v>
      </c>
      <c r="N188" s="5">
        <f t="shared" si="1"/>
        <v>1477.3978377598278</v>
      </c>
      <c r="O188" s="35">
        <f t="shared" si="2"/>
        <v>3.3916842935174898E-2</v>
      </c>
      <c r="P188" s="5">
        <f t="shared" si="3"/>
        <v>3593.6517395839182</v>
      </c>
      <c r="Q188" s="35">
        <f t="shared" si="4"/>
        <v>8.2500000000000004E-2</v>
      </c>
      <c r="R188" s="5">
        <f t="shared" si="38"/>
        <v>153764.41753464463</v>
      </c>
      <c r="S188" s="5">
        <f t="shared" si="39"/>
        <v>764095.55596457398</v>
      </c>
      <c r="T188" s="5">
        <f t="shared" si="5"/>
        <v>521235.58246535558</v>
      </c>
      <c r="U188" s="5">
        <f t="shared" si="6"/>
        <v>917859.97349921858</v>
      </c>
      <c r="V188" s="150"/>
      <c r="W188" s="2">
        <v>181</v>
      </c>
      <c r="X188" s="118">
        <v>50345</v>
      </c>
      <c r="Y188" s="5">
        <f t="shared" si="40"/>
        <v>518275.52672125254</v>
      </c>
      <c r="Z188" s="5">
        <f t="shared" si="41"/>
        <v>4952.9108736857979</v>
      </c>
      <c r="AA188" s="5">
        <f t="shared" si="7"/>
        <v>1497.7406955441143</v>
      </c>
      <c r="AB188" s="35">
        <f t="shared" si="8"/>
        <v>3.4678250119643109E-2</v>
      </c>
      <c r="AC188" s="5">
        <f t="shared" si="9"/>
        <v>3455.1701781416837</v>
      </c>
      <c r="AD188" s="35">
        <f t="shared" si="10"/>
        <v>0.08</v>
      </c>
      <c r="AE188" s="5">
        <f t="shared" si="42"/>
        <v>158222.21397429166</v>
      </c>
      <c r="AF188" s="5">
        <f t="shared" si="43"/>
        <v>738254.65416283789</v>
      </c>
      <c r="AG188" s="5">
        <f t="shared" si="11"/>
        <v>516777.78602570842</v>
      </c>
      <c r="AH188" s="5">
        <f t="shared" si="12"/>
        <v>896476.86813712958</v>
      </c>
      <c r="AI188" s="150"/>
      <c r="AJ188" s="2">
        <v>181</v>
      </c>
      <c r="AK188" s="118">
        <v>50345</v>
      </c>
      <c r="AL188" s="5">
        <f t="shared" si="44"/>
        <v>513747.71334589913</v>
      </c>
      <c r="AM188" s="5">
        <f t="shared" si="45"/>
        <v>4835.7826575235513</v>
      </c>
      <c r="AN188" s="5">
        <f t="shared" si="13"/>
        <v>1517.8286754979526</v>
      </c>
      <c r="AO188" s="35">
        <f t="shared" si="14"/>
        <v>3.5453090364827064E-2</v>
      </c>
      <c r="AP188" s="5">
        <f t="shared" si="15"/>
        <v>3317.9539820255986</v>
      </c>
      <c r="AQ188" s="35">
        <f t="shared" si="16"/>
        <v>7.7499999999999999E-2</v>
      </c>
      <c r="AR188" s="5">
        <f t="shared" si="46"/>
        <v>162770.11532959822</v>
      </c>
      <c r="AS188" s="5">
        <f t="shared" si="47"/>
        <v>712506.54568216496</v>
      </c>
      <c r="AT188" s="5">
        <f t="shared" si="17"/>
        <v>512229.88467040117</v>
      </c>
      <c r="AU188" s="5">
        <f t="shared" si="18"/>
        <v>875276.66101176315</v>
      </c>
      <c r="AV188" s="150"/>
      <c r="AW188" s="2">
        <v>181</v>
      </c>
      <c r="AX188" s="118">
        <v>50345</v>
      </c>
      <c r="AY188" s="5">
        <f t="shared" si="48"/>
        <v>509129.98967104981</v>
      </c>
      <c r="AZ188" s="5">
        <f t="shared" si="49"/>
        <v>4719.6979327312483</v>
      </c>
      <c r="BA188" s="5">
        <f t="shared" si="19"/>
        <v>1537.6354972871873</v>
      </c>
      <c r="BB188" s="35">
        <f t="shared" si="20"/>
        <v>3.6241483200327468E-2</v>
      </c>
      <c r="BC188" s="5">
        <f t="shared" si="21"/>
        <v>3182.0624354440611</v>
      </c>
      <c r="BD188" s="35">
        <f t="shared" si="22"/>
        <v>7.4999999999999997E-2</v>
      </c>
      <c r="BE188" s="5">
        <f t="shared" si="50"/>
        <v>167407.64582623751</v>
      </c>
      <c r="BF188" s="5">
        <f t="shared" si="51"/>
        <v>686857.67999811831</v>
      </c>
      <c r="BG188" s="5">
        <f t="shared" si="23"/>
        <v>507592.35417376261</v>
      </c>
      <c r="BH188" s="5">
        <f t="shared" si="24"/>
        <v>854265.32582435582</v>
      </c>
      <c r="BI188" s="150"/>
      <c r="BJ188" s="2">
        <v>181</v>
      </c>
      <c r="BK188" s="118">
        <v>50345</v>
      </c>
      <c r="BL188" s="5">
        <f t="shared" si="52"/>
        <v>504422.95179793437</v>
      </c>
      <c r="BM188" s="5">
        <f t="shared" si="53"/>
        <v>4604.6898903792935</v>
      </c>
      <c r="BN188" s="5">
        <f t="shared" si="25"/>
        <v>1557.1345566001069</v>
      </c>
      <c r="BO188" s="35">
        <f t="shared" si="26"/>
        <v>3.7043545724078211E-2</v>
      </c>
      <c r="BP188" s="5">
        <f t="shared" si="27"/>
        <v>3047.5553337791866</v>
      </c>
      <c r="BQ188" s="35">
        <f t="shared" si="28"/>
        <v>7.2499999999999995E-2</v>
      </c>
      <c r="BR188" s="5">
        <f t="shared" si="54"/>
        <v>172134.18275866559</v>
      </c>
      <c r="BS188" s="5">
        <f t="shared" si="55"/>
        <v>661314.6873999862</v>
      </c>
      <c r="BT188" s="5">
        <f t="shared" si="29"/>
        <v>502865.81724133424</v>
      </c>
      <c r="BU188" s="5">
        <f t="shared" si="30"/>
        <v>833448.87015865184</v>
      </c>
      <c r="BV188" s="150"/>
      <c r="BW188" s="2">
        <v>181</v>
      </c>
      <c r="BX188" s="118">
        <v>50345</v>
      </c>
      <c r="BY188" s="5">
        <f t="shared" si="56"/>
        <v>499627.3468568729</v>
      </c>
      <c r="BZ188" s="5">
        <f t="shared" si="57"/>
        <v>4490.7918424594827</v>
      </c>
      <c r="CA188" s="5">
        <f t="shared" si="31"/>
        <v>1576.2989857943908</v>
      </c>
      <c r="CB188" s="35">
        <f t="shared" si="32"/>
        <v>3.7859392502291103E-2</v>
      </c>
      <c r="CC188" s="5">
        <f t="shared" si="33"/>
        <v>2914.4928566650919</v>
      </c>
      <c r="CD188" s="35">
        <f t="shared" si="34"/>
        <v>7.0000000000000007E-2</v>
      </c>
      <c r="CE188" s="5">
        <f t="shared" si="58"/>
        <v>176948.95212892126</v>
      </c>
      <c r="CF188" s="5">
        <f t="shared" si="59"/>
        <v>635884.3713562456</v>
      </c>
      <c r="CG188" s="5">
        <f t="shared" si="35"/>
        <v>498051.04787107848</v>
      </c>
      <c r="CH188" s="5">
        <f t="shared" si="36"/>
        <v>812833.32348516688</v>
      </c>
    </row>
    <row r="189" spans="9:86" ht="14.25" customHeight="1">
      <c r="I189" s="150"/>
      <c r="J189" s="2">
        <v>182</v>
      </c>
      <c r="K189" s="118">
        <v>50375</v>
      </c>
      <c r="L189" s="5">
        <f t="shared" si="37"/>
        <v>521235.58246535558</v>
      </c>
      <c r="M189" s="5">
        <f t="shared" si="0"/>
        <v>5071.049577343746</v>
      </c>
      <c r="N189" s="5">
        <f t="shared" si="1"/>
        <v>1487.5549478944263</v>
      </c>
      <c r="O189" s="35">
        <f t="shared" si="2"/>
        <v>3.4246816555198581E-2</v>
      </c>
      <c r="P189" s="5">
        <f t="shared" si="3"/>
        <v>3583.4946294493197</v>
      </c>
      <c r="Q189" s="35">
        <f t="shared" si="4"/>
        <v>8.2500000000000004E-2</v>
      </c>
      <c r="R189" s="5">
        <f t="shared" si="38"/>
        <v>155251.97248253904</v>
      </c>
      <c r="S189" s="5">
        <f t="shared" si="39"/>
        <v>767679.05059402331</v>
      </c>
      <c r="T189" s="5">
        <f t="shared" si="5"/>
        <v>519748.02751746116</v>
      </c>
      <c r="U189" s="5">
        <f t="shared" si="6"/>
        <v>922931.02307656233</v>
      </c>
      <c r="V189" s="150"/>
      <c r="W189" s="2">
        <v>182</v>
      </c>
      <c r="X189" s="118">
        <v>50375</v>
      </c>
      <c r="Y189" s="5">
        <f t="shared" si="40"/>
        <v>516777.78602570842</v>
      </c>
      <c r="Z189" s="5">
        <f t="shared" si="41"/>
        <v>4952.9108736857979</v>
      </c>
      <c r="AA189" s="5">
        <f t="shared" si="7"/>
        <v>1507.7256335144084</v>
      </c>
      <c r="AB189" s="35">
        <f t="shared" si="8"/>
        <v>3.5010614022934865E-2</v>
      </c>
      <c r="AC189" s="5">
        <f t="shared" si="9"/>
        <v>3445.1852401713895</v>
      </c>
      <c r="AD189" s="35">
        <f t="shared" si="10"/>
        <v>0.08</v>
      </c>
      <c r="AE189" s="5">
        <f t="shared" si="42"/>
        <v>159729.93960780607</v>
      </c>
      <c r="AF189" s="5">
        <f t="shared" si="43"/>
        <v>741699.83940300927</v>
      </c>
      <c r="AG189" s="5">
        <f t="shared" si="11"/>
        <v>515270.06039219402</v>
      </c>
      <c r="AH189" s="5">
        <f t="shared" si="12"/>
        <v>901429.77901081531</v>
      </c>
      <c r="AI189" s="150"/>
      <c r="AJ189" s="2">
        <v>182</v>
      </c>
      <c r="AK189" s="118">
        <v>50375</v>
      </c>
      <c r="AL189" s="5">
        <f t="shared" si="44"/>
        <v>512229.88467040117</v>
      </c>
      <c r="AM189" s="5">
        <f t="shared" si="45"/>
        <v>4835.7826575235513</v>
      </c>
      <c r="AN189" s="5">
        <f t="shared" si="13"/>
        <v>1527.6313190272103</v>
      </c>
      <c r="AO189" s="35">
        <f t="shared" si="14"/>
        <v>3.5787790554473675E-2</v>
      </c>
      <c r="AP189" s="5">
        <f t="shared" si="15"/>
        <v>3308.1513384963409</v>
      </c>
      <c r="AQ189" s="35">
        <f t="shared" si="16"/>
        <v>7.7499999999999999E-2</v>
      </c>
      <c r="AR189" s="5">
        <f t="shared" si="46"/>
        <v>164297.74664862544</v>
      </c>
      <c r="AS189" s="5">
        <f t="shared" si="47"/>
        <v>715814.69702066132</v>
      </c>
      <c r="AT189" s="5">
        <f t="shared" si="17"/>
        <v>510702.25335137395</v>
      </c>
      <c r="AU189" s="5">
        <f t="shared" si="18"/>
        <v>880112.44366928679</v>
      </c>
      <c r="AV189" s="150"/>
      <c r="AW189" s="2">
        <v>182</v>
      </c>
      <c r="AX189" s="118">
        <v>50375</v>
      </c>
      <c r="AY189" s="5">
        <f t="shared" si="48"/>
        <v>507592.35417376261</v>
      </c>
      <c r="AZ189" s="5">
        <f t="shared" si="49"/>
        <v>4719.6979327312483</v>
      </c>
      <c r="BA189" s="5">
        <f t="shared" si="19"/>
        <v>1547.2457191452322</v>
      </c>
      <c r="BB189" s="35">
        <f t="shared" si="20"/>
        <v>3.6578463952565407E-2</v>
      </c>
      <c r="BC189" s="5">
        <f t="shared" si="21"/>
        <v>3172.4522135860161</v>
      </c>
      <c r="BD189" s="35">
        <f t="shared" si="22"/>
        <v>7.4999999999999997E-2</v>
      </c>
      <c r="BE189" s="5">
        <f t="shared" si="50"/>
        <v>168954.89154538274</v>
      </c>
      <c r="BF189" s="5">
        <f t="shared" si="51"/>
        <v>690030.13221170427</v>
      </c>
      <c r="BG189" s="5">
        <f t="shared" si="23"/>
        <v>506045.10845461738</v>
      </c>
      <c r="BH189" s="5">
        <f t="shared" si="24"/>
        <v>858985.02375708707</v>
      </c>
      <c r="BI189" s="150"/>
      <c r="BJ189" s="2">
        <v>182</v>
      </c>
      <c r="BK189" s="118">
        <v>50375</v>
      </c>
      <c r="BL189" s="5">
        <f t="shared" si="52"/>
        <v>502865.81724133424</v>
      </c>
      <c r="BM189" s="5">
        <f t="shared" si="53"/>
        <v>4604.6898903792935</v>
      </c>
      <c r="BN189" s="5">
        <f t="shared" si="25"/>
        <v>1566.5422445462327</v>
      </c>
      <c r="BO189" s="35">
        <f t="shared" si="26"/>
        <v>3.7382749612374339E-2</v>
      </c>
      <c r="BP189" s="5">
        <f t="shared" si="27"/>
        <v>3038.1476458330608</v>
      </c>
      <c r="BQ189" s="35">
        <f t="shared" si="28"/>
        <v>7.2499999999999995E-2</v>
      </c>
      <c r="BR189" s="5">
        <f t="shared" si="54"/>
        <v>173700.72500321182</v>
      </c>
      <c r="BS189" s="5">
        <f t="shared" si="55"/>
        <v>664352.83504581929</v>
      </c>
      <c r="BT189" s="5">
        <f t="shared" si="29"/>
        <v>501299.27499678801</v>
      </c>
      <c r="BU189" s="5">
        <f t="shared" si="30"/>
        <v>838053.56004903116</v>
      </c>
      <c r="BV189" s="150"/>
      <c r="BW189" s="2">
        <v>182</v>
      </c>
      <c r="BX189" s="118">
        <v>50375</v>
      </c>
      <c r="BY189" s="5">
        <f t="shared" si="56"/>
        <v>498051.04787107848</v>
      </c>
      <c r="BZ189" s="5">
        <f t="shared" si="57"/>
        <v>4490.7918424594827</v>
      </c>
      <c r="CA189" s="5">
        <f t="shared" si="31"/>
        <v>1585.4940632115249</v>
      </c>
      <c r="CB189" s="35">
        <f t="shared" si="32"/>
        <v>3.8200760423785313E-2</v>
      </c>
      <c r="CC189" s="5">
        <f t="shared" si="33"/>
        <v>2905.2977792479578</v>
      </c>
      <c r="CD189" s="35">
        <f t="shared" si="34"/>
        <v>7.0000000000000007E-2</v>
      </c>
      <c r="CE189" s="5">
        <f t="shared" si="58"/>
        <v>178534.44619213277</v>
      </c>
      <c r="CF189" s="5">
        <f t="shared" si="59"/>
        <v>638789.66913549358</v>
      </c>
      <c r="CG189" s="5">
        <f t="shared" si="35"/>
        <v>496465.55380786693</v>
      </c>
      <c r="CH189" s="5">
        <f t="shared" si="36"/>
        <v>817324.11532762635</v>
      </c>
    </row>
    <row r="190" spans="9:86" ht="14.25" customHeight="1">
      <c r="I190" s="150"/>
      <c r="J190" s="2">
        <v>183</v>
      </c>
      <c r="K190" s="118">
        <v>50406</v>
      </c>
      <c r="L190" s="5">
        <f t="shared" si="37"/>
        <v>519748.02751746116</v>
      </c>
      <c r="M190" s="5">
        <f t="shared" si="0"/>
        <v>5071.049577343746</v>
      </c>
      <c r="N190" s="5">
        <f t="shared" si="1"/>
        <v>1497.7818881612006</v>
      </c>
      <c r="O190" s="35">
        <f t="shared" si="2"/>
        <v>3.4580954051491003E-2</v>
      </c>
      <c r="P190" s="5">
        <f t="shared" si="3"/>
        <v>3573.2676891825454</v>
      </c>
      <c r="Q190" s="35">
        <f t="shared" si="4"/>
        <v>8.2500000000000004E-2</v>
      </c>
      <c r="R190" s="5">
        <f t="shared" si="38"/>
        <v>156749.75437070025</v>
      </c>
      <c r="S190" s="5">
        <f t="shared" si="39"/>
        <v>771252.31828320585</v>
      </c>
      <c r="T190" s="5">
        <f t="shared" si="5"/>
        <v>518250.24562929996</v>
      </c>
      <c r="U190" s="5">
        <f t="shared" si="6"/>
        <v>928002.07265390607</v>
      </c>
      <c r="V190" s="150"/>
      <c r="W190" s="2">
        <v>183</v>
      </c>
      <c r="X190" s="118">
        <v>50406</v>
      </c>
      <c r="Y190" s="5">
        <f t="shared" si="40"/>
        <v>515270.06039219402</v>
      </c>
      <c r="Z190" s="5">
        <f t="shared" si="41"/>
        <v>4952.9108736857979</v>
      </c>
      <c r="AA190" s="5">
        <f t="shared" si="7"/>
        <v>1517.7771377378376</v>
      </c>
      <c r="AB190" s="35">
        <f t="shared" si="8"/>
        <v>3.5347145221267293E-2</v>
      </c>
      <c r="AC190" s="5">
        <f t="shared" si="9"/>
        <v>3435.1337359479603</v>
      </c>
      <c r="AD190" s="35">
        <f t="shared" si="10"/>
        <v>0.08</v>
      </c>
      <c r="AE190" s="5">
        <f t="shared" si="42"/>
        <v>161247.7167455439</v>
      </c>
      <c r="AF190" s="5">
        <f t="shared" si="43"/>
        <v>745134.97313895728</v>
      </c>
      <c r="AG190" s="5">
        <f t="shared" si="11"/>
        <v>513752.28325445618</v>
      </c>
      <c r="AH190" s="5">
        <f t="shared" si="12"/>
        <v>906382.68988450116</v>
      </c>
      <c r="AI190" s="150"/>
      <c r="AJ190" s="2">
        <v>183</v>
      </c>
      <c r="AK190" s="118">
        <v>50406</v>
      </c>
      <c r="AL190" s="5">
        <f t="shared" si="44"/>
        <v>510702.25335137395</v>
      </c>
      <c r="AM190" s="5">
        <f t="shared" si="45"/>
        <v>4835.7826575235513</v>
      </c>
      <c r="AN190" s="5">
        <f t="shared" si="13"/>
        <v>1537.4972712959279</v>
      </c>
      <c r="AO190" s="35">
        <f t="shared" si="14"/>
        <v>3.6126661150361457E-2</v>
      </c>
      <c r="AP190" s="5">
        <f t="shared" si="15"/>
        <v>3298.2853862276233</v>
      </c>
      <c r="AQ190" s="35">
        <f t="shared" si="16"/>
        <v>7.7499999999999999E-2</v>
      </c>
      <c r="AR190" s="5">
        <f t="shared" si="46"/>
        <v>165835.24391992137</v>
      </c>
      <c r="AS190" s="5">
        <f t="shared" si="47"/>
        <v>719112.98240688897</v>
      </c>
      <c r="AT190" s="5">
        <f t="shared" si="17"/>
        <v>509164.75608007802</v>
      </c>
      <c r="AU190" s="5">
        <f t="shared" si="18"/>
        <v>884948.22632681031</v>
      </c>
      <c r="AV190" s="150"/>
      <c r="AW190" s="2">
        <v>183</v>
      </c>
      <c r="AX190" s="118">
        <v>50406</v>
      </c>
      <c r="AY190" s="5">
        <f t="shared" si="48"/>
        <v>506045.10845461738</v>
      </c>
      <c r="AZ190" s="5">
        <f t="shared" si="49"/>
        <v>4719.6979327312483</v>
      </c>
      <c r="BA190" s="5">
        <f t="shared" si="19"/>
        <v>1556.9160048898898</v>
      </c>
      <c r="BB190" s="35">
        <f t="shared" si="20"/>
        <v>3.6919617928396965E-2</v>
      </c>
      <c r="BC190" s="5">
        <f t="shared" si="21"/>
        <v>3162.7819278413585</v>
      </c>
      <c r="BD190" s="35">
        <f t="shared" si="22"/>
        <v>7.4999999999999997E-2</v>
      </c>
      <c r="BE190" s="5">
        <f t="shared" si="50"/>
        <v>170511.80755027261</v>
      </c>
      <c r="BF190" s="5">
        <f t="shared" si="51"/>
        <v>693192.91413954564</v>
      </c>
      <c r="BG190" s="5">
        <f t="shared" si="23"/>
        <v>504488.1924497275</v>
      </c>
      <c r="BH190" s="5">
        <f t="shared" si="24"/>
        <v>863704.72168981819</v>
      </c>
      <c r="BI190" s="150"/>
      <c r="BJ190" s="2">
        <v>183</v>
      </c>
      <c r="BK190" s="118">
        <v>50406</v>
      </c>
      <c r="BL190" s="5">
        <f t="shared" si="52"/>
        <v>501299.27499678801</v>
      </c>
      <c r="BM190" s="5">
        <f t="shared" si="53"/>
        <v>4604.6898903792935</v>
      </c>
      <c r="BN190" s="5">
        <f t="shared" si="25"/>
        <v>1576.0067706070326</v>
      </c>
      <c r="BO190" s="35">
        <f t="shared" si="26"/>
        <v>3.7726129261618363E-2</v>
      </c>
      <c r="BP190" s="5">
        <f t="shared" si="27"/>
        <v>3028.6831197722609</v>
      </c>
      <c r="BQ190" s="35">
        <f t="shared" si="28"/>
        <v>7.2499999999999995E-2</v>
      </c>
      <c r="BR190" s="5">
        <f t="shared" si="54"/>
        <v>175276.73177381884</v>
      </c>
      <c r="BS190" s="5">
        <f t="shared" si="55"/>
        <v>667381.51816559152</v>
      </c>
      <c r="BT190" s="5">
        <f t="shared" si="29"/>
        <v>499723.26822618098</v>
      </c>
      <c r="BU190" s="5">
        <f t="shared" si="30"/>
        <v>842658.24993941037</v>
      </c>
      <c r="BV190" s="150"/>
      <c r="BW190" s="2">
        <v>183</v>
      </c>
      <c r="BX190" s="118">
        <v>50406</v>
      </c>
      <c r="BY190" s="5">
        <f t="shared" si="56"/>
        <v>496465.55380786693</v>
      </c>
      <c r="BZ190" s="5">
        <f t="shared" si="57"/>
        <v>4490.7918424594827</v>
      </c>
      <c r="CA190" s="5">
        <f t="shared" si="31"/>
        <v>1594.7427785802588</v>
      </c>
      <c r="CB190" s="35">
        <f t="shared" si="32"/>
        <v>3.8546306377519851E-2</v>
      </c>
      <c r="CC190" s="5">
        <f t="shared" si="33"/>
        <v>2896.0490638792239</v>
      </c>
      <c r="CD190" s="35">
        <f t="shared" si="34"/>
        <v>7.0000000000000007E-2</v>
      </c>
      <c r="CE190" s="5">
        <f t="shared" si="58"/>
        <v>180129.18897071303</v>
      </c>
      <c r="CF190" s="5">
        <f t="shared" si="59"/>
        <v>641685.71819937276</v>
      </c>
      <c r="CG190" s="5">
        <f t="shared" si="35"/>
        <v>494870.81102928665</v>
      </c>
      <c r="CH190" s="5">
        <f t="shared" si="36"/>
        <v>821814.90717008582</v>
      </c>
    </row>
    <row r="191" spans="9:86" ht="14.25" customHeight="1">
      <c r="I191" s="150"/>
      <c r="J191" s="2">
        <v>184</v>
      </c>
      <c r="K191" s="118">
        <v>50437</v>
      </c>
      <c r="L191" s="5">
        <f t="shared" si="37"/>
        <v>518250.24562929996</v>
      </c>
      <c r="M191" s="5">
        <f t="shared" si="0"/>
        <v>5071.049577343746</v>
      </c>
      <c r="N191" s="5">
        <f t="shared" si="1"/>
        <v>1508.0791386423089</v>
      </c>
      <c r="O191" s="35">
        <f t="shared" si="2"/>
        <v>3.4919326746739837E-2</v>
      </c>
      <c r="P191" s="5">
        <f t="shared" si="3"/>
        <v>3562.9704387014372</v>
      </c>
      <c r="Q191" s="35">
        <f t="shared" si="4"/>
        <v>8.2500000000000004E-2</v>
      </c>
      <c r="R191" s="5">
        <f t="shared" si="38"/>
        <v>158257.83350934257</v>
      </c>
      <c r="S191" s="5">
        <f t="shared" si="39"/>
        <v>774815.2887219073</v>
      </c>
      <c r="T191" s="5">
        <f t="shared" si="5"/>
        <v>516742.16649065766</v>
      </c>
      <c r="U191" s="5">
        <f t="shared" si="6"/>
        <v>933073.12223124993</v>
      </c>
      <c r="V191" s="150"/>
      <c r="W191" s="2">
        <v>184</v>
      </c>
      <c r="X191" s="118">
        <v>50437</v>
      </c>
      <c r="Y191" s="5">
        <f t="shared" si="40"/>
        <v>513752.28325445618</v>
      </c>
      <c r="Z191" s="5">
        <f t="shared" si="41"/>
        <v>4952.9108736857979</v>
      </c>
      <c r="AA191" s="5">
        <f t="shared" si="7"/>
        <v>1527.8956519894232</v>
      </c>
      <c r="AB191" s="35">
        <f t="shared" si="8"/>
        <v>3.5687915015634231E-2</v>
      </c>
      <c r="AC191" s="5">
        <f t="shared" si="9"/>
        <v>3425.0152216963747</v>
      </c>
      <c r="AD191" s="35">
        <f t="shared" si="10"/>
        <v>0.08</v>
      </c>
      <c r="AE191" s="5">
        <f t="shared" si="42"/>
        <v>162775.61239753332</v>
      </c>
      <c r="AF191" s="5">
        <f t="shared" si="43"/>
        <v>748559.98836065363</v>
      </c>
      <c r="AG191" s="5">
        <f t="shared" si="11"/>
        <v>512224.38760246674</v>
      </c>
      <c r="AH191" s="5">
        <f t="shared" si="12"/>
        <v>911335.60075818701</v>
      </c>
      <c r="AI191" s="150"/>
      <c r="AJ191" s="2">
        <v>184</v>
      </c>
      <c r="AK191" s="118">
        <v>50437</v>
      </c>
      <c r="AL191" s="5">
        <f t="shared" si="44"/>
        <v>509164.75608007802</v>
      </c>
      <c r="AM191" s="5">
        <f t="shared" si="45"/>
        <v>4835.7826575235513</v>
      </c>
      <c r="AN191" s="5">
        <f t="shared" si="13"/>
        <v>1547.4269411730475</v>
      </c>
      <c r="AO191" s="35">
        <f t="shared" si="14"/>
        <v>3.6469773432543207E-2</v>
      </c>
      <c r="AP191" s="5">
        <f t="shared" si="15"/>
        <v>3288.3557163505038</v>
      </c>
      <c r="AQ191" s="35">
        <f t="shared" si="16"/>
        <v>7.7499999999999999E-2</v>
      </c>
      <c r="AR191" s="5">
        <f t="shared" si="46"/>
        <v>167382.6708610944</v>
      </c>
      <c r="AS191" s="5">
        <f t="shared" si="47"/>
        <v>722401.33812323946</v>
      </c>
      <c r="AT191" s="5">
        <f t="shared" si="17"/>
        <v>507617.32913890498</v>
      </c>
      <c r="AU191" s="5">
        <f t="shared" si="18"/>
        <v>889784.00898433384</v>
      </c>
      <c r="AV191" s="150"/>
      <c r="AW191" s="2">
        <v>184</v>
      </c>
      <c r="AX191" s="118">
        <v>50437</v>
      </c>
      <c r="AY191" s="5">
        <f t="shared" si="48"/>
        <v>504488.1924497275</v>
      </c>
      <c r="AZ191" s="5">
        <f t="shared" si="49"/>
        <v>4719.6979327312483</v>
      </c>
      <c r="BA191" s="5">
        <f t="shared" si="19"/>
        <v>1566.6467299204519</v>
      </c>
      <c r="BB191" s="35">
        <f t="shared" si="20"/>
        <v>3.7265016387710258E-2</v>
      </c>
      <c r="BC191" s="5">
        <f t="shared" si="21"/>
        <v>3153.0512028107964</v>
      </c>
      <c r="BD191" s="35">
        <f t="shared" si="22"/>
        <v>7.4999999999999997E-2</v>
      </c>
      <c r="BE191" s="5">
        <f t="shared" si="50"/>
        <v>172078.45428019305</v>
      </c>
      <c r="BF191" s="5">
        <f t="shared" si="51"/>
        <v>696345.96534235647</v>
      </c>
      <c r="BG191" s="5">
        <f t="shared" si="23"/>
        <v>502921.54571980704</v>
      </c>
      <c r="BH191" s="5">
        <f t="shared" si="24"/>
        <v>868424.41962254955</v>
      </c>
      <c r="BI191" s="150"/>
      <c r="BJ191" s="2">
        <v>184</v>
      </c>
      <c r="BK191" s="118">
        <v>50437</v>
      </c>
      <c r="BL191" s="5">
        <f t="shared" si="52"/>
        <v>499723.26822618098</v>
      </c>
      <c r="BM191" s="5">
        <f t="shared" si="53"/>
        <v>4604.6898903792935</v>
      </c>
      <c r="BN191" s="5">
        <f t="shared" si="25"/>
        <v>1585.5284781794503</v>
      </c>
      <c r="BO191" s="35">
        <f t="shared" si="26"/>
        <v>3.8073755912325952E-2</v>
      </c>
      <c r="BP191" s="5">
        <f t="shared" si="27"/>
        <v>3019.1614121998432</v>
      </c>
      <c r="BQ191" s="35">
        <f t="shared" si="28"/>
        <v>7.2499999999999995E-2</v>
      </c>
      <c r="BR191" s="5">
        <f t="shared" si="54"/>
        <v>176862.26025199829</v>
      </c>
      <c r="BS191" s="5">
        <f t="shared" si="55"/>
        <v>670400.67957779136</v>
      </c>
      <c r="BT191" s="5">
        <f t="shared" si="29"/>
        <v>498137.73974800151</v>
      </c>
      <c r="BU191" s="5">
        <f t="shared" si="30"/>
        <v>847262.93982978968</v>
      </c>
      <c r="BV191" s="150"/>
      <c r="BW191" s="2">
        <v>184</v>
      </c>
      <c r="BX191" s="118">
        <v>50437</v>
      </c>
      <c r="BY191" s="5">
        <f t="shared" si="56"/>
        <v>494870.81102928665</v>
      </c>
      <c r="BZ191" s="5">
        <f t="shared" si="57"/>
        <v>4490.7918424594827</v>
      </c>
      <c r="CA191" s="5">
        <f t="shared" si="31"/>
        <v>1604.0454447886436</v>
      </c>
      <c r="CB191" s="35">
        <f t="shared" si="32"/>
        <v>3.8896101585439005E-2</v>
      </c>
      <c r="CC191" s="5">
        <f t="shared" si="33"/>
        <v>2886.7463976708391</v>
      </c>
      <c r="CD191" s="35">
        <f t="shared" si="34"/>
        <v>7.0000000000000007E-2</v>
      </c>
      <c r="CE191" s="5">
        <f t="shared" si="58"/>
        <v>181733.23441550168</v>
      </c>
      <c r="CF191" s="5">
        <f t="shared" si="59"/>
        <v>644572.46459704358</v>
      </c>
      <c r="CG191" s="5">
        <f t="shared" si="35"/>
        <v>493266.765584498</v>
      </c>
      <c r="CH191" s="5">
        <f t="shared" si="36"/>
        <v>826305.69901254529</v>
      </c>
    </row>
    <row r="192" spans="9:86" ht="14.25" customHeight="1">
      <c r="I192" s="150"/>
      <c r="J192" s="2">
        <v>185</v>
      </c>
      <c r="K192" s="118">
        <v>50465</v>
      </c>
      <c r="L192" s="5">
        <f t="shared" si="37"/>
        <v>516742.16649065766</v>
      </c>
      <c r="M192" s="5">
        <f t="shared" si="0"/>
        <v>5071.049577343746</v>
      </c>
      <c r="N192" s="5">
        <f t="shared" si="1"/>
        <v>1518.4471827204748</v>
      </c>
      <c r="O192" s="35">
        <f t="shared" si="2"/>
        <v>3.5262007581831678E-2</v>
      </c>
      <c r="P192" s="5">
        <f t="shared" si="3"/>
        <v>3552.6023946232713</v>
      </c>
      <c r="Q192" s="35">
        <f t="shared" si="4"/>
        <v>8.2500000000000004E-2</v>
      </c>
      <c r="R192" s="5">
        <f t="shared" si="38"/>
        <v>159776.28069206304</v>
      </c>
      <c r="S192" s="5">
        <f t="shared" si="39"/>
        <v>778367.89111653052</v>
      </c>
      <c r="T192" s="5">
        <f t="shared" si="5"/>
        <v>515223.71930793719</v>
      </c>
      <c r="U192" s="5">
        <f t="shared" si="6"/>
        <v>938144.17180859356</v>
      </c>
      <c r="V192" s="150"/>
      <c r="W192" s="2">
        <v>185</v>
      </c>
      <c r="X192" s="118">
        <v>50465</v>
      </c>
      <c r="Y192" s="5">
        <f t="shared" si="40"/>
        <v>512224.38760246674</v>
      </c>
      <c r="Z192" s="5">
        <f t="shared" si="41"/>
        <v>4952.9108736857979</v>
      </c>
      <c r="AA192" s="5">
        <f t="shared" si="7"/>
        <v>1538.0816230026862</v>
      </c>
      <c r="AB192" s="35">
        <f t="shared" si="8"/>
        <v>3.6032996324955442E-2</v>
      </c>
      <c r="AC192" s="5">
        <f t="shared" si="9"/>
        <v>3414.8292506831117</v>
      </c>
      <c r="AD192" s="35">
        <f t="shared" si="10"/>
        <v>0.08</v>
      </c>
      <c r="AE192" s="5">
        <f t="shared" si="42"/>
        <v>164313.694020536</v>
      </c>
      <c r="AF192" s="5">
        <f t="shared" si="43"/>
        <v>751974.81761133671</v>
      </c>
      <c r="AG192" s="5">
        <f t="shared" si="11"/>
        <v>510686.30597946403</v>
      </c>
      <c r="AH192" s="5">
        <f t="shared" si="12"/>
        <v>916288.51163187274</v>
      </c>
      <c r="AI192" s="150"/>
      <c r="AJ192" s="2">
        <v>185</v>
      </c>
      <c r="AK192" s="118">
        <v>50465</v>
      </c>
      <c r="AL192" s="5">
        <f t="shared" si="44"/>
        <v>507617.32913890498</v>
      </c>
      <c r="AM192" s="5">
        <f t="shared" si="45"/>
        <v>4835.7826575235513</v>
      </c>
      <c r="AN192" s="5">
        <f t="shared" si="13"/>
        <v>1557.4207401681233</v>
      </c>
      <c r="AO192" s="35">
        <f t="shared" si="14"/>
        <v>3.6817200298738001E-2</v>
      </c>
      <c r="AP192" s="5">
        <f t="shared" si="15"/>
        <v>3278.361917355428</v>
      </c>
      <c r="AQ192" s="35">
        <f t="shared" si="16"/>
        <v>7.7499999999999999E-2</v>
      </c>
      <c r="AR192" s="5">
        <f t="shared" si="46"/>
        <v>168940.09160126254</v>
      </c>
      <c r="AS192" s="5">
        <f t="shared" si="47"/>
        <v>725679.70004059491</v>
      </c>
      <c r="AT192" s="5">
        <f t="shared" si="17"/>
        <v>506059.90839873685</v>
      </c>
      <c r="AU192" s="5">
        <f t="shared" si="18"/>
        <v>894619.79164185748</v>
      </c>
      <c r="AV192" s="150"/>
      <c r="AW192" s="2">
        <v>185</v>
      </c>
      <c r="AX192" s="118">
        <v>50465</v>
      </c>
      <c r="AY192" s="5">
        <f t="shared" si="48"/>
        <v>502921.54571980704</v>
      </c>
      <c r="AZ192" s="5">
        <f t="shared" si="49"/>
        <v>4719.6979327312483</v>
      </c>
      <c r="BA192" s="5">
        <f t="shared" si="19"/>
        <v>1576.4382719824548</v>
      </c>
      <c r="BB192" s="35">
        <f t="shared" si="20"/>
        <v>3.7614732207812071E-2</v>
      </c>
      <c r="BC192" s="5">
        <f t="shared" si="21"/>
        <v>3143.2596607487935</v>
      </c>
      <c r="BD192" s="35">
        <f t="shared" si="22"/>
        <v>7.4999999999999997E-2</v>
      </c>
      <c r="BE192" s="5">
        <f t="shared" si="50"/>
        <v>173654.8925521755</v>
      </c>
      <c r="BF192" s="5">
        <f t="shared" si="51"/>
        <v>699489.22500310524</v>
      </c>
      <c r="BG192" s="5">
        <f t="shared" si="23"/>
        <v>501345.10744782456</v>
      </c>
      <c r="BH192" s="5">
        <f t="shared" si="24"/>
        <v>873144.11755528068</v>
      </c>
      <c r="BI192" s="150"/>
      <c r="BJ192" s="2">
        <v>185</v>
      </c>
      <c r="BK192" s="118">
        <v>50465</v>
      </c>
      <c r="BL192" s="5">
        <f t="shared" si="52"/>
        <v>498137.73974800151</v>
      </c>
      <c r="BM192" s="5">
        <f t="shared" si="53"/>
        <v>4604.6898903792935</v>
      </c>
      <c r="BN192" s="5">
        <f t="shared" si="25"/>
        <v>1595.1077127351177</v>
      </c>
      <c r="BO192" s="35">
        <f t="shared" si="26"/>
        <v>3.8425702422194778E-2</v>
      </c>
      <c r="BP192" s="5">
        <f t="shared" si="27"/>
        <v>3009.5821776441758</v>
      </c>
      <c r="BQ192" s="35">
        <f t="shared" si="28"/>
        <v>7.2499999999999995E-2</v>
      </c>
      <c r="BR192" s="5">
        <f t="shared" si="54"/>
        <v>178457.36796473342</v>
      </c>
      <c r="BS192" s="5">
        <f t="shared" si="55"/>
        <v>673410.26175543549</v>
      </c>
      <c r="BT192" s="5">
        <f t="shared" si="29"/>
        <v>496542.63203526638</v>
      </c>
      <c r="BU192" s="5">
        <f t="shared" si="30"/>
        <v>851867.62972016889</v>
      </c>
      <c r="BV192" s="150"/>
      <c r="BW192" s="2">
        <v>185</v>
      </c>
      <c r="BX192" s="118">
        <v>50465</v>
      </c>
      <c r="BY192" s="5">
        <f t="shared" si="56"/>
        <v>493266.765584498</v>
      </c>
      <c r="BZ192" s="5">
        <f t="shared" si="57"/>
        <v>4490.7918424594827</v>
      </c>
      <c r="CA192" s="5">
        <f t="shared" si="31"/>
        <v>1613.402376549911</v>
      </c>
      <c r="CB192" s="35">
        <f t="shared" si="32"/>
        <v>3.9250218886442222E-2</v>
      </c>
      <c r="CC192" s="5">
        <f t="shared" si="33"/>
        <v>2877.3894659095718</v>
      </c>
      <c r="CD192" s="35">
        <f t="shared" si="34"/>
        <v>7.0000000000000007E-2</v>
      </c>
      <c r="CE192" s="5">
        <f t="shared" si="58"/>
        <v>183346.63679205158</v>
      </c>
      <c r="CF192" s="5">
        <f t="shared" si="59"/>
        <v>647449.85406295315</v>
      </c>
      <c r="CG192" s="5">
        <f t="shared" si="35"/>
        <v>491653.3632079481</v>
      </c>
      <c r="CH192" s="5">
        <f t="shared" si="36"/>
        <v>830796.49085500475</v>
      </c>
    </row>
    <row r="193" spans="9:86" ht="14.25" customHeight="1">
      <c r="I193" s="150"/>
      <c r="J193" s="2">
        <v>186</v>
      </c>
      <c r="K193" s="118">
        <v>50496</v>
      </c>
      <c r="L193" s="5">
        <f t="shared" si="37"/>
        <v>515223.71930793719</v>
      </c>
      <c r="M193" s="5">
        <f t="shared" si="0"/>
        <v>5071.049577343746</v>
      </c>
      <c r="N193" s="5">
        <f t="shared" si="1"/>
        <v>1528.8865071016776</v>
      </c>
      <c r="O193" s="35">
        <f t="shared" si="2"/>
        <v>3.5609071162064986E-2</v>
      </c>
      <c r="P193" s="5">
        <f t="shared" si="3"/>
        <v>3542.1630702420684</v>
      </c>
      <c r="Q193" s="35">
        <f t="shared" si="4"/>
        <v>8.2500000000000004E-2</v>
      </c>
      <c r="R193" s="5">
        <f t="shared" si="38"/>
        <v>161305.16719916472</v>
      </c>
      <c r="S193" s="5">
        <f t="shared" si="39"/>
        <v>781910.05418677256</v>
      </c>
      <c r="T193" s="5">
        <f t="shared" si="5"/>
        <v>513694.83280083549</v>
      </c>
      <c r="U193" s="5">
        <f t="shared" si="6"/>
        <v>943215.2213859373</v>
      </c>
      <c r="V193" s="150"/>
      <c r="W193" s="2">
        <v>186</v>
      </c>
      <c r="X193" s="118">
        <v>50496</v>
      </c>
      <c r="Y193" s="5">
        <f t="shared" si="40"/>
        <v>510686.30597946403</v>
      </c>
      <c r="Z193" s="5">
        <f t="shared" si="41"/>
        <v>4952.9108736857979</v>
      </c>
      <c r="AA193" s="5">
        <f t="shared" si="7"/>
        <v>1548.335500489371</v>
      </c>
      <c r="AB193" s="35">
        <f t="shared" si="8"/>
        <v>3.6382463732285007E-2</v>
      </c>
      <c r="AC193" s="5">
        <f t="shared" si="9"/>
        <v>3404.5753731964269</v>
      </c>
      <c r="AD193" s="35">
        <f t="shared" si="10"/>
        <v>0.08</v>
      </c>
      <c r="AE193" s="5">
        <f t="shared" si="42"/>
        <v>165862.02952102537</v>
      </c>
      <c r="AF193" s="5">
        <f t="shared" si="43"/>
        <v>755379.3929845331</v>
      </c>
      <c r="AG193" s="5">
        <f t="shared" si="11"/>
        <v>509137.97047897463</v>
      </c>
      <c r="AH193" s="5">
        <f t="shared" si="12"/>
        <v>921241.42250555847</v>
      </c>
      <c r="AI193" s="150"/>
      <c r="AJ193" s="2">
        <v>186</v>
      </c>
      <c r="AK193" s="118">
        <v>50496</v>
      </c>
      <c r="AL193" s="5">
        <f t="shared" si="44"/>
        <v>506059.90839873685</v>
      </c>
      <c r="AM193" s="5">
        <f t="shared" si="45"/>
        <v>4835.7826575235513</v>
      </c>
      <c r="AN193" s="5">
        <f t="shared" si="13"/>
        <v>1567.4790824483757</v>
      </c>
      <c r="AO193" s="35">
        <f t="shared" si="14"/>
        <v>3.716901631053502E-2</v>
      </c>
      <c r="AP193" s="5">
        <f t="shared" si="15"/>
        <v>3268.3035750751756</v>
      </c>
      <c r="AQ193" s="35">
        <f t="shared" si="16"/>
        <v>7.7499999999999999E-2</v>
      </c>
      <c r="AR193" s="5">
        <f t="shared" si="46"/>
        <v>170507.57068371092</v>
      </c>
      <c r="AS193" s="5">
        <f t="shared" si="47"/>
        <v>728948.00361567014</v>
      </c>
      <c r="AT193" s="5">
        <f t="shared" si="17"/>
        <v>504492.4293162885</v>
      </c>
      <c r="AU193" s="5">
        <f t="shared" si="18"/>
        <v>899455.57429938111</v>
      </c>
      <c r="AV193" s="150"/>
      <c r="AW193" s="2">
        <v>186</v>
      </c>
      <c r="AX193" s="118">
        <v>50496</v>
      </c>
      <c r="AY193" s="5">
        <f t="shared" si="48"/>
        <v>501345.10744782456</v>
      </c>
      <c r="AZ193" s="5">
        <f t="shared" si="49"/>
        <v>4719.6979327312483</v>
      </c>
      <c r="BA193" s="5">
        <f t="shared" si="19"/>
        <v>1586.2910111823453</v>
      </c>
      <c r="BB193" s="35">
        <f t="shared" si="20"/>
        <v>3.7968839929627088E-2</v>
      </c>
      <c r="BC193" s="5">
        <f t="shared" si="21"/>
        <v>3133.406921548903</v>
      </c>
      <c r="BD193" s="35">
        <f t="shared" si="22"/>
        <v>7.4999999999999997E-2</v>
      </c>
      <c r="BE193" s="5">
        <f t="shared" si="50"/>
        <v>175241.18356335786</v>
      </c>
      <c r="BF193" s="5">
        <f t="shared" si="51"/>
        <v>702622.63192465412</v>
      </c>
      <c r="BG193" s="5">
        <f t="shared" si="23"/>
        <v>499758.8164366422</v>
      </c>
      <c r="BH193" s="5">
        <f t="shared" si="24"/>
        <v>877863.81548801204</v>
      </c>
      <c r="BI193" s="150"/>
      <c r="BJ193" s="2">
        <v>186</v>
      </c>
      <c r="BK193" s="118">
        <v>50496</v>
      </c>
      <c r="BL193" s="5">
        <f t="shared" si="52"/>
        <v>496542.63203526638</v>
      </c>
      <c r="BM193" s="5">
        <f t="shared" si="53"/>
        <v>4604.6898903792935</v>
      </c>
      <c r="BN193" s="5">
        <f t="shared" si="25"/>
        <v>1604.7448218328927</v>
      </c>
      <c r="BO193" s="35">
        <f t="shared" si="26"/>
        <v>3.8782043312299133E-2</v>
      </c>
      <c r="BP193" s="5">
        <f t="shared" si="27"/>
        <v>2999.9450685464008</v>
      </c>
      <c r="BQ193" s="35">
        <f t="shared" si="28"/>
        <v>7.2499999999999995E-2</v>
      </c>
      <c r="BR193" s="5">
        <f t="shared" si="54"/>
        <v>180062.11278656631</v>
      </c>
      <c r="BS193" s="5">
        <f t="shared" si="55"/>
        <v>676410.20682398195</v>
      </c>
      <c r="BT193" s="5">
        <f t="shared" si="29"/>
        <v>494937.88721343351</v>
      </c>
      <c r="BU193" s="5">
        <f t="shared" si="30"/>
        <v>856472.31961054821</v>
      </c>
      <c r="BV193" s="150"/>
      <c r="BW193" s="2">
        <v>186</v>
      </c>
      <c r="BX193" s="118">
        <v>50496</v>
      </c>
      <c r="BY193" s="5">
        <f t="shared" si="56"/>
        <v>491653.3632079481</v>
      </c>
      <c r="BZ193" s="5">
        <f t="shared" si="57"/>
        <v>4490.7918424594827</v>
      </c>
      <c r="CA193" s="5">
        <f t="shared" si="31"/>
        <v>1622.8138904131188</v>
      </c>
      <c r="CB193" s="35">
        <f t="shared" si="32"/>
        <v>3.960873278257402E-2</v>
      </c>
      <c r="CC193" s="5">
        <f t="shared" si="33"/>
        <v>2867.977952046364</v>
      </c>
      <c r="CD193" s="35">
        <f t="shared" si="34"/>
        <v>7.0000000000000007E-2</v>
      </c>
      <c r="CE193" s="5">
        <f t="shared" si="58"/>
        <v>184969.4506824647</v>
      </c>
      <c r="CF193" s="5">
        <f t="shared" si="59"/>
        <v>650317.83201499947</v>
      </c>
      <c r="CG193" s="5">
        <f t="shared" si="35"/>
        <v>490030.54931753501</v>
      </c>
      <c r="CH193" s="5">
        <f t="shared" si="36"/>
        <v>835287.28269746411</v>
      </c>
    </row>
    <row r="194" spans="9:86" ht="14.25" customHeight="1">
      <c r="I194" s="150"/>
      <c r="J194" s="2">
        <v>187</v>
      </c>
      <c r="K194" s="118">
        <v>50526</v>
      </c>
      <c r="L194" s="5">
        <f t="shared" si="37"/>
        <v>513694.83280083549</v>
      </c>
      <c r="M194" s="5">
        <f t="shared" si="0"/>
        <v>5071.049577343746</v>
      </c>
      <c r="N194" s="5">
        <f t="shared" si="1"/>
        <v>1539.3976018380022</v>
      </c>
      <c r="O194" s="35">
        <f t="shared" si="2"/>
        <v>3.5960593804956767E-2</v>
      </c>
      <c r="P194" s="5">
        <f t="shared" si="3"/>
        <v>3531.6519755057438</v>
      </c>
      <c r="Q194" s="35">
        <f t="shared" si="4"/>
        <v>8.2500000000000004E-2</v>
      </c>
      <c r="R194" s="5">
        <f t="shared" si="38"/>
        <v>162844.56480100271</v>
      </c>
      <c r="S194" s="5">
        <f t="shared" si="39"/>
        <v>785441.70616227831</v>
      </c>
      <c r="T194" s="5">
        <f t="shared" si="5"/>
        <v>512155.4351989975</v>
      </c>
      <c r="U194" s="5">
        <f t="shared" si="6"/>
        <v>948286.27096328104</v>
      </c>
      <c r="V194" s="150"/>
      <c r="W194" s="2">
        <v>187</v>
      </c>
      <c r="X194" s="118">
        <v>50526</v>
      </c>
      <c r="Y194" s="5">
        <f t="shared" si="40"/>
        <v>509137.97047897463</v>
      </c>
      <c r="Z194" s="5">
        <f t="shared" si="41"/>
        <v>4952.9108736857979</v>
      </c>
      <c r="AA194" s="5">
        <f t="shared" si="7"/>
        <v>1558.6577371593003</v>
      </c>
      <c r="AB194" s="35">
        <f t="shared" si="8"/>
        <v>3.6736393532613182E-2</v>
      </c>
      <c r="AC194" s="5">
        <f t="shared" si="9"/>
        <v>3394.2531365264977</v>
      </c>
      <c r="AD194" s="35">
        <f t="shared" si="10"/>
        <v>0.08</v>
      </c>
      <c r="AE194" s="5">
        <f t="shared" si="42"/>
        <v>167420.68725818465</v>
      </c>
      <c r="AF194" s="5">
        <f t="shared" si="43"/>
        <v>758773.64612105954</v>
      </c>
      <c r="AG194" s="5">
        <f t="shared" si="11"/>
        <v>507579.31274181535</v>
      </c>
      <c r="AH194" s="5">
        <f t="shared" si="12"/>
        <v>926194.3333792442</v>
      </c>
      <c r="AI194" s="150"/>
      <c r="AJ194" s="2">
        <v>187</v>
      </c>
      <c r="AK194" s="118">
        <v>50526</v>
      </c>
      <c r="AL194" s="5">
        <f t="shared" si="44"/>
        <v>504492.4293162885</v>
      </c>
      <c r="AM194" s="5">
        <f t="shared" si="45"/>
        <v>4835.7826575235513</v>
      </c>
      <c r="AN194" s="5">
        <f t="shared" si="13"/>
        <v>1577.6023848558548</v>
      </c>
      <c r="AO194" s="35">
        <f t="shared" si="14"/>
        <v>3.7525297741190553E-2</v>
      </c>
      <c r="AP194" s="5">
        <f t="shared" si="15"/>
        <v>3258.1802726676965</v>
      </c>
      <c r="AQ194" s="35">
        <f t="shared" si="16"/>
        <v>7.7499999999999999E-2</v>
      </c>
      <c r="AR194" s="5">
        <f t="shared" si="46"/>
        <v>172085.17306856677</v>
      </c>
      <c r="AS194" s="5">
        <f t="shared" si="47"/>
        <v>732206.18388833781</v>
      </c>
      <c r="AT194" s="5">
        <f t="shared" si="17"/>
        <v>502914.82693143265</v>
      </c>
      <c r="AU194" s="5">
        <f t="shared" si="18"/>
        <v>904291.35695690452</v>
      </c>
      <c r="AV194" s="150"/>
      <c r="AW194" s="2">
        <v>187</v>
      </c>
      <c r="AX194" s="118">
        <v>50526</v>
      </c>
      <c r="AY194" s="5">
        <f t="shared" si="48"/>
        <v>499758.8164366422</v>
      </c>
      <c r="AZ194" s="5">
        <f t="shared" si="49"/>
        <v>4719.6979327312483</v>
      </c>
      <c r="BA194" s="5">
        <f t="shared" si="19"/>
        <v>1596.2053300022349</v>
      </c>
      <c r="BB194" s="35">
        <f t="shared" si="20"/>
        <v>3.8327415805490164E-2</v>
      </c>
      <c r="BC194" s="5">
        <f t="shared" si="21"/>
        <v>3123.4926027290135</v>
      </c>
      <c r="BD194" s="35">
        <f t="shared" si="22"/>
        <v>7.4999999999999997E-2</v>
      </c>
      <c r="BE194" s="5">
        <f t="shared" si="50"/>
        <v>176837.3888933601</v>
      </c>
      <c r="BF194" s="5">
        <f t="shared" si="51"/>
        <v>705746.12452738313</v>
      </c>
      <c r="BG194" s="5">
        <f t="shared" si="23"/>
        <v>498162.61110663996</v>
      </c>
      <c r="BH194" s="5">
        <f t="shared" si="24"/>
        <v>882583.51342074317</v>
      </c>
      <c r="BI194" s="150"/>
      <c r="BJ194" s="2">
        <v>187</v>
      </c>
      <c r="BK194" s="118">
        <v>50526</v>
      </c>
      <c r="BL194" s="5">
        <f t="shared" si="52"/>
        <v>494937.88721343351</v>
      </c>
      <c r="BM194" s="5">
        <f t="shared" si="53"/>
        <v>4604.6898903792935</v>
      </c>
      <c r="BN194" s="5">
        <f t="shared" si="25"/>
        <v>1614.4401551314663</v>
      </c>
      <c r="BO194" s="35">
        <f t="shared" si="26"/>
        <v>3.9142854814877406E-2</v>
      </c>
      <c r="BP194" s="5">
        <f t="shared" si="27"/>
        <v>2990.2497352478272</v>
      </c>
      <c r="BQ194" s="35">
        <f t="shared" si="28"/>
        <v>7.2499999999999981E-2</v>
      </c>
      <c r="BR194" s="5">
        <f t="shared" si="54"/>
        <v>181676.5529416978</v>
      </c>
      <c r="BS194" s="5">
        <f t="shared" si="55"/>
        <v>679400.45655922976</v>
      </c>
      <c r="BT194" s="5">
        <f t="shared" si="29"/>
        <v>493323.44705830206</v>
      </c>
      <c r="BU194" s="5">
        <f t="shared" si="30"/>
        <v>861077.00950092752</v>
      </c>
      <c r="BV194" s="150"/>
      <c r="BW194" s="2">
        <v>187</v>
      </c>
      <c r="BX194" s="118">
        <v>50526</v>
      </c>
      <c r="BY194" s="5">
        <f t="shared" si="56"/>
        <v>490030.54931753501</v>
      </c>
      <c r="BZ194" s="5">
        <f t="shared" si="57"/>
        <v>4490.7918424594827</v>
      </c>
      <c r="CA194" s="5">
        <f t="shared" si="31"/>
        <v>1632.2803047738616</v>
      </c>
      <c r="CB194" s="35">
        <f t="shared" si="32"/>
        <v>3.9971719486806771E-2</v>
      </c>
      <c r="CC194" s="5">
        <f t="shared" si="33"/>
        <v>2858.5115376856211</v>
      </c>
      <c r="CD194" s="35">
        <f t="shared" si="34"/>
        <v>7.0000000000000007E-2</v>
      </c>
      <c r="CE194" s="5">
        <f t="shared" si="58"/>
        <v>186601.73098723855</v>
      </c>
      <c r="CF194" s="5">
        <f t="shared" si="59"/>
        <v>653176.34355268511</v>
      </c>
      <c r="CG194" s="5">
        <f t="shared" si="35"/>
        <v>488398.26901276113</v>
      </c>
      <c r="CH194" s="5">
        <f t="shared" si="36"/>
        <v>839778.07453992369</v>
      </c>
    </row>
    <row r="195" spans="9:86" ht="14.25" customHeight="1">
      <c r="I195" s="150"/>
      <c r="J195" s="2">
        <v>188</v>
      </c>
      <c r="K195" s="118">
        <v>50557</v>
      </c>
      <c r="L195" s="5">
        <f t="shared" si="37"/>
        <v>512155.4351989975</v>
      </c>
      <c r="M195" s="5">
        <f t="shared" si="0"/>
        <v>5071.049577343746</v>
      </c>
      <c r="N195" s="5">
        <f t="shared" si="1"/>
        <v>1549.9809603506383</v>
      </c>
      <c r="O195" s="35">
        <f t="shared" si="2"/>
        <v>3.6316653589707072E-2</v>
      </c>
      <c r="P195" s="5">
        <f t="shared" si="3"/>
        <v>3521.0686169931078</v>
      </c>
      <c r="Q195" s="35">
        <f t="shared" si="4"/>
        <v>8.2500000000000004E-2</v>
      </c>
      <c r="R195" s="5">
        <f t="shared" si="38"/>
        <v>164394.54576135334</v>
      </c>
      <c r="S195" s="5">
        <f t="shared" si="39"/>
        <v>788962.77477927145</v>
      </c>
      <c r="T195" s="5">
        <f t="shared" si="5"/>
        <v>510605.45423864684</v>
      </c>
      <c r="U195" s="5">
        <f t="shared" si="6"/>
        <v>953357.32054062479</v>
      </c>
      <c r="V195" s="150"/>
      <c r="W195" s="2">
        <v>188</v>
      </c>
      <c r="X195" s="118">
        <v>50557</v>
      </c>
      <c r="Y195" s="5">
        <f t="shared" si="40"/>
        <v>507579.31274181535</v>
      </c>
      <c r="Z195" s="5">
        <f t="shared" si="41"/>
        <v>4952.9108736857979</v>
      </c>
      <c r="AA195" s="5">
        <f t="shared" si="7"/>
        <v>1569.0487887403619</v>
      </c>
      <c r="AB195" s="35">
        <f t="shared" si="8"/>
        <v>3.7094863782326105E-2</v>
      </c>
      <c r="AC195" s="5">
        <f t="shared" si="9"/>
        <v>3383.862084945436</v>
      </c>
      <c r="AD195" s="35">
        <f t="shared" si="10"/>
        <v>0.08</v>
      </c>
      <c r="AE195" s="5">
        <f t="shared" si="42"/>
        <v>168989.73604692501</v>
      </c>
      <c r="AF195" s="5">
        <f t="shared" si="43"/>
        <v>762157.50820600498</v>
      </c>
      <c r="AG195" s="5">
        <f t="shared" si="11"/>
        <v>506010.26395307499</v>
      </c>
      <c r="AH195" s="5">
        <f t="shared" si="12"/>
        <v>931147.24425292993</v>
      </c>
      <c r="AI195" s="150"/>
      <c r="AJ195" s="2">
        <v>188</v>
      </c>
      <c r="AK195" s="118">
        <v>50557</v>
      </c>
      <c r="AL195" s="5">
        <f t="shared" si="44"/>
        <v>502914.82693143265</v>
      </c>
      <c r="AM195" s="5">
        <f t="shared" si="45"/>
        <v>4835.7826575235513</v>
      </c>
      <c r="AN195" s="5">
        <f t="shared" si="13"/>
        <v>1587.7910669247153</v>
      </c>
      <c r="AO195" s="35">
        <f t="shared" si="14"/>
        <v>3.7886122625082862E-2</v>
      </c>
      <c r="AP195" s="5">
        <f t="shared" si="15"/>
        <v>3247.991590598836</v>
      </c>
      <c r="AQ195" s="35">
        <f t="shared" si="16"/>
        <v>7.7499999999999999E-2</v>
      </c>
      <c r="AR195" s="5">
        <f t="shared" si="46"/>
        <v>173672.96413549149</v>
      </c>
      <c r="AS195" s="5">
        <f t="shared" si="47"/>
        <v>735454.17547893664</v>
      </c>
      <c r="AT195" s="5">
        <f t="shared" si="17"/>
        <v>501327.03586450795</v>
      </c>
      <c r="AU195" s="5">
        <f t="shared" si="18"/>
        <v>909127.13961442816</v>
      </c>
      <c r="AV195" s="150"/>
      <c r="AW195" s="2">
        <v>188</v>
      </c>
      <c r="AX195" s="118">
        <v>50557</v>
      </c>
      <c r="AY195" s="5">
        <f t="shared" si="48"/>
        <v>498162.61110663996</v>
      </c>
      <c r="AZ195" s="5">
        <f t="shared" si="49"/>
        <v>4719.6979327312483</v>
      </c>
      <c r="BA195" s="5">
        <f t="shared" si="19"/>
        <v>1606.181613314749</v>
      </c>
      <c r="BB195" s="35">
        <f t="shared" si="20"/>
        <v>3.8690537848596253E-2</v>
      </c>
      <c r="BC195" s="5">
        <f t="shared" si="21"/>
        <v>3113.5163194164993</v>
      </c>
      <c r="BD195" s="35">
        <f t="shared" si="22"/>
        <v>7.4999999999999997E-2</v>
      </c>
      <c r="BE195" s="5">
        <f t="shared" si="50"/>
        <v>178443.57050667485</v>
      </c>
      <c r="BF195" s="5">
        <f t="shared" si="51"/>
        <v>708859.64084679959</v>
      </c>
      <c r="BG195" s="5">
        <f t="shared" si="23"/>
        <v>496556.42949332524</v>
      </c>
      <c r="BH195" s="5">
        <f t="shared" si="24"/>
        <v>887303.21135347441</v>
      </c>
      <c r="BI195" s="150"/>
      <c r="BJ195" s="2">
        <v>188</v>
      </c>
      <c r="BK195" s="118">
        <v>50557</v>
      </c>
      <c r="BL195" s="5">
        <f t="shared" si="52"/>
        <v>493323.44705830206</v>
      </c>
      <c r="BM195" s="5">
        <f t="shared" si="53"/>
        <v>4604.6898903792935</v>
      </c>
      <c r="BN195" s="5">
        <f t="shared" si="25"/>
        <v>1624.1940644020519</v>
      </c>
      <c r="BO195" s="35">
        <f t="shared" si="26"/>
        <v>3.9508214922777049E-2</v>
      </c>
      <c r="BP195" s="5">
        <f t="shared" si="27"/>
        <v>2980.4958259772416</v>
      </c>
      <c r="BQ195" s="35">
        <f t="shared" si="28"/>
        <v>7.2499999999999995E-2</v>
      </c>
      <c r="BR195" s="5">
        <f t="shared" si="54"/>
        <v>183300.74700609985</v>
      </c>
      <c r="BS195" s="5">
        <f t="shared" si="55"/>
        <v>682380.95238520706</v>
      </c>
      <c r="BT195" s="5">
        <f t="shared" si="29"/>
        <v>491699.25299389998</v>
      </c>
      <c r="BU195" s="5">
        <f t="shared" si="30"/>
        <v>865681.69939130684</v>
      </c>
      <c r="BV195" s="150"/>
      <c r="BW195" s="2">
        <v>188</v>
      </c>
      <c r="BX195" s="118">
        <v>50557</v>
      </c>
      <c r="BY195" s="5">
        <f t="shared" si="56"/>
        <v>488398.26901276113</v>
      </c>
      <c r="BZ195" s="5">
        <f t="shared" si="57"/>
        <v>4490.7918424594827</v>
      </c>
      <c r="CA195" s="5">
        <f t="shared" si="31"/>
        <v>1641.8019398850429</v>
      </c>
      <c r="CB195" s="35">
        <f t="shared" si="32"/>
        <v>4.0339256972480669E-2</v>
      </c>
      <c r="CC195" s="5">
        <f t="shared" si="33"/>
        <v>2848.9899025744398</v>
      </c>
      <c r="CD195" s="35">
        <f t="shared" si="34"/>
        <v>7.0000000000000007E-2</v>
      </c>
      <c r="CE195" s="5">
        <f t="shared" si="58"/>
        <v>188243.5329271236</v>
      </c>
      <c r="CF195" s="5">
        <f t="shared" si="59"/>
        <v>656025.33345525956</v>
      </c>
      <c r="CG195" s="5">
        <f t="shared" si="35"/>
        <v>486756.46707287611</v>
      </c>
      <c r="CH195" s="5">
        <f t="shared" si="36"/>
        <v>844268.86638238316</v>
      </c>
    </row>
    <row r="196" spans="9:86" ht="14.25" customHeight="1">
      <c r="I196" s="150"/>
      <c r="J196" s="2">
        <v>189</v>
      </c>
      <c r="K196" s="118">
        <v>50587</v>
      </c>
      <c r="L196" s="5">
        <f t="shared" si="37"/>
        <v>510605.45423864684</v>
      </c>
      <c r="M196" s="5">
        <f t="shared" si="0"/>
        <v>5071.049577343746</v>
      </c>
      <c r="N196" s="5">
        <f t="shared" si="1"/>
        <v>1560.637079453049</v>
      </c>
      <c r="O196" s="35">
        <f t="shared" si="2"/>
        <v>3.6677330408389372E-2</v>
      </c>
      <c r="P196" s="5">
        <f t="shared" si="3"/>
        <v>3510.4124978906971</v>
      </c>
      <c r="Q196" s="35">
        <f t="shared" si="4"/>
        <v>8.2500000000000004E-2</v>
      </c>
      <c r="R196" s="5">
        <f t="shared" si="38"/>
        <v>165955.18284080637</v>
      </c>
      <c r="S196" s="5">
        <f t="shared" si="39"/>
        <v>792473.1872771621</v>
      </c>
      <c r="T196" s="5">
        <f t="shared" si="5"/>
        <v>509044.8171591938</v>
      </c>
      <c r="U196" s="5">
        <f t="shared" si="6"/>
        <v>958428.37011796841</v>
      </c>
      <c r="V196" s="150"/>
      <c r="W196" s="2">
        <v>189</v>
      </c>
      <c r="X196" s="118">
        <v>50587</v>
      </c>
      <c r="Y196" s="5">
        <f t="shared" si="40"/>
        <v>506010.26395307499</v>
      </c>
      <c r="Z196" s="5">
        <f t="shared" si="41"/>
        <v>4952.9108736857979</v>
      </c>
      <c r="AA196" s="5">
        <f t="shared" si="7"/>
        <v>1579.5091139986312</v>
      </c>
      <c r="AB196" s="35">
        <f t="shared" si="8"/>
        <v>3.7457954350390982E-2</v>
      </c>
      <c r="AC196" s="5">
        <f t="shared" si="9"/>
        <v>3373.4017596871668</v>
      </c>
      <c r="AD196" s="35">
        <f t="shared" si="10"/>
        <v>0.08</v>
      </c>
      <c r="AE196" s="5">
        <f t="shared" si="42"/>
        <v>170569.24516092363</v>
      </c>
      <c r="AF196" s="5">
        <f t="shared" si="43"/>
        <v>765530.90996569209</v>
      </c>
      <c r="AG196" s="5">
        <f t="shared" si="11"/>
        <v>504430.75483907637</v>
      </c>
      <c r="AH196" s="5">
        <f t="shared" si="12"/>
        <v>936100.15512661566</v>
      </c>
      <c r="AI196" s="150"/>
      <c r="AJ196" s="2">
        <v>189</v>
      </c>
      <c r="AK196" s="118">
        <v>50587</v>
      </c>
      <c r="AL196" s="5">
        <f t="shared" si="44"/>
        <v>501327.03586450795</v>
      </c>
      <c r="AM196" s="5">
        <f t="shared" si="45"/>
        <v>4835.7826575235513</v>
      </c>
      <c r="AN196" s="5">
        <f t="shared" si="13"/>
        <v>1598.0455508986042</v>
      </c>
      <c r="AO196" s="35">
        <f t="shared" si="14"/>
        <v>3.8251570808892174E-2</v>
      </c>
      <c r="AP196" s="5">
        <f t="shared" si="15"/>
        <v>3237.737106624947</v>
      </c>
      <c r="AQ196" s="35">
        <f t="shared" si="16"/>
        <v>7.7499999999999999E-2</v>
      </c>
      <c r="AR196" s="5">
        <f t="shared" si="46"/>
        <v>175271.00968639008</v>
      </c>
      <c r="AS196" s="5">
        <f t="shared" si="47"/>
        <v>738691.91258556163</v>
      </c>
      <c r="AT196" s="5">
        <f t="shared" si="17"/>
        <v>499728.99031360936</v>
      </c>
      <c r="AU196" s="5">
        <f t="shared" si="18"/>
        <v>913962.92227195168</v>
      </c>
      <c r="AV196" s="150"/>
      <c r="AW196" s="2">
        <v>189</v>
      </c>
      <c r="AX196" s="118">
        <v>50587</v>
      </c>
      <c r="AY196" s="5">
        <f t="shared" si="48"/>
        <v>496556.42949332524</v>
      </c>
      <c r="AZ196" s="5">
        <f t="shared" si="49"/>
        <v>4719.6979327312483</v>
      </c>
      <c r="BA196" s="5">
        <f t="shared" si="19"/>
        <v>1616.2202483979659</v>
      </c>
      <c r="BB196" s="35">
        <f t="shared" si="20"/>
        <v>3.9058285884175217E-2</v>
      </c>
      <c r="BC196" s="5">
        <f t="shared" si="21"/>
        <v>3103.4776843332825</v>
      </c>
      <c r="BD196" s="35">
        <f t="shared" si="22"/>
        <v>7.4999999999999997E-2</v>
      </c>
      <c r="BE196" s="5">
        <f t="shared" si="50"/>
        <v>180059.79075507281</v>
      </c>
      <c r="BF196" s="5">
        <f t="shared" si="51"/>
        <v>711963.11853113293</v>
      </c>
      <c r="BG196" s="5">
        <f t="shared" si="23"/>
        <v>494940.20924492727</v>
      </c>
      <c r="BH196" s="5">
        <f t="shared" si="24"/>
        <v>892022.90928620577</v>
      </c>
      <c r="BI196" s="150"/>
      <c r="BJ196" s="2">
        <v>189</v>
      </c>
      <c r="BK196" s="118">
        <v>50587</v>
      </c>
      <c r="BL196" s="5">
        <f t="shared" si="52"/>
        <v>491699.25299389998</v>
      </c>
      <c r="BM196" s="5">
        <f t="shared" si="53"/>
        <v>4604.6898903792935</v>
      </c>
      <c r="BN196" s="5">
        <f t="shared" si="25"/>
        <v>1634.0069035411479</v>
      </c>
      <c r="BO196" s="35">
        <f t="shared" si="26"/>
        <v>3.9878203440624371E-2</v>
      </c>
      <c r="BP196" s="5">
        <f t="shared" si="27"/>
        <v>2970.6829868381456</v>
      </c>
      <c r="BQ196" s="35">
        <f t="shared" si="28"/>
        <v>7.2499999999999995E-2</v>
      </c>
      <c r="BR196" s="5">
        <f t="shared" si="54"/>
        <v>184934.753909641</v>
      </c>
      <c r="BS196" s="5">
        <f t="shared" si="55"/>
        <v>685351.63537204522</v>
      </c>
      <c r="BT196" s="5">
        <f t="shared" si="29"/>
        <v>490065.24609035882</v>
      </c>
      <c r="BU196" s="5">
        <f t="shared" si="30"/>
        <v>870286.38928168616</v>
      </c>
      <c r="BV196" s="150"/>
      <c r="BW196" s="2">
        <v>189</v>
      </c>
      <c r="BX196" s="118">
        <v>50587</v>
      </c>
      <c r="BY196" s="5">
        <f t="shared" si="56"/>
        <v>486756.46707287611</v>
      </c>
      <c r="BZ196" s="5">
        <f t="shared" si="57"/>
        <v>4490.7918424594827</v>
      </c>
      <c r="CA196" s="5">
        <f t="shared" si="31"/>
        <v>1651.3791178677052</v>
      </c>
      <c r="CB196" s="35">
        <f t="shared" si="32"/>
        <v>4.0711425024468284E-2</v>
      </c>
      <c r="CC196" s="5">
        <f t="shared" si="33"/>
        <v>2839.4127245917775</v>
      </c>
      <c r="CD196" s="35">
        <f t="shared" si="34"/>
        <v>7.0000000000000007E-2</v>
      </c>
      <c r="CE196" s="5">
        <f t="shared" si="58"/>
        <v>189894.9120449913</v>
      </c>
      <c r="CF196" s="5">
        <f t="shared" si="59"/>
        <v>658864.74617985135</v>
      </c>
      <c r="CG196" s="5">
        <f t="shared" si="35"/>
        <v>485105.08795500844</v>
      </c>
      <c r="CH196" s="5">
        <f t="shared" si="36"/>
        <v>848759.65822484263</v>
      </c>
    </row>
    <row r="197" spans="9:86" ht="14.25" customHeight="1">
      <c r="I197" s="150"/>
      <c r="J197" s="2">
        <v>190</v>
      </c>
      <c r="K197" s="118">
        <v>50618</v>
      </c>
      <c r="L197" s="5">
        <f t="shared" si="37"/>
        <v>509044.8171591938</v>
      </c>
      <c r="M197" s="5">
        <f t="shared" si="0"/>
        <v>5071.049577343746</v>
      </c>
      <c r="N197" s="5">
        <f t="shared" si="1"/>
        <v>1571.3664593742888</v>
      </c>
      <c r="O197" s="35">
        <f t="shared" si="2"/>
        <v>3.7042706018936833E-2</v>
      </c>
      <c r="P197" s="5">
        <f t="shared" si="3"/>
        <v>3499.6831179694573</v>
      </c>
      <c r="Q197" s="35">
        <f t="shared" si="4"/>
        <v>8.2500000000000004E-2</v>
      </c>
      <c r="R197" s="5">
        <f t="shared" si="38"/>
        <v>167526.54930018066</v>
      </c>
      <c r="S197" s="5">
        <f t="shared" si="39"/>
        <v>795972.87039513153</v>
      </c>
      <c r="T197" s="5">
        <f t="shared" si="5"/>
        <v>507473.45069981948</v>
      </c>
      <c r="U197" s="5">
        <f t="shared" si="6"/>
        <v>963499.41969531216</v>
      </c>
      <c r="V197" s="150"/>
      <c r="W197" s="2">
        <v>190</v>
      </c>
      <c r="X197" s="118">
        <v>50618</v>
      </c>
      <c r="Y197" s="5">
        <f t="shared" si="40"/>
        <v>504430.75483907637</v>
      </c>
      <c r="Z197" s="5">
        <f t="shared" si="41"/>
        <v>4952.9108736857979</v>
      </c>
      <c r="AA197" s="5">
        <f t="shared" si="7"/>
        <v>1590.0391747586218</v>
      </c>
      <c r="AB197" s="35">
        <f t="shared" si="8"/>
        <v>3.782574697133706E-2</v>
      </c>
      <c r="AC197" s="5">
        <f t="shared" si="9"/>
        <v>3362.8716989271761</v>
      </c>
      <c r="AD197" s="35">
        <f t="shared" si="10"/>
        <v>0.08</v>
      </c>
      <c r="AE197" s="5">
        <f t="shared" si="42"/>
        <v>172159.28433568226</v>
      </c>
      <c r="AF197" s="5">
        <f t="shared" si="43"/>
        <v>768893.78166461922</v>
      </c>
      <c r="AG197" s="5">
        <f t="shared" si="11"/>
        <v>502840.71566431777</v>
      </c>
      <c r="AH197" s="5">
        <f t="shared" si="12"/>
        <v>941053.06600030151</v>
      </c>
      <c r="AI197" s="150"/>
      <c r="AJ197" s="2">
        <v>190</v>
      </c>
      <c r="AK197" s="118">
        <v>50618</v>
      </c>
      <c r="AL197" s="5">
        <f t="shared" si="44"/>
        <v>499728.99031360936</v>
      </c>
      <c r="AM197" s="5">
        <f t="shared" si="45"/>
        <v>4835.7826575235513</v>
      </c>
      <c r="AN197" s="5">
        <f t="shared" si="13"/>
        <v>1608.3662617481573</v>
      </c>
      <c r="AO197" s="35">
        <f t="shared" si="14"/>
        <v>3.8621724004576467E-2</v>
      </c>
      <c r="AP197" s="5">
        <f t="shared" si="15"/>
        <v>3227.416395775394</v>
      </c>
      <c r="AQ197" s="35">
        <f t="shared" si="16"/>
        <v>7.7499999999999999E-2</v>
      </c>
      <c r="AR197" s="5">
        <f t="shared" si="46"/>
        <v>176879.37594813824</v>
      </c>
      <c r="AS197" s="5">
        <f t="shared" si="47"/>
        <v>741919.32898133702</v>
      </c>
      <c r="AT197" s="5">
        <f t="shared" si="17"/>
        <v>498120.62405186123</v>
      </c>
      <c r="AU197" s="5">
        <f t="shared" si="18"/>
        <v>918798.70492947521</v>
      </c>
      <c r="AV197" s="150"/>
      <c r="AW197" s="2">
        <v>190</v>
      </c>
      <c r="AX197" s="118">
        <v>50618</v>
      </c>
      <c r="AY197" s="5">
        <f t="shared" si="48"/>
        <v>494940.20924492727</v>
      </c>
      <c r="AZ197" s="5">
        <f t="shared" si="49"/>
        <v>4719.6979327312483</v>
      </c>
      <c r="BA197" s="5">
        <f t="shared" si="19"/>
        <v>1626.321624950453</v>
      </c>
      <c r="BB197" s="35">
        <f t="shared" si="20"/>
        <v>3.9430741602462474E-2</v>
      </c>
      <c r="BC197" s="5">
        <f t="shared" si="21"/>
        <v>3093.3763077807953</v>
      </c>
      <c r="BD197" s="35">
        <f t="shared" si="22"/>
        <v>7.4999999999999997E-2</v>
      </c>
      <c r="BE197" s="5">
        <f t="shared" si="50"/>
        <v>181686.11238002326</v>
      </c>
      <c r="BF197" s="5">
        <f t="shared" si="51"/>
        <v>715056.49483891367</v>
      </c>
      <c r="BG197" s="5">
        <f t="shared" si="23"/>
        <v>493313.88761997683</v>
      </c>
      <c r="BH197" s="5">
        <f t="shared" si="24"/>
        <v>896742.6072189369</v>
      </c>
      <c r="BI197" s="150"/>
      <c r="BJ197" s="2">
        <v>190</v>
      </c>
      <c r="BK197" s="118">
        <v>50618</v>
      </c>
      <c r="BL197" s="5">
        <f t="shared" si="52"/>
        <v>490065.24609035882</v>
      </c>
      <c r="BM197" s="5">
        <f t="shared" si="53"/>
        <v>4604.6898903792935</v>
      </c>
      <c r="BN197" s="5">
        <f t="shared" si="25"/>
        <v>1643.8790285833757</v>
      </c>
      <c r="BO197" s="35">
        <f t="shared" si="26"/>
        <v>4.0252902037789688E-2</v>
      </c>
      <c r="BP197" s="5">
        <f t="shared" si="27"/>
        <v>2960.8108617959178</v>
      </c>
      <c r="BQ197" s="35">
        <f t="shared" si="28"/>
        <v>7.2499999999999995E-2</v>
      </c>
      <c r="BR197" s="5">
        <f t="shared" si="54"/>
        <v>186578.63293822439</v>
      </c>
      <c r="BS197" s="5">
        <f t="shared" si="55"/>
        <v>688312.44623384112</v>
      </c>
      <c r="BT197" s="5">
        <f t="shared" si="29"/>
        <v>488421.36706177547</v>
      </c>
      <c r="BU197" s="5">
        <f t="shared" si="30"/>
        <v>874891.07917206548</v>
      </c>
      <c r="BV197" s="150"/>
      <c r="BW197" s="2">
        <v>190</v>
      </c>
      <c r="BX197" s="118">
        <v>50618</v>
      </c>
      <c r="BY197" s="5">
        <f t="shared" si="56"/>
        <v>485105.08795500844</v>
      </c>
      <c r="BZ197" s="5">
        <f t="shared" si="57"/>
        <v>4490.7918424594827</v>
      </c>
      <c r="CA197" s="5">
        <f t="shared" si="31"/>
        <v>1661.0121627219332</v>
      </c>
      <c r="CB197" s="35">
        <f t="shared" si="32"/>
        <v>4.1088305292134607E-2</v>
      </c>
      <c r="CC197" s="5">
        <f t="shared" si="33"/>
        <v>2829.7796797375495</v>
      </c>
      <c r="CD197" s="35">
        <f t="shared" si="34"/>
        <v>7.0000000000000007E-2</v>
      </c>
      <c r="CE197" s="5">
        <f t="shared" si="58"/>
        <v>191555.92420771322</v>
      </c>
      <c r="CF197" s="5">
        <f t="shared" si="59"/>
        <v>661694.52585958887</v>
      </c>
      <c r="CG197" s="5">
        <f t="shared" si="35"/>
        <v>483444.07579228649</v>
      </c>
      <c r="CH197" s="5">
        <f t="shared" si="36"/>
        <v>853250.4500673021</v>
      </c>
    </row>
    <row r="198" spans="9:86" ht="14.25" customHeight="1">
      <c r="I198" s="150"/>
      <c r="J198" s="2">
        <v>191</v>
      </c>
      <c r="K198" s="118">
        <v>50649</v>
      </c>
      <c r="L198" s="5">
        <f t="shared" si="37"/>
        <v>507473.45069981948</v>
      </c>
      <c r="M198" s="5">
        <f t="shared" si="0"/>
        <v>5071.049577343746</v>
      </c>
      <c r="N198" s="5">
        <f t="shared" si="1"/>
        <v>1582.1696037824872</v>
      </c>
      <c r="O198" s="35">
        <f t="shared" si="2"/>
        <v>3.7412864099998916E-2</v>
      </c>
      <c r="P198" s="5">
        <f t="shared" si="3"/>
        <v>3488.8799735612588</v>
      </c>
      <c r="Q198" s="35">
        <f t="shared" si="4"/>
        <v>8.2500000000000004E-2</v>
      </c>
      <c r="R198" s="5">
        <f t="shared" si="38"/>
        <v>169108.71890396313</v>
      </c>
      <c r="S198" s="5">
        <f t="shared" si="39"/>
        <v>799461.7503686928</v>
      </c>
      <c r="T198" s="5">
        <f t="shared" si="5"/>
        <v>505891.28109603701</v>
      </c>
      <c r="U198" s="5">
        <f t="shared" si="6"/>
        <v>968570.4692726559</v>
      </c>
      <c r="V198" s="150"/>
      <c r="W198" s="2">
        <v>191</v>
      </c>
      <c r="X198" s="118">
        <v>50649</v>
      </c>
      <c r="Y198" s="5">
        <f t="shared" si="40"/>
        <v>502840.71566431777</v>
      </c>
      <c r="Z198" s="5">
        <f t="shared" si="41"/>
        <v>4952.9108736857979</v>
      </c>
      <c r="AA198" s="5">
        <f t="shared" si="7"/>
        <v>1600.6394359236792</v>
      </c>
      <c r="AB198" s="35">
        <f t="shared" si="8"/>
        <v>3.8198325300106861E-2</v>
      </c>
      <c r="AC198" s="5">
        <f t="shared" si="9"/>
        <v>3352.2714377621187</v>
      </c>
      <c r="AD198" s="35">
        <f t="shared" si="10"/>
        <v>0.08</v>
      </c>
      <c r="AE198" s="5">
        <f t="shared" si="42"/>
        <v>173759.92377160594</v>
      </c>
      <c r="AF198" s="5">
        <f t="shared" si="43"/>
        <v>772246.05310238129</v>
      </c>
      <c r="AG198" s="5">
        <f t="shared" si="11"/>
        <v>501240.07622839411</v>
      </c>
      <c r="AH198" s="5">
        <f t="shared" si="12"/>
        <v>946005.97687398724</v>
      </c>
      <c r="AI198" s="150"/>
      <c r="AJ198" s="2">
        <v>191</v>
      </c>
      <c r="AK198" s="118">
        <v>50649</v>
      </c>
      <c r="AL198" s="5">
        <f t="shared" si="44"/>
        <v>498120.62405186123</v>
      </c>
      <c r="AM198" s="5">
        <f t="shared" si="45"/>
        <v>4835.7826575235513</v>
      </c>
      <c r="AN198" s="5">
        <f t="shared" si="13"/>
        <v>1618.7536271886142</v>
      </c>
      <c r="AO198" s="35">
        <f t="shared" si="14"/>
        <v>3.8996665844217196E-2</v>
      </c>
      <c r="AP198" s="5">
        <f t="shared" si="15"/>
        <v>3217.029030334937</v>
      </c>
      <c r="AQ198" s="35">
        <f t="shared" si="16"/>
        <v>7.7499999999999999E-2</v>
      </c>
      <c r="AR198" s="5">
        <f t="shared" si="46"/>
        <v>178498.12957532686</v>
      </c>
      <c r="AS198" s="5">
        <f t="shared" si="47"/>
        <v>745136.35801167192</v>
      </c>
      <c r="AT198" s="5">
        <f t="shared" si="17"/>
        <v>496501.87042467261</v>
      </c>
      <c r="AU198" s="5">
        <f t="shared" si="18"/>
        <v>923634.48758699885</v>
      </c>
      <c r="AV198" s="150"/>
      <c r="AW198" s="2">
        <v>191</v>
      </c>
      <c r="AX198" s="118">
        <v>50649</v>
      </c>
      <c r="AY198" s="5">
        <f t="shared" si="48"/>
        <v>493313.88761997683</v>
      </c>
      <c r="AZ198" s="5">
        <f t="shared" si="49"/>
        <v>4719.6979327312483</v>
      </c>
      <c r="BA198" s="5">
        <f t="shared" si="19"/>
        <v>1636.4861351063932</v>
      </c>
      <c r="BB198" s="35">
        <f t="shared" si="20"/>
        <v>3.9807988613539048E-2</v>
      </c>
      <c r="BC198" s="5">
        <f t="shared" si="21"/>
        <v>3083.2117976248551</v>
      </c>
      <c r="BD198" s="35">
        <f t="shared" si="22"/>
        <v>7.4999999999999997E-2</v>
      </c>
      <c r="BE198" s="5">
        <f t="shared" si="50"/>
        <v>183322.59851512965</v>
      </c>
      <c r="BF198" s="5">
        <f t="shared" si="51"/>
        <v>718139.7066365385</v>
      </c>
      <c r="BG198" s="5">
        <f t="shared" si="23"/>
        <v>491677.40148487041</v>
      </c>
      <c r="BH198" s="5">
        <f t="shared" si="24"/>
        <v>901462.30515166814</v>
      </c>
      <c r="BI198" s="150"/>
      <c r="BJ198" s="2">
        <v>191</v>
      </c>
      <c r="BK198" s="118">
        <v>50649</v>
      </c>
      <c r="BL198" s="5">
        <f t="shared" si="52"/>
        <v>488421.36706177547</v>
      </c>
      <c r="BM198" s="5">
        <f t="shared" si="53"/>
        <v>4604.6898903792935</v>
      </c>
      <c r="BN198" s="5">
        <f t="shared" si="25"/>
        <v>1653.8107977144</v>
      </c>
      <c r="BO198" s="35">
        <f t="shared" si="26"/>
        <v>4.0632394303222026E-2</v>
      </c>
      <c r="BP198" s="5">
        <f t="shared" si="27"/>
        <v>2950.8790926648935</v>
      </c>
      <c r="BQ198" s="35">
        <f t="shared" si="28"/>
        <v>7.2499999999999995E-2</v>
      </c>
      <c r="BR198" s="5">
        <f t="shared" si="54"/>
        <v>188232.44373593878</v>
      </c>
      <c r="BS198" s="5">
        <f t="shared" si="55"/>
        <v>691263.32532650605</v>
      </c>
      <c r="BT198" s="5">
        <f t="shared" si="29"/>
        <v>486767.55626406107</v>
      </c>
      <c r="BU198" s="5">
        <f t="shared" si="30"/>
        <v>879495.7690624448</v>
      </c>
      <c r="BV198" s="150"/>
      <c r="BW198" s="2">
        <v>191</v>
      </c>
      <c r="BX198" s="118">
        <v>50649</v>
      </c>
      <c r="BY198" s="5">
        <f t="shared" si="56"/>
        <v>483444.07579228649</v>
      </c>
      <c r="BZ198" s="5">
        <f t="shared" si="57"/>
        <v>4490.7918424594827</v>
      </c>
      <c r="CA198" s="5">
        <f t="shared" si="31"/>
        <v>1670.7014003378113</v>
      </c>
      <c r="CB198" s="35">
        <f t="shared" si="32"/>
        <v>4.1469981344166088E-2</v>
      </c>
      <c r="CC198" s="5">
        <f t="shared" si="33"/>
        <v>2820.0904421216715</v>
      </c>
      <c r="CD198" s="35">
        <f t="shared" si="34"/>
        <v>7.0000000000000007E-2</v>
      </c>
      <c r="CE198" s="5">
        <f t="shared" si="58"/>
        <v>193226.62560805102</v>
      </c>
      <c r="CF198" s="5">
        <f t="shared" si="59"/>
        <v>664514.6163017106</v>
      </c>
      <c r="CG198" s="5">
        <f t="shared" si="35"/>
        <v>481773.37439194869</v>
      </c>
      <c r="CH198" s="5">
        <f t="shared" si="36"/>
        <v>857741.24190976168</v>
      </c>
    </row>
    <row r="199" spans="9:86" ht="14.25" customHeight="1">
      <c r="I199" s="150"/>
      <c r="J199" s="2">
        <v>192</v>
      </c>
      <c r="K199" s="118">
        <v>50679</v>
      </c>
      <c r="L199" s="5">
        <f t="shared" si="37"/>
        <v>505891.28109603701</v>
      </c>
      <c r="M199" s="5">
        <f t="shared" si="0"/>
        <v>5071.049577343746</v>
      </c>
      <c r="N199" s="5">
        <f t="shared" si="1"/>
        <v>1593.0470198084918</v>
      </c>
      <c r="O199" s="35">
        <f t="shared" si="2"/>
        <v>3.7787890307745521E-2</v>
      </c>
      <c r="P199" s="5">
        <f t="shared" si="3"/>
        <v>3478.0025575352543</v>
      </c>
      <c r="Q199" s="35">
        <f t="shared" si="4"/>
        <v>8.2500000000000004E-2</v>
      </c>
      <c r="R199" s="5">
        <f t="shared" si="38"/>
        <v>170701.76592377163</v>
      </c>
      <c r="S199" s="5">
        <f t="shared" si="39"/>
        <v>802939.7529262281</v>
      </c>
      <c r="T199" s="5">
        <f t="shared" si="5"/>
        <v>504298.23407622852</v>
      </c>
      <c r="U199" s="5">
        <f t="shared" si="6"/>
        <v>973641.51884999976</v>
      </c>
      <c r="V199" s="150"/>
      <c r="W199" s="2">
        <v>192</v>
      </c>
      <c r="X199" s="118">
        <v>50679</v>
      </c>
      <c r="Y199" s="5">
        <f t="shared" si="40"/>
        <v>501240.07622839411</v>
      </c>
      <c r="Z199" s="5">
        <f t="shared" si="41"/>
        <v>4952.9108736857979</v>
      </c>
      <c r="AA199" s="5">
        <f t="shared" si="7"/>
        <v>1611.3103654965034</v>
      </c>
      <c r="AB199" s="35">
        <f t="shared" si="8"/>
        <v>3.8575774968854566E-2</v>
      </c>
      <c r="AC199" s="5">
        <f t="shared" si="9"/>
        <v>3341.6005081892945</v>
      </c>
      <c r="AD199" s="35">
        <f t="shared" si="10"/>
        <v>0.08</v>
      </c>
      <c r="AE199" s="5">
        <f t="shared" si="42"/>
        <v>175371.23413710244</v>
      </c>
      <c r="AF199" s="5">
        <f t="shared" si="43"/>
        <v>775587.65361057059</v>
      </c>
      <c r="AG199" s="5">
        <f t="shared" si="11"/>
        <v>499628.76586289762</v>
      </c>
      <c r="AH199" s="5">
        <f t="shared" si="12"/>
        <v>950958.88774767308</v>
      </c>
      <c r="AI199" s="150"/>
      <c r="AJ199" s="2">
        <v>192</v>
      </c>
      <c r="AK199" s="118">
        <v>50679</v>
      </c>
      <c r="AL199" s="5">
        <f t="shared" si="44"/>
        <v>496501.87042467261</v>
      </c>
      <c r="AM199" s="5">
        <f t="shared" si="45"/>
        <v>4835.7826575235513</v>
      </c>
      <c r="AN199" s="5">
        <f t="shared" si="13"/>
        <v>1629.2080776975408</v>
      </c>
      <c r="AO199" s="35">
        <f t="shared" si="14"/>
        <v>3.9376481936811994E-2</v>
      </c>
      <c r="AP199" s="5">
        <f t="shared" si="15"/>
        <v>3206.5745798260104</v>
      </c>
      <c r="AQ199" s="35">
        <f t="shared" si="16"/>
        <v>7.7499999999999999E-2</v>
      </c>
      <c r="AR199" s="5">
        <f t="shared" si="46"/>
        <v>180127.33765302441</v>
      </c>
      <c r="AS199" s="5">
        <f t="shared" si="47"/>
        <v>748342.9325914979</v>
      </c>
      <c r="AT199" s="5">
        <f t="shared" si="17"/>
        <v>494872.66234697506</v>
      </c>
      <c r="AU199" s="5">
        <f t="shared" si="18"/>
        <v>928470.27024452225</v>
      </c>
      <c r="AV199" s="150"/>
      <c r="AW199" s="2">
        <v>192</v>
      </c>
      <c r="AX199" s="118">
        <v>50679</v>
      </c>
      <c r="AY199" s="5">
        <f t="shared" si="48"/>
        <v>491677.40148487041</v>
      </c>
      <c r="AZ199" s="5">
        <f t="shared" si="49"/>
        <v>4719.6979327312483</v>
      </c>
      <c r="BA199" s="5">
        <f t="shared" si="19"/>
        <v>1646.7141734508086</v>
      </c>
      <c r="BB199" s="35">
        <f t="shared" si="20"/>
        <v>4.0190112504118747E-2</v>
      </c>
      <c r="BC199" s="5">
        <f t="shared" si="21"/>
        <v>3072.9837592804397</v>
      </c>
      <c r="BD199" s="35">
        <f t="shared" si="22"/>
        <v>7.4999999999999997E-2</v>
      </c>
      <c r="BE199" s="5">
        <f t="shared" si="50"/>
        <v>184969.31268858045</v>
      </c>
      <c r="BF199" s="5">
        <f t="shared" si="51"/>
        <v>721212.69039581891</v>
      </c>
      <c r="BG199" s="5">
        <f t="shared" si="23"/>
        <v>490030.68731141958</v>
      </c>
      <c r="BH199" s="5">
        <f t="shared" si="24"/>
        <v>906182.00308439939</v>
      </c>
      <c r="BI199" s="150"/>
      <c r="BJ199" s="2">
        <v>192</v>
      </c>
      <c r="BK199" s="118">
        <v>50679</v>
      </c>
      <c r="BL199" s="5">
        <f t="shared" si="52"/>
        <v>486767.55626406107</v>
      </c>
      <c r="BM199" s="5">
        <f t="shared" si="53"/>
        <v>4604.6898903792935</v>
      </c>
      <c r="BN199" s="5">
        <f t="shared" si="25"/>
        <v>1663.8025712839244</v>
      </c>
      <c r="BO199" s="35">
        <f t="shared" si="26"/>
        <v>4.1016765802230584E-2</v>
      </c>
      <c r="BP199" s="5">
        <f t="shared" si="27"/>
        <v>2940.8873190953691</v>
      </c>
      <c r="BQ199" s="35">
        <f t="shared" si="28"/>
        <v>7.2499999999999995E-2</v>
      </c>
      <c r="BR199" s="5">
        <f t="shared" si="54"/>
        <v>189896.2463072227</v>
      </c>
      <c r="BS199" s="5">
        <f t="shared" si="55"/>
        <v>694204.21264560136</v>
      </c>
      <c r="BT199" s="5">
        <f t="shared" si="29"/>
        <v>485103.75369277713</v>
      </c>
      <c r="BU199" s="5">
        <f t="shared" si="30"/>
        <v>884100.45895282412</v>
      </c>
      <c r="BV199" s="150"/>
      <c r="BW199" s="2">
        <v>192</v>
      </c>
      <c r="BX199" s="118">
        <v>50679</v>
      </c>
      <c r="BY199" s="5">
        <f t="shared" si="56"/>
        <v>481773.37439194869</v>
      </c>
      <c r="BZ199" s="5">
        <f t="shared" si="57"/>
        <v>4490.7918424594827</v>
      </c>
      <c r="CA199" s="5">
        <f t="shared" si="31"/>
        <v>1680.4471585064484</v>
      </c>
      <c r="CB199" s="35">
        <f t="shared" si="32"/>
        <v>4.1856538725346337E-2</v>
      </c>
      <c r="CC199" s="5">
        <f t="shared" si="33"/>
        <v>2810.3446839530343</v>
      </c>
      <c r="CD199" s="35">
        <f t="shared" si="34"/>
        <v>7.0000000000000007E-2</v>
      </c>
      <c r="CE199" s="5">
        <f t="shared" si="58"/>
        <v>194907.07276655748</v>
      </c>
      <c r="CF199" s="5">
        <f t="shared" si="59"/>
        <v>667324.96098566358</v>
      </c>
      <c r="CG199" s="5">
        <f t="shared" si="35"/>
        <v>480092.92723344226</v>
      </c>
      <c r="CH199" s="5">
        <f t="shared" si="36"/>
        <v>862232.03375222103</v>
      </c>
    </row>
    <row r="200" spans="9:86" ht="14.25" customHeight="1">
      <c r="I200" s="150"/>
      <c r="J200" s="2">
        <v>193</v>
      </c>
      <c r="K200" s="118">
        <v>50710</v>
      </c>
      <c r="L200" s="5">
        <f t="shared" si="37"/>
        <v>504298.23407622852</v>
      </c>
      <c r="M200" s="5">
        <f t="shared" si="0"/>
        <v>5071.049577343746</v>
      </c>
      <c r="N200" s="5">
        <f t="shared" si="1"/>
        <v>1603.999218069675</v>
      </c>
      <c r="O200" s="35">
        <f t="shared" si="2"/>
        <v>3.8167872334699905E-2</v>
      </c>
      <c r="P200" s="5">
        <f t="shared" si="3"/>
        <v>3467.0503592740711</v>
      </c>
      <c r="Q200" s="35">
        <f t="shared" si="4"/>
        <v>8.2500000000000004E-2</v>
      </c>
      <c r="R200" s="5">
        <f t="shared" si="38"/>
        <v>172305.76514184132</v>
      </c>
      <c r="S200" s="5">
        <f t="shared" si="39"/>
        <v>806406.80328550213</v>
      </c>
      <c r="T200" s="5">
        <f t="shared" si="5"/>
        <v>502694.23485815886</v>
      </c>
      <c r="U200" s="5">
        <f t="shared" si="6"/>
        <v>978712.56842734339</v>
      </c>
      <c r="V200" s="150"/>
      <c r="W200" s="2">
        <v>193</v>
      </c>
      <c r="X200" s="118">
        <v>50710</v>
      </c>
      <c r="Y200" s="5">
        <f t="shared" si="40"/>
        <v>499628.76586289762</v>
      </c>
      <c r="Z200" s="5">
        <f t="shared" si="41"/>
        <v>4952.9108736857979</v>
      </c>
      <c r="AA200" s="5">
        <f t="shared" si="7"/>
        <v>1622.0524345998138</v>
      </c>
      <c r="AB200" s="35">
        <f t="shared" si="8"/>
        <v>3.8958183645773158E-2</v>
      </c>
      <c r="AC200" s="5">
        <f t="shared" si="9"/>
        <v>3330.8584390859842</v>
      </c>
      <c r="AD200" s="35">
        <f t="shared" si="10"/>
        <v>0.08</v>
      </c>
      <c r="AE200" s="5">
        <f t="shared" si="42"/>
        <v>176993.28657170225</v>
      </c>
      <c r="AF200" s="5">
        <f t="shared" si="43"/>
        <v>778918.51204965659</v>
      </c>
      <c r="AG200" s="5">
        <f t="shared" si="11"/>
        <v>498006.71342829778</v>
      </c>
      <c r="AH200" s="5">
        <f t="shared" si="12"/>
        <v>955911.79862135882</v>
      </c>
      <c r="AI200" s="150"/>
      <c r="AJ200" s="2">
        <v>193</v>
      </c>
      <c r="AK200" s="118">
        <v>50710</v>
      </c>
      <c r="AL200" s="5">
        <f t="shared" si="44"/>
        <v>494872.66234697506</v>
      </c>
      <c r="AM200" s="5">
        <f t="shared" si="45"/>
        <v>4835.7826575235513</v>
      </c>
      <c r="AN200" s="5">
        <f t="shared" si="13"/>
        <v>1639.7300465326707</v>
      </c>
      <c r="AO200" s="35">
        <f t="shared" si="14"/>
        <v>3.9761259927095914E-2</v>
      </c>
      <c r="AP200" s="5">
        <f t="shared" si="15"/>
        <v>3196.0526109908806</v>
      </c>
      <c r="AQ200" s="35">
        <f t="shared" si="16"/>
        <v>7.7499999999999999E-2</v>
      </c>
      <c r="AR200" s="5">
        <f t="shared" si="46"/>
        <v>181767.06769955708</v>
      </c>
      <c r="AS200" s="5">
        <f t="shared" si="47"/>
        <v>751538.98520248872</v>
      </c>
      <c r="AT200" s="5">
        <f t="shared" si="17"/>
        <v>493232.93230044236</v>
      </c>
      <c r="AU200" s="5">
        <f t="shared" si="18"/>
        <v>933306.05290204578</v>
      </c>
      <c r="AV200" s="150"/>
      <c r="AW200" s="2">
        <v>193</v>
      </c>
      <c r="AX200" s="118">
        <v>50710</v>
      </c>
      <c r="AY200" s="5">
        <f t="shared" si="48"/>
        <v>490030.68731141958</v>
      </c>
      <c r="AZ200" s="5">
        <f t="shared" si="49"/>
        <v>4719.6979327312483</v>
      </c>
      <c r="BA200" s="5">
        <f t="shared" si="19"/>
        <v>1657.0061370348762</v>
      </c>
      <c r="BB200" s="35">
        <f t="shared" si="20"/>
        <v>4.0577200896363415E-2</v>
      </c>
      <c r="BC200" s="5">
        <f t="shared" si="21"/>
        <v>3062.6917956963721</v>
      </c>
      <c r="BD200" s="35">
        <f t="shared" si="22"/>
        <v>7.4999999999999997E-2</v>
      </c>
      <c r="BE200" s="5">
        <f t="shared" si="50"/>
        <v>186626.31882561534</v>
      </c>
      <c r="BF200" s="5">
        <f t="shared" si="51"/>
        <v>724275.38219151529</v>
      </c>
      <c r="BG200" s="5">
        <f t="shared" si="23"/>
        <v>488373.68117438472</v>
      </c>
      <c r="BH200" s="5">
        <f t="shared" si="24"/>
        <v>910901.70101713063</v>
      </c>
      <c r="BI200" s="150"/>
      <c r="BJ200" s="2">
        <v>193</v>
      </c>
      <c r="BK200" s="118">
        <v>50710</v>
      </c>
      <c r="BL200" s="5">
        <f t="shared" si="52"/>
        <v>485103.75369277713</v>
      </c>
      <c r="BM200" s="5">
        <f t="shared" si="53"/>
        <v>4604.6898903792935</v>
      </c>
      <c r="BN200" s="5">
        <f t="shared" si="25"/>
        <v>1673.8547118187653</v>
      </c>
      <c r="BO200" s="35">
        <f t="shared" si="26"/>
        <v>4.1406104135294088E-2</v>
      </c>
      <c r="BP200" s="5">
        <f t="shared" si="27"/>
        <v>2930.8351785605282</v>
      </c>
      <c r="BQ200" s="35">
        <f t="shared" si="28"/>
        <v>7.2499999999999995E-2</v>
      </c>
      <c r="BR200" s="5">
        <f t="shared" si="54"/>
        <v>191570.10101904147</v>
      </c>
      <c r="BS200" s="5">
        <f t="shared" si="55"/>
        <v>697135.04782416194</v>
      </c>
      <c r="BT200" s="5">
        <f t="shared" si="29"/>
        <v>483429.89898095839</v>
      </c>
      <c r="BU200" s="5">
        <f t="shared" si="30"/>
        <v>888705.14884320344</v>
      </c>
      <c r="BV200" s="150"/>
      <c r="BW200" s="2">
        <v>193</v>
      </c>
      <c r="BX200" s="118">
        <v>50710</v>
      </c>
      <c r="BY200" s="5">
        <f t="shared" si="56"/>
        <v>480092.92723344226</v>
      </c>
      <c r="BZ200" s="5">
        <f t="shared" si="57"/>
        <v>4490.7918424594827</v>
      </c>
      <c r="CA200" s="5">
        <f t="shared" si="31"/>
        <v>1690.2497669310696</v>
      </c>
      <c r="CB200" s="35">
        <f t="shared" si="32"/>
        <v>4.2248065015359729E-2</v>
      </c>
      <c r="CC200" s="5">
        <f t="shared" si="33"/>
        <v>2800.5420755284131</v>
      </c>
      <c r="CD200" s="35">
        <f t="shared" si="34"/>
        <v>6.9999999999999993E-2</v>
      </c>
      <c r="CE200" s="5">
        <f t="shared" si="58"/>
        <v>196597.32253348856</v>
      </c>
      <c r="CF200" s="5">
        <f t="shared" si="59"/>
        <v>670125.50306119199</v>
      </c>
      <c r="CG200" s="5">
        <f t="shared" si="35"/>
        <v>478402.6774665112</v>
      </c>
      <c r="CH200" s="5">
        <f t="shared" si="36"/>
        <v>866722.82559468062</v>
      </c>
    </row>
    <row r="201" spans="9:86" ht="14.25" customHeight="1">
      <c r="I201" s="150"/>
      <c r="J201" s="2">
        <v>194</v>
      </c>
      <c r="K201" s="118">
        <v>50740</v>
      </c>
      <c r="L201" s="5">
        <f t="shared" si="37"/>
        <v>502694.23485815886</v>
      </c>
      <c r="M201" s="5">
        <f t="shared" si="0"/>
        <v>5071.049577343746</v>
      </c>
      <c r="N201" s="5">
        <f t="shared" si="1"/>
        <v>1615.0267126939038</v>
      </c>
      <c r="O201" s="35">
        <f t="shared" si="2"/>
        <v>3.8552899970685429E-2</v>
      </c>
      <c r="P201" s="5">
        <f t="shared" si="3"/>
        <v>3456.0228646498422</v>
      </c>
      <c r="Q201" s="35">
        <f t="shared" si="4"/>
        <v>8.2500000000000004E-2</v>
      </c>
      <c r="R201" s="5">
        <f t="shared" si="38"/>
        <v>173920.79185453523</v>
      </c>
      <c r="S201" s="5">
        <f t="shared" si="39"/>
        <v>809862.82615015202</v>
      </c>
      <c r="T201" s="5">
        <f t="shared" si="5"/>
        <v>501079.20814546495</v>
      </c>
      <c r="U201" s="5">
        <f t="shared" si="6"/>
        <v>983783.61800468725</v>
      </c>
      <c r="V201" s="150"/>
      <c r="W201" s="2">
        <v>194</v>
      </c>
      <c r="X201" s="118">
        <v>50740</v>
      </c>
      <c r="Y201" s="5">
        <f t="shared" si="40"/>
        <v>498006.71342829778</v>
      </c>
      <c r="Z201" s="5">
        <f t="shared" si="41"/>
        <v>4952.9108736857979</v>
      </c>
      <c r="AA201" s="5">
        <f t="shared" si="7"/>
        <v>1632.8661174971458</v>
      </c>
      <c r="AB201" s="35">
        <f t="shared" si="8"/>
        <v>3.9345641096034986E-2</v>
      </c>
      <c r="AC201" s="5">
        <f t="shared" si="9"/>
        <v>3320.0447561886522</v>
      </c>
      <c r="AD201" s="35">
        <f t="shared" si="10"/>
        <v>0.08</v>
      </c>
      <c r="AE201" s="5">
        <f t="shared" si="42"/>
        <v>178626.1526891994</v>
      </c>
      <c r="AF201" s="5">
        <f t="shared" si="43"/>
        <v>782238.55680584523</v>
      </c>
      <c r="AG201" s="5">
        <f t="shared" si="11"/>
        <v>496373.84731080063</v>
      </c>
      <c r="AH201" s="5">
        <f t="shared" si="12"/>
        <v>960864.70949504466</v>
      </c>
      <c r="AI201" s="150"/>
      <c r="AJ201" s="2">
        <v>194</v>
      </c>
      <c r="AK201" s="118">
        <v>50740</v>
      </c>
      <c r="AL201" s="5">
        <f t="shared" si="44"/>
        <v>493232.93230044236</v>
      </c>
      <c r="AM201" s="5">
        <f t="shared" si="45"/>
        <v>4835.7826575235513</v>
      </c>
      <c r="AN201" s="5">
        <f t="shared" si="13"/>
        <v>1650.3199697498612</v>
      </c>
      <c r="AO201" s="35">
        <f t="shared" si="14"/>
        <v>4.0151089556476019E-2</v>
      </c>
      <c r="AP201" s="5">
        <f t="shared" si="15"/>
        <v>3185.46268777369</v>
      </c>
      <c r="AQ201" s="35">
        <f t="shared" si="16"/>
        <v>7.7499999999999999E-2</v>
      </c>
      <c r="AR201" s="5">
        <f t="shared" si="46"/>
        <v>183417.38766930695</v>
      </c>
      <c r="AS201" s="5">
        <f t="shared" si="47"/>
        <v>754724.44789026247</v>
      </c>
      <c r="AT201" s="5">
        <f t="shared" si="17"/>
        <v>491582.61233069253</v>
      </c>
      <c r="AU201" s="5">
        <f t="shared" si="18"/>
        <v>938141.83555956942</v>
      </c>
      <c r="AV201" s="150"/>
      <c r="AW201" s="2">
        <v>194</v>
      </c>
      <c r="AX201" s="118">
        <v>50740</v>
      </c>
      <c r="AY201" s="5">
        <f t="shared" si="48"/>
        <v>488373.68117438472</v>
      </c>
      <c r="AZ201" s="5">
        <f t="shared" si="49"/>
        <v>4719.6979327312483</v>
      </c>
      <c r="BA201" s="5">
        <f t="shared" si="19"/>
        <v>1667.362425391344</v>
      </c>
      <c r="BB201" s="35">
        <f t="shared" si="20"/>
        <v>4.0969343508811443E-2</v>
      </c>
      <c r="BC201" s="5">
        <f t="shared" si="21"/>
        <v>3052.3355073399043</v>
      </c>
      <c r="BD201" s="35">
        <f t="shared" si="22"/>
        <v>7.4999999999999997E-2</v>
      </c>
      <c r="BE201" s="5">
        <f t="shared" si="50"/>
        <v>188293.68125100667</v>
      </c>
      <c r="BF201" s="5">
        <f t="shared" si="51"/>
        <v>727327.71769885521</v>
      </c>
      <c r="BG201" s="5">
        <f t="shared" si="23"/>
        <v>486706.31874899339</v>
      </c>
      <c r="BH201" s="5">
        <f t="shared" si="24"/>
        <v>915621.39894986188</v>
      </c>
      <c r="BI201" s="150"/>
      <c r="BJ201" s="2">
        <v>194</v>
      </c>
      <c r="BK201" s="118">
        <v>50740</v>
      </c>
      <c r="BL201" s="5">
        <f t="shared" si="52"/>
        <v>483429.89898095839</v>
      </c>
      <c r="BM201" s="5">
        <f t="shared" si="53"/>
        <v>4604.6898903792935</v>
      </c>
      <c r="BN201" s="5">
        <f t="shared" si="25"/>
        <v>1683.9675840360032</v>
      </c>
      <c r="BO201" s="35">
        <f t="shared" si="26"/>
        <v>4.1800498998983075E-2</v>
      </c>
      <c r="BP201" s="5">
        <f t="shared" si="27"/>
        <v>2920.7223063432903</v>
      </c>
      <c r="BQ201" s="35">
        <f t="shared" si="28"/>
        <v>7.2499999999999995E-2</v>
      </c>
      <c r="BR201" s="5">
        <f t="shared" si="54"/>
        <v>193254.06860307747</v>
      </c>
      <c r="BS201" s="5">
        <f t="shared" si="55"/>
        <v>700055.7701305052</v>
      </c>
      <c r="BT201" s="5">
        <f t="shared" si="29"/>
        <v>481745.93139692239</v>
      </c>
      <c r="BU201" s="5">
        <f t="shared" si="30"/>
        <v>893309.83873358264</v>
      </c>
      <c r="BV201" s="150"/>
      <c r="BW201" s="2">
        <v>194</v>
      </c>
      <c r="BX201" s="118">
        <v>50740</v>
      </c>
      <c r="BY201" s="5">
        <f t="shared" si="56"/>
        <v>478402.6774665112</v>
      </c>
      <c r="BZ201" s="5">
        <f t="shared" si="57"/>
        <v>4490.7918424594827</v>
      </c>
      <c r="CA201" s="5">
        <f t="shared" si="31"/>
        <v>1700.1095572381673</v>
      </c>
      <c r="CB201" s="35">
        <f t="shared" si="32"/>
        <v>4.2644649889707453E-2</v>
      </c>
      <c r="CC201" s="5">
        <f t="shared" si="33"/>
        <v>2790.6822852213154</v>
      </c>
      <c r="CD201" s="35">
        <f t="shared" si="34"/>
        <v>7.0000000000000007E-2</v>
      </c>
      <c r="CE201" s="5">
        <f t="shared" si="58"/>
        <v>198297.43209072674</v>
      </c>
      <c r="CF201" s="5">
        <f t="shared" si="59"/>
        <v>672916.18534641329</v>
      </c>
      <c r="CG201" s="5">
        <f t="shared" si="35"/>
        <v>476702.56790927303</v>
      </c>
      <c r="CH201" s="5">
        <f t="shared" si="36"/>
        <v>871213.61743714008</v>
      </c>
    </row>
    <row r="202" spans="9:86" ht="14.25" customHeight="1">
      <c r="I202" s="150"/>
      <c r="J202" s="2">
        <v>195</v>
      </c>
      <c r="K202" s="118">
        <v>50771</v>
      </c>
      <c r="L202" s="5">
        <f t="shared" si="37"/>
        <v>501079.20814546495</v>
      </c>
      <c r="M202" s="5">
        <f t="shared" si="0"/>
        <v>5071.049577343746</v>
      </c>
      <c r="N202" s="5">
        <f t="shared" si="1"/>
        <v>1626.1300213436743</v>
      </c>
      <c r="O202" s="35">
        <f t="shared" si="2"/>
        <v>3.8943065165975198E-2</v>
      </c>
      <c r="P202" s="5">
        <f t="shared" si="3"/>
        <v>3444.9195560000717</v>
      </c>
      <c r="Q202" s="35">
        <f t="shared" si="4"/>
        <v>8.2500000000000004E-2</v>
      </c>
      <c r="R202" s="5">
        <f t="shared" si="38"/>
        <v>175546.92187587891</v>
      </c>
      <c r="S202" s="5">
        <f t="shared" si="39"/>
        <v>813307.74570615205</v>
      </c>
      <c r="T202" s="5">
        <f t="shared" si="5"/>
        <v>499453.0781241213</v>
      </c>
      <c r="U202" s="5">
        <f t="shared" si="6"/>
        <v>988854.66758203099</v>
      </c>
      <c r="V202" s="150"/>
      <c r="W202" s="2">
        <v>195</v>
      </c>
      <c r="X202" s="118">
        <v>50771</v>
      </c>
      <c r="Y202" s="5">
        <f t="shared" si="40"/>
        <v>496373.84731080063</v>
      </c>
      <c r="Z202" s="5">
        <f t="shared" si="41"/>
        <v>4952.9108736857979</v>
      </c>
      <c r="AA202" s="5">
        <f t="shared" si="7"/>
        <v>1643.7518916137933</v>
      </c>
      <c r="AB202" s="35">
        <f t="shared" si="8"/>
        <v>3.9738239244935178E-2</v>
      </c>
      <c r="AC202" s="5">
        <f t="shared" si="9"/>
        <v>3309.1589820720046</v>
      </c>
      <c r="AD202" s="35">
        <f t="shared" si="10"/>
        <v>0.08</v>
      </c>
      <c r="AE202" s="5">
        <f t="shared" si="42"/>
        <v>180269.90458081319</v>
      </c>
      <c r="AF202" s="5">
        <f t="shared" si="43"/>
        <v>785547.71578791726</v>
      </c>
      <c r="AG202" s="5">
        <f t="shared" si="11"/>
        <v>494730.09541918681</v>
      </c>
      <c r="AH202" s="5">
        <f t="shared" si="12"/>
        <v>965817.62036873051</v>
      </c>
      <c r="AI202" s="150"/>
      <c r="AJ202" s="2">
        <v>195</v>
      </c>
      <c r="AK202" s="118">
        <v>50771</v>
      </c>
      <c r="AL202" s="5">
        <f t="shared" si="44"/>
        <v>491582.61233069253</v>
      </c>
      <c r="AM202" s="5">
        <f t="shared" si="45"/>
        <v>4835.7826575235513</v>
      </c>
      <c r="AN202" s="5">
        <f t="shared" si="13"/>
        <v>1660.9782862211619</v>
      </c>
      <c r="AO202" s="35">
        <f t="shared" si="14"/>
        <v>4.0546062726168321E-2</v>
      </c>
      <c r="AP202" s="5">
        <f t="shared" si="15"/>
        <v>3174.8043713023894</v>
      </c>
      <c r="AQ202" s="35">
        <f t="shared" si="16"/>
        <v>7.7499999999999999E-2</v>
      </c>
      <c r="AR202" s="5">
        <f t="shared" si="46"/>
        <v>185078.3659555281</v>
      </c>
      <c r="AS202" s="5">
        <f t="shared" si="47"/>
        <v>757899.25226156483</v>
      </c>
      <c r="AT202" s="5">
        <f t="shared" si="17"/>
        <v>489921.63404447137</v>
      </c>
      <c r="AU202" s="5">
        <f t="shared" si="18"/>
        <v>942977.61821709294</v>
      </c>
      <c r="AV202" s="150"/>
      <c r="AW202" s="2">
        <v>195</v>
      </c>
      <c r="AX202" s="118">
        <v>50771</v>
      </c>
      <c r="AY202" s="5">
        <f t="shared" si="48"/>
        <v>486706.31874899339</v>
      </c>
      <c r="AZ202" s="5">
        <f t="shared" si="49"/>
        <v>4719.6979327312483</v>
      </c>
      <c r="BA202" s="5">
        <f t="shared" si="19"/>
        <v>1677.7834405500398</v>
      </c>
      <c r="BB202" s="35">
        <f t="shared" si="20"/>
        <v>4.1366632219508488E-2</v>
      </c>
      <c r="BC202" s="5">
        <f t="shared" si="21"/>
        <v>3041.9144921812085</v>
      </c>
      <c r="BD202" s="35">
        <f t="shared" si="22"/>
        <v>7.4999999999999997E-2</v>
      </c>
      <c r="BE202" s="5">
        <f t="shared" si="50"/>
        <v>189971.4646915567</v>
      </c>
      <c r="BF202" s="5">
        <f t="shared" si="51"/>
        <v>730369.63219103636</v>
      </c>
      <c r="BG202" s="5">
        <f t="shared" si="23"/>
        <v>485028.53530844336</v>
      </c>
      <c r="BH202" s="5">
        <f t="shared" si="24"/>
        <v>920341.09688259312</v>
      </c>
      <c r="BI202" s="150"/>
      <c r="BJ202" s="2">
        <v>195</v>
      </c>
      <c r="BK202" s="118">
        <v>50771</v>
      </c>
      <c r="BL202" s="5">
        <f t="shared" si="52"/>
        <v>481745.93139692239</v>
      </c>
      <c r="BM202" s="5">
        <f t="shared" si="53"/>
        <v>4604.6898903792935</v>
      </c>
      <c r="BN202" s="5">
        <f t="shared" si="25"/>
        <v>1694.1415548562209</v>
      </c>
      <c r="BO202" s="35">
        <f t="shared" si="26"/>
        <v>4.2200042249084427E-2</v>
      </c>
      <c r="BP202" s="5">
        <f t="shared" si="27"/>
        <v>2910.5483355230726</v>
      </c>
      <c r="BQ202" s="35">
        <f t="shared" si="28"/>
        <v>7.2499999999999995E-2</v>
      </c>
      <c r="BR202" s="5">
        <f t="shared" si="54"/>
        <v>194948.21015793367</v>
      </c>
      <c r="BS202" s="5">
        <f t="shared" si="55"/>
        <v>702966.31846602832</v>
      </c>
      <c r="BT202" s="5">
        <f t="shared" si="29"/>
        <v>480051.78984206618</v>
      </c>
      <c r="BU202" s="5">
        <f t="shared" si="30"/>
        <v>897914.52862396196</v>
      </c>
      <c r="BV202" s="150"/>
      <c r="BW202" s="2">
        <v>195</v>
      </c>
      <c r="BX202" s="118">
        <v>50771</v>
      </c>
      <c r="BY202" s="5">
        <f t="shared" si="56"/>
        <v>476702.56790927303</v>
      </c>
      <c r="BZ202" s="5">
        <f t="shared" si="57"/>
        <v>4490.7918424594827</v>
      </c>
      <c r="CA202" s="5">
        <f t="shared" si="31"/>
        <v>1710.0268629887232</v>
      </c>
      <c r="CB202" s="35">
        <f t="shared" si="32"/>
        <v>4.3046385182825671E-2</v>
      </c>
      <c r="CC202" s="5">
        <f t="shared" si="33"/>
        <v>2780.7649794707595</v>
      </c>
      <c r="CD202" s="35">
        <f t="shared" si="34"/>
        <v>7.0000000000000007E-2</v>
      </c>
      <c r="CE202" s="5">
        <f t="shared" si="58"/>
        <v>200007.45895371545</v>
      </c>
      <c r="CF202" s="5">
        <f t="shared" si="59"/>
        <v>675696.95032588404</v>
      </c>
      <c r="CG202" s="5">
        <f t="shared" si="35"/>
        <v>474992.54104628431</v>
      </c>
      <c r="CH202" s="5">
        <f t="shared" si="36"/>
        <v>875704.40927959955</v>
      </c>
    </row>
    <row r="203" spans="9:86" ht="14.25" customHeight="1">
      <c r="I203" s="150"/>
      <c r="J203" s="2">
        <v>196</v>
      </c>
      <c r="K203" s="118">
        <v>50802</v>
      </c>
      <c r="L203" s="5">
        <f t="shared" si="37"/>
        <v>499453.0781241213</v>
      </c>
      <c r="M203" s="5">
        <f t="shared" si="0"/>
        <v>5071.049577343746</v>
      </c>
      <c r="N203" s="5">
        <f t="shared" si="1"/>
        <v>1637.309665240412</v>
      </c>
      <c r="O203" s="35">
        <f t="shared" si="2"/>
        <v>3.933846209673815E-2</v>
      </c>
      <c r="P203" s="5">
        <f t="shared" si="3"/>
        <v>3433.7399121033341</v>
      </c>
      <c r="Q203" s="35">
        <f t="shared" si="4"/>
        <v>8.2500000000000004E-2</v>
      </c>
      <c r="R203" s="5">
        <f t="shared" si="38"/>
        <v>177184.23154111931</v>
      </c>
      <c r="S203" s="5">
        <f t="shared" si="39"/>
        <v>816741.48561825533</v>
      </c>
      <c r="T203" s="5">
        <f t="shared" si="5"/>
        <v>497815.76845888089</v>
      </c>
      <c r="U203" s="5">
        <f t="shared" si="6"/>
        <v>993925.71715937462</v>
      </c>
      <c r="V203" s="150"/>
      <c r="W203" s="2">
        <v>196</v>
      </c>
      <c r="X203" s="118">
        <v>50802</v>
      </c>
      <c r="Y203" s="5">
        <f t="shared" si="40"/>
        <v>494730.09541918681</v>
      </c>
      <c r="Z203" s="5">
        <f t="shared" si="41"/>
        <v>4952.9108736857979</v>
      </c>
      <c r="AA203" s="5">
        <f t="shared" si="7"/>
        <v>1654.7102375578856</v>
      </c>
      <c r="AB203" s="35">
        <f t="shared" si="8"/>
        <v>4.0136072243331211E-2</v>
      </c>
      <c r="AC203" s="5">
        <f t="shared" si="9"/>
        <v>3298.2006361279123</v>
      </c>
      <c r="AD203" s="35">
        <f t="shared" si="10"/>
        <v>0.08</v>
      </c>
      <c r="AE203" s="5">
        <f t="shared" si="42"/>
        <v>181924.61481837108</v>
      </c>
      <c r="AF203" s="5">
        <f t="shared" si="43"/>
        <v>788845.91642404522</v>
      </c>
      <c r="AG203" s="5">
        <f t="shared" si="11"/>
        <v>493075.38518162892</v>
      </c>
      <c r="AH203" s="5">
        <f t="shared" si="12"/>
        <v>970770.53124241624</v>
      </c>
      <c r="AI203" s="150"/>
      <c r="AJ203" s="2">
        <v>196</v>
      </c>
      <c r="AK203" s="118">
        <v>50802</v>
      </c>
      <c r="AL203" s="5">
        <f t="shared" si="44"/>
        <v>489921.63404447137</v>
      </c>
      <c r="AM203" s="5">
        <f t="shared" si="45"/>
        <v>4835.7826575235513</v>
      </c>
      <c r="AN203" s="5">
        <f t="shared" si="13"/>
        <v>1671.7054376530068</v>
      </c>
      <c r="AO203" s="35">
        <f t="shared" si="14"/>
        <v>4.0946273562630926E-2</v>
      </c>
      <c r="AP203" s="5">
        <f t="shared" si="15"/>
        <v>3164.0772198705445</v>
      </c>
      <c r="AQ203" s="35">
        <f t="shared" si="16"/>
        <v>7.7500000000000013E-2</v>
      </c>
      <c r="AR203" s="5">
        <f t="shared" si="46"/>
        <v>186750.0713931811</v>
      </c>
      <c r="AS203" s="5">
        <f t="shared" si="47"/>
        <v>761063.32948143536</v>
      </c>
      <c r="AT203" s="5">
        <f t="shared" si="17"/>
        <v>488249.92860681837</v>
      </c>
      <c r="AU203" s="5">
        <f t="shared" si="18"/>
        <v>947813.40087461646</v>
      </c>
      <c r="AV203" s="150"/>
      <c r="AW203" s="2">
        <v>196</v>
      </c>
      <c r="AX203" s="118">
        <v>50802</v>
      </c>
      <c r="AY203" s="5">
        <f t="shared" si="48"/>
        <v>485028.53530844336</v>
      </c>
      <c r="AZ203" s="5">
        <f t="shared" si="49"/>
        <v>4719.6979327312483</v>
      </c>
      <c r="BA203" s="5">
        <f t="shared" si="19"/>
        <v>1688.2695870534776</v>
      </c>
      <c r="BB203" s="35">
        <f t="shared" si="20"/>
        <v>4.1769161131433863E-2</v>
      </c>
      <c r="BC203" s="5">
        <f t="shared" si="21"/>
        <v>3031.4283456777707</v>
      </c>
      <c r="BD203" s="35">
        <f t="shared" si="22"/>
        <v>7.4999999999999997E-2</v>
      </c>
      <c r="BE203" s="5">
        <f t="shared" si="50"/>
        <v>191659.73427861018</v>
      </c>
      <c r="BF203" s="5">
        <f t="shared" si="51"/>
        <v>733401.06053671415</v>
      </c>
      <c r="BG203" s="5">
        <f t="shared" si="23"/>
        <v>483340.26572138991</v>
      </c>
      <c r="BH203" s="5">
        <f t="shared" si="24"/>
        <v>925060.79481532436</v>
      </c>
      <c r="BI203" s="150"/>
      <c r="BJ203" s="2">
        <v>196</v>
      </c>
      <c r="BK203" s="118">
        <v>50802</v>
      </c>
      <c r="BL203" s="5">
        <f t="shared" si="52"/>
        <v>480051.78984206618</v>
      </c>
      <c r="BM203" s="5">
        <f t="shared" si="53"/>
        <v>4604.6898903792935</v>
      </c>
      <c r="BN203" s="5">
        <f t="shared" si="25"/>
        <v>1704.3769934168104</v>
      </c>
      <c r="BO203" s="35">
        <f t="shared" si="26"/>
        <v>4.2604827966021053E-2</v>
      </c>
      <c r="BP203" s="5">
        <f t="shared" si="27"/>
        <v>2900.3128969624831</v>
      </c>
      <c r="BQ203" s="35">
        <f t="shared" si="28"/>
        <v>7.2499999999999995E-2</v>
      </c>
      <c r="BR203" s="5">
        <f t="shared" si="54"/>
        <v>196652.58715135048</v>
      </c>
      <c r="BS203" s="5">
        <f t="shared" si="55"/>
        <v>705866.63136299083</v>
      </c>
      <c r="BT203" s="5">
        <f t="shared" si="29"/>
        <v>478347.41284864937</v>
      </c>
      <c r="BU203" s="5">
        <f t="shared" si="30"/>
        <v>902519.21851434128</v>
      </c>
      <c r="BV203" s="150"/>
      <c r="BW203" s="2">
        <v>196</v>
      </c>
      <c r="BX203" s="118">
        <v>50802</v>
      </c>
      <c r="BY203" s="5">
        <f t="shared" si="56"/>
        <v>474992.54104628431</v>
      </c>
      <c r="BZ203" s="5">
        <f t="shared" si="57"/>
        <v>4490.7918424594827</v>
      </c>
      <c r="CA203" s="5">
        <f t="shared" si="31"/>
        <v>1720.0020196894907</v>
      </c>
      <c r="CB203" s="35">
        <f t="shared" si="32"/>
        <v>4.3453364953498663E-2</v>
      </c>
      <c r="CC203" s="5">
        <f t="shared" si="33"/>
        <v>2770.789822769992</v>
      </c>
      <c r="CD203" s="35">
        <f t="shared" si="34"/>
        <v>7.0000000000000007E-2</v>
      </c>
      <c r="CE203" s="5">
        <f t="shared" si="58"/>
        <v>201727.46097340493</v>
      </c>
      <c r="CF203" s="5">
        <f t="shared" si="59"/>
        <v>678467.74014865409</v>
      </c>
      <c r="CG203" s="5">
        <f t="shared" si="35"/>
        <v>473272.53902659484</v>
      </c>
      <c r="CH203" s="5">
        <f t="shared" si="36"/>
        <v>880195.20112205902</v>
      </c>
    </row>
    <row r="204" spans="9:86" ht="14.25" customHeight="1">
      <c r="I204" s="150"/>
      <c r="J204" s="2">
        <v>197</v>
      </c>
      <c r="K204" s="118">
        <v>50830</v>
      </c>
      <c r="L204" s="5">
        <f t="shared" si="37"/>
        <v>497815.76845888089</v>
      </c>
      <c r="M204" s="5">
        <f t="shared" si="0"/>
        <v>5071.049577343746</v>
      </c>
      <c r="N204" s="5">
        <f t="shared" si="1"/>
        <v>1648.56616918894</v>
      </c>
      <c r="O204" s="35">
        <f t="shared" si="2"/>
        <v>3.9739187232879544E-2</v>
      </c>
      <c r="P204" s="5">
        <f t="shared" si="3"/>
        <v>3422.4834081548061</v>
      </c>
      <c r="Q204" s="35">
        <f t="shared" si="4"/>
        <v>8.2500000000000004E-2</v>
      </c>
      <c r="R204" s="5">
        <f t="shared" si="38"/>
        <v>178832.79771030825</v>
      </c>
      <c r="S204" s="5">
        <f t="shared" si="39"/>
        <v>820163.96902641014</v>
      </c>
      <c r="T204" s="5">
        <f t="shared" si="5"/>
        <v>496167.20228969195</v>
      </c>
      <c r="U204" s="5">
        <f t="shared" si="6"/>
        <v>998996.76673671836</v>
      </c>
      <c r="V204" s="150"/>
      <c r="W204" s="2">
        <v>197</v>
      </c>
      <c r="X204" s="118">
        <v>50830</v>
      </c>
      <c r="Y204" s="5">
        <f t="shared" si="40"/>
        <v>493075.38518162892</v>
      </c>
      <c r="Z204" s="5">
        <f t="shared" si="41"/>
        <v>4952.9108736857979</v>
      </c>
      <c r="AA204" s="5">
        <f t="shared" si="7"/>
        <v>1665.741639141605</v>
      </c>
      <c r="AB204" s="35">
        <f t="shared" si="8"/>
        <v>4.0539236535476544E-2</v>
      </c>
      <c r="AC204" s="5">
        <f t="shared" si="9"/>
        <v>3287.1692345441929</v>
      </c>
      <c r="AD204" s="35">
        <f t="shared" si="10"/>
        <v>0.08</v>
      </c>
      <c r="AE204" s="5">
        <f t="shared" si="42"/>
        <v>183590.35645751268</v>
      </c>
      <c r="AF204" s="5">
        <f t="shared" si="43"/>
        <v>792133.08565858938</v>
      </c>
      <c r="AG204" s="5">
        <f t="shared" si="11"/>
        <v>491409.64354248729</v>
      </c>
      <c r="AH204" s="5">
        <f t="shared" si="12"/>
        <v>975723.44211610209</v>
      </c>
      <c r="AI204" s="150"/>
      <c r="AJ204" s="2">
        <v>197</v>
      </c>
      <c r="AK204" s="118">
        <v>50830</v>
      </c>
      <c r="AL204" s="5">
        <f t="shared" si="44"/>
        <v>488249.92860681837</v>
      </c>
      <c r="AM204" s="5">
        <f t="shared" si="45"/>
        <v>4835.7826575235513</v>
      </c>
      <c r="AN204" s="5">
        <f t="shared" si="13"/>
        <v>1682.5018686045159</v>
      </c>
      <c r="AO204" s="35">
        <f t="shared" si="14"/>
        <v>4.1351818485390844E-2</v>
      </c>
      <c r="AP204" s="5">
        <f t="shared" si="15"/>
        <v>3153.2807889190353</v>
      </c>
      <c r="AQ204" s="35">
        <f t="shared" si="16"/>
        <v>7.7499999999999999E-2</v>
      </c>
      <c r="AR204" s="5">
        <f t="shared" si="46"/>
        <v>188432.57326178561</v>
      </c>
      <c r="AS204" s="5">
        <f t="shared" si="47"/>
        <v>764216.61027035443</v>
      </c>
      <c r="AT204" s="5">
        <f t="shared" si="17"/>
        <v>486567.42673821386</v>
      </c>
      <c r="AU204" s="5">
        <f t="shared" si="18"/>
        <v>952649.18353213998</v>
      </c>
      <c r="AV204" s="150"/>
      <c r="AW204" s="2">
        <v>197</v>
      </c>
      <c r="AX204" s="118">
        <v>50830</v>
      </c>
      <c r="AY204" s="5">
        <f t="shared" si="48"/>
        <v>483340.26572138991</v>
      </c>
      <c r="AZ204" s="5">
        <f t="shared" si="49"/>
        <v>4719.6979327312483</v>
      </c>
      <c r="BA204" s="5">
        <f t="shared" si="19"/>
        <v>1698.8212719725616</v>
      </c>
      <c r="BB204" s="35">
        <f t="shared" si="20"/>
        <v>4.2177026640320678E-2</v>
      </c>
      <c r="BC204" s="5">
        <f t="shared" si="21"/>
        <v>3020.8766607586867</v>
      </c>
      <c r="BD204" s="35">
        <f t="shared" si="22"/>
        <v>7.4999999999999997E-2</v>
      </c>
      <c r="BE204" s="5">
        <f t="shared" si="50"/>
        <v>193358.55555058274</v>
      </c>
      <c r="BF204" s="5">
        <f t="shared" si="51"/>
        <v>736421.93719747278</v>
      </c>
      <c r="BG204" s="5">
        <f t="shared" si="23"/>
        <v>481641.44444941735</v>
      </c>
      <c r="BH204" s="5">
        <f t="shared" si="24"/>
        <v>929780.49274805549</v>
      </c>
      <c r="BI204" s="150"/>
      <c r="BJ204" s="2">
        <v>197</v>
      </c>
      <c r="BK204" s="118">
        <v>50830</v>
      </c>
      <c r="BL204" s="5">
        <f t="shared" si="52"/>
        <v>478347.41284864937</v>
      </c>
      <c r="BM204" s="5">
        <f t="shared" si="53"/>
        <v>4604.6898903792935</v>
      </c>
      <c r="BN204" s="5">
        <f t="shared" si="25"/>
        <v>1714.6742710853705</v>
      </c>
      <c r="BO204" s="35">
        <f t="shared" si="26"/>
        <v>4.301495252266533E-2</v>
      </c>
      <c r="BP204" s="5">
        <f t="shared" si="27"/>
        <v>2890.015619293923</v>
      </c>
      <c r="BQ204" s="35">
        <f t="shared" si="28"/>
        <v>7.2499999999999981E-2</v>
      </c>
      <c r="BR204" s="5">
        <f t="shared" si="54"/>
        <v>198367.26142243584</v>
      </c>
      <c r="BS204" s="5">
        <f t="shared" si="55"/>
        <v>708756.64698228473</v>
      </c>
      <c r="BT204" s="5">
        <f t="shared" si="29"/>
        <v>476632.73857756401</v>
      </c>
      <c r="BU204" s="5">
        <f t="shared" si="30"/>
        <v>907123.9084047206</v>
      </c>
      <c r="BV204" s="150"/>
      <c r="BW204" s="2">
        <v>197</v>
      </c>
      <c r="BX204" s="118">
        <v>50830</v>
      </c>
      <c r="BY204" s="5">
        <f t="shared" si="56"/>
        <v>473272.53902659484</v>
      </c>
      <c r="BZ204" s="5">
        <f t="shared" si="57"/>
        <v>4490.7918424594827</v>
      </c>
      <c r="CA204" s="5">
        <f t="shared" si="31"/>
        <v>1730.035364804346</v>
      </c>
      <c r="CB204" s="35">
        <f t="shared" si="32"/>
        <v>4.3865685552665359E-2</v>
      </c>
      <c r="CC204" s="5">
        <f t="shared" si="33"/>
        <v>2760.7564776551367</v>
      </c>
      <c r="CD204" s="35">
        <f t="shared" si="34"/>
        <v>7.0000000000000007E-2</v>
      </c>
      <c r="CE204" s="5">
        <f t="shared" si="58"/>
        <v>203457.49633820928</v>
      </c>
      <c r="CF204" s="5">
        <f t="shared" si="59"/>
        <v>681228.49662630924</v>
      </c>
      <c r="CG204" s="5">
        <f t="shared" si="35"/>
        <v>471542.50366179051</v>
      </c>
      <c r="CH204" s="5">
        <f t="shared" si="36"/>
        <v>884685.99296451849</v>
      </c>
    </row>
    <row r="205" spans="9:86" ht="14.25" customHeight="1">
      <c r="I205" s="150"/>
      <c r="J205" s="2">
        <v>198</v>
      </c>
      <c r="K205" s="118">
        <v>50861</v>
      </c>
      <c r="L205" s="5">
        <f t="shared" si="37"/>
        <v>496167.20228969195</v>
      </c>
      <c r="M205" s="5">
        <f t="shared" si="0"/>
        <v>5071.049577343746</v>
      </c>
      <c r="N205" s="5">
        <f t="shared" si="1"/>
        <v>1659.900061602114</v>
      </c>
      <c r="O205" s="35">
        <f t="shared" si="2"/>
        <v>4.014533940837868E-2</v>
      </c>
      <c r="P205" s="5">
        <f t="shared" si="3"/>
        <v>3411.1495157416321</v>
      </c>
      <c r="Q205" s="35">
        <f t="shared" si="4"/>
        <v>8.2500000000000004E-2</v>
      </c>
      <c r="R205" s="5">
        <f t="shared" si="38"/>
        <v>180492.69777191037</v>
      </c>
      <c r="S205" s="5">
        <f t="shared" si="39"/>
        <v>823575.11854215176</v>
      </c>
      <c r="T205" s="5">
        <f t="shared" si="5"/>
        <v>494507.30222808983</v>
      </c>
      <c r="U205" s="5">
        <f t="shared" si="6"/>
        <v>1004067.8163140621</v>
      </c>
      <c r="V205" s="150"/>
      <c r="W205" s="2">
        <v>198</v>
      </c>
      <c r="X205" s="118">
        <v>50861</v>
      </c>
      <c r="Y205" s="5">
        <f t="shared" si="40"/>
        <v>491409.64354248729</v>
      </c>
      <c r="Z205" s="5">
        <f t="shared" si="41"/>
        <v>4952.9108736857979</v>
      </c>
      <c r="AA205" s="5">
        <f t="shared" si="7"/>
        <v>1676.8465834025492</v>
      </c>
      <c r="AB205" s="35">
        <f t="shared" si="8"/>
        <v>4.0947830929351364E-2</v>
      </c>
      <c r="AC205" s="5">
        <f t="shared" si="9"/>
        <v>3276.0642902832487</v>
      </c>
      <c r="AD205" s="35">
        <f t="shared" si="10"/>
        <v>0.08</v>
      </c>
      <c r="AE205" s="5">
        <f t="shared" si="42"/>
        <v>185267.20304091522</v>
      </c>
      <c r="AF205" s="5">
        <f t="shared" si="43"/>
        <v>795409.14994887263</v>
      </c>
      <c r="AG205" s="5">
        <f t="shared" si="11"/>
        <v>489732.79695908475</v>
      </c>
      <c r="AH205" s="5">
        <f t="shared" si="12"/>
        <v>980676.35298978782</v>
      </c>
      <c r="AI205" s="150"/>
      <c r="AJ205" s="2">
        <v>198</v>
      </c>
      <c r="AK205" s="118">
        <v>50861</v>
      </c>
      <c r="AL205" s="5">
        <f t="shared" si="44"/>
        <v>486567.42673821386</v>
      </c>
      <c r="AM205" s="5">
        <f t="shared" si="45"/>
        <v>4835.7826575235513</v>
      </c>
      <c r="AN205" s="5">
        <f t="shared" si="13"/>
        <v>1693.3680265059202</v>
      </c>
      <c r="AO205" s="35">
        <f t="shared" si="14"/>
        <v>4.1762796277367668E-2</v>
      </c>
      <c r="AP205" s="5">
        <f t="shared" si="15"/>
        <v>3142.4146310176311</v>
      </c>
      <c r="AQ205" s="35">
        <f t="shared" si="16"/>
        <v>7.7499999999999999E-2</v>
      </c>
      <c r="AR205" s="5">
        <f t="shared" si="46"/>
        <v>190125.94128829153</v>
      </c>
      <c r="AS205" s="5">
        <f t="shared" si="47"/>
        <v>767359.02490137203</v>
      </c>
      <c r="AT205" s="5">
        <f t="shared" si="17"/>
        <v>484874.05871170794</v>
      </c>
      <c r="AU205" s="5">
        <f t="shared" si="18"/>
        <v>957484.96618966362</v>
      </c>
      <c r="AV205" s="150"/>
      <c r="AW205" s="2">
        <v>198</v>
      </c>
      <c r="AX205" s="118">
        <v>50861</v>
      </c>
      <c r="AY205" s="5">
        <f t="shared" si="48"/>
        <v>481641.44444941735</v>
      </c>
      <c r="AZ205" s="5">
        <f t="shared" si="49"/>
        <v>4719.6979327312483</v>
      </c>
      <c r="BA205" s="5">
        <f t="shared" si="19"/>
        <v>1709.4389049223901</v>
      </c>
      <c r="BB205" s="35">
        <f t="shared" si="20"/>
        <v>4.259032750497245E-2</v>
      </c>
      <c r="BC205" s="5">
        <f t="shared" si="21"/>
        <v>3010.2590278088583</v>
      </c>
      <c r="BD205" s="35">
        <f t="shared" si="22"/>
        <v>7.4999999999999997E-2</v>
      </c>
      <c r="BE205" s="5">
        <f t="shared" si="50"/>
        <v>195067.99445550513</v>
      </c>
      <c r="BF205" s="5">
        <f t="shared" si="51"/>
        <v>739432.19622528169</v>
      </c>
      <c r="BG205" s="5">
        <f t="shared" si="23"/>
        <v>479932.00554449495</v>
      </c>
      <c r="BH205" s="5">
        <f t="shared" si="24"/>
        <v>934500.19068078685</v>
      </c>
      <c r="BI205" s="150"/>
      <c r="BJ205" s="2">
        <v>198</v>
      </c>
      <c r="BK205" s="118">
        <v>50861</v>
      </c>
      <c r="BL205" s="5">
        <f t="shared" si="52"/>
        <v>476632.73857756401</v>
      </c>
      <c r="BM205" s="5">
        <f t="shared" si="53"/>
        <v>4604.6898903792935</v>
      </c>
      <c r="BN205" s="5">
        <f t="shared" si="25"/>
        <v>1725.0337614731775</v>
      </c>
      <c r="BO205" s="35">
        <f t="shared" si="26"/>
        <v>4.3430514654648478E-2</v>
      </c>
      <c r="BP205" s="5">
        <f t="shared" si="27"/>
        <v>2879.656128906116</v>
      </c>
      <c r="BQ205" s="35">
        <f t="shared" si="28"/>
        <v>7.2499999999999995E-2</v>
      </c>
      <c r="BR205" s="5">
        <f t="shared" si="54"/>
        <v>200092.29518390901</v>
      </c>
      <c r="BS205" s="5">
        <f t="shared" si="55"/>
        <v>711636.30311119079</v>
      </c>
      <c r="BT205" s="5">
        <f t="shared" si="29"/>
        <v>474907.70481609082</v>
      </c>
      <c r="BU205" s="5">
        <f t="shared" si="30"/>
        <v>911728.5982950998</v>
      </c>
      <c r="BV205" s="150"/>
      <c r="BW205" s="2">
        <v>198</v>
      </c>
      <c r="BX205" s="118">
        <v>50861</v>
      </c>
      <c r="BY205" s="5">
        <f t="shared" si="56"/>
        <v>471542.50366179051</v>
      </c>
      <c r="BZ205" s="5">
        <f t="shared" si="57"/>
        <v>4490.7918424594827</v>
      </c>
      <c r="CA205" s="5">
        <f t="shared" si="31"/>
        <v>1740.1272377657046</v>
      </c>
      <c r="CB205" s="35">
        <f t="shared" si="32"/>
        <v>4.4283445693721682E-2</v>
      </c>
      <c r="CC205" s="5">
        <f t="shared" si="33"/>
        <v>2750.6646046937781</v>
      </c>
      <c r="CD205" s="35">
        <f t="shared" si="34"/>
        <v>7.0000000000000007E-2</v>
      </c>
      <c r="CE205" s="5">
        <f t="shared" si="58"/>
        <v>205197.62357597498</v>
      </c>
      <c r="CF205" s="5">
        <f t="shared" si="59"/>
        <v>683979.161231003</v>
      </c>
      <c r="CG205" s="5">
        <f t="shared" si="35"/>
        <v>469802.37642402481</v>
      </c>
      <c r="CH205" s="5">
        <f t="shared" si="36"/>
        <v>889176.78480697796</v>
      </c>
    </row>
    <row r="206" spans="9:86" ht="14.25" customHeight="1">
      <c r="I206" s="150"/>
      <c r="J206" s="2">
        <v>199</v>
      </c>
      <c r="K206" s="118">
        <v>50891</v>
      </c>
      <c r="L206" s="5">
        <f t="shared" si="37"/>
        <v>494507.30222808983</v>
      </c>
      <c r="M206" s="5">
        <f t="shared" si="0"/>
        <v>5071.049577343746</v>
      </c>
      <c r="N206" s="5">
        <f t="shared" si="1"/>
        <v>1671.3118745256284</v>
      </c>
      <c r="O206" s="35">
        <f t="shared" si="2"/>
        <v>4.0557019894231806E-2</v>
      </c>
      <c r="P206" s="5">
        <f t="shared" si="3"/>
        <v>3399.7377028181177</v>
      </c>
      <c r="Q206" s="35">
        <f t="shared" si="4"/>
        <v>8.2500000000000004E-2</v>
      </c>
      <c r="R206" s="5">
        <f t="shared" si="38"/>
        <v>182164.009646436</v>
      </c>
      <c r="S206" s="5">
        <f t="shared" si="39"/>
        <v>826974.85624496988</v>
      </c>
      <c r="T206" s="5">
        <f t="shared" si="5"/>
        <v>492835.99035356421</v>
      </c>
      <c r="U206" s="5">
        <f t="shared" si="6"/>
        <v>1009138.8658914058</v>
      </c>
      <c r="V206" s="150"/>
      <c r="W206" s="2">
        <v>199</v>
      </c>
      <c r="X206" s="118">
        <v>50891</v>
      </c>
      <c r="Y206" s="5">
        <f t="shared" si="40"/>
        <v>489732.79695908475</v>
      </c>
      <c r="Z206" s="5">
        <f t="shared" si="41"/>
        <v>4952.9108736857979</v>
      </c>
      <c r="AA206" s="5">
        <f t="shared" si="7"/>
        <v>1688.0255606252326</v>
      </c>
      <c r="AB206" s="35">
        <f t="shared" si="8"/>
        <v>4.1361956669598188E-2</v>
      </c>
      <c r="AC206" s="5">
        <f t="shared" si="9"/>
        <v>3264.8853130605653</v>
      </c>
      <c r="AD206" s="35">
        <f t="shared" si="10"/>
        <v>0.08</v>
      </c>
      <c r="AE206" s="5">
        <f t="shared" si="42"/>
        <v>186955.22860154047</v>
      </c>
      <c r="AF206" s="5">
        <f t="shared" si="43"/>
        <v>798674.03526193323</v>
      </c>
      <c r="AG206" s="5">
        <f t="shared" si="11"/>
        <v>488044.7713984595</v>
      </c>
      <c r="AH206" s="5">
        <f t="shared" si="12"/>
        <v>985629.26386347366</v>
      </c>
      <c r="AI206" s="150"/>
      <c r="AJ206" s="2">
        <v>199</v>
      </c>
      <c r="AK206" s="118">
        <v>50891</v>
      </c>
      <c r="AL206" s="5">
        <f t="shared" si="44"/>
        <v>484874.05871170794</v>
      </c>
      <c r="AM206" s="5">
        <f t="shared" si="45"/>
        <v>4835.7826575235513</v>
      </c>
      <c r="AN206" s="5">
        <f t="shared" si="13"/>
        <v>1704.3043616771042</v>
      </c>
      <c r="AO206" s="35">
        <f t="shared" si="14"/>
        <v>4.2179308157801881E-2</v>
      </c>
      <c r="AP206" s="5">
        <f t="shared" si="15"/>
        <v>3131.4782958464471</v>
      </c>
      <c r="AQ206" s="35">
        <f t="shared" si="16"/>
        <v>7.7499999999999999E-2</v>
      </c>
      <c r="AR206" s="5">
        <f t="shared" si="46"/>
        <v>191830.24564996865</v>
      </c>
      <c r="AS206" s="5">
        <f t="shared" si="47"/>
        <v>770490.50319721852</v>
      </c>
      <c r="AT206" s="5">
        <f t="shared" si="17"/>
        <v>483169.75435003085</v>
      </c>
      <c r="AU206" s="5">
        <f t="shared" si="18"/>
        <v>962320.74884718715</v>
      </c>
      <c r="AV206" s="150"/>
      <c r="AW206" s="2">
        <v>199</v>
      </c>
      <c r="AX206" s="118">
        <v>50891</v>
      </c>
      <c r="AY206" s="5">
        <f t="shared" si="48"/>
        <v>479932.00554449495</v>
      </c>
      <c r="AZ206" s="5">
        <f t="shared" si="49"/>
        <v>4719.6979327312483</v>
      </c>
      <c r="BA206" s="5">
        <f t="shared" si="19"/>
        <v>1720.1228980781552</v>
      </c>
      <c r="BB206" s="35">
        <f t="shared" si="20"/>
        <v>4.3009164920184036E-2</v>
      </c>
      <c r="BC206" s="5">
        <f t="shared" si="21"/>
        <v>2999.5750346530931</v>
      </c>
      <c r="BD206" s="35">
        <f t="shared" si="22"/>
        <v>7.4999999999999997E-2</v>
      </c>
      <c r="BE206" s="5">
        <f t="shared" si="50"/>
        <v>196788.11735358328</v>
      </c>
      <c r="BF206" s="5">
        <f t="shared" si="51"/>
        <v>742431.77125993476</v>
      </c>
      <c r="BG206" s="5">
        <f t="shared" si="23"/>
        <v>478211.88264641678</v>
      </c>
      <c r="BH206" s="5">
        <f t="shared" si="24"/>
        <v>939219.88861351809</v>
      </c>
      <c r="BI206" s="150"/>
      <c r="BJ206" s="2">
        <v>199</v>
      </c>
      <c r="BK206" s="118">
        <v>50891</v>
      </c>
      <c r="BL206" s="5">
        <f t="shared" si="52"/>
        <v>474907.70481609082</v>
      </c>
      <c r="BM206" s="5">
        <f t="shared" si="53"/>
        <v>4604.6898903792935</v>
      </c>
      <c r="BN206" s="5">
        <f t="shared" si="25"/>
        <v>1735.4558404487448</v>
      </c>
      <c r="BO206" s="35">
        <f t="shared" si="26"/>
        <v>4.385161553327431E-2</v>
      </c>
      <c r="BP206" s="5">
        <f t="shared" si="27"/>
        <v>2869.2340499305487</v>
      </c>
      <c r="BQ206" s="35">
        <f t="shared" si="28"/>
        <v>7.2499999999999995E-2</v>
      </c>
      <c r="BR206" s="5">
        <f t="shared" si="54"/>
        <v>201827.75102435774</v>
      </c>
      <c r="BS206" s="5">
        <f t="shared" si="55"/>
        <v>714505.53716112138</v>
      </c>
      <c r="BT206" s="5">
        <f t="shared" si="29"/>
        <v>473172.24897564208</v>
      </c>
      <c r="BU206" s="5">
        <f t="shared" si="30"/>
        <v>916333.28818547912</v>
      </c>
      <c r="BV206" s="150"/>
      <c r="BW206" s="2">
        <v>199</v>
      </c>
      <c r="BX206" s="118">
        <v>50891</v>
      </c>
      <c r="BY206" s="5">
        <f t="shared" si="56"/>
        <v>469802.37642402481</v>
      </c>
      <c r="BZ206" s="5">
        <f t="shared" si="57"/>
        <v>4490.7918424594827</v>
      </c>
      <c r="CA206" s="5">
        <f t="shared" si="31"/>
        <v>1750.2779799860045</v>
      </c>
      <c r="CB206" s="35">
        <f t="shared" si="32"/>
        <v>4.470674652542686E-2</v>
      </c>
      <c r="CC206" s="5">
        <f t="shared" si="33"/>
        <v>2740.5138624734782</v>
      </c>
      <c r="CD206" s="35">
        <f t="shared" si="34"/>
        <v>7.0000000000000007E-2</v>
      </c>
      <c r="CE206" s="5">
        <f t="shared" si="58"/>
        <v>206947.901555961</v>
      </c>
      <c r="CF206" s="5">
        <f t="shared" si="59"/>
        <v>686719.67509347643</v>
      </c>
      <c r="CG206" s="5">
        <f t="shared" si="35"/>
        <v>468052.09844403883</v>
      </c>
      <c r="CH206" s="5">
        <f t="shared" si="36"/>
        <v>893667.57664943743</v>
      </c>
    </row>
    <row r="207" spans="9:86" ht="14.25" customHeight="1">
      <c r="I207" s="150"/>
      <c r="J207" s="2">
        <v>200</v>
      </c>
      <c r="K207" s="118">
        <v>50922</v>
      </c>
      <c r="L207" s="5">
        <f t="shared" si="37"/>
        <v>492835.99035356421</v>
      </c>
      <c r="M207" s="5">
        <f t="shared" si="0"/>
        <v>5071.049577343746</v>
      </c>
      <c r="N207" s="5">
        <f t="shared" si="1"/>
        <v>1682.802143662992</v>
      </c>
      <c r="O207" s="35">
        <f t="shared" si="2"/>
        <v>4.0974332474113438E-2</v>
      </c>
      <c r="P207" s="5">
        <f t="shared" si="3"/>
        <v>3388.2474336807541</v>
      </c>
      <c r="Q207" s="35">
        <f t="shared" si="4"/>
        <v>8.2500000000000004E-2</v>
      </c>
      <c r="R207" s="5">
        <f t="shared" si="38"/>
        <v>183846.81179009899</v>
      </c>
      <c r="S207" s="5">
        <f t="shared" si="39"/>
        <v>830363.10367865069</v>
      </c>
      <c r="T207" s="5">
        <f t="shared" si="5"/>
        <v>491153.18820990121</v>
      </c>
      <c r="U207" s="5">
        <f t="shared" si="6"/>
        <v>1014209.9154687497</v>
      </c>
      <c r="V207" s="150"/>
      <c r="W207" s="2">
        <v>200</v>
      </c>
      <c r="X207" s="118">
        <v>50922</v>
      </c>
      <c r="Y207" s="5">
        <f t="shared" si="40"/>
        <v>488044.7713984595</v>
      </c>
      <c r="Z207" s="5">
        <f t="shared" si="41"/>
        <v>4952.9108736857979</v>
      </c>
      <c r="AA207" s="5">
        <f t="shared" si="7"/>
        <v>1699.2790643627345</v>
      </c>
      <c r="AB207" s="35">
        <f t="shared" si="8"/>
        <v>4.1781717513175637E-2</v>
      </c>
      <c r="AC207" s="5">
        <f t="shared" si="9"/>
        <v>3253.6318093230634</v>
      </c>
      <c r="AD207" s="35">
        <f t="shared" si="10"/>
        <v>0.08</v>
      </c>
      <c r="AE207" s="5">
        <f t="shared" si="42"/>
        <v>188654.50766590319</v>
      </c>
      <c r="AF207" s="5">
        <f t="shared" si="43"/>
        <v>801927.66707125632</v>
      </c>
      <c r="AG207" s="5">
        <f t="shared" si="11"/>
        <v>486345.49233409675</v>
      </c>
      <c r="AH207" s="5">
        <f t="shared" si="12"/>
        <v>990582.17473715951</v>
      </c>
      <c r="AI207" s="150"/>
      <c r="AJ207" s="2">
        <v>200</v>
      </c>
      <c r="AK207" s="118">
        <v>50922</v>
      </c>
      <c r="AL207" s="5">
        <f t="shared" si="44"/>
        <v>483169.75435003085</v>
      </c>
      <c r="AM207" s="5">
        <f t="shared" si="45"/>
        <v>4835.7826575235513</v>
      </c>
      <c r="AN207" s="5">
        <f t="shared" si="13"/>
        <v>1715.3113273462686</v>
      </c>
      <c r="AO207" s="35">
        <f t="shared" si="14"/>
        <v>4.2601457857901009E-2</v>
      </c>
      <c r="AP207" s="5">
        <f t="shared" si="15"/>
        <v>3120.4713301772827</v>
      </c>
      <c r="AQ207" s="35">
        <f t="shared" si="16"/>
        <v>7.7499999999999999E-2</v>
      </c>
      <c r="AR207" s="5">
        <f t="shared" si="46"/>
        <v>193545.55697731493</v>
      </c>
      <c r="AS207" s="5">
        <f t="shared" si="47"/>
        <v>773610.9745273958</v>
      </c>
      <c r="AT207" s="5">
        <f t="shared" si="17"/>
        <v>481454.4430226846</v>
      </c>
      <c r="AU207" s="5">
        <f t="shared" si="18"/>
        <v>967156.53150471067</v>
      </c>
      <c r="AV207" s="150"/>
      <c r="AW207" s="2">
        <v>200</v>
      </c>
      <c r="AX207" s="118">
        <v>50922</v>
      </c>
      <c r="AY207" s="5">
        <f t="shared" si="48"/>
        <v>478211.88264641678</v>
      </c>
      <c r="AZ207" s="5">
        <f t="shared" si="49"/>
        <v>4719.6979327312483</v>
      </c>
      <c r="BA207" s="5">
        <f t="shared" si="19"/>
        <v>1730.8736661911439</v>
      </c>
      <c r="BB207" s="35">
        <f t="shared" si="20"/>
        <v>4.3433642592380195E-2</v>
      </c>
      <c r="BC207" s="5">
        <f t="shared" si="21"/>
        <v>2988.8242665401044</v>
      </c>
      <c r="BD207" s="35">
        <f t="shared" si="22"/>
        <v>7.4999999999999997E-2</v>
      </c>
      <c r="BE207" s="5">
        <f t="shared" si="50"/>
        <v>198518.99101977443</v>
      </c>
      <c r="BF207" s="5">
        <f t="shared" si="51"/>
        <v>745420.59552647488</v>
      </c>
      <c r="BG207" s="5">
        <f t="shared" si="23"/>
        <v>476481.00898022566</v>
      </c>
      <c r="BH207" s="5">
        <f t="shared" si="24"/>
        <v>943939.58654624934</v>
      </c>
      <c r="BI207" s="150"/>
      <c r="BJ207" s="2">
        <v>200</v>
      </c>
      <c r="BK207" s="118">
        <v>50922</v>
      </c>
      <c r="BL207" s="5">
        <f t="shared" si="52"/>
        <v>473172.24897564208</v>
      </c>
      <c r="BM207" s="5">
        <f t="shared" si="53"/>
        <v>4604.6898903792935</v>
      </c>
      <c r="BN207" s="5">
        <f t="shared" si="25"/>
        <v>1745.9408861514562</v>
      </c>
      <c r="BO207" s="35">
        <f t="shared" si="26"/>
        <v>4.4278358841150049E-2</v>
      </c>
      <c r="BP207" s="5">
        <f t="shared" si="27"/>
        <v>2858.7490042278373</v>
      </c>
      <c r="BQ207" s="35">
        <f t="shared" si="28"/>
        <v>7.2499999999999981E-2</v>
      </c>
      <c r="BR207" s="5">
        <f t="shared" si="54"/>
        <v>203573.69191050919</v>
      </c>
      <c r="BS207" s="5">
        <f t="shared" si="55"/>
        <v>717364.28616534919</v>
      </c>
      <c r="BT207" s="5">
        <f t="shared" si="29"/>
        <v>471426.30808949063</v>
      </c>
      <c r="BU207" s="5">
        <f t="shared" si="30"/>
        <v>920937.97807585844</v>
      </c>
      <c r="BV207" s="150"/>
      <c r="BW207" s="2">
        <v>200</v>
      </c>
      <c r="BX207" s="118">
        <v>50922</v>
      </c>
      <c r="BY207" s="5">
        <f t="shared" si="56"/>
        <v>468052.09844403883</v>
      </c>
      <c r="BZ207" s="5">
        <f t="shared" si="57"/>
        <v>4490.7918424594827</v>
      </c>
      <c r="CA207" s="5">
        <f t="shared" si="31"/>
        <v>1760.4879348692562</v>
      </c>
      <c r="CB207" s="35">
        <f t="shared" si="32"/>
        <v>4.5135691707526696E-2</v>
      </c>
      <c r="CC207" s="5">
        <f t="shared" si="33"/>
        <v>2730.3039075902266</v>
      </c>
      <c r="CD207" s="35">
        <f t="shared" si="34"/>
        <v>7.0000000000000007E-2</v>
      </c>
      <c r="CE207" s="5">
        <f t="shared" si="58"/>
        <v>208708.38949083025</v>
      </c>
      <c r="CF207" s="5">
        <f t="shared" si="59"/>
        <v>689449.97900106665</v>
      </c>
      <c r="CG207" s="5">
        <f t="shared" si="35"/>
        <v>466291.61050916958</v>
      </c>
      <c r="CH207" s="5">
        <f t="shared" si="36"/>
        <v>898158.36849189689</v>
      </c>
    </row>
    <row r="208" spans="9:86" ht="14.25" customHeight="1">
      <c r="I208" s="150"/>
      <c r="J208" s="2">
        <v>201</v>
      </c>
      <c r="K208" s="118">
        <v>50952</v>
      </c>
      <c r="L208" s="5">
        <f t="shared" si="37"/>
        <v>491153.18820990121</v>
      </c>
      <c r="M208" s="5">
        <f t="shared" si="0"/>
        <v>5071.049577343746</v>
      </c>
      <c r="N208" s="5">
        <f t="shared" si="1"/>
        <v>1694.3714084006751</v>
      </c>
      <c r="O208" s="35">
        <f t="shared" si="2"/>
        <v>4.1397383522875031E-2</v>
      </c>
      <c r="P208" s="5">
        <f t="shared" si="3"/>
        <v>3376.6781689430709</v>
      </c>
      <c r="Q208" s="35">
        <f t="shared" si="4"/>
        <v>8.2500000000000004E-2</v>
      </c>
      <c r="R208" s="5">
        <f t="shared" si="38"/>
        <v>185541.18319849967</v>
      </c>
      <c r="S208" s="5">
        <f t="shared" si="39"/>
        <v>833739.78184759372</v>
      </c>
      <c r="T208" s="5">
        <f t="shared" si="5"/>
        <v>489458.81680150056</v>
      </c>
      <c r="U208" s="5">
        <f t="shared" si="6"/>
        <v>1019280.9650460933</v>
      </c>
      <c r="V208" s="150"/>
      <c r="W208" s="2">
        <v>201</v>
      </c>
      <c r="X208" s="118">
        <v>50952</v>
      </c>
      <c r="Y208" s="5">
        <f t="shared" si="40"/>
        <v>486345.49233409675</v>
      </c>
      <c r="Z208" s="5">
        <f t="shared" si="41"/>
        <v>4952.9108736857979</v>
      </c>
      <c r="AA208" s="5">
        <f t="shared" si="7"/>
        <v>1710.6075914584862</v>
      </c>
      <c r="AB208" s="35">
        <f t="shared" si="8"/>
        <v>4.2207219807849153E-2</v>
      </c>
      <c r="AC208" s="5">
        <f t="shared" si="9"/>
        <v>3242.3032822273117</v>
      </c>
      <c r="AD208" s="35">
        <f t="shared" si="10"/>
        <v>0.08</v>
      </c>
      <c r="AE208" s="5">
        <f t="shared" si="42"/>
        <v>190365.11525736167</v>
      </c>
      <c r="AF208" s="5">
        <f t="shared" si="43"/>
        <v>805169.97035348369</v>
      </c>
      <c r="AG208" s="5">
        <f t="shared" si="11"/>
        <v>484634.88474263827</v>
      </c>
      <c r="AH208" s="5">
        <f t="shared" si="12"/>
        <v>995535.08561084536</v>
      </c>
      <c r="AI208" s="150"/>
      <c r="AJ208" s="2">
        <v>201</v>
      </c>
      <c r="AK208" s="118">
        <v>50952</v>
      </c>
      <c r="AL208" s="5">
        <f t="shared" si="44"/>
        <v>481454.4430226846</v>
      </c>
      <c r="AM208" s="5">
        <f t="shared" si="45"/>
        <v>4835.7826575235513</v>
      </c>
      <c r="AN208" s="5">
        <f t="shared" si="13"/>
        <v>1726.3893796687134</v>
      </c>
      <c r="AO208" s="35">
        <f t="shared" si="14"/>
        <v>4.3029351699322579E-2</v>
      </c>
      <c r="AP208" s="5">
        <f t="shared" si="15"/>
        <v>3109.3932778548378</v>
      </c>
      <c r="AQ208" s="35">
        <f t="shared" si="16"/>
        <v>7.7499999999999999E-2</v>
      </c>
      <c r="AR208" s="5">
        <f t="shared" si="46"/>
        <v>195271.94635698365</v>
      </c>
      <c r="AS208" s="5">
        <f t="shared" si="47"/>
        <v>776720.36780525069</v>
      </c>
      <c r="AT208" s="5">
        <f t="shared" si="17"/>
        <v>479728.05364301591</v>
      </c>
      <c r="AU208" s="5">
        <f t="shared" si="18"/>
        <v>971992.31416223431</v>
      </c>
      <c r="AV208" s="150"/>
      <c r="AW208" s="2">
        <v>201</v>
      </c>
      <c r="AX208" s="118">
        <v>50952</v>
      </c>
      <c r="AY208" s="5">
        <f t="shared" si="48"/>
        <v>476481.00898022566</v>
      </c>
      <c r="AZ208" s="5">
        <f t="shared" si="49"/>
        <v>4719.6979327312483</v>
      </c>
      <c r="BA208" s="5">
        <f t="shared" si="19"/>
        <v>1741.6916266048383</v>
      </c>
      <c r="BB208" s="35">
        <f t="shared" si="20"/>
        <v>4.3863866818090624E-2</v>
      </c>
      <c r="BC208" s="5">
        <f t="shared" si="21"/>
        <v>2978.00630612641</v>
      </c>
      <c r="BD208" s="35">
        <f t="shared" si="22"/>
        <v>7.4999999999999997E-2</v>
      </c>
      <c r="BE208" s="5">
        <f t="shared" si="50"/>
        <v>200260.68264637928</v>
      </c>
      <c r="BF208" s="5">
        <f t="shared" si="51"/>
        <v>748398.60183260124</v>
      </c>
      <c r="BG208" s="5">
        <f t="shared" si="23"/>
        <v>474739.31735362083</v>
      </c>
      <c r="BH208" s="5">
        <f t="shared" si="24"/>
        <v>948659.28447898058</v>
      </c>
      <c r="BI208" s="150"/>
      <c r="BJ208" s="2">
        <v>201</v>
      </c>
      <c r="BK208" s="118">
        <v>50952</v>
      </c>
      <c r="BL208" s="5">
        <f t="shared" si="52"/>
        <v>471426.30808949063</v>
      </c>
      <c r="BM208" s="5">
        <f t="shared" si="53"/>
        <v>4604.6898903792935</v>
      </c>
      <c r="BN208" s="5">
        <f t="shared" si="25"/>
        <v>1756.4892790052877</v>
      </c>
      <c r="BO208" s="35">
        <f t="shared" si="26"/>
        <v>4.4710850850653523E-2</v>
      </c>
      <c r="BP208" s="5">
        <f t="shared" si="27"/>
        <v>2848.2006113740058</v>
      </c>
      <c r="BQ208" s="35">
        <f t="shared" si="28"/>
        <v>7.2499999999999995E-2</v>
      </c>
      <c r="BR208" s="5">
        <f t="shared" si="54"/>
        <v>205330.18118951449</v>
      </c>
      <c r="BS208" s="5">
        <f t="shared" si="55"/>
        <v>720212.48677672318</v>
      </c>
      <c r="BT208" s="5">
        <f t="shared" si="29"/>
        <v>469669.81881048536</v>
      </c>
      <c r="BU208" s="5">
        <f t="shared" si="30"/>
        <v>925542.66796623764</v>
      </c>
      <c r="BV208" s="150"/>
      <c r="BW208" s="2">
        <v>201</v>
      </c>
      <c r="BX208" s="118">
        <v>50952</v>
      </c>
      <c r="BY208" s="5">
        <f t="shared" si="56"/>
        <v>466291.61050916958</v>
      </c>
      <c r="BZ208" s="5">
        <f t="shared" si="57"/>
        <v>4490.7918424594827</v>
      </c>
      <c r="CA208" s="5">
        <f t="shared" si="31"/>
        <v>1770.7574478226602</v>
      </c>
      <c r="CB208" s="35">
        <f t="shared" si="32"/>
        <v>4.5570387489212744E-2</v>
      </c>
      <c r="CC208" s="5">
        <f t="shared" si="33"/>
        <v>2720.0343946368225</v>
      </c>
      <c r="CD208" s="35">
        <f t="shared" si="34"/>
        <v>7.0000000000000007E-2</v>
      </c>
      <c r="CE208" s="5">
        <f t="shared" si="58"/>
        <v>210479.14693865291</v>
      </c>
      <c r="CF208" s="5">
        <f t="shared" si="59"/>
        <v>692170.01339570351</v>
      </c>
      <c r="CG208" s="5">
        <f t="shared" si="35"/>
        <v>464520.85306134692</v>
      </c>
      <c r="CH208" s="5">
        <f t="shared" si="36"/>
        <v>902649.16033435636</v>
      </c>
    </row>
    <row r="209" spans="9:86" ht="14.25" customHeight="1">
      <c r="I209" s="150"/>
      <c r="J209" s="2">
        <v>202</v>
      </c>
      <c r="K209" s="118">
        <v>50983</v>
      </c>
      <c r="L209" s="5">
        <f t="shared" si="37"/>
        <v>489458.81680150056</v>
      </c>
      <c r="M209" s="5">
        <f t="shared" si="0"/>
        <v>5071.049577343746</v>
      </c>
      <c r="N209" s="5">
        <f t="shared" si="1"/>
        <v>1706.0202118334296</v>
      </c>
      <c r="O209" s="35">
        <f t="shared" si="2"/>
        <v>4.182628208800588E-2</v>
      </c>
      <c r="P209" s="5">
        <f t="shared" si="3"/>
        <v>3365.0293655103164</v>
      </c>
      <c r="Q209" s="35">
        <f t="shared" si="4"/>
        <v>8.2500000000000004E-2</v>
      </c>
      <c r="R209" s="5">
        <f t="shared" si="38"/>
        <v>187247.20341033311</v>
      </c>
      <c r="S209" s="5">
        <f t="shared" si="39"/>
        <v>837104.81121310405</v>
      </c>
      <c r="T209" s="5">
        <f t="shared" si="5"/>
        <v>487752.79658966715</v>
      </c>
      <c r="U209" s="5">
        <f t="shared" si="6"/>
        <v>1024352.0146234372</v>
      </c>
      <c r="V209" s="150"/>
      <c r="W209" s="2">
        <v>202</v>
      </c>
      <c r="X209" s="118">
        <v>50983</v>
      </c>
      <c r="Y209" s="5">
        <f t="shared" si="40"/>
        <v>484634.88474263827</v>
      </c>
      <c r="Z209" s="5">
        <f t="shared" si="41"/>
        <v>4952.9108736857979</v>
      </c>
      <c r="AA209" s="5">
        <f t="shared" si="7"/>
        <v>1722.0116420682093</v>
      </c>
      <c r="AB209" s="35">
        <f t="shared" si="8"/>
        <v>4.2638572573643861E-2</v>
      </c>
      <c r="AC209" s="5">
        <f t="shared" si="9"/>
        <v>3230.8992316175886</v>
      </c>
      <c r="AD209" s="35">
        <f t="shared" si="10"/>
        <v>0.08</v>
      </c>
      <c r="AE209" s="5">
        <f t="shared" si="42"/>
        <v>192087.12689942989</v>
      </c>
      <c r="AF209" s="5">
        <f t="shared" si="43"/>
        <v>808400.86958510126</v>
      </c>
      <c r="AG209" s="5">
        <f t="shared" si="11"/>
        <v>482912.87310057005</v>
      </c>
      <c r="AH209" s="5">
        <f t="shared" si="12"/>
        <v>1000487.9964845311</v>
      </c>
      <c r="AI209" s="150"/>
      <c r="AJ209" s="2">
        <v>202</v>
      </c>
      <c r="AK209" s="118">
        <v>50983</v>
      </c>
      <c r="AL209" s="5">
        <f t="shared" si="44"/>
        <v>479728.05364301591</v>
      </c>
      <c r="AM209" s="5">
        <f t="shared" si="45"/>
        <v>4835.7826575235513</v>
      </c>
      <c r="AN209" s="5">
        <f t="shared" si="13"/>
        <v>1737.5389777457403</v>
      </c>
      <c r="AO209" s="35">
        <f t="shared" si="14"/>
        <v>4.3463098675618664E-2</v>
      </c>
      <c r="AP209" s="5">
        <f t="shared" si="15"/>
        <v>3098.2436797778109</v>
      </c>
      <c r="AQ209" s="35">
        <f t="shared" si="16"/>
        <v>7.7499999999999999E-2</v>
      </c>
      <c r="AR209" s="5">
        <f t="shared" si="46"/>
        <v>197009.4853347294</v>
      </c>
      <c r="AS209" s="5">
        <f t="shared" si="47"/>
        <v>779818.61148502852</v>
      </c>
      <c r="AT209" s="5">
        <f t="shared" si="17"/>
        <v>477990.51466527017</v>
      </c>
      <c r="AU209" s="5">
        <f t="shared" si="18"/>
        <v>976828.09681975795</v>
      </c>
      <c r="AV209" s="150"/>
      <c r="AW209" s="2">
        <v>202</v>
      </c>
      <c r="AX209" s="118">
        <v>50983</v>
      </c>
      <c r="AY209" s="5">
        <f t="shared" si="48"/>
        <v>474739.31735362083</v>
      </c>
      <c r="AZ209" s="5">
        <f t="shared" si="49"/>
        <v>4719.6979327312483</v>
      </c>
      <c r="BA209" s="5">
        <f t="shared" si="19"/>
        <v>1752.5771992711184</v>
      </c>
      <c r="BB209" s="35">
        <f t="shared" si="20"/>
        <v>4.4299946565386404E-2</v>
      </c>
      <c r="BC209" s="5">
        <f t="shared" si="21"/>
        <v>2967.1207334601299</v>
      </c>
      <c r="BD209" s="35">
        <f t="shared" si="22"/>
        <v>7.4999999999999997E-2</v>
      </c>
      <c r="BE209" s="5">
        <f t="shared" si="50"/>
        <v>202013.25984565041</v>
      </c>
      <c r="BF209" s="5">
        <f t="shared" si="51"/>
        <v>751365.72256606142</v>
      </c>
      <c r="BG209" s="5">
        <f t="shared" si="23"/>
        <v>472986.74015434971</v>
      </c>
      <c r="BH209" s="5">
        <f t="shared" si="24"/>
        <v>953378.98241171183</v>
      </c>
      <c r="BI209" s="150"/>
      <c r="BJ209" s="2">
        <v>202</v>
      </c>
      <c r="BK209" s="118">
        <v>50983</v>
      </c>
      <c r="BL209" s="5">
        <f t="shared" si="52"/>
        <v>469669.81881048536</v>
      </c>
      <c r="BM209" s="5">
        <f t="shared" si="53"/>
        <v>4604.6898903792935</v>
      </c>
      <c r="BN209" s="5">
        <f t="shared" si="25"/>
        <v>1767.1014017326111</v>
      </c>
      <c r="BO209" s="35">
        <f t="shared" si="26"/>
        <v>4.5149200505361337E-2</v>
      </c>
      <c r="BP209" s="5">
        <f t="shared" si="27"/>
        <v>2837.5884886466824</v>
      </c>
      <c r="BQ209" s="35">
        <f t="shared" si="28"/>
        <v>7.2499999999999995E-2</v>
      </c>
      <c r="BR209" s="5">
        <f t="shared" si="54"/>
        <v>207097.28259124712</v>
      </c>
      <c r="BS209" s="5">
        <f t="shared" si="55"/>
        <v>723050.07526536984</v>
      </c>
      <c r="BT209" s="5">
        <f t="shared" si="29"/>
        <v>467902.71740875277</v>
      </c>
      <c r="BU209" s="5">
        <f t="shared" si="30"/>
        <v>930147.35785661696</v>
      </c>
      <c r="BV209" s="150"/>
      <c r="BW209" s="2">
        <v>202</v>
      </c>
      <c r="BX209" s="118">
        <v>50983</v>
      </c>
      <c r="BY209" s="5">
        <f t="shared" si="56"/>
        <v>464520.85306134692</v>
      </c>
      <c r="BZ209" s="5">
        <f t="shared" si="57"/>
        <v>4490.7918424594827</v>
      </c>
      <c r="CA209" s="5">
        <f t="shared" si="31"/>
        <v>1781.0868662682924</v>
      </c>
      <c r="CB209" s="35">
        <f t="shared" si="32"/>
        <v>4.6010942790542235E-2</v>
      </c>
      <c r="CC209" s="5">
        <f t="shared" si="33"/>
        <v>2709.7049761911903</v>
      </c>
      <c r="CD209" s="35">
        <f t="shared" si="34"/>
        <v>7.0000000000000007E-2</v>
      </c>
      <c r="CE209" s="5">
        <f t="shared" si="58"/>
        <v>212260.23380492121</v>
      </c>
      <c r="CF209" s="5">
        <f t="shared" si="59"/>
        <v>694879.71837189468</v>
      </c>
      <c r="CG209" s="5">
        <f t="shared" si="35"/>
        <v>462739.76619507861</v>
      </c>
      <c r="CH209" s="5">
        <f t="shared" si="36"/>
        <v>907139.95217681583</v>
      </c>
    </row>
    <row r="210" spans="9:86" ht="14.25" customHeight="1">
      <c r="I210" s="150"/>
      <c r="J210" s="2">
        <v>203</v>
      </c>
      <c r="K210" s="118">
        <v>51014</v>
      </c>
      <c r="L210" s="5">
        <f t="shared" si="37"/>
        <v>487752.79658966715</v>
      </c>
      <c r="M210" s="5">
        <f t="shared" si="0"/>
        <v>5071.049577343746</v>
      </c>
      <c r="N210" s="5">
        <f t="shared" si="1"/>
        <v>1717.7491007897843</v>
      </c>
      <c r="O210" s="35">
        <f t="shared" si="2"/>
        <v>4.2261139974187678E-2</v>
      </c>
      <c r="P210" s="5">
        <f t="shared" si="3"/>
        <v>3353.3004765539617</v>
      </c>
      <c r="Q210" s="35">
        <f t="shared" si="4"/>
        <v>8.2500000000000004E-2</v>
      </c>
      <c r="R210" s="5">
        <f t="shared" si="38"/>
        <v>188964.95251112289</v>
      </c>
      <c r="S210" s="5">
        <f t="shared" si="39"/>
        <v>840458.11168965802</v>
      </c>
      <c r="T210" s="5">
        <f t="shared" si="5"/>
        <v>486035.04748887738</v>
      </c>
      <c r="U210" s="5">
        <f t="shared" si="6"/>
        <v>1029423.0642007809</v>
      </c>
      <c r="V210" s="150"/>
      <c r="W210" s="2">
        <v>203</v>
      </c>
      <c r="X210" s="118">
        <v>51014</v>
      </c>
      <c r="Y210" s="5">
        <f t="shared" si="40"/>
        <v>482912.87310057005</v>
      </c>
      <c r="Z210" s="5">
        <f t="shared" si="41"/>
        <v>4952.9108736857979</v>
      </c>
      <c r="AA210" s="5">
        <f t="shared" si="7"/>
        <v>1733.4917196819974</v>
      </c>
      <c r="AB210" s="35">
        <f t="shared" si="8"/>
        <v>4.3075887587390581E-2</v>
      </c>
      <c r="AC210" s="5">
        <f t="shared" si="9"/>
        <v>3219.4191540038005</v>
      </c>
      <c r="AD210" s="35">
        <f t="shared" si="10"/>
        <v>0.08</v>
      </c>
      <c r="AE210" s="5">
        <f t="shared" si="42"/>
        <v>193820.61861911189</v>
      </c>
      <c r="AF210" s="5">
        <f t="shared" si="43"/>
        <v>811620.2887391051</v>
      </c>
      <c r="AG210" s="5">
        <f t="shared" si="11"/>
        <v>481179.38138088805</v>
      </c>
      <c r="AH210" s="5">
        <f t="shared" si="12"/>
        <v>1005440.9073582171</v>
      </c>
      <c r="AI210" s="150"/>
      <c r="AJ210" s="2">
        <v>203</v>
      </c>
      <c r="AK210" s="118">
        <v>51014</v>
      </c>
      <c r="AL210" s="5">
        <f t="shared" si="44"/>
        <v>477990.51466527017</v>
      </c>
      <c r="AM210" s="5">
        <f t="shared" si="45"/>
        <v>4835.7826575235513</v>
      </c>
      <c r="AN210" s="5">
        <f t="shared" si="13"/>
        <v>1748.7605836436815</v>
      </c>
      <c r="AO210" s="35">
        <f t="shared" si="14"/>
        <v>4.3902810536773432E-2</v>
      </c>
      <c r="AP210" s="5">
        <f t="shared" si="15"/>
        <v>3087.0220738798698</v>
      </c>
      <c r="AQ210" s="35">
        <f t="shared" si="16"/>
        <v>7.7499999999999999E-2</v>
      </c>
      <c r="AR210" s="5">
        <f t="shared" si="46"/>
        <v>198758.24591837308</v>
      </c>
      <c r="AS210" s="5">
        <f t="shared" si="47"/>
        <v>782905.63355890836</v>
      </c>
      <c r="AT210" s="5">
        <f t="shared" si="17"/>
        <v>476241.75408162648</v>
      </c>
      <c r="AU210" s="5">
        <f t="shared" si="18"/>
        <v>981663.87947728147</v>
      </c>
      <c r="AV210" s="150"/>
      <c r="AW210" s="2">
        <v>203</v>
      </c>
      <c r="AX210" s="118">
        <v>51014</v>
      </c>
      <c r="AY210" s="5">
        <f t="shared" si="48"/>
        <v>472986.74015434971</v>
      </c>
      <c r="AZ210" s="5">
        <f t="shared" si="49"/>
        <v>4719.6979327312483</v>
      </c>
      <c r="BA210" s="5">
        <f t="shared" si="19"/>
        <v>1763.5308067665628</v>
      </c>
      <c r="BB210" s="35">
        <f t="shared" si="20"/>
        <v>4.4741993558408931E-2</v>
      </c>
      <c r="BC210" s="5">
        <f t="shared" si="21"/>
        <v>2956.1671259646855</v>
      </c>
      <c r="BD210" s="35">
        <f t="shared" si="22"/>
        <v>7.4999999999999997E-2</v>
      </c>
      <c r="BE210" s="5">
        <f t="shared" si="50"/>
        <v>203776.79065241697</v>
      </c>
      <c r="BF210" s="5">
        <f t="shared" si="51"/>
        <v>754321.88969202607</v>
      </c>
      <c r="BG210" s="5">
        <f t="shared" si="23"/>
        <v>471223.20934758312</v>
      </c>
      <c r="BH210" s="5">
        <f t="shared" si="24"/>
        <v>958098.68034444307</v>
      </c>
      <c r="BI210" s="150"/>
      <c r="BJ210" s="2">
        <v>203</v>
      </c>
      <c r="BK210" s="118">
        <v>51014</v>
      </c>
      <c r="BL210" s="5">
        <f t="shared" si="52"/>
        <v>467902.71740875277</v>
      </c>
      <c r="BM210" s="5">
        <f t="shared" si="53"/>
        <v>4604.6898903792935</v>
      </c>
      <c r="BN210" s="5">
        <f t="shared" si="25"/>
        <v>1777.7776393680788</v>
      </c>
      <c r="BO210" s="35">
        <f t="shared" si="26"/>
        <v>4.5593519504569295E-2</v>
      </c>
      <c r="BP210" s="5">
        <f t="shared" si="27"/>
        <v>2826.9122510112147</v>
      </c>
      <c r="BQ210" s="35">
        <f t="shared" si="28"/>
        <v>7.2499999999999995E-2</v>
      </c>
      <c r="BR210" s="5">
        <f t="shared" si="54"/>
        <v>208875.0602306152</v>
      </c>
      <c r="BS210" s="5">
        <f t="shared" si="55"/>
        <v>725876.98751638108</v>
      </c>
      <c r="BT210" s="5">
        <f t="shared" si="29"/>
        <v>466124.93976938468</v>
      </c>
      <c r="BU210" s="5">
        <f t="shared" si="30"/>
        <v>934752.04774699628</v>
      </c>
      <c r="BV210" s="150"/>
      <c r="BW210" s="2">
        <v>203</v>
      </c>
      <c r="BX210" s="118">
        <v>51014</v>
      </c>
      <c r="BY210" s="5">
        <f t="shared" si="56"/>
        <v>462739.76619507861</v>
      </c>
      <c r="BZ210" s="5">
        <f t="shared" si="57"/>
        <v>4490.7918424594827</v>
      </c>
      <c r="CA210" s="5">
        <f t="shared" si="31"/>
        <v>1791.4765396548573</v>
      </c>
      <c r="CB210" s="35">
        <f t="shared" si="32"/>
        <v>4.645746928695E-2</v>
      </c>
      <c r="CC210" s="5">
        <f t="shared" si="33"/>
        <v>2699.3153028046254</v>
      </c>
      <c r="CD210" s="35">
        <f t="shared" si="34"/>
        <v>7.0000000000000007E-2</v>
      </c>
      <c r="CE210" s="5">
        <f t="shared" si="58"/>
        <v>214051.71034457607</v>
      </c>
      <c r="CF210" s="5">
        <f t="shared" si="59"/>
        <v>697579.03367469925</v>
      </c>
      <c r="CG210" s="5">
        <f t="shared" si="35"/>
        <v>460948.28965542378</v>
      </c>
      <c r="CH210" s="5">
        <f t="shared" si="36"/>
        <v>911630.7440192753</v>
      </c>
    </row>
    <row r="211" spans="9:86" ht="14.25" customHeight="1">
      <c r="I211" s="150"/>
      <c r="J211" s="2">
        <v>204</v>
      </c>
      <c r="K211" s="118">
        <v>51044</v>
      </c>
      <c r="L211" s="5">
        <f t="shared" si="37"/>
        <v>486035.04748887738</v>
      </c>
      <c r="M211" s="5">
        <f t="shared" si="0"/>
        <v>5071.049577343746</v>
      </c>
      <c r="N211" s="5">
        <f t="shared" si="1"/>
        <v>1729.5586258577141</v>
      </c>
      <c r="O211" s="35">
        <f t="shared" si="2"/>
        <v>4.270207183108031E-2</v>
      </c>
      <c r="P211" s="5">
        <f t="shared" si="3"/>
        <v>3341.4909514860319</v>
      </c>
      <c r="Q211" s="35">
        <f t="shared" si="4"/>
        <v>8.2500000000000004E-2</v>
      </c>
      <c r="R211" s="5">
        <f t="shared" si="38"/>
        <v>190694.51113698061</v>
      </c>
      <c r="S211" s="5">
        <f t="shared" si="39"/>
        <v>843799.60264114407</v>
      </c>
      <c r="T211" s="5">
        <f t="shared" si="5"/>
        <v>484305.48886301968</v>
      </c>
      <c r="U211" s="5">
        <f t="shared" si="6"/>
        <v>1034494.1137781247</v>
      </c>
      <c r="V211" s="150"/>
      <c r="W211" s="2">
        <v>204</v>
      </c>
      <c r="X211" s="118">
        <v>51044</v>
      </c>
      <c r="Y211" s="5">
        <f t="shared" si="40"/>
        <v>481179.38138088805</v>
      </c>
      <c r="Z211" s="5">
        <f t="shared" si="41"/>
        <v>4952.9108736857979</v>
      </c>
      <c r="AA211" s="5">
        <f t="shared" si="7"/>
        <v>1745.0483311465441</v>
      </c>
      <c r="AB211" s="35">
        <f t="shared" si="8"/>
        <v>4.3519279470502825E-2</v>
      </c>
      <c r="AC211" s="5">
        <f t="shared" si="9"/>
        <v>3207.8625425392538</v>
      </c>
      <c r="AD211" s="35">
        <f t="shared" si="10"/>
        <v>0.08</v>
      </c>
      <c r="AE211" s="5">
        <f t="shared" si="42"/>
        <v>195565.66695025843</v>
      </c>
      <c r="AF211" s="5">
        <f t="shared" si="43"/>
        <v>814828.15128164436</v>
      </c>
      <c r="AG211" s="5">
        <f t="shared" si="11"/>
        <v>479434.33304974152</v>
      </c>
      <c r="AH211" s="5">
        <f t="shared" si="12"/>
        <v>1010393.8182319028</v>
      </c>
      <c r="AI211" s="150"/>
      <c r="AJ211" s="2">
        <v>204</v>
      </c>
      <c r="AK211" s="118">
        <v>51044</v>
      </c>
      <c r="AL211" s="5">
        <f t="shared" si="44"/>
        <v>476241.75408162648</v>
      </c>
      <c r="AM211" s="5">
        <f t="shared" si="45"/>
        <v>4835.7826575235513</v>
      </c>
      <c r="AN211" s="5">
        <f t="shared" si="13"/>
        <v>1760.054662413047</v>
      </c>
      <c r="AO211" s="35">
        <f t="shared" si="14"/>
        <v>4.4348601876971386E-2</v>
      </c>
      <c r="AP211" s="5">
        <f t="shared" si="15"/>
        <v>3075.7279951105043</v>
      </c>
      <c r="AQ211" s="35">
        <f t="shared" si="16"/>
        <v>7.7499999999999999E-2</v>
      </c>
      <c r="AR211" s="5">
        <f t="shared" si="46"/>
        <v>200518.30058078613</v>
      </c>
      <c r="AS211" s="5">
        <f t="shared" si="47"/>
        <v>785981.36155401892</v>
      </c>
      <c r="AT211" s="5">
        <f t="shared" si="17"/>
        <v>474481.69941921346</v>
      </c>
      <c r="AU211" s="5">
        <f t="shared" si="18"/>
        <v>986499.662134805</v>
      </c>
      <c r="AV211" s="150"/>
      <c r="AW211" s="2">
        <v>204</v>
      </c>
      <c r="AX211" s="118">
        <v>51044</v>
      </c>
      <c r="AY211" s="5">
        <f t="shared" si="48"/>
        <v>471223.20934758312</v>
      </c>
      <c r="AZ211" s="5">
        <f t="shared" si="49"/>
        <v>4719.6979327312483</v>
      </c>
      <c r="BA211" s="5">
        <f t="shared" si="19"/>
        <v>1774.5528743088539</v>
      </c>
      <c r="BB211" s="35">
        <f t="shared" si="20"/>
        <v>4.519012236512935E-2</v>
      </c>
      <c r="BC211" s="5">
        <f t="shared" si="21"/>
        <v>2945.1450584223944</v>
      </c>
      <c r="BD211" s="35">
        <f t="shared" si="22"/>
        <v>7.4999999999999997E-2</v>
      </c>
      <c r="BE211" s="5">
        <f t="shared" si="50"/>
        <v>205551.34352672583</v>
      </c>
      <c r="BF211" s="5">
        <f t="shared" si="51"/>
        <v>757267.03475044842</v>
      </c>
      <c r="BG211" s="5">
        <f t="shared" si="23"/>
        <v>469448.65647327428</v>
      </c>
      <c r="BH211" s="5">
        <f t="shared" si="24"/>
        <v>962818.3782771742</v>
      </c>
      <c r="BI211" s="150"/>
      <c r="BJ211" s="2">
        <v>204</v>
      </c>
      <c r="BK211" s="118">
        <v>51044</v>
      </c>
      <c r="BL211" s="5">
        <f t="shared" si="52"/>
        <v>466124.93976938468</v>
      </c>
      <c r="BM211" s="5">
        <f t="shared" si="53"/>
        <v>4604.6898903792935</v>
      </c>
      <c r="BN211" s="5">
        <f t="shared" si="25"/>
        <v>1788.5183792725943</v>
      </c>
      <c r="BO211" s="35">
        <f t="shared" si="26"/>
        <v>4.6043922391042977E-2</v>
      </c>
      <c r="BP211" s="5">
        <f t="shared" si="27"/>
        <v>2816.1715111066992</v>
      </c>
      <c r="BQ211" s="35">
        <f t="shared" si="28"/>
        <v>7.2499999999999995E-2</v>
      </c>
      <c r="BR211" s="5">
        <f t="shared" si="54"/>
        <v>210663.5786098878</v>
      </c>
      <c r="BS211" s="5">
        <f t="shared" si="55"/>
        <v>728693.15902748774</v>
      </c>
      <c r="BT211" s="5">
        <f t="shared" si="29"/>
        <v>464336.42139011208</v>
      </c>
      <c r="BU211" s="5">
        <f t="shared" si="30"/>
        <v>939356.73763737548</v>
      </c>
      <c r="BV211" s="150"/>
      <c r="BW211" s="2">
        <v>204</v>
      </c>
      <c r="BX211" s="118">
        <v>51044</v>
      </c>
      <c r="BY211" s="5">
        <f t="shared" si="56"/>
        <v>460948.28965542378</v>
      </c>
      <c r="BZ211" s="5">
        <f t="shared" si="57"/>
        <v>4490.7918424594827</v>
      </c>
      <c r="CA211" s="5">
        <f t="shared" si="31"/>
        <v>1801.9268194695105</v>
      </c>
      <c r="CB211" s="35">
        <f t="shared" si="32"/>
        <v>4.6910081496990094E-2</v>
      </c>
      <c r="CC211" s="5">
        <f t="shared" si="33"/>
        <v>2688.8650229899722</v>
      </c>
      <c r="CD211" s="35">
        <f t="shared" si="34"/>
        <v>7.0000000000000007E-2</v>
      </c>
      <c r="CE211" s="5">
        <f t="shared" si="58"/>
        <v>215853.63716404559</v>
      </c>
      <c r="CF211" s="5">
        <f t="shared" si="59"/>
        <v>700267.89869768918</v>
      </c>
      <c r="CG211" s="5">
        <f t="shared" si="35"/>
        <v>459146.36283595429</v>
      </c>
      <c r="CH211" s="5">
        <f t="shared" si="36"/>
        <v>916121.53586173477</v>
      </c>
    </row>
    <row r="212" spans="9:86" ht="14.25" customHeight="1">
      <c r="I212" s="150"/>
      <c r="J212" s="2">
        <v>205</v>
      </c>
      <c r="K212" s="118">
        <v>51075</v>
      </c>
      <c r="L212" s="5">
        <f t="shared" si="37"/>
        <v>484305.48886301968</v>
      </c>
      <c r="M212" s="5">
        <f t="shared" si="0"/>
        <v>5071.049577343746</v>
      </c>
      <c r="N212" s="5">
        <f t="shared" si="1"/>
        <v>1741.4493414104859</v>
      </c>
      <c r="O212" s="35">
        <f t="shared" si="2"/>
        <v>4.3149195244484254E-2</v>
      </c>
      <c r="P212" s="5">
        <f t="shared" si="3"/>
        <v>3329.6002359332601</v>
      </c>
      <c r="Q212" s="35">
        <f t="shared" si="4"/>
        <v>8.2500000000000004E-2</v>
      </c>
      <c r="R212" s="5">
        <f t="shared" si="38"/>
        <v>192435.96047839109</v>
      </c>
      <c r="S212" s="5">
        <f t="shared" si="39"/>
        <v>847129.20287707727</v>
      </c>
      <c r="T212" s="5">
        <f t="shared" si="5"/>
        <v>482564.0395216092</v>
      </c>
      <c r="U212" s="5">
        <f t="shared" si="6"/>
        <v>1039565.1633554683</v>
      </c>
      <c r="V212" s="150"/>
      <c r="W212" s="2">
        <v>205</v>
      </c>
      <c r="X212" s="118">
        <v>51075</v>
      </c>
      <c r="Y212" s="5">
        <f t="shared" si="40"/>
        <v>479434.33304974152</v>
      </c>
      <c r="Z212" s="5">
        <f t="shared" si="41"/>
        <v>4952.9108736857979</v>
      </c>
      <c r="AA212" s="5">
        <f t="shared" si="7"/>
        <v>1756.6819866875207</v>
      </c>
      <c r="AB212" s="35">
        <f t="shared" si="8"/>
        <v>4.396886578013004E-2</v>
      </c>
      <c r="AC212" s="5">
        <f t="shared" si="9"/>
        <v>3196.2288869982772</v>
      </c>
      <c r="AD212" s="35">
        <f t="shared" si="10"/>
        <v>0.08</v>
      </c>
      <c r="AE212" s="5">
        <f t="shared" si="42"/>
        <v>197322.34893694596</v>
      </c>
      <c r="AF212" s="5">
        <f t="shared" si="43"/>
        <v>818024.38016864262</v>
      </c>
      <c r="AG212" s="5">
        <f t="shared" si="11"/>
        <v>477677.65106305399</v>
      </c>
      <c r="AH212" s="5">
        <f t="shared" si="12"/>
        <v>1015346.7291055885</v>
      </c>
      <c r="AI212" s="150"/>
      <c r="AJ212" s="2">
        <v>205</v>
      </c>
      <c r="AK212" s="118">
        <v>51075</v>
      </c>
      <c r="AL212" s="5">
        <f t="shared" si="44"/>
        <v>474481.69941921346</v>
      </c>
      <c r="AM212" s="5">
        <f t="shared" si="45"/>
        <v>4835.7826575235513</v>
      </c>
      <c r="AN212" s="5">
        <f t="shared" si="13"/>
        <v>1771.4216821077976</v>
      </c>
      <c r="AO212" s="35">
        <f t="shared" si="14"/>
        <v>4.4800590225741371E-2</v>
      </c>
      <c r="AP212" s="5">
        <f t="shared" si="15"/>
        <v>3064.3609754157537</v>
      </c>
      <c r="AQ212" s="35">
        <f t="shared" si="16"/>
        <v>7.7499999999999999E-2</v>
      </c>
      <c r="AR212" s="5">
        <f t="shared" si="46"/>
        <v>202289.72226289392</v>
      </c>
      <c r="AS212" s="5">
        <f t="shared" si="47"/>
        <v>789045.72252943472</v>
      </c>
      <c r="AT212" s="5">
        <f t="shared" si="17"/>
        <v>472710.27773710567</v>
      </c>
      <c r="AU212" s="5">
        <f t="shared" si="18"/>
        <v>991335.44479232864</v>
      </c>
      <c r="AV212" s="150"/>
      <c r="AW212" s="2">
        <v>205</v>
      </c>
      <c r="AX212" s="118">
        <v>51075</v>
      </c>
      <c r="AY212" s="5">
        <f t="shared" si="48"/>
        <v>469448.65647327428</v>
      </c>
      <c r="AZ212" s="5">
        <f t="shared" si="49"/>
        <v>4719.6979327312483</v>
      </c>
      <c r="BA212" s="5">
        <f t="shared" si="19"/>
        <v>1785.6438297732843</v>
      </c>
      <c r="BB212" s="35">
        <f t="shared" si="20"/>
        <v>4.5644450488483382E-2</v>
      </c>
      <c r="BC212" s="5">
        <f t="shared" si="21"/>
        <v>2934.054102957964</v>
      </c>
      <c r="BD212" s="35">
        <f t="shared" si="22"/>
        <v>7.4999999999999997E-2</v>
      </c>
      <c r="BE212" s="5">
        <f t="shared" si="50"/>
        <v>207336.98735649913</v>
      </c>
      <c r="BF212" s="5">
        <f t="shared" si="51"/>
        <v>760201.08885340637</v>
      </c>
      <c r="BG212" s="5">
        <f t="shared" si="23"/>
        <v>467663.01264350099</v>
      </c>
      <c r="BH212" s="5">
        <f t="shared" si="24"/>
        <v>967538.07620990556</v>
      </c>
      <c r="BI212" s="150"/>
      <c r="BJ212" s="2">
        <v>205</v>
      </c>
      <c r="BK212" s="118">
        <v>51075</v>
      </c>
      <c r="BL212" s="5">
        <f t="shared" si="52"/>
        <v>464336.42139011208</v>
      </c>
      <c r="BM212" s="5">
        <f t="shared" si="53"/>
        <v>4604.6898903792935</v>
      </c>
      <c r="BN212" s="5">
        <f t="shared" si="25"/>
        <v>1799.3240111473665</v>
      </c>
      <c r="BO212" s="35">
        <f t="shared" si="26"/>
        <v>4.6500526642143325E-2</v>
      </c>
      <c r="BP212" s="5">
        <f t="shared" si="27"/>
        <v>2805.365879231927</v>
      </c>
      <c r="BQ212" s="35">
        <f t="shared" si="28"/>
        <v>7.2499999999999995E-2</v>
      </c>
      <c r="BR212" s="5">
        <f t="shared" si="54"/>
        <v>212462.90262103517</v>
      </c>
      <c r="BS212" s="5">
        <f t="shared" si="55"/>
        <v>731498.52490671969</v>
      </c>
      <c r="BT212" s="5">
        <f t="shared" si="29"/>
        <v>462537.09737896471</v>
      </c>
      <c r="BU212" s="5">
        <f t="shared" si="30"/>
        <v>943961.4275277548</v>
      </c>
      <c r="BV212" s="150"/>
      <c r="BW212" s="2">
        <v>205</v>
      </c>
      <c r="BX212" s="118">
        <v>51075</v>
      </c>
      <c r="BY212" s="5">
        <f t="shared" si="56"/>
        <v>459146.36283595429</v>
      </c>
      <c r="BZ212" s="5">
        <f t="shared" si="57"/>
        <v>4490.7918424594827</v>
      </c>
      <c r="CA212" s="5">
        <f t="shared" si="31"/>
        <v>1812.4380592497491</v>
      </c>
      <c r="CB212" s="35">
        <f t="shared" si="32"/>
        <v>4.7368896873452207E-2</v>
      </c>
      <c r="CC212" s="5">
        <f t="shared" si="33"/>
        <v>2678.3537832097336</v>
      </c>
      <c r="CD212" s="35">
        <f t="shared" si="34"/>
        <v>7.0000000000000007E-2</v>
      </c>
      <c r="CE212" s="5">
        <f t="shared" si="58"/>
        <v>217666.07522329534</v>
      </c>
      <c r="CF212" s="5">
        <f t="shared" si="59"/>
        <v>702946.25248089887</v>
      </c>
      <c r="CG212" s="5">
        <f t="shared" si="35"/>
        <v>457333.92477670452</v>
      </c>
      <c r="CH212" s="5">
        <f t="shared" si="36"/>
        <v>920612.32770419423</v>
      </c>
    </row>
    <row r="213" spans="9:86" ht="14.25" customHeight="1">
      <c r="I213" s="150"/>
      <c r="J213" s="2">
        <v>206</v>
      </c>
      <c r="K213" s="118">
        <v>51105</v>
      </c>
      <c r="L213" s="5">
        <f t="shared" si="37"/>
        <v>482564.0395216092</v>
      </c>
      <c r="M213" s="5">
        <f t="shared" si="0"/>
        <v>5071.049577343746</v>
      </c>
      <c r="N213" s="5">
        <f t="shared" si="1"/>
        <v>1753.4218056326827</v>
      </c>
      <c r="O213" s="35">
        <f t="shared" si="2"/>
        <v>4.3602630831031858E-2</v>
      </c>
      <c r="P213" s="5">
        <f t="shared" si="3"/>
        <v>3317.6277717110634</v>
      </c>
      <c r="Q213" s="35">
        <f t="shared" si="4"/>
        <v>8.2500000000000004E-2</v>
      </c>
      <c r="R213" s="5">
        <f t="shared" si="38"/>
        <v>194189.38228402377</v>
      </c>
      <c r="S213" s="5">
        <f t="shared" si="39"/>
        <v>850446.83064878837</v>
      </c>
      <c r="T213" s="5">
        <f t="shared" si="5"/>
        <v>480810.61771597649</v>
      </c>
      <c r="U213" s="5">
        <f t="shared" si="6"/>
        <v>1044636.2129328122</v>
      </c>
      <c r="V213" s="150"/>
      <c r="W213" s="2">
        <v>206</v>
      </c>
      <c r="X213" s="118">
        <v>51105</v>
      </c>
      <c r="Y213" s="5">
        <f t="shared" si="40"/>
        <v>477677.65106305399</v>
      </c>
      <c r="Z213" s="5">
        <f t="shared" si="41"/>
        <v>4952.9108736857979</v>
      </c>
      <c r="AA213" s="5">
        <f t="shared" si="7"/>
        <v>1768.3931999321044</v>
      </c>
      <c r="AB213" s="35">
        <f t="shared" si="8"/>
        <v>4.4424767103839434E-2</v>
      </c>
      <c r="AC213" s="5">
        <f t="shared" si="9"/>
        <v>3184.5176737536935</v>
      </c>
      <c r="AD213" s="35">
        <f t="shared" si="10"/>
        <v>0.08</v>
      </c>
      <c r="AE213" s="5">
        <f t="shared" si="42"/>
        <v>199090.74213687805</v>
      </c>
      <c r="AF213" s="5">
        <f t="shared" si="43"/>
        <v>821208.89784239628</v>
      </c>
      <c r="AG213" s="5">
        <f t="shared" si="11"/>
        <v>475909.25786312186</v>
      </c>
      <c r="AH213" s="5">
        <f t="shared" si="12"/>
        <v>1020299.6399792744</v>
      </c>
      <c r="AI213" s="150"/>
      <c r="AJ213" s="2">
        <v>206</v>
      </c>
      <c r="AK213" s="118">
        <v>51105</v>
      </c>
      <c r="AL213" s="5">
        <f t="shared" si="44"/>
        <v>472710.27773710567</v>
      </c>
      <c r="AM213" s="5">
        <f t="shared" si="45"/>
        <v>4835.7826575235513</v>
      </c>
      <c r="AN213" s="5">
        <f t="shared" si="13"/>
        <v>1782.8621138047438</v>
      </c>
      <c r="AO213" s="35">
        <f t="shared" si="14"/>
        <v>4.5258896142628895E-2</v>
      </c>
      <c r="AP213" s="5">
        <f t="shared" si="15"/>
        <v>3052.9205437188075</v>
      </c>
      <c r="AQ213" s="35">
        <f t="shared" si="16"/>
        <v>7.7499999999999999E-2</v>
      </c>
      <c r="AR213" s="5">
        <f t="shared" si="46"/>
        <v>204072.58437669865</v>
      </c>
      <c r="AS213" s="5">
        <f t="shared" si="47"/>
        <v>792098.64307315357</v>
      </c>
      <c r="AT213" s="5">
        <f t="shared" si="17"/>
        <v>470927.41562330094</v>
      </c>
      <c r="AU213" s="5">
        <f t="shared" si="18"/>
        <v>996171.22744985227</v>
      </c>
      <c r="AV213" s="150"/>
      <c r="AW213" s="2">
        <v>206</v>
      </c>
      <c r="AX213" s="118">
        <v>51105</v>
      </c>
      <c r="AY213" s="5">
        <f t="shared" si="48"/>
        <v>467663.01264350099</v>
      </c>
      <c r="AZ213" s="5">
        <f t="shared" si="49"/>
        <v>4719.6979327312483</v>
      </c>
      <c r="BA213" s="5">
        <f t="shared" si="19"/>
        <v>1796.8041037093676</v>
      </c>
      <c r="BB213" s="35">
        <f t="shared" si="20"/>
        <v>4.6105098461034021E-2</v>
      </c>
      <c r="BC213" s="5">
        <f t="shared" si="21"/>
        <v>2922.8938290218807</v>
      </c>
      <c r="BD213" s="35">
        <f t="shared" si="22"/>
        <v>7.4999999999999983E-2</v>
      </c>
      <c r="BE213" s="5">
        <f t="shared" si="50"/>
        <v>209133.79146020851</v>
      </c>
      <c r="BF213" s="5">
        <f t="shared" si="51"/>
        <v>763123.98268242821</v>
      </c>
      <c r="BG213" s="5">
        <f t="shared" si="23"/>
        <v>465866.20853979164</v>
      </c>
      <c r="BH213" s="5">
        <f t="shared" si="24"/>
        <v>972257.77414263668</v>
      </c>
      <c r="BI213" s="150"/>
      <c r="BJ213" s="2">
        <v>206</v>
      </c>
      <c r="BK213" s="118">
        <v>51105</v>
      </c>
      <c r="BL213" s="5">
        <f t="shared" si="52"/>
        <v>462537.09737896471</v>
      </c>
      <c r="BM213" s="5">
        <f t="shared" si="53"/>
        <v>4604.6898903792935</v>
      </c>
      <c r="BN213" s="5">
        <f t="shared" si="25"/>
        <v>1810.1949270480486</v>
      </c>
      <c r="BO213" s="35">
        <f t="shared" si="26"/>
        <v>4.696345276447976E-2</v>
      </c>
      <c r="BP213" s="5">
        <f t="shared" si="27"/>
        <v>2794.4949633312449</v>
      </c>
      <c r="BQ213" s="35">
        <f t="shared" si="28"/>
        <v>7.2499999999999995E-2</v>
      </c>
      <c r="BR213" s="5">
        <f t="shared" si="54"/>
        <v>214273.09754808323</v>
      </c>
      <c r="BS213" s="5">
        <f t="shared" si="55"/>
        <v>734293.01987005095</v>
      </c>
      <c r="BT213" s="5">
        <f t="shared" si="29"/>
        <v>460726.90245191666</v>
      </c>
      <c r="BU213" s="5">
        <f t="shared" si="30"/>
        <v>948566.11741813412</v>
      </c>
      <c r="BV213" s="150"/>
      <c r="BW213" s="2">
        <v>206</v>
      </c>
      <c r="BX213" s="118">
        <v>51105</v>
      </c>
      <c r="BY213" s="5">
        <f t="shared" si="56"/>
        <v>457333.92477670452</v>
      </c>
      <c r="BZ213" s="5">
        <f t="shared" si="57"/>
        <v>4490.7918424594827</v>
      </c>
      <c r="CA213" s="5">
        <f t="shared" si="31"/>
        <v>1823.0106145953728</v>
      </c>
      <c r="CB213" s="35">
        <f t="shared" si="32"/>
        <v>4.783403589800516E-2</v>
      </c>
      <c r="CC213" s="5">
        <f t="shared" si="33"/>
        <v>2667.78122786411</v>
      </c>
      <c r="CD213" s="35">
        <f t="shared" si="34"/>
        <v>7.0000000000000007E-2</v>
      </c>
      <c r="CE213" s="5">
        <f t="shared" si="58"/>
        <v>219489.08583789071</v>
      </c>
      <c r="CF213" s="5">
        <f t="shared" si="59"/>
        <v>705614.03370876296</v>
      </c>
      <c r="CG213" s="5">
        <f t="shared" si="35"/>
        <v>455510.91416210914</v>
      </c>
      <c r="CH213" s="5">
        <f t="shared" si="36"/>
        <v>925103.1195466537</v>
      </c>
    </row>
    <row r="214" spans="9:86" ht="14.25" customHeight="1">
      <c r="I214" s="150"/>
      <c r="J214" s="2">
        <v>207</v>
      </c>
      <c r="K214" s="118">
        <v>51136</v>
      </c>
      <c r="L214" s="5">
        <f t="shared" si="37"/>
        <v>480810.61771597649</v>
      </c>
      <c r="M214" s="5">
        <f t="shared" si="0"/>
        <v>5071.049577343746</v>
      </c>
      <c r="N214" s="5">
        <f t="shared" si="1"/>
        <v>1765.4765805464076</v>
      </c>
      <c r="O214" s="35">
        <f t="shared" si="2"/>
        <v>4.4062502336567944E-2</v>
      </c>
      <c r="P214" s="5">
        <f t="shared" si="3"/>
        <v>3305.5729967973384</v>
      </c>
      <c r="Q214" s="35">
        <f t="shared" si="4"/>
        <v>8.2500000000000004E-2</v>
      </c>
      <c r="R214" s="5">
        <f t="shared" si="38"/>
        <v>195954.85886457018</v>
      </c>
      <c r="S214" s="5">
        <f t="shared" si="39"/>
        <v>853752.40364558576</v>
      </c>
      <c r="T214" s="5">
        <f t="shared" si="5"/>
        <v>479045.14113543008</v>
      </c>
      <c r="U214" s="5">
        <f t="shared" si="6"/>
        <v>1049707.262510156</v>
      </c>
      <c r="V214" s="150"/>
      <c r="W214" s="2">
        <v>207</v>
      </c>
      <c r="X214" s="118">
        <v>51136</v>
      </c>
      <c r="Y214" s="5">
        <f t="shared" si="40"/>
        <v>475909.25786312186</v>
      </c>
      <c r="Z214" s="5">
        <f t="shared" si="41"/>
        <v>4952.9108736857979</v>
      </c>
      <c r="AA214" s="5">
        <f t="shared" si="7"/>
        <v>1780.1824879316518</v>
      </c>
      <c r="AB214" s="35">
        <f t="shared" si="8"/>
        <v>4.4887107157986585E-2</v>
      </c>
      <c r="AC214" s="5">
        <f t="shared" si="9"/>
        <v>3172.7283857541461</v>
      </c>
      <c r="AD214" s="35">
        <f t="shared" si="10"/>
        <v>0.08</v>
      </c>
      <c r="AE214" s="5">
        <f t="shared" si="42"/>
        <v>200870.9246248097</v>
      </c>
      <c r="AF214" s="5">
        <f t="shared" si="43"/>
        <v>824381.62622815045</v>
      </c>
      <c r="AG214" s="5">
        <f t="shared" si="11"/>
        <v>474129.07537519024</v>
      </c>
      <c r="AH214" s="5">
        <f t="shared" si="12"/>
        <v>1025252.5508529602</v>
      </c>
      <c r="AI214" s="150"/>
      <c r="AJ214" s="2">
        <v>207</v>
      </c>
      <c r="AK214" s="118">
        <v>51136</v>
      </c>
      <c r="AL214" s="5">
        <f t="shared" si="44"/>
        <v>470927.41562330094</v>
      </c>
      <c r="AM214" s="5">
        <f t="shared" si="45"/>
        <v>4835.7826575235513</v>
      </c>
      <c r="AN214" s="5">
        <f t="shared" si="13"/>
        <v>1794.3764316230659</v>
      </c>
      <c r="AO214" s="35">
        <f t="shared" si="14"/>
        <v>4.5723643315556811E-2</v>
      </c>
      <c r="AP214" s="5">
        <f t="shared" si="15"/>
        <v>3041.4062259004854</v>
      </c>
      <c r="AQ214" s="35">
        <f t="shared" si="16"/>
        <v>7.7499999999999999E-2</v>
      </c>
      <c r="AR214" s="5">
        <f t="shared" si="46"/>
        <v>205866.96080832172</v>
      </c>
      <c r="AS214" s="5">
        <f t="shared" si="47"/>
        <v>795140.04929905408</v>
      </c>
      <c r="AT214" s="5">
        <f t="shared" si="17"/>
        <v>469133.03919167788</v>
      </c>
      <c r="AU214" s="5">
        <f t="shared" si="18"/>
        <v>1001007.0101073758</v>
      </c>
      <c r="AV214" s="150"/>
      <c r="AW214" s="2">
        <v>207</v>
      </c>
      <c r="AX214" s="118">
        <v>51136</v>
      </c>
      <c r="AY214" s="5">
        <f t="shared" si="48"/>
        <v>465866.20853979164</v>
      </c>
      <c r="AZ214" s="5">
        <f t="shared" si="49"/>
        <v>4719.6979327312483</v>
      </c>
      <c r="BA214" s="5">
        <f t="shared" si="19"/>
        <v>1808.0341293575507</v>
      </c>
      <c r="BB214" s="35">
        <f t="shared" si="20"/>
        <v>4.6572189943322378E-2</v>
      </c>
      <c r="BC214" s="5">
        <f t="shared" si="21"/>
        <v>2911.6638033736976</v>
      </c>
      <c r="BD214" s="35">
        <f t="shared" si="22"/>
        <v>7.4999999999999997E-2</v>
      </c>
      <c r="BE214" s="5">
        <f t="shared" si="50"/>
        <v>210941.82558956605</v>
      </c>
      <c r="BF214" s="5">
        <f t="shared" si="51"/>
        <v>766035.6464858019</v>
      </c>
      <c r="BG214" s="5">
        <f t="shared" si="23"/>
        <v>464058.17441043409</v>
      </c>
      <c r="BH214" s="5">
        <f t="shared" si="24"/>
        <v>976977.47207536793</v>
      </c>
      <c r="BI214" s="150"/>
      <c r="BJ214" s="2">
        <v>207</v>
      </c>
      <c r="BK214" s="118">
        <v>51136</v>
      </c>
      <c r="BL214" s="5">
        <f t="shared" si="52"/>
        <v>460726.90245191666</v>
      </c>
      <c r="BM214" s="5">
        <f t="shared" si="53"/>
        <v>4604.6898903792935</v>
      </c>
      <c r="BN214" s="5">
        <f t="shared" si="25"/>
        <v>1821.1315213989637</v>
      </c>
      <c r="BO214" s="35">
        <f t="shared" si="26"/>
        <v>4.7432824392251105E-2</v>
      </c>
      <c r="BP214" s="5">
        <f t="shared" si="27"/>
        <v>2783.5583689803298</v>
      </c>
      <c r="BQ214" s="35">
        <f t="shared" si="28"/>
        <v>7.2499999999999995E-2</v>
      </c>
      <c r="BR214" s="5">
        <f t="shared" si="54"/>
        <v>216094.22906948219</v>
      </c>
      <c r="BS214" s="5">
        <f t="shared" si="55"/>
        <v>737076.57823903125</v>
      </c>
      <c r="BT214" s="5">
        <f t="shared" si="29"/>
        <v>458905.7709305177</v>
      </c>
      <c r="BU214" s="5">
        <f t="shared" si="30"/>
        <v>953170.80730851344</v>
      </c>
      <c r="BV214" s="150"/>
      <c r="BW214" s="2">
        <v>207</v>
      </c>
      <c r="BX214" s="118">
        <v>51136</v>
      </c>
      <c r="BY214" s="5">
        <f t="shared" si="56"/>
        <v>455510.91416210914</v>
      </c>
      <c r="BZ214" s="5">
        <f t="shared" si="57"/>
        <v>4490.7918424594827</v>
      </c>
      <c r="CA214" s="5">
        <f t="shared" si="31"/>
        <v>1833.6448431805125</v>
      </c>
      <c r="CB214" s="35">
        <f t="shared" si="32"/>
        <v>4.8305622179527774E-2</v>
      </c>
      <c r="CC214" s="5">
        <f t="shared" si="33"/>
        <v>2657.1469992789703</v>
      </c>
      <c r="CD214" s="35">
        <f t="shared" si="34"/>
        <v>7.0000000000000007E-2</v>
      </c>
      <c r="CE214" s="5">
        <f t="shared" si="58"/>
        <v>221322.73068107123</v>
      </c>
      <c r="CF214" s="5">
        <f t="shared" si="59"/>
        <v>708271.18070804188</v>
      </c>
      <c r="CG214" s="5">
        <f t="shared" si="35"/>
        <v>453677.26931892865</v>
      </c>
      <c r="CH214" s="5">
        <f t="shared" si="36"/>
        <v>929593.91138911317</v>
      </c>
    </row>
    <row r="215" spans="9:86" ht="14.25" customHeight="1">
      <c r="I215" s="150"/>
      <c r="J215" s="2">
        <v>208</v>
      </c>
      <c r="K215" s="118">
        <v>51167</v>
      </c>
      <c r="L215" s="5">
        <f t="shared" si="37"/>
        <v>479045.14113543008</v>
      </c>
      <c r="M215" s="5">
        <f t="shared" si="0"/>
        <v>5071.049577343746</v>
      </c>
      <c r="N215" s="5">
        <f t="shared" si="1"/>
        <v>1777.6142320376644</v>
      </c>
      <c r="O215" s="35">
        <f t="shared" si="2"/>
        <v>4.4528936738388529E-2</v>
      </c>
      <c r="P215" s="5">
        <f t="shared" si="3"/>
        <v>3293.4353453060817</v>
      </c>
      <c r="Q215" s="35">
        <f t="shared" si="4"/>
        <v>8.2500000000000004E-2</v>
      </c>
      <c r="R215" s="5">
        <f t="shared" si="38"/>
        <v>197732.47309660784</v>
      </c>
      <c r="S215" s="5">
        <f t="shared" si="39"/>
        <v>857045.83899089182</v>
      </c>
      <c r="T215" s="5">
        <f t="shared" si="5"/>
        <v>477267.5269033924</v>
      </c>
      <c r="U215" s="5">
        <f t="shared" si="6"/>
        <v>1054778.3120874995</v>
      </c>
      <c r="V215" s="150"/>
      <c r="W215" s="2">
        <v>208</v>
      </c>
      <c r="X215" s="118">
        <v>51167</v>
      </c>
      <c r="Y215" s="5">
        <f t="shared" si="40"/>
        <v>474129.07537519024</v>
      </c>
      <c r="Z215" s="5">
        <f t="shared" si="41"/>
        <v>4952.9108736857979</v>
      </c>
      <c r="AA215" s="5">
        <f t="shared" si="7"/>
        <v>1792.0503711845295</v>
      </c>
      <c r="AB215" s="35">
        <f t="shared" si="8"/>
        <v>4.5356012889943988E-2</v>
      </c>
      <c r="AC215" s="5">
        <f t="shared" si="9"/>
        <v>3160.8605025012685</v>
      </c>
      <c r="AD215" s="35">
        <f t="shared" si="10"/>
        <v>0.08</v>
      </c>
      <c r="AE215" s="5">
        <f t="shared" si="42"/>
        <v>202662.97499599424</v>
      </c>
      <c r="AF215" s="5">
        <f t="shared" si="43"/>
        <v>827542.4867306517</v>
      </c>
      <c r="AG215" s="5">
        <f t="shared" si="11"/>
        <v>472337.0250040057</v>
      </c>
      <c r="AH215" s="5">
        <f t="shared" si="12"/>
        <v>1030205.4617266459</v>
      </c>
      <c r="AI215" s="150"/>
      <c r="AJ215" s="2">
        <v>208</v>
      </c>
      <c r="AK215" s="118">
        <v>51167</v>
      </c>
      <c r="AL215" s="5">
        <f t="shared" si="44"/>
        <v>469133.03919167788</v>
      </c>
      <c r="AM215" s="5">
        <f t="shared" si="45"/>
        <v>4835.7826575235513</v>
      </c>
      <c r="AN215" s="5">
        <f t="shared" si="13"/>
        <v>1805.9651127439652</v>
      </c>
      <c r="AO215" s="35">
        <f t="shared" si="14"/>
        <v>4.6194958663043621E-2</v>
      </c>
      <c r="AP215" s="5">
        <f t="shared" si="15"/>
        <v>3029.8175447795861</v>
      </c>
      <c r="AQ215" s="35">
        <f t="shared" si="16"/>
        <v>7.7499999999999999E-2</v>
      </c>
      <c r="AR215" s="5">
        <f t="shared" si="46"/>
        <v>207672.92592106567</v>
      </c>
      <c r="AS215" s="5">
        <f t="shared" si="47"/>
        <v>798169.8668438337</v>
      </c>
      <c r="AT215" s="5">
        <f t="shared" si="17"/>
        <v>467327.07407893392</v>
      </c>
      <c r="AU215" s="5">
        <f t="shared" si="18"/>
        <v>1005842.7927648993</v>
      </c>
      <c r="AV215" s="150"/>
      <c r="AW215" s="2">
        <v>208</v>
      </c>
      <c r="AX215" s="118">
        <v>51167</v>
      </c>
      <c r="AY215" s="5">
        <f t="shared" si="48"/>
        <v>464058.17441043409</v>
      </c>
      <c r="AZ215" s="5">
        <f t="shared" si="49"/>
        <v>4719.6979327312483</v>
      </c>
      <c r="BA215" s="5">
        <f t="shared" si="19"/>
        <v>1819.3343426660354</v>
      </c>
      <c r="BB215" s="35">
        <f t="shared" si="20"/>
        <v>4.7045851826075583E-2</v>
      </c>
      <c r="BC215" s="5">
        <f t="shared" si="21"/>
        <v>2900.363590065213</v>
      </c>
      <c r="BD215" s="35">
        <f t="shared" si="22"/>
        <v>7.4999999999999997E-2</v>
      </c>
      <c r="BE215" s="5">
        <f t="shared" si="50"/>
        <v>212761.15993223208</v>
      </c>
      <c r="BF215" s="5">
        <f t="shared" si="51"/>
        <v>768936.01007586706</v>
      </c>
      <c r="BG215" s="5">
        <f t="shared" si="23"/>
        <v>462238.84006776806</v>
      </c>
      <c r="BH215" s="5">
        <f t="shared" si="24"/>
        <v>981697.17000809917</v>
      </c>
      <c r="BI215" s="150"/>
      <c r="BJ215" s="2">
        <v>208</v>
      </c>
      <c r="BK215" s="118">
        <v>51167</v>
      </c>
      <c r="BL215" s="5">
        <f t="shared" si="52"/>
        <v>458905.7709305177</v>
      </c>
      <c r="BM215" s="5">
        <f t="shared" si="53"/>
        <v>4604.6898903792935</v>
      </c>
      <c r="BN215" s="5">
        <f t="shared" si="25"/>
        <v>1832.1341910074157</v>
      </c>
      <c r="BO215" s="35">
        <f t="shared" si="26"/>
        <v>4.7908768389443065E-2</v>
      </c>
      <c r="BP215" s="5">
        <f t="shared" si="27"/>
        <v>2772.5556993718778</v>
      </c>
      <c r="BQ215" s="35">
        <f t="shared" si="28"/>
        <v>7.2499999999999995E-2</v>
      </c>
      <c r="BR215" s="5">
        <f t="shared" si="54"/>
        <v>217926.3632604896</v>
      </c>
      <c r="BS215" s="5">
        <f t="shared" si="55"/>
        <v>739849.1339384031</v>
      </c>
      <c r="BT215" s="5">
        <f t="shared" si="29"/>
        <v>457073.63673951029</v>
      </c>
      <c r="BU215" s="5">
        <f t="shared" si="30"/>
        <v>957775.49719889276</v>
      </c>
      <c r="BV215" s="150"/>
      <c r="BW215" s="2">
        <v>208</v>
      </c>
      <c r="BX215" s="118">
        <v>51167</v>
      </c>
      <c r="BY215" s="5">
        <f t="shared" si="56"/>
        <v>453677.26931892865</v>
      </c>
      <c r="BZ215" s="5">
        <f t="shared" si="57"/>
        <v>4490.7918424594827</v>
      </c>
      <c r="CA215" s="5">
        <f t="shared" si="31"/>
        <v>1844.3411047657323</v>
      </c>
      <c r="CB215" s="35">
        <f t="shared" si="32"/>
        <v>4.8783782556296076E-2</v>
      </c>
      <c r="CC215" s="5">
        <f t="shared" si="33"/>
        <v>2646.4507376937504</v>
      </c>
      <c r="CD215" s="35">
        <f t="shared" si="34"/>
        <v>7.0000000000000007E-2</v>
      </c>
      <c r="CE215" s="5">
        <f t="shared" si="58"/>
        <v>223167.07178583698</v>
      </c>
      <c r="CF215" s="5">
        <f t="shared" si="59"/>
        <v>710917.63144573558</v>
      </c>
      <c r="CG215" s="5">
        <f t="shared" si="35"/>
        <v>451832.92821416294</v>
      </c>
      <c r="CH215" s="5">
        <f t="shared" si="36"/>
        <v>934084.70323157252</v>
      </c>
    </row>
    <row r="216" spans="9:86" ht="14.25" customHeight="1">
      <c r="I216" s="150"/>
      <c r="J216" s="2">
        <v>209</v>
      </c>
      <c r="K216" s="118">
        <v>51196</v>
      </c>
      <c r="L216" s="5">
        <f t="shared" si="37"/>
        <v>477267.5269033924</v>
      </c>
      <c r="M216" s="5">
        <f t="shared" si="0"/>
        <v>5071.049577343746</v>
      </c>
      <c r="N216" s="5">
        <f t="shared" si="1"/>
        <v>1789.8353298829234</v>
      </c>
      <c r="O216" s="35">
        <f t="shared" si="2"/>
        <v>4.5002064351515415E-2</v>
      </c>
      <c r="P216" s="5">
        <f t="shared" si="3"/>
        <v>3281.2142474608227</v>
      </c>
      <c r="Q216" s="35">
        <f t="shared" si="4"/>
        <v>8.2500000000000004E-2</v>
      </c>
      <c r="R216" s="5">
        <f t="shared" si="38"/>
        <v>199522.30842649075</v>
      </c>
      <c r="S216" s="5">
        <f t="shared" si="39"/>
        <v>860327.05323835264</v>
      </c>
      <c r="T216" s="5">
        <f t="shared" si="5"/>
        <v>475477.69157350948</v>
      </c>
      <c r="U216" s="5">
        <f t="shared" si="6"/>
        <v>1059849.3616648433</v>
      </c>
      <c r="V216" s="150"/>
      <c r="W216" s="2">
        <v>209</v>
      </c>
      <c r="X216" s="118">
        <v>51196</v>
      </c>
      <c r="Y216" s="5">
        <f t="shared" si="40"/>
        <v>472337.0250040057</v>
      </c>
      <c r="Z216" s="5">
        <f t="shared" si="41"/>
        <v>4952.9108736857979</v>
      </c>
      <c r="AA216" s="5">
        <f t="shared" si="7"/>
        <v>1803.9973736590932</v>
      </c>
      <c r="AB216" s="35">
        <f t="shared" si="8"/>
        <v>4.583161458436491E-2</v>
      </c>
      <c r="AC216" s="5">
        <f t="shared" si="9"/>
        <v>3148.9135000267047</v>
      </c>
      <c r="AD216" s="35">
        <f t="shared" si="10"/>
        <v>0.08</v>
      </c>
      <c r="AE216" s="5">
        <f t="shared" si="42"/>
        <v>204466.97236965335</v>
      </c>
      <c r="AF216" s="5">
        <f t="shared" si="43"/>
        <v>830691.40023067838</v>
      </c>
      <c r="AG216" s="5">
        <f t="shared" si="11"/>
        <v>470533.02763034659</v>
      </c>
      <c r="AH216" s="5">
        <f t="shared" si="12"/>
        <v>1035158.3726003317</v>
      </c>
      <c r="AI216" s="150"/>
      <c r="AJ216" s="2">
        <v>209</v>
      </c>
      <c r="AK216" s="118">
        <v>51196</v>
      </c>
      <c r="AL216" s="5">
        <f t="shared" si="44"/>
        <v>467327.07407893392</v>
      </c>
      <c r="AM216" s="5">
        <f t="shared" si="45"/>
        <v>4835.7826575235513</v>
      </c>
      <c r="AN216" s="5">
        <f t="shared" si="13"/>
        <v>1817.6286374304364</v>
      </c>
      <c r="AO216" s="35">
        <f t="shared" si="14"/>
        <v>4.6672972440456456E-2</v>
      </c>
      <c r="AP216" s="5">
        <f t="shared" si="15"/>
        <v>3018.1540200931149</v>
      </c>
      <c r="AQ216" s="35">
        <f t="shared" si="16"/>
        <v>7.7499999999999999E-2</v>
      </c>
      <c r="AR216" s="5">
        <f t="shared" si="46"/>
        <v>209490.55455849611</v>
      </c>
      <c r="AS216" s="5">
        <f t="shared" si="47"/>
        <v>801188.02086392685</v>
      </c>
      <c r="AT216" s="5">
        <f t="shared" si="17"/>
        <v>465509.44544150349</v>
      </c>
      <c r="AU216" s="5">
        <f t="shared" si="18"/>
        <v>1010678.575422423</v>
      </c>
      <c r="AV216" s="150"/>
      <c r="AW216" s="2">
        <v>209</v>
      </c>
      <c r="AX216" s="118">
        <v>51196</v>
      </c>
      <c r="AY216" s="5">
        <f t="shared" si="48"/>
        <v>462238.84006776806</v>
      </c>
      <c r="AZ216" s="5">
        <f t="shared" si="49"/>
        <v>4719.6979327312483</v>
      </c>
      <c r="BA216" s="5">
        <f t="shared" si="19"/>
        <v>1830.7051823076981</v>
      </c>
      <c r="BB216" s="35">
        <f t="shared" si="20"/>
        <v>4.7526214336449137E-2</v>
      </c>
      <c r="BC216" s="5">
        <f t="shared" si="21"/>
        <v>2888.9927504235502</v>
      </c>
      <c r="BD216" s="35">
        <f t="shared" si="22"/>
        <v>7.4999999999999997E-2</v>
      </c>
      <c r="BE216" s="5">
        <f t="shared" si="50"/>
        <v>214591.86511453977</v>
      </c>
      <c r="BF216" s="5">
        <f t="shared" si="51"/>
        <v>771825.00282629055</v>
      </c>
      <c r="BG216" s="5">
        <f t="shared" si="23"/>
        <v>460408.13488546037</v>
      </c>
      <c r="BH216" s="5">
        <f t="shared" si="24"/>
        <v>986416.8679408303</v>
      </c>
      <c r="BI216" s="150"/>
      <c r="BJ216" s="2">
        <v>209</v>
      </c>
      <c r="BK216" s="118">
        <v>51196</v>
      </c>
      <c r="BL216" s="5">
        <f t="shared" si="52"/>
        <v>457073.63673951029</v>
      </c>
      <c r="BM216" s="5">
        <f t="shared" si="53"/>
        <v>4604.6898903792935</v>
      </c>
      <c r="BN216" s="5">
        <f t="shared" si="25"/>
        <v>1843.2033350780857</v>
      </c>
      <c r="BO216" s="35">
        <f t="shared" si="26"/>
        <v>4.8391414956059899E-2</v>
      </c>
      <c r="BP216" s="5">
        <f t="shared" si="27"/>
        <v>2761.4865553012078</v>
      </c>
      <c r="BQ216" s="35">
        <f t="shared" si="28"/>
        <v>7.2499999999999995E-2</v>
      </c>
      <c r="BR216" s="5">
        <f t="shared" si="54"/>
        <v>219769.56659556768</v>
      </c>
      <c r="BS216" s="5">
        <f t="shared" si="55"/>
        <v>742610.62049370434</v>
      </c>
      <c r="BT216" s="5">
        <f t="shared" si="29"/>
        <v>455230.4334044322</v>
      </c>
      <c r="BU216" s="5">
        <f t="shared" si="30"/>
        <v>962380.18708927208</v>
      </c>
      <c r="BV216" s="150"/>
      <c r="BW216" s="2">
        <v>209</v>
      </c>
      <c r="BX216" s="118">
        <v>51196</v>
      </c>
      <c r="BY216" s="5">
        <f t="shared" si="56"/>
        <v>451832.92821416294</v>
      </c>
      <c r="BZ216" s="5">
        <f t="shared" si="57"/>
        <v>4490.7918424594827</v>
      </c>
      <c r="CA216" s="5">
        <f t="shared" si="31"/>
        <v>1855.0997612101987</v>
      </c>
      <c r="CB216" s="35">
        <f t="shared" si="32"/>
        <v>4.9268647202204058E-2</v>
      </c>
      <c r="CC216" s="5">
        <f t="shared" si="33"/>
        <v>2635.692081249284</v>
      </c>
      <c r="CD216" s="35">
        <f t="shared" si="34"/>
        <v>7.0000000000000007E-2</v>
      </c>
      <c r="CE216" s="5">
        <f t="shared" si="58"/>
        <v>225022.17154704718</v>
      </c>
      <c r="CF216" s="5">
        <f t="shared" si="59"/>
        <v>713553.3235269849</v>
      </c>
      <c r="CG216" s="5">
        <f t="shared" si="35"/>
        <v>449977.82845295273</v>
      </c>
      <c r="CH216" s="5">
        <f t="shared" si="36"/>
        <v>938575.49507403211</v>
      </c>
    </row>
    <row r="217" spans="9:86" ht="14.25" customHeight="1">
      <c r="I217" s="150"/>
      <c r="J217" s="2">
        <v>210</v>
      </c>
      <c r="K217" s="118">
        <v>51227</v>
      </c>
      <c r="L217" s="5">
        <f t="shared" si="37"/>
        <v>475477.69157350948</v>
      </c>
      <c r="M217" s="5">
        <f t="shared" si="0"/>
        <v>5071.049577343746</v>
      </c>
      <c r="N217" s="5">
        <f t="shared" si="1"/>
        <v>1802.1404477758683</v>
      </c>
      <c r="O217" s="35">
        <f t="shared" si="2"/>
        <v>4.5482018939193618E-2</v>
      </c>
      <c r="P217" s="5">
        <f t="shared" si="3"/>
        <v>3268.9091295678777</v>
      </c>
      <c r="Q217" s="35">
        <f t="shared" si="4"/>
        <v>8.2500000000000004E-2</v>
      </c>
      <c r="R217" s="5">
        <f t="shared" si="38"/>
        <v>201324.44887426661</v>
      </c>
      <c r="S217" s="5">
        <f t="shared" si="39"/>
        <v>863595.96236792055</v>
      </c>
      <c r="T217" s="5">
        <f t="shared" si="5"/>
        <v>473675.55112573359</v>
      </c>
      <c r="U217" s="5">
        <f t="shared" si="6"/>
        <v>1064920.4112421873</v>
      </c>
      <c r="V217" s="150"/>
      <c r="W217" s="2">
        <v>210</v>
      </c>
      <c r="X217" s="118">
        <v>51227</v>
      </c>
      <c r="Y217" s="5">
        <f t="shared" si="40"/>
        <v>470533.02763034659</v>
      </c>
      <c r="Z217" s="5">
        <f t="shared" si="41"/>
        <v>4952.9108736857979</v>
      </c>
      <c r="AA217" s="5">
        <f t="shared" si="7"/>
        <v>1816.0240228168204</v>
      </c>
      <c r="AB217" s="35">
        <f t="shared" si="8"/>
        <v>4.6314045973669657E-2</v>
      </c>
      <c r="AC217" s="5">
        <f t="shared" si="9"/>
        <v>3136.8868508689775</v>
      </c>
      <c r="AD217" s="35">
        <f t="shared" si="10"/>
        <v>0.08</v>
      </c>
      <c r="AE217" s="5">
        <f t="shared" si="42"/>
        <v>206282.99639247017</v>
      </c>
      <c r="AF217" s="5">
        <f t="shared" si="43"/>
        <v>833828.28708154731</v>
      </c>
      <c r="AG217" s="5">
        <f t="shared" si="11"/>
        <v>468717.0036075298</v>
      </c>
      <c r="AH217" s="5">
        <f t="shared" si="12"/>
        <v>1040111.2834740175</v>
      </c>
      <c r="AI217" s="150"/>
      <c r="AJ217" s="2">
        <v>210</v>
      </c>
      <c r="AK217" s="118">
        <v>51227</v>
      </c>
      <c r="AL217" s="5">
        <f t="shared" si="44"/>
        <v>465509.44544150349</v>
      </c>
      <c r="AM217" s="5">
        <f t="shared" si="45"/>
        <v>4835.7826575235513</v>
      </c>
      <c r="AN217" s="5">
        <f t="shared" si="13"/>
        <v>1829.3674890471748</v>
      </c>
      <c r="AO217" s="35">
        <f t="shared" si="14"/>
        <v>4.7157818350486436E-2</v>
      </c>
      <c r="AP217" s="5">
        <f t="shared" si="15"/>
        <v>3006.4151684763765</v>
      </c>
      <c r="AQ217" s="35">
        <f t="shared" si="16"/>
        <v>7.7499999999999999E-2</v>
      </c>
      <c r="AR217" s="5">
        <f t="shared" si="46"/>
        <v>211319.92204754328</v>
      </c>
      <c r="AS217" s="5">
        <f t="shared" si="47"/>
        <v>804194.43603240326</v>
      </c>
      <c r="AT217" s="5">
        <f t="shared" si="17"/>
        <v>463680.07795245631</v>
      </c>
      <c r="AU217" s="5">
        <f t="shared" si="18"/>
        <v>1015514.3580799466</v>
      </c>
      <c r="AV217" s="150"/>
      <c r="AW217" s="2">
        <v>210</v>
      </c>
      <c r="AX217" s="118">
        <v>51227</v>
      </c>
      <c r="AY217" s="5">
        <f t="shared" si="48"/>
        <v>460408.13488546037</v>
      </c>
      <c r="AZ217" s="5">
        <f t="shared" si="49"/>
        <v>4719.6979327312483</v>
      </c>
      <c r="BA217" s="5">
        <f t="shared" si="19"/>
        <v>1842.1470896971214</v>
      </c>
      <c r="BB217" s="35">
        <f t="shared" si="20"/>
        <v>4.8013411148490885E-2</v>
      </c>
      <c r="BC217" s="5">
        <f t="shared" si="21"/>
        <v>2877.550843034127</v>
      </c>
      <c r="BD217" s="35">
        <f t="shared" si="22"/>
        <v>7.4999999999999997E-2</v>
      </c>
      <c r="BE217" s="5">
        <f t="shared" si="50"/>
        <v>216434.0122042369</v>
      </c>
      <c r="BF217" s="5">
        <f t="shared" si="51"/>
        <v>774702.55366932473</v>
      </c>
      <c r="BG217" s="5">
        <f t="shared" si="23"/>
        <v>458565.98779576324</v>
      </c>
      <c r="BH217" s="5">
        <f t="shared" si="24"/>
        <v>991136.56587356166</v>
      </c>
      <c r="BI217" s="150"/>
      <c r="BJ217" s="2">
        <v>210</v>
      </c>
      <c r="BK217" s="118">
        <v>51227</v>
      </c>
      <c r="BL217" s="5">
        <f t="shared" si="52"/>
        <v>455230.4334044322</v>
      </c>
      <c r="BM217" s="5">
        <f t="shared" si="53"/>
        <v>4604.6898903792935</v>
      </c>
      <c r="BN217" s="5">
        <f t="shared" si="25"/>
        <v>1854.3393552275156</v>
      </c>
      <c r="BO217" s="35">
        <f t="shared" si="26"/>
        <v>4.8880897738577109E-2</v>
      </c>
      <c r="BP217" s="5">
        <f t="shared" si="27"/>
        <v>2750.3505351517779</v>
      </c>
      <c r="BQ217" s="35">
        <f t="shared" si="28"/>
        <v>7.2499999999999995E-2</v>
      </c>
      <c r="BR217" s="5">
        <f t="shared" si="54"/>
        <v>221623.90595079519</v>
      </c>
      <c r="BS217" s="5">
        <f t="shared" si="55"/>
        <v>745360.97102885612</v>
      </c>
      <c r="BT217" s="5">
        <f t="shared" si="29"/>
        <v>453376.09404920466</v>
      </c>
      <c r="BU217" s="5">
        <f t="shared" si="30"/>
        <v>966984.87697965128</v>
      </c>
      <c r="BV217" s="150"/>
      <c r="BW217" s="2">
        <v>210</v>
      </c>
      <c r="BX217" s="118">
        <v>51227</v>
      </c>
      <c r="BY217" s="5">
        <f t="shared" si="56"/>
        <v>449977.82845295273</v>
      </c>
      <c r="BZ217" s="5">
        <f t="shared" si="57"/>
        <v>4490.7918424594827</v>
      </c>
      <c r="CA217" s="5">
        <f t="shared" si="31"/>
        <v>1865.9211764839251</v>
      </c>
      <c r="CB217" s="35">
        <f t="shared" si="32"/>
        <v>4.9760349737205306E-2</v>
      </c>
      <c r="CC217" s="5">
        <f t="shared" si="33"/>
        <v>2624.8706659755576</v>
      </c>
      <c r="CD217" s="35">
        <f t="shared" si="34"/>
        <v>7.0000000000000007E-2</v>
      </c>
      <c r="CE217" s="5">
        <f t="shared" si="58"/>
        <v>226888.0927235311</v>
      </c>
      <c r="CF217" s="5">
        <f t="shared" si="59"/>
        <v>716178.19419296051</v>
      </c>
      <c r="CG217" s="5">
        <f t="shared" si="35"/>
        <v>448111.90727646882</v>
      </c>
      <c r="CH217" s="5">
        <f t="shared" si="36"/>
        <v>943066.28691649158</v>
      </c>
    </row>
    <row r="218" spans="9:86" ht="14.25" customHeight="1">
      <c r="I218" s="150"/>
      <c r="J218" s="2">
        <v>211</v>
      </c>
      <c r="K218" s="118">
        <v>51257</v>
      </c>
      <c r="L218" s="5">
        <f t="shared" si="37"/>
        <v>473675.55112573359</v>
      </c>
      <c r="M218" s="5">
        <f t="shared" si="0"/>
        <v>5071.049577343746</v>
      </c>
      <c r="N218" s="5">
        <f t="shared" si="1"/>
        <v>1814.5301633543277</v>
      </c>
      <c r="O218" s="35">
        <f t="shared" si="2"/>
        <v>4.5968937827808837E-2</v>
      </c>
      <c r="P218" s="5">
        <f t="shared" si="3"/>
        <v>3256.5194139894184</v>
      </c>
      <c r="Q218" s="35">
        <f t="shared" si="4"/>
        <v>8.2500000000000004E-2</v>
      </c>
      <c r="R218" s="5">
        <f t="shared" si="38"/>
        <v>203138.97903762094</v>
      </c>
      <c r="S218" s="5">
        <f t="shared" si="39"/>
        <v>866852.48178190994</v>
      </c>
      <c r="T218" s="5">
        <f t="shared" si="5"/>
        <v>471861.02096237929</v>
      </c>
      <c r="U218" s="5">
        <f t="shared" si="6"/>
        <v>1069991.4608195308</v>
      </c>
      <c r="V218" s="150"/>
      <c r="W218" s="2">
        <v>211</v>
      </c>
      <c r="X218" s="118">
        <v>51257</v>
      </c>
      <c r="Y218" s="5">
        <f t="shared" si="40"/>
        <v>468717.0036075298</v>
      </c>
      <c r="Z218" s="5">
        <f t="shared" si="41"/>
        <v>4952.9108736857979</v>
      </c>
      <c r="AA218" s="5">
        <f t="shared" si="7"/>
        <v>1828.1308496355991</v>
      </c>
      <c r="AB218" s="35">
        <f t="shared" si="8"/>
        <v>4.6803444352951501E-2</v>
      </c>
      <c r="AC218" s="5">
        <f t="shared" si="9"/>
        <v>3124.7800240501988</v>
      </c>
      <c r="AD218" s="35">
        <f t="shared" si="10"/>
        <v>0.08</v>
      </c>
      <c r="AE218" s="5">
        <f t="shared" si="42"/>
        <v>208111.12724210578</v>
      </c>
      <c r="AF218" s="5">
        <f t="shared" si="43"/>
        <v>836953.06710559747</v>
      </c>
      <c r="AG218" s="5">
        <f t="shared" si="11"/>
        <v>466888.87275789422</v>
      </c>
      <c r="AH218" s="5">
        <f t="shared" si="12"/>
        <v>1045064.1943477032</v>
      </c>
      <c r="AI218" s="150"/>
      <c r="AJ218" s="2">
        <v>211</v>
      </c>
      <c r="AK218" s="118">
        <v>51257</v>
      </c>
      <c r="AL218" s="5">
        <f t="shared" si="44"/>
        <v>463680.07795245631</v>
      </c>
      <c r="AM218" s="5">
        <f t="shared" si="45"/>
        <v>4835.7826575235513</v>
      </c>
      <c r="AN218" s="5">
        <f t="shared" si="13"/>
        <v>1841.1821540806045</v>
      </c>
      <c r="AO218" s="35">
        <f t="shared" si="14"/>
        <v>4.7649633658042756E-2</v>
      </c>
      <c r="AP218" s="5">
        <f t="shared" si="15"/>
        <v>2994.6005034429468</v>
      </c>
      <c r="AQ218" s="35">
        <f t="shared" si="16"/>
        <v>7.7499999999999986E-2</v>
      </c>
      <c r="AR218" s="5">
        <f t="shared" si="46"/>
        <v>213161.10420162388</v>
      </c>
      <c r="AS218" s="5">
        <f t="shared" si="47"/>
        <v>807189.03653584619</v>
      </c>
      <c r="AT218" s="5">
        <f t="shared" si="17"/>
        <v>461838.89579837571</v>
      </c>
      <c r="AU218" s="5">
        <f t="shared" si="18"/>
        <v>1020350.14073747</v>
      </c>
      <c r="AV218" s="150"/>
      <c r="AW218" s="2">
        <v>211</v>
      </c>
      <c r="AX218" s="118">
        <v>51257</v>
      </c>
      <c r="AY218" s="5">
        <f t="shared" si="48"/>
        <v>458565.98779576324</v>
      </c>
      <c r="AZ218" s="5">
        <f t="shared" si="49"/>
        <v>4719.6979327312483</v>
      </c>
      <c r="BA218" s="5">
        <f t="shared" si="19"/>
        <v>1853.6605090077283</v>
      </c>
      <c r="BB218" s="35">
        <f t="shared" si="20"/>
        <v>4.8507579498023673E-2</v>
      </c>
      <c r="BC218" s="5">
        <f t="shared" si="21"/>
        <v>2866.0374237235201</v>
      </c>
      <c r="BD218" s="35">
        <f t="shared" si="22"/>
        <v>7.4999999999999997E-2</v>
      </c>
      <c r="BE218" s="5">
        <f t="shared" si="50"/>
        <v>218287.67271324462</v>
      </c>
      <c r="BF218" s="5">
        <f t="shared" si="51"/>
        <v>777568.59109304822</v>
      </c>
      <c r="BG218" s="5">
        <f t="shared" si="23"/>
        <v>456712.32728675549</v>
      </c>
      <c r="BH218" s="5">
        <f t="shared" si="24"/>
        <v>995856.26380629279</v>
      </c>
      <c r="BI218" s="150"/>
      <c r="BJ218" s="2">
        <v>211</v>
      </c>
      <c r="BK218" s="118">
        <v>51257</v>
      </c>
      <c r="BL218" s="5">
        <f t="shared" si="52"/>
        <v>453376.09404920466</v>
      </c>
      <c r="BM218" s="5">
        <f t="shared" si="53"/>
        <v>4604.6898903792935</v>
      </c>
      <c r="BN218" s="5">
        <f t="shared" si="25"/>
        <v>1865.5426554986821</v>
      </c>
      <c r="BO218" s="35">
        <f t="shared" si="26"/>
        <v>4.9377353944812519E-2</v>
      </c>
      <c r="BP218" s="5">
        <f t="shared" si="27"/>
        <v>2739.1472348806114</v>
      </c>
      <c r="BQ218" s="35">
        <f t="shared" si="28"/>
        <v>7.2499999999999995E-2</v>
      </c>
      <c r="BR218" s="5">
        <f t="shared" si="54"/>
        <v>223489.44860629388</v>
      </c>
      <c r="BS218" s="5">
        <f t="shared" si="55"/>
        <v>748100.11826373672</v>
      </c>
      <c r="BT218" s="5">
        <f t="shared" si="29"/>
        <v>451510.551393706</v>
      </c>
      <c r="BU218" s="5">
        <f t="shared" si="30"/>
        <v>971589.5668700306</v>
      </c>
      <c r="BV218" s="150"/>
      <c r="BW218" s="2">
        <v>211</v>
      </c>
      <c r="BX218" s="118">
        <v>51257</v>
      </c>
      <c r="BY218" s="5">
        <f t="shared" si="56"/>
        <v>448111.90727646882</v>
      </c>
      <c r="BZ218" s="5">
        <f t="shared" si="57"/>
        <v>4490.7918424594827</v>
      </c>
      <c r="CA218" s="5">
        <f t="shared" si="31"/>
        <v>1876.8057166800813</v>
      </c>
      <c r="CB218" s="35">
        <f t="shared" si="32"/>
        <v>5.0259027342172191E-2</v>
      </c>
      <c r="CC218" s="5">
        <f t="shared" si="33"/>
        <v>2613.9861257794014</v>
      </c>
      <c r="CD218" s="35">
        <f t="shared" si="34"/>
        <v>7.0000000000000007E-2</v>
      </c>
      <c r="CE218" s="5">
        <f t="shared" si="58"/>
        <v>228764.89844021117</v>
      </c>
      <c r="CF218" s="5">
        <f t="shared" si="59"/>
        <v>718792.18031873996</v>
      </c>
      <c r="CG218" s="5">
        <f t="shared" si="35"/>
        <v>446235.10155978875</v>
      </c>
      <c r="CH218" s="5">
        <f t="shared" si="36"/>
        <v>947557.07875895116</v>
      </c>
    </row>
    <row r="219" spans="9:86" ht="14.25" customHeight="1">
      <c r="I219" s="150"/>
      <c r="J219" s="2">
        <v>212</v>
      </c>
      <c r="K219" s="118">
        <v>51288</v>
      </c>
      <c r="L219" s="5">
        <f t="shared" si="37"/>
        <v>471861.02096237929</v>
      </c>
      <c r="M219" s="5">
        <f t="shared" si="0"/>
        <v>5071.049577343746</v>
      </c>
      <c r="N219" s="5">
        <f t="shared" si="1"/>
        <v>1827.0050582273884</v>
      </c>
      <c r="O219" s="35">
        <f t="shared" si="2"/>
        <v>4.6462962026432422E-2</v>
      </c>
      <c r="P219" s="5">
        <f t="shared" si="3"/>
        <v>3244.0445191163576</v>
      </c>
      <c r="Q219" s="35">
        <f t="shared" si="4"/>
        <v>8.2500000000000004E-2</v>
      </c>
      <c r="R219" s="5">
        <f t="shared" si="38"/>
        <v>204965.98409584834</v>
      </c>
      <c r="S219" s="5">
        <f t="shared" si="39"/>
        <v>870096.52630102634</v>
      </c>
      <c r="T219" s="5">
        <f t="shared" si="5"/>
        <v>470034.01590415189</v>
      </c>
      <c r="U219" s="5">
        <f t="shared" si="6"/>
        <v>1075062.5103968747</v>
      </c>
      <c r="V219" s="150"/>
      <c r="W219" s="2">
        <v>212</v>
      </c>
      <c r="X219" s="118">
        <v>51288</v>
      </c>
      <c r="Y219" s="5">
        <f t="shared" si="40"/>
        <v>466888.87275789422</v>
      </c>
      <c r="Z219" s="5">
        <f t="shared" si="41"/>
        <v>4952.9108736857979</v>
      </c>
      <c r="AA219" s="5">
        <f t="shared" si="7"/>
        <v>1840.3183886331694</v>
      </c>
      <c r="AB219" s="35">
        <f t="shared" si="8"/>
        <v>4.7299950699509659E-2</v>
      </c>
      <c r="AC219" s="5">
        <f t="shared" si="9"/>
        <v>3112.5924850526285</v>
      </c>
      <c r="AD219" s="35">
        <f t="shared" si="10"/>
        <v>0.08</v>
      </c>
      <c r="AE219" s="5">
        <f t="shared" si="42"/>
        <v>209951.44563073895</v>
      </c>
      <c r="AF219" s="5">
        <f t="shared" si="43"/>
        <v>840065.65959065012</v>
      </c>
      <c r="AG219" s="5">
        <f t="shared" si="11"/>
        <v>465048.55436926102</v>
      </c>
      <c r="AH219" s="5">
        <f t="shared" si="12"/>
        <v>1050017.1052213891</v>
      </c>
      <c r="AI219" s="150"/>
      <c r="AJ219" s="2">
        <v>212</v>
      </c>
      <c r="AK219" s="118">
        <v>51288</v>
      </c>
      <c r="AL219" s="5">
        <f t="shared" si="44"/>
        <v>461838.89579837571</v>
      </c>
      <c r="AM219" s="5">
        <f t="shared" si="45"/>
        <v>4835.7826575235513</v>
      </c>
      <c r="AN219" s="5">
        <f t="shared" si="13"/>
        <v>1853.0731221590413</v>
      </c>
      <c r="AO219" s="35">
        <f t="shared" si="14"/>
        <v>4.8148559309773714E-2</v>
      </c>
      <c r="AP219" s="5">
        <f t="shared" si="15"/>
        <v>2982.70953536451</v>
      </c>
      <c r="AQ219" s="35">
        <f t="shared" si="16"/>
        <v>7.7499999999999999E-2</v>
      </c>
      <c r="AR219" s="5">
        <f t="shared" si="46"/>
        <v>215014.17732378293</v>
      </c>
      <c r="AS219" s="5">
        <f t="shared" si="47"/>
        <v>810171.74607121071</v>
      </c>
      <c r="AT219" s="5">
        <f t="shared" si="17"/>
        <v>459985.82267621666</v>
      </c>
      <c r="AU219" s="5">
        <f t="shared" si="18"/>
        <v>1025185.9233949936</v>
      </c>
      <c r="AV219" s="150"/>
      <c r="AW219" s="2">
        <v>212</v>
      </c>
      <c r="AX219" s="118">
        <v>51288</v>
      </c>
      <c r="AY219" s="5">
        <f t="shared" si="48"/>
        <v>456712.32728675549</v>
      </c>
      <c r="AZ219" s="5">
        <f t="shared" si="49"/>
        <v>4719.6979327312483</v>
      </c>
      <c r="BA219" s="5">
        <f t="shared" si="19"/>
        <v>1865.2458871890267</v>
      </c>
      <c r="BB219" s="35">
        <f t="shared" si="20"/>
        <v>4.9008860302154178E-2</v>
      </c>
      <c r="BC219" s="5">
        <f t="shared" si="21"/>
        <v>2854.4520455422216</v>
      </c>
      <c r="BD219" s="35">
        <f t="shared" si="22"/>
        <v>7.4999999999999997E-2</v>
      </c>
      <c r="BE219" s="5">
        <f t="shared" si="50"/>
        <v>220152.91860043365</v>
      </c>
      <c r="BF219" s="5">
        <f t="shared" si="51"/>
        <v>780423.04313859041</v>
      </c>
      <c r="BG219" s="5">
        <f t="shared" si="23"/>
        <v>454847.08139956649</v>
      </c>
      <c r="BH219" s="5">
        <f t="shared" si="24"/>
        <v>1000575.961739024</v>
      </c>
      <c r="BI219" s="150"/>
      <c r="BJ219" s="2">
        <v>212</v>
      </c>
      <c r="BK219" s="118">
        <v>51288</v>
      </c>
      <c r="BL219" s="5">
        <f t="shared" si="52"/>
        <v>451510.551393706</v>
      </c>
      <c r="BM219" s="5">
        <f t="shared" si="53"/>
        <v>4604.6898903792935</v>
      </c>
      <c r="BN219" s="5">
        <f t="shared" si="25"/>
        <v>1876.8136423756532</v>
      </c>
      <c r="BO219" s="35">
        <f t="shared" si="26"/>
        <v>4.9880924463422828E-2</v>
      </c>
      <c r="BP219" s="5">
        <f t="shared" si="27"/>
        <v>2727.8762480036403</v>
      </c>
      <c r="BQ219" s="35">
        <f t="shared" si="28"/>
        <v>7.2499999999999995E-2</v>
      </c>
      <c r="BR219" s="5">
        <f t="shared" si="54"/>
        <v>225366.26224866955</v>
      </c>
      <c r="BS219" s="5">
        <f t="shared" si="55"/>
        <v>750827.9945117404</v>
      </c>
      <c r="BT219" s="5">
        <f t="shared" si="29"/>
        <v>449633.73775133037</v>
      </c>
      <c r="BU219" s="5">
        <f t="shared" si="30"/>
        <v>976194.25676040992</v>
      </c>
      <c r="BV219" s="150"/>
      <c r="BW219" s="2">
        <v>212</v>
      </c>
      <c r="BX219" s="118">
        <v>51288</v>
      </c>
      <c r="BY219" s="5">
        <f t="shared" si="56"/>
        <v>446235.10155978875</v>
      </c>
      <c r="BZ219" s="5">
        <f t="shared" si="57"/>
        <v>4490.7918424594827</v>
      </c>
      <c r="CA219" s="5">
        <f t="shared" si="31"/>
        <v>1887.7537500273816</v>
      </c>
      <c r="CB219" s="35">
        <f t="shared" si="32"/>
        <v>5.076482087838044E-2</v>
      </c>
      <c r="CC219" s="5">
        <f t="shared" si="33"/>
        <v>2603.0380924321012</v>
      </c>
      <c r="CD219" s="35">
        <f t="shared" si="34"/>
        <v>7.0000000000000007E-2</v>
      </c>
      <c r="CE219" s="5">
        <f t="shared" si="58"/>
        <v>230652.65219023856</v>
      </c>
      <c r="CF219" s="5">
        <f t="shared" si="59"/>
        <v>721395.21841117204</v>
      </c>
      <c r="CG219" s="5">
        <f t="shared" si="35"/>
        <v>444347.34780976136</v>
      </c>
      <c r="CH219" s="5">
        <f t="shared" si="36"/>
        <v>952047.87060141063</v>
      </c>
    </row>
    <row r="220" spans="9:86" ht="14.25" customHeight="1">
      <c r="I220" s="150"/>
      <c r="J220" s="2">
        <v>213</v>
      </c>
      <c r="K220" s="118">
        <v>51318</v>
      </c>
      <c r="L220" s="5">
        <f t="shared" si="37"/>
        <v>470034.01590415189</v>
      </c>
      <c r="M220" s="5">
        <f t="shared" si="0"/>
        <v>5071.049577343746</v>
      </c>
      <c r="N220" s="5">
        <f t="shared" si="1"/>
        <v>1839.5657180027019</v>
      </c>
      <c r="O220" s="35">
        <f t="shared" si="2"/>
        <v>4.6964236351213051E-2</v>
      </c>
      <c r="P220" s="5">
        <f t="shared" si="3"/>
        <v>3231.4838593410441</v>
      </c>
      <c r="Q220" s="35">
        <f t="shared" si="4"/>
        <v>8.2500000000000004E-2</v>
      </c>
      <c r="R220" s="5">
        <f t="shared" si="38"/>
        <v>206805.54981385104</v>
      </c>
      <c r="S220" s="5">
        <f t="shared" si="39"/>
        <v>873328.01016036735</v>
      </c>
      <c r="T220" s="5">
        <f t="shared" si="5"/>
        <v>468194.45018614922</v>
      </c>
      <c r="U220" s="5">
        <f t="shared" si="6"/>
        <v>1080133.5599742185</v>
      </c>
      <c r="V220" s="150"/>
      <c r="W220" s="2">
        <v>213</v>
      </c>
      <c r="X220" s="118">
        <v>51318</v>
      </c>
      <c r="Y220" s="5">
        <f t="shared" si="40"/>
        <v>465048.55436926102</v>
      </c>
      <c r="Z220" s="5">
        <f t="shared" si="41"/>
        <v>4952.9108736857979</v>
      </c>
      <c r="AA220" s="5">
        <f t="shared" si="7"/>
        <v>1852.5871778907244</v>
      </c>
      <c r="AB220" s="35">
        <f t="shared" si="8"/>
        <v>4.7803709797228283E-2</v>
      </c>
      <c r="AC220" s="5">
        <f t="shared" si="9"/>
        <v>3100.3236957950735</v>
      </c>
      <c r="AD220" s="35">
        <f t="shared" si="10"/>
        <v>0.08</v>
      </c>
      <c r="AE220" s="5">
        <f t="shared" si="42"/>
        <v>211804.03280862968</v>
      </c>
      <c r="AF220" s="5">
        <f t="shared" si="43"/>
        <v>843165.98328644515</v>
      </c>
      <c r="AG220" s="5">
        <f t="shared" si="11"/>
        <v>463195.96719137032</v>
      </c>
      <c r="AH220" s="5">
        <f t="shared" si="12"/>
        <v>1054970.0160950748</v>
      </c>
      <c r="AI220" s="150"/>
      <c r="AJ220" s="2">
        <v>213</v>
      </c>
      <c r="AK220" s="118">
        <v>51318</v>
      </c>
      <c r="AL220" s="5">
        <f t="shared" si="44"/>
        <v>459985.82267621666</v>
      </c>
      <c r="AM220" s="5">
        <f t="shared" si="45"/>
        <v>4835.7826575235513</v>
      </c>
      <c r="AN220" s="5">
        <f t="shared" si="13"/>
        <v>1865.0408860729854</v>
      </c>
      <c r="AO220" s="35">
        <f t="shared" si="14"/>
        <v>4.8654740058433094E-2</v>
      </c>
      <c r="AP220" s="5">
        <f t="shared" si="15"/>
        <v>2970.7417714505659</v>
      </c>
      <c r="AQ220" s="35">
        <f t="shared" si="16"/>
        <v>7.7499999999999999E-2</v>
      </c>
      <c r="AR220" s="5">
        <f t="shared" si="46"/>
        <v>216879.21820985593</v>
      </c>
      <c r="AS220" s="5">
        <f t="shared" si="47"/>
        <v>813142.48784266133</v>
      </c>
      <c r="AT220" s="5">
        <f t="shared" si="17"/>
        <v>458120.78179014369</v>
      </c>
      <c r="AU220" s="5">
        <f t="shared" si="18"/>
        <v>1030021.7060525173</v>
      </c>
      <c r="AV220" s="150"/>
      <c r="AW220" s="2">
        <v>213</v>
      </c>
      <c r="AX220" s="118">
        <v>51318</v>
      </c>
      <c r="AY220" s="5">
        <f t="shared" si="48"/>
        <v>454847.08139956649</v>
      </c>
      <c r="AZ220" s="5">
        <f t="shared" si="49"/>
        <v>4719.6979327312483</v>
      </c>
      <c r="BA220" s="5">
        <f t="shared" si="19"/>
        <v>1876.903673983958</v>
      </c>
      <c r="BB220" s="35">
        <f t="shared" si="20"/>
        <v>4.9517398283626682E-2</v>
      </c>
      <c r="BC220" s="5">
        <f t="shared" si="21"/>
        <v>2842.7942587472903</v>
      </c>
      <c r="BD220" s="35">
        <f t="shared" si="22"/>
        <v>7.4999999999999997E-2</v>
      </c>
      <c r="BE220" s="5">
        <f t="shared" si="50"/>
        <v>222029.82227441762</v>
      </c>
      <c r="BF220" s="5">
        <f t="shared" si="51"/>
        <v>783265.83739733766</v>
      </c>
      <c r="BG220" s="5">
        <f t="shared" si="23"/>
        <v>452970.17772558256</v>
      </c>
      <c r="BH220" s="5">
        <f t="shared" si="24"/>
        <v>1005295.6596717553</v>
      </c>
      <c r="BI220" s="150"/>
      <c r="BJ220" s="2">
        <v>213</v>
      </c>
      <c r="BK220" s="118">
        <v>51318</v>
      </c>
      <c r="BL220" s="5">
        <f t="shared" si="52"/>
        <v>449633.73775133037</v>
      </c>
      <c r="BM220" s="5">
        <f t="shared" si="53"/>
        <v>4604.6898903792935</v>
      </c>
      <c r="BN220" s="5">
        <f t="shared" si="25"/>
        <v>1888.1527247983395</v>
      </c>
      <c r="BO220" s="35">
        <f t="shared" si="26"/>
        <v>5.0391753988244921E-2</v>
      </c>
      <c r="BP220" s="5">
        <f t="shared" si="27"/>
        <v>2716.537165580954</v>
      </c>
      <c r="BQ220" s="35">
        <f t="shared" si="28"/>
        <v>7.2499999999999981E-2</v>
      </c>
      <c r="BR220" s="5">
        <f t="shared" si="54"/>
        <v>227254.41497346788</v>
      </c>
      <c r="BS220" s="5">
        <f t="shared" si="55"/>
        <v>753544.5316773213</v>
      </c>
      <c r="BT220" s="5">
        <f t="shared" si="29"/>
        <v>447745.585026532</v>
      </c>
      <c r="BU220" s="5">
        <f t="shared" si="30"/>
        <v>980798.94665078912</v>
      </c>
      <c r="BV220" s="150"/>
      <c r="BW220" s="2">
        <v>213</v>
      </c>
      <c r="BX220" s="118">
        <v>51318</v>
      </c>
      <c r="BY220" s="5">
        <f t="shared" si="56"/>
        <v>444347.34780976136</v>
      </c>
      <c r="BZ220" s="5">
        <f t="shared" si="57"/>
        <v>4490.7918424594827</v>
      </c>
      <c r="CA220" s="5">
        <f t="shared" si="31"/>
        <v>1898.7656469025414</v>
      </c>
      <c r="CB220" s="35">
        <f t="shared" si="32"/>
        <v>5.1277875011837656E-2</v>
      </c>
      <c r="CC220" s="5">
        <f t="shared" si="33"/>
        <v>2592.0261955569413</v>
      </c>
      <c r="CD220" s="35">
        <f t="shared" si="34"/>
        <v>7.0000000000000007E-2</v>
      </c>
      <c r="CE220" s="5">
        <f t="shared" si="58"/>
        <v>232551.41783714111</v>
      </c>
      <c r="CF220" s="5">
        <f t="shared" si="59"/>
        <v>723987.24460672901</v>
      </c>
      <c r="CG220" s="5">
        <f t="shared" si="35"/>
        <v>442448.5821628588</v>
      </c>
      <c r="CH220" s="5">
        <f t="shared" si="36"/>
        <v>956538.6624438701</v>
      </c>
    </row>
    <row r="221" spans="9:86" ht="14.25" customHeight="1">
      <c r="I221" s="150"/>
      <c r="J221" s="2">
        <v>214</v>
      </c>
      <c r="K221" s="118">
        <v>51349</v>
      </c>
      <c r="L221" s="5">
        <f t="shared" si="37"/>
        <v>468194.45018614922</v>
      </c>
      <c r="M221" s="5">
        <f t="shared" si="0"/>
        <v>5071.049577343746</v>
      </c>
      <c r="N221" s="5">
        <f t="shared" si="1"/>
        <v>1852.2127323139703</v>
      </c>
      <c r="O221" s="35">
        <f t="shared" si="2"/>
        <v>4.7472909554845427E-2</v>
      </c>
      <c r="P221" s="5">
        <f t="shared" si="3"/>
        <v>3218.8368450297758</v>
      </c>
      <c r="Q221" s="35">
        <f t="shared" si="4"/>
        <v>8.2500000000000004E-2</v>
      </c>
      <c r="R221" s="5">
        <f t="shared" si="38"/>
        <v>208657.762546165</v>
      </c>
      <c r="S221" s="5">
        <f t="shared" si="39"/>
        <v>876546.84700539708</v>
      </c>
      <c r="T221" s="5">
        <f t="shared" si="5"/>
        <v>466342.23745383526</v>
      </c>
      <c r="U221" s="5">
        <f t="shared" si="6"/>
        <v>1085204.609551562</v>
      </c>
      <c r="V221" s="150"/>
      <c r="W221" s="2">
        <v>214</v>
      </c>
      <c r="X221" s="118">
        <v>51349</v>
      </c>
      <c r="Y221" s="5">
        <f t="shared" si="40"/>
        <v>463195.96719137032</v>
      </c>
      <c r="Z221" s="5">
        <f t="shared" si="41"/>
        <v>4952.9108736857979</v>
      </c>
      <c r="AA221" s="5">
        <f t="shared" si="7"/>
        <v>1864.9377590766621</v>
      </c>
      <c r="AB221" s="35">
        <f t="shared" si="8"/>
        <v>4.8314870366032159E-2</v>
      </c>
      <c r="AC221" s="5">
        <f t="shared" si="9"/>
        <v>3087.9731146091358</v>
      </c>
      <c r="AD221" s="35">
        <f t="shared" si="10"/>
        <v>0.08</v>
      </c>
      <c r="AE221" s="5">
        <f t="shared" si="42"/>
        <v>213668.97056770633</v>
      </c>
      <c r="AF221" s="5">
        <f t="shared" si="43"/>
        <v>846253.95640105428</v>
      </c>
      <c r="AG221" s="5">
        <f t="shared" si="11"/>
        <v>461331.02943229367</v>
      </c>
      <c r="AH221" s="5">
        <f t="shared" si="12"/>
        <v>1059922.9269687606</v>
      </c>
      <c r="AI221" s="150"/>
      <c r="AJ221" s="2">
        <v>214</v>
      </c>
      <c r="AK221" s="118">
        <v>51349</v>
      </c>
      <c r="AL221" s="5">
        <f t="shared" si="44"/>
        <v>458120.78179014369</v>
      </c>
      <c r="AM221" s="5">
        <f t="shared" si="45"/>
        <v>4835.7826575235513</v>
      </c>
      <c r="AN221" s="5">
        <f t="shared" si="13"/>
        <v>1877.0859417955398</v>
      </c>
      <c r="AO221" s="35">
        <f t="shared" si="14"/>
        <v>4.9168324592322815E-2</v>
      </c>
      <c r="AP221" s="5">
        <f t="shared" si="15"/>
        <v>2958.6967157280114</v>
      </c>
      <c r="AQ221" s="35">
        <f t="shared" si="16"/>
        <v>7.7499999999999999E-2</v>
      </c>
      <c r="AR221" s="5">
        <f t="shared" si="46"/>
        <v>218756.30415165148</v>
      </c>
      <c r="AS221" s="5">
        <f t="shared" si="47"/>
        <v>816101.18455838936</v>
      </c>
      <c r="AT221" s="5">
        <f t="shared" si="17"/>
        <v>456243.69584834814</v>
      </c>
      <c r="AU221" s="5">
        <f t="shared" si="18"/>
        <v>1034857.4887100408</v>
      </c>
      <c r="AV221" s="150"/>
      <c r="AW221" s="2">
        <v>214</v>
      </c>
      <c r="AX221" s="118">
        <v>51349</v>
      </c>
      <c r="AY221" s="5">
        <f t="shared" si="48"/>
        <v>452970.17772558256</v>
      </c>
      <c r="AZ221" s="5">
        <f t="shared" si="49"/>
        <v>4719.6979327312483</v>
      </c>
      <c r="BA221" s="5">
        <f t="shared" si="19"/>
        <v>1888.6343219463574</v>
      </c>
      <c r="BB221" s="35">
        <f t="shared" si="20"/>
        <v>5.0033342100252592E-2</v>
      </c>
      <c r="BC221" s="5">
        <f t="shared" si="21"/>
        <v>2831.0636107848909</v>
      </c>
      <c r="BD221" s="35">
        <f t="shared" si="22"/>
        <v>7.4999999999999997E-2</v>
      </c>
      <c r="BE221" s="5">
        <f t="shared" si="50"/>
        <v>223918.45659636398</v>
      </c>
      <c r="BF221" s="5">
        <f t="shared" si="51"/>
        <v>786096.9010081226</v>
      </c>
      <c r="BG221" s="5">
        <f t="shared" si="23"/>
        <v>451081.5434036362</v>
      </c>
      <c r="BH221" s="5">
        <f t="shared" si="24"/>
        <v>1010015.3576044866</v>
      </c>
      <c r="BI221" s="150"/>
      <c r="BJ221" s="2">
        <v>214</v>
      </c>
      <c r="BK221" s="118">
        <v>51349</v>
      </c>
      <c r="BL221" s="5">
        <f t="shared" si="52"/>
        <v>447745.585026532</v>
      </c>
      <c r="BM221" s="5">
        <f t="shared" si="53"/>
        <v>4604.6898903792935</v>
      </c>
      <c r="BN221" s="5">
        <f t="shared" si="25"/>
        <v>1899.5603141773295</v>
      </c>
      <c r="BO221" s="35">
        <f t="shared" si="26"/>
        <v>5.0909991147712177E-2</v>
      </c>
      <c r="BP221" s="5">
        <f t="shared" si="27"/>
        <v>2705.129576201964</v>
      </c>
      <c r="BQ221" s="35">
        <f t="shared" si="28"/>
        <v>7.2499999999999995E-2</v>
      </c>
      <c r="BR221" s="5">
        <f t="shared" si="54"/>
        <v>229153.97528764521</v>
      </c>
      <c r="BS221" s="5">
        <f t="shared" si="55"/>
        <v>756249.66125352331</v>
      </c>
      <c r="BT221" s="5">
        <f t="shared" si="29"/>
        <v>445846.0247123547</v>
      </c>
      <c r="BU221" s="5">
        <f t="shared" si="30"/>
        <v>985403.63654116855</v>
      </c>
      <c r="BV221" s="150"/>
      <c r="BW221" s="2">
        <v>214</v>
      </c>
      <c r="BX221" s="118">
        <v>51349</v>
      </c>
      <c r="BY221" s="5">
        <f t="shared" si="56"/>
        <v>442448.5821628588</v>
      </c>
      <c r="BZ221" s="5">
        <f t="shared" si="57"/>
        <v>4490.7918424594827</v>
      </c>
      <c r="CA221" s="5">
        <f t="shared" si="31"/>
        <v>1909.8417798428063</v>
      </c>
      <c r="CB221" s="35">
        <f t="shared" si="32"/>
        <v>5.1798338342686476E-2</v>
      </c>
      <c r="CC221" s="5">
        <f t="shared" si="33"/>
        <v>2580.9500626166764</v>
      </c>
      <c r="CD221" s="35">
        <f t="shared" si="34"/>
        <v>7.0000000000000007E-2</v>
      </c>
      <c r="CE221" s="5">
        <f t="shared" si="58"/>
        <v>234461.25961698391</v>
      </c>
      <c r="CF221" s="5">
        <f t="shared" si="59"/>
        <v>726568.19466934574</v>
      </c>
      <c r="CG221" s="5">
        <f t="shared" si="35"/>
        <v>440538.740383016</v>
      </c>
      <c r="CH221" s="5">
        <f t="shared" si="36"/>
        <v>961029.45428632968</v>
      </c>
    </row>
    <row r="222" spans="9:86" ht="14.25" customHeight="1">
      <c r="I222" s="150"/>
      <c r="J222" s="2">
        <v>215</v>
      </c>
      <c r="K222" s="118">
        <v>51380</v>
      </c>
      <c r="L222" s="5">
        <f t="shared" si="37"/>
        <v>466342.23745383526</v>
      </c>
      <c r="M222" s="5">
        <f t="shared" si="0"/>
        <v>5071.049577343746</v>
      </c>
      <c r="N222" s="5">
        <f t="shared" si="1"/>
        <v>1864.9466948486288</v>
      </c>
      <c r="O222" s="35">
        <f t="shared" si="2"/>
        <v>4.7989134461359939E-2</v>
      </c>
      <c r="P222" s="5">
        <f t="shared" si="3"/>
        <v>3206.1028824951172</v>
      </c>
      <c r="Q222" s="35">
        <f t="shared" si="4"/>
        <v>8.2500000000000004E-2</v>
      </c>
      <c r="R222" s="5">
        <f t="shared" si="38"/>
        <v>210522.70924101362</v>
      </c>
      <c r="S222" s="5">
        <f t="shared" si="39"/>
        <v>879752.94988789223</v>
      </c>
      <c r="T222" s="5">
        <f t="shared" si="5"/>
        <v>464477.29075898661</v>
      </c>
      <c r="U222" s="5">
        <f t="shared" si="6"/>
        <v>1090275.6591289057</v>
      </c>
      <c r="V222" s="150"/>
      <c r="W222" s="2">
        <v>215</v>
      </c>
      <c r="X222" s="118">
        <v>51380</v>
      </c>
      <c r="Y222" s="5">
        <f t="shared" si="40"/>
        <v>461331.02943229367</v>
      </c>
      <c r="Z222" s="5">
        <f t="shared" si="41"/>
        <v>4952.9108736857979</v>
      </c>
      <c r="AA222" s="5">
        <f t="shared" si="7"/>
        <v>1877.3706774705065</v>
      </c>
      <c r="AB222" s="35">
        <f t="shared" si="8"/>
        <v>4.8833585196662824E-2</v>
      </c>
      <c r="AC222" s="5">
        <f t="shared" si="9"/>
        <v>3075.5401962152914</v>
      </c>
      <c r="AD222" s="35">
        <f t="shared" si="10"/>
        <v>0.08</v>
      </c>
      <c r="AE222" s="5">
        <f t="shared" si="42"/>
        <v>215546.34124517685</v>
      </c>
      <c r="AF222" s="5">
        <f t="shared" si="43"/>
        <v>849329.49659726955</v>
      </c>
      <c r="AG222" s="5">
        <f t="shared" si="11"/>
        <v>459453.65875482315</v>
      </c>
      <c r="AH222" s="5">
        <f t="shared" si="12"/>
        <v>1064875.8378424463</v>
      </c>
      <c r="AI222" s="150"/>
      <c r="AJ222" s="2">
        <v>215</v>
      </c>
      <c r="AK222" s="118">
        <v>51380</v>
      </c>
      <c r="AL222" s="5">
        <f t="shared" si="44"/>
        <v>456243.69584834814</v>
      </c>
      <c r="AM222" s="5">
        <f t="shared" si="45"/>
        <v>4835.7826575235513</v>
      </c>
      <c r="AN222" s="5">
        <f t="shared" si="13"/>
        <v>1889.2087885029696</v>
      </c>
      <c r="AO222" s="35">
        <f t="shared" si="14"/>
        <v>4.968946567005527E-2</v>
      </c>
      <c r="AP222" s="5">
        <f t="shared" si="15"/>
        <v>2946.5738690205817</v>
      </c>
      <c r="AQ222" s="35">
        <f t="shared" si="16"/>
        <v>7.7499999999999999E-2</v>
      </c>
      <c r="AR222" s="5">
        <f t="shared" si="46"/>
        <v>220645.51294015444</v>
      </c>
      <c r="AS222" s="5">
        <f t="shared" si="47"/>
        <v>819047.75842740992</v>
      </c>
      <c r="AT222" s="5">
        <f t="shared" si="17"/>
        <v>454354.48705984518</v>
      </c>
      <c r="AU222" s="5">
        <f t="shared" si="18"/>
        <v>1039693.2713675643</v>
      </c>
      <c r="AV222" s="150"/>
      <c r="AW222" s="2">
        <v>215</v>
      </c>
      <c r="AX222" s="118">
        <v>51380</v>
      </c>
      <c r="AY222" s="5">
        <f t="shared" si="48"/>
        <v>451081.5434036362</v>
      </c>
      <c r="AZ222" s="5">
        <f t="shared" si="49"/>
        <v>4719.6979327312483</v>
      </c>
      <c r="BA222" s="5">
        <f t="shared" si="19"/>
        <v>1900.4382864585223</v>
      </c>
      <c r="BB222" s="35">
        <f t="shared" si="20"/>
        <v>5.0556844479659177E-2</v>
      </c>
      <c r="BC222" s="5">
        <f t="shared" si="21"/>
        <v>2819.2596462727261</v>
      </c>
      <c r="BD222" s="35">
        <f t="shared" si="22"/>
        <v>7.4999999999999997E-2</v>
      </c>
      <c r="BE222" s="5">
        <f t="shared" si="50"/>
        <v>225818.8948828225</v>
      </c>
      <c r="BF222" s="5">
        <f t="shared" si="51"/>
        <v>788916.16065439535</v>
      </c>
      <c r="BG222" s="5">
        <f t="shared" si="23"/>
        <v>449181.10511717765</v>
      </c>
      <c r="BH222" s="5">
        <f t="shared" si="24"/>
        <v>1014735.0555372179</v>
      </c>
      <c r="BI222" s="150"/>
      <c r="BJ222" s="2">
        <v>215</v>
      </c>
      <c r="BK222" s="118">
        <v>51380</v>
      </c>
      <c r="BL222" s="5">
        <f t="shared" si="52"/>
        <v>445846.0247123547</v>
      </c>
      <c r="BM222" s="5">
        <f t="shared" si="53"/>
        <v>4604.6898903792935</v>
      </c>
      <c r="BN222" s="5">
        <f t="shared" si="25"/>
        <v>1911.0368244088172</v>
      </c>
      <c r="BO222" s="35">
        <f t="shared" si="26"/>
        <v>5.143578863958935E-2</v>
      </c>
      <c r="BP222" s="5">
        <f t="shared" si="27"/>
        <v>2693.6530659704763</v>
      </c>
      <c r="BQ222" s="35">
        <f t="shared" si="28"/>
        <v>7.2499999999999995E-2</v>
      </c>
      <c r="BR222" s="5">
        <f t="shared" si="54"/>
        <v>231065.01211205404</v>
      </c>
      <c r="BS222" s="5">
        <f t="shared" si="55"/>
        <v>758943.31431949383</v>
      </c>
      <c r="BT222" s="5">
        <f t="shared" si="29"/>
        <v>443934.9878879459</v>
      </c>
      <c r="BU222" s="5">
        <f t="shared" si="30"/>
        <v>990008.32643154787</v>
      </c>
      <c r="BV222" s="150"/>
      <c r="BW222" s="2">
        <v>215</v>
      </c>
      <c r="BX222" s="118">
        <v>51380</v>
      </c>
      <c r="BY222" s="5">
        <f t="shared" si="56"/>
        <v>440538.740383016</v>
      </c>
      <c r="BZ222" s="5">
        <f t="shared" si="57"/>
        <v>4490.7918424594827</v>
      </c>
      <c r="CA222" s="5">
        <f t="shared" si="31"/>
        <v>1920.9825235585558</v>
      </c>
      <c r="CB222" s="35">
        <f t="shared" si="32"/>
        <v>5.2326363539925765E-2</v>
      </c>
      <c r="CC222" s="5">
        <f t="shared" si="33"/>
        <v>2569.8093189009269</v>
      </c>
      <c r="CD222" s="35">
        <f t="shared" si="34"/>
        <v>7.0000000000000007E-2</v>
      </c>
      <c r="CE222" s="5">
        <f t="shared" si="58"/>
        <v>236382.24214054245</v>
      </c>
      <c r="CF222" s="5">
        <f t="shared" si="59"/>
        <v>729138.00398824667</v>
      </c>
      <c r="CG222" s="5">
        <f t="shared" si="35"/>
        <v>438617.75785945746</v>
      </c>
      <c r="CH222" s="5">
        <f t="shared" si="36"/>
        <v>965520.24612878915</v>
      </c>
    </row>
    <row r="223" spans="9:86" ht="14.25" customHeight="1">
      <c r="I223" s="150"/>
      <c r="J223" s="2">
        <v>216</v>
      </c>
      <c r="K223" s="118">
        <v>51410</v>
      </c>
      <c r="L223" s="5">
        <f t="shared" si="37"/>
        <v>464477.29075898661</v>
      </c>
      <c r="M223" s="5">
        <f t="shared" si="0"/>
        <v>5071.049577343746</v>
      </c>
      <c r="N223" s="5">
        <f t="shared" si="1"/>
        <v>1877.7682033757133</v>
      </c>
      <c r="O223" s="35">
        <f t="shared" si="2"/>
        <v>4.8513068106489754E-2</v>
      </c>
      <c r="P223" s="5">
        <f t="shared" si="3"/>
        <v>3193.2813739680328</v>
      </c>
      <c r="Q223" s="35">
        <f t="shared" si="4"/>
        <v>8.2500000000000004E-2</v>
      </c>
      <c r="R223" s="5">
        <f t="shared" si="38"/>
        <v>212400.47744438934</v>
      </c>
      <c r="S223" s="5">
        <f t="shared" si="39"/>
        <v>882946.23126186023</v>
      </c>
      <c r="T223" s="5">
        <f t="shared" si="5"/>
        <v>462599.52255561092</v>
      </c>
      <c r="U223" s="5">
        <f t="shared" si="6"/>
        <v>1095346.7087062495</v>
      </c>
      <c r="V223" s="150"/>
      <c r="W223" s="2">
        <v>216</v>
      </c>
      <c r="X223" s="118">
        <v>51410</v>
      </c>
      <c r="Y223" s="5">
        <f t="shared" si="40"/>
        <v>459453.65875482315</v>
      </c>
      <c r="Z223" s="5">
        <f t="shared" si="41"/>
        <v>4952.9108736857979</v>
      </c>
      <c r="AA223" s="5">
        <f t="shared" si="7"/>
        <v>1889.8864819869768</v>
      </c>
      <c r="AB223" s="35">
        <f t="shared" si="8"/>
        <v>4.9360011291031319E-2</v>
      </c>
      <c r="AC223" s="5">
        <f t="shared" si="9"/>
        <v>3063.0243916988211</v>
      </c>
      <c r="AD223" s="35">
        <f t="shared" si="10"/>
        <v>0.08</v>
      </c>
      <c r="AE223" s="5">
        <f t="shared" si="42"/>
        <v>217436.22772716382</v>
      </c>
      <c r="AF223" s="5">
        <f t="shared" si="43"/>
        <v>852392.52098896832</v>
      </c>
      <c r="AG223" s="5">
        <f t="shared" si="11"/>
        <v>457563.77227283618</v>
      </c>
      <c r="AH223" s="5">
        <f t="shared" si="12"/>
        <v>1069828.7487161322</v>
      </c>
      <c r="AI223" s="150"/>
      <c r="AJ223" s="2">
        <v>216</v>
      </c>
      <c r="AK223" s="118">
        <v>51410</v>
      </c>
      <c r="AL223" s="5">
        <f t="shared" si="44"/>
        <v>454354.48705984518</v>
      </c>
      <c r="AM223" s="5">
        <f t="shared" si="45"/>
        <v>4835.7826575235513</v>
      </c>
      <c r="AN223" s="5">
        <f t="shared" si="13"/>
        <v>1901.4099285953844</v>
      </c>
      <c r="AO223" s="35">
        <f t="shared" si="14"/>
        <v>5.0218320260891985E-2</v>
      </c>
      <c r="AP223" s="5">
        <f t="shared" si="15"/>
        <v>2934.3727289281669</v>
      </c>
      <c r="AQ223" s="35">
        <f t="shared" si="16"/>
        <v>7.7499999999999999E-2</v>
      </c>
      <c r="AR223" s="5">
        <f t="shared" si="46"/>
        <v>222546.92286874983</v>
      </c>
      <c r="AS223" s="5">
        <f t="shared" si="47"/>
        <v>821982.13115633815</v>
      </c>
      <c r="AT223" s="5">
        <f t="shared" si="17"/>
        <v>452453.07713124983</v>
      </c>
      <c r="AU223" s="5">
        <f t="shared" si="18"/>
        <v>1044529.054025088</v>
      </c>
      <c r="AV223" s="150"/>
      <c r="AW223" s="2">
        <v>216</v>
      </c>
      <c r="AX223" s="118">
        <v>51410</v>
      </c>
      <c r="AY223" s="5">
        <f t="shared" si="48"/>
        <v>449181.10511717765</v>
      </c>
      <c r="AZ223" s="5">
        <f t="shared" si="49"/>
        <v>4719.6979327312483</v>
      </c>
      <c r="BA223" s="5">
        <f t="shared" si="19"/>
        <v>1912.3160257488885</v>
      </c>
      <c r="BB223" s="35">
        <f t="shared" si="20"/>
        <v>5.1088062359613912E-2</v>
      </c>
      <c r="BC223" s="5">
        <f t="shared" si="21"/>
        <v>2807.3819069823599</v>
      </c>
      <c r="BD223" s="35">
        <f t="shared" si="22"/>
        <v>7.4999999999999983E-2</v>
      </c>
      <c r="BE223" s="5">
        <f t="shared" si="50"/>
        <v>227731.21090857137</v>
      </c>
      <c r="BF223" s="5">
        <f t="shared" si="51"/>
        <v>791723.54256137775</v>
      </c>
      <c r="BG223" s="5">
        <f t="shared" si="23"/>
        <v>447268.78909142874</v>
      </c>
      <c r="BH223" s="5">
        <f t="shared" si="24"/>
        <v>1019454.7534699491</v>
      </c>
      <c r="BI223" s="150"/>
      <c r="BJ223" s="2">
        <v>216</v>
      </c>
      <c r="BK223" s="118">
        <v>51410</v>
      </c>
      <c r="BL223" s="5">
        <f t="shared" si="52"/>
        <v>443934.9878879459</v>
      </c>
      <c r="BM223" s="5">
        <f t="shared" si="53"/>
        <v>4604.6898903792935</v>
      </c>
      <c r="BN223" s="5">
        <f t="shared" si="25"/>
        <v>1922.5826718896205</v>
      </c>
      <c r="BO223" s="35">
        <f t="shared" si="26"/>
        <v>5.1969303371282874E-2</v>
      </c>
      <c r="BP223" s="5">
        <f t="shared" si="27"/>
        <v>2682.107218489673</v>
      </c>
      <c r="BQ223" s="35">
        <f t="shared" si="28"/>
        <v>7.2499999999999995E-2</v>
      </c>
      <c r="BR223" s="5">
        <f t="shared" si="54"/>
        <v>232987.59478394367</v>
      </c>
      <c r="BS223" s="5">
        <f t="shared" si="55"/>
        <v>761625.42153798346</v>
      </c>
      <c r="BT223" s="5">
        <f t="shared" si="29"/>
        <v>442012.40521605627</v>
      </c>
      <c r="BU223" s="5">
        <f t="shared" si="30"/>
        <v>994613.01632192708</v>
      </c>
      <c r="BV223" s="150"/>
      <c r="BW223" s="2">
        <v>216</v>
      </c>
      <c r="BX223" s="118">
        <v>51410</v>
      </c>
      <c r="BY223" s="5">
        <f t="shared" si="56"/>
        <v>438617.75785945746</v>
      </c>
      <c r="BZ223" s="5">
        <f t="shared" si="57"/>
        <v>4490.7918424594827</v>
      </c>
      <c r="CA223" s="5">
        <f t="shared" si="31"/>
        <v>1932.1882549459806</v>
      </c>
      <c r="CB223" s="35">
        <f t="shared" si="32"/>
        <v>5.2862107481706527E-2</v>
      </c>
      <c r="CC223" s="5">
        <f t="shared" si="33"/>
        <v>2558.6035875135021</v>
      </c>
      <c r="CD223" s="35">
        <f t="shared" si="34"/>
        <v>7.0000000000000007E-2</v>
      </c>
      <c r="CE223" s="5">
        <f t="shared" si="58"/>
        <v>238314.43039548842</v>
      </c>
      <c r="CF223" s="5">
        <f t="shared" si="59"/>
        <v>731696.60757576022</v>
      </c>
      <c r="CG223" s="5">
        <f t="shared" si="35"/>
        <v>436685.56960451149</v>
      </c>
      <c r="CH223" s="5">
        <f t="shared" si="36"/>
        <v>970011.03797124862</v>
      </c>
    </row>
    <row r="224" spans="9:86" ht="14.25" customHeight="1">
      <c r="I224" s="150"/>
      <c r="J224" s="2">
        <v>217</v>
      </c>
      <c r="K224" s="118">
        <v>51441</v>
      </c>
      <c r="L224" s="5">
        <f t="shared" si="37"/>
        <v>462599.52255561092</v>
      </c>
      <c r="M224" s="5">
        <f t="shared" si="0"/>
        <v>5071.049577343746</v>
      </c>
      <c r="N224" s="5">
        <f t="shared" si="1"/>
        <v>1890.6778597739208</v>
      </c>
      <c r="O224" s="35">
        <f t="shared" si="2"/>
        <v>4.9044871883886607E-2</v>
      </c>
      <c r="P224" s="5">
        <f t="shared" si="3"/>
        <v>3180.3717175698253</v>
      </c>
      <c r="Q224" s="35">
        <f t="shared" si="4"/>
        <v>8.2500000000000004E-2</v>
      </c>
      <c r="R224" s="5">
        <f t="shared" si="38"/>
        <v>214291.15530416326</v>
      </c>
      <c r="S224" s="5">
        <f t="shared" si="39"/>
        <v>886126.60297943</v>
      </c>
      <c r="T224" s="5">
        <f t="shared" si="5"/>
        <v>460708.844695837</v>
      </c>
      <c r="U224" s="5">
        <f t="shared" si="6"/>
        <v>1100417.7582835932</v>
      </c>
      <c r="V224" s="150"/>
      <c r="W224" s="2">
        <v>217</v>
      </c>
      <c r="X224" s="118">
        <v>51441</v>
      </c>
      <c r="Y224" s="5">
        <f t="shared" si="40"/>
        <v>457563.77227283618</v>
      </c>
      <c r="Z224" s="5">
        <f t="shared" si="41"/>
        <v>4952.9108736857979</v>
      </c>
      <c r="AA224" s="5">
        <f t="shared" si="7"/>
        <v>1902.485725200223</v>
      </c>
      <c r="AB224" s="35">
        <f t="shared" si="8"/>
        <v>4.9894310008419332E-2</v>
      </c>
      <c r="AC224" s="5">
        <f t="shared" si="9"/>
        <v>3050.4251484855749</v>
      </c>
      <c r="AD224" s="35">
        <f t="shared" si="10"/>
        <v>0.08</v>
      </c>
      <c r="AE224" s="5">
        <f t="shared" si="42"/>
        <v>219338.71345236403</v>
      </c>
      <c r="AF224" s="5">
        <f t="shared" si="43"/>
        <v>855442.9461374539</v>
      </c>
      <c r="AG224" s="5">
        <f t="shared" si="11"/>
        <v>455661.28654763597</v>
      </c>
      <c r="AH224" s="5">
        <f t="shared" si="12"/>
        <v>1074781.659589818</v>
      </c>
      <c r="AI224" s="150"/>
      <c r="AJ224" s="2">
        <v>217</v>
      </c>
      <c r="AK224" s="118">
        <v>51441</v>
      </c>
      <c r="AL224" s="5">
        <f t="shared" si="44"/>
        <v>452453.07713124983</v>
      </c>
      <c r="AM224" s="5">
        <f t="shared" si="45"/>
        <v>4835.7826575235513</v>
      </c>
      <c r="AN224" s="5">
        <f t="shared" si="13"/>
        <v>1913.6898677175627</v>
      </c>
      <c r="AO224" s="35">
        <f t="shared" si="14"/>
        <v>5.0755049690929963E-2</v>
      </c>
      <c r="AP224" s="5">
        <f t="shared" si="15"/>
        <v>2922.0927898059886</v>
      </c>
      <c r="AQ224" s="35">
        <f t="shared" si="16"/>
        <v>7.7499999999999999E-2</v>
      </c>
      <c r="AR224" s="5">
        <f t="shared" si="46"/>
        <v>224460.61273646739</v>
      </c>
      <c r="AS224" s="5">
        <f t="shared" si="47"/>
        <v>824904.22394614411</v>
      </c>
      <c r="AT224" s="5">
        <f t="shared" si="17"/>
        <v>450539.38726353226</v>
      </c>
      <c r="AU224" s="5">
        <f t="shared" si="18"/>
        <v>1049364.8366826116</v>
      </c>
      <c r="AV224" s="150"/>
      <c r="AW224" s="2">
        <v>217</v>
      </c>
      <c r="AX224" s="118">
        <v>51441</v>
      </c>
      <c r="AY224" s="5">
        <f t="shared" si="48"/>
        <v>447268.78909142874</v>
      </c>
      <c r="AZ224" s="5">
        <f t="shared" si="49"/>
        <v>4719.6979327312483</v>
      </c>
      <c r="BA224" s="5">
        <f t="shared" si="19"/>
        <v>1924.268000909819</v>
      </c>
      <c r="BB224" s="35">
        <f t="shared" si="20"/>
        <v>5.1627157034195882E-2</v>
      </c>
      <c r="BC224" s="5">
        <f t="shared" si="21"/>
        <v>2795.4299318214294</v>
      </c>
      <c r="BD224" s="35">
        <f t="shared" si="22"/>
        <v>7.4999999999999997E-2</v>
      </c>
      <c r="BE224" s="5">
        <f t="shared" si="50"/>
        <v>229655.4789094812</v>
      </c>
      <c r="BF224" s="5">
        <f t="shared" si="51"/>
        <v>794518.97249319917</v>
      </c>
      <c r="BG224" s="5">
        <f t="shared" si="23"/>
        <v>445344.52109051892</v>
      </c>
      <c r="BH224" s="5">
        <f t="shared" si="24"/>
        <v>1024174.4514026804</v>
      </c>
      <c r="BI224" s="150"/>
      <c r="BJ224" s="2">
        <v>217</v>
      </c>
      <c r="BK224" s="118">
        <v>51441</v>
      </c>
      <c r="BL224" s="5">
        <f t="shared" si="52"/>
        <v>442012.40521605627</v>
      </c>
      <c r="BM224" s="5">
        <f t="shared" si="53"/>
        <v>4604.6898903792935</v>
      </c>
      <c r="BN224" s="5">
        <f t="shared" si="25"/>
        <v>1934.198275532287</v>
      </c>
      <c r="BO224" s="35">
        <f t="shared" si="26"/>
        <v>5.2510696605997234E-2</v>
      </c>
      <c r="BP224" s="5">
        <f t="shared" si="27"/>
        <v>2670.4916148470065</v>
      </c>
      <c r="BQ224" s="35">
        <f t="shared" si="28"/>
        <v>7.2499999999999995E-2</v>
      </c>
      <c r="BR224" s="5">
        <f t="shared" si="54"/>
        <v>234921.79305947595</v>
      </c>
      <c r="BS224" s="5">
        <f t="shared" si="55"/>
        <v>764295.91315283044</v>
      </c>
      <c r="BT224" s="5">
        <f t="shared" si="29"/>
        <v>440078.20694052399</v>
      </c>
      <c r="BU224" s="5">
        <f t="shared" si="30"/>
        <v>999217.7062123064</v>
      </c>
      <c r="BV224" s="150"/>
      <c r="BW224" s="2">
        <v>217</v>
      </c>
      <c r="BX224" s="118">
        <v>51441</v>
      </c>
      <c r="BY224" s="5">
        <f t="shared" si="56"/>
        <v>436685.56960451149</v>
      </c>
      <c r="BZ224" s="5">
        <f t="shared" si="57"/>
        <v>4490.7918424594827</v>
      </c>
      <c r="CA224" s="5">
        <f t="shared" si="31"/>
        <v>1943.4593530998322</v>
      </c>
      <c r="CB224" s="35">
        <f t="shared" si="32"/>
        <v>5.340573140147347E-2</v>
      </c>
      <c r="CC224" s="5">
        <f t="shared" si="33"/>
        <v>2547.3324893596505</v>
      </c>
      <c r="CD224" s="35">
        <f t="shared" si="34"/>
        <v>7.0000000000000007E-2</v>
      </c>
      <c r="CE224" s="5">
        <f t="shared" si="58"/>
        <v>240257.88974858826</v>
      </c>
      <c r="CF224" s="5">
        <f t="shared" si="59"/>
        <v>734243.94006511988</v>
      </c>
      <c r="CG224" s="5">
        <f t="shared" si="35"/>
        <v>434742.11025141168</v>
      </c>
      <c r="CH224" s="5">
        <f t="shared" si="36"/>
        <v>974501.82981370809</v>
      </c>
    </row>
    <row r="225" spans="9:86" ht="14.25" customHeight="1">
      <c r="I225" s="150"/>
      <c r="J225" s="2">
        <v>218</v>
      </c>
      <c r="K225" s="118">
        <v>51471</v>
      </c>
      <c r="L225" s="5">
        <f t="shared" si="37"/>
        <v>460708.844695837</v>
      </c>
      <c r="M225" s="5">
        <f t="shared" si="0"/>
        <v>5071.049577343746</v>
      </c>
      <c r="N225" s="5">
        <f t="shared" si="1"/>
        <v>1903.6762700598665</v>
      </c>
      <c r="O225" s="35">
        <f t="shared" si="2"/>
        <v>4.958471169747182E-2</v>
      </c>
      <c r="P225" s="5">
        <f t="shared" si="3"/>
        <v>3167.3733072838795</v>
      </c>
      <c r="Q225" s="35">
        <f t="shared" si="4"/>
        <v>8.2500000000000004E-2</v>
      </c>
      <c r="R225" s="5">
        <f t="shared" si="38"/>
        <v>216194.83157422312</v>
      </c>
      <c r="S225" s="5">
        <f t="shared" si="39"/>
        <v>889293.97628671385</v>
      </c>
      <c r="T225" s="5">
        <f t="shared" si="5"/>
        <v>458805.16842577711</v>
      </c>
      <c r="U225" s="5">
        <f t="shared" si="6"/>
        <v>1105488.807860937</v>
      </c>
      <c r="V225" s="150"/>
      <c r="W225" s="2">
        <v>218</v>
      </c>
      <c r="X225" s="118">
        <v>51471</v>
      </c>
      <c r="Y225" s="5">
        <f t="shared" si="40"/>
        <v>455661.28654763597</v>
      </c>
      <c r="Z225" s="5">
        <f t="shared" si="41"/>
        <v>4952.9108736857979</v>
      </c>
      <c r="AA225" s="5">
        <f t="shared" si="7"/>
        <v>1915.1689633682245</v>
      </c>
      <c r="AB225" s="35">
        <f t="shared" si="8"/>
        <v>5.0436647217814712E-2</v>
      </c>
      <c r="AC225" s="5">
        <f t="shared" si="9"/>
        <v>3037.7419103175735</v>
      </c>
      <c r="AD225" s="35">
        <f t="shared" si="10"/>
        <v>0.08</v>
      </c>
      <c r="AE225" s="5">
        <f t="shared" si="42"/>
        <v>221253.88241573225</v>
      </c>
      <c r="AF225" s="5">
        <f t="shared" si="43"/>
        <v>858480.68804777146</v>
      </c>
      <c r="AG225" s="5">
        <f t="shared" si="11"/>
        <v>453746.11758426775</v>
      </c>
      <c r="AH225" s="5">
        <f t="shared" si="12"/>
        <v>1079734.5704635037</v>
      </c>
      <c r="AI225" s="150"/>
      <c r="AJ225" s="2">
        <v>218</v>
      </c>
      <c r="AK225" s="118">
        <v>51471</v>
      </c>
      <c r="AL225" s="5">
        <f t="shared" si="44"/>
        <v>450539.38726353226</v>
      </c>
      <c r="AM225" s="5">
        <f t="shared" si="45"/>
        <v>4835.7826575235513</v>
      </c>
      <c r="AN225" s="5">
        <f t="shared" si="13"/>
        <v>1926.0491147799053</v>
      </c>
      <c r="AO225" s="35">
        <f t="shared" si="14"/>
        <v>5.1299819795421586E-2</v>
      </c>
      <c r="AP225" s="5">
        <f t="shared" si="15"/>
        <v>2909.733542743646</v>
      </c>
      <c r="AQ225" s="35">
        <f t="shared" si="16"/>
        <v>7.7499999999999999E-2</v>
      </c>
      <c r="AR225" s="5">
        <f t="shared" si="46"/>
        <v>226386.66185124731</v>
      </c>
      <c r="AS225" s="5">
        <f t="shared" si="47"/>
        <v>827813.95748888771</v>
      </c>
      <c r="AT225" s="5">
        <f t="shared" si="17"/>
        <v>448613.33814875234</v>
      </c>
      <c r="AU225" s="5">
        <f t="shared" si="18"/>
        <v>1054200.619340135</v>
      </c>
      <c r="AV225" s="150"/>
      <c r="AW225" s="2">
        <v>218</v>
      </c>
      <c r="AX225" s="118">
        <v>51471</v>
      </c>
      <c r="AY225" s="5">
        <f t="shared" si="48"/>
        <v>445344.52109051892</v>
      </c>
      <c r="AZ225" s="5">
        <f t="shared" si="49"/>
        <v>4719.6979327312483</v>
      </c>
      <c r="BA225" s="5">
        <f t="shared" si="19"/>
        <v>1936.2946759155052</v>
      </c>
      <c r="BB225" s="35">
        <f t="shared" si="20"/>
        <v>5.2174294306100377E-2</v>
      </c>
      <c r="BC225" s="5">
        <f t="shared" si="21"/>
        <v>2783.4032568157431</v>
      </c>
      <c r="BD225" s="35">
        <f t="shared" si="22"/>
        <v>7.4999999999999997E-2</v>
      </c>
      <c r="BE225" s="5">
        <f t="shared" si="50"/>
        <v>231591.7735853967</v>
      </c>
      <c r="BF225" s="5">
        <f t="shared" si="51"/>
        <v>797302.37575001491</v>
      </c>
      <c r="BG225" s="5">
        <f t="shared" si="23"/>
        <v>443408.22641460341</v>
      </c>
      <c r="BH225" s="5">
        <f t="shared" si="24"/>
        <v>1028894.1493354116</v>
      </c>
      <c r="BI225" s="150"/>
      <c r="BJ225" s="2">
        <v>218</v>
      </c>
      <c r="BK225" s="118">
        <v>51471</v>
      </c>
      <c r="BL225" s="5">
        <f t="shared" si="52"/>
        <v>440078.20694052399</v>
      </c>
      <c r="BM225" s="5">
        <f t="shared" si="53"/>
        <v>4604.6898903792935</v>
      </c>
      <c r="BN225" s="5">
        <f t="shared" si="25"/>
        <v>1945.8840567802945</v>
      </c>
      <c r="BO225" s="35">
        <f t="shared" si="26"/>
        <v>5.306013411502411E-2</v>
      </c>
      <c r="BP225" s="5">
        <f t="shared" si="27"/>
        <v>2658.805833598999</v>
      </c>
      <c r="BQ225" s="35">
        <f t="shared" si="28"/>
        <v>7.2499999999999995E-2</v>
      </c>
      <c r="BR225" s="5">
        <f t="shared" si="54"/>
        <v>236867.67711625624</v>
      </c>
      <c r="BS225" s="5">
        <f t="shared" si="55"/>
        <v>766954.71898642939</v>
      </c>
      <c r="BT225" s="5">
        <f t="shared" si="29"/>
        <v>438132.32288374368</v>
      </c>
      <c r="BU225" s="5">
        <f t="shared" si="30"/>
        <v>1003822.3961026856</v>
      </c>
      <c r="BV225" s="150"/>
      <c r="BW225" s="2">
        <v>218</v>
      </c>
      <c r="BX225" s="118">
        <v>51471</v>
      </c>
      <c r="BY225" s="5">
        <f t="shared" si="56"/>
        <v>434742.11025141168</v>
      </c>
      <c r="BZ225" s="5">
        <f t="shared" si="57"/>
        <v>4490.7918424594827</v>
      </c>
      <c r="CA225" s="5">
        <f t="shared" si="31"/>
        <v>1954.7961993262479</v>
      </c>
      <c r="CB225" s="35">
        <f t="shared" si="32"/>
        <v>5.395740104023844E-2</v>
      </c>
      <c r="CC225" s="5">
        <f t="shared" si="33"/>
        <v>2535.9956431332348</v>
      </c>
      <c r="CD225" s="35">
        <f t="shared" si="34"/>
        <v>7.0000000000000007E-2</v>
      </c>
      <c r="CE225" s="5">
        <f t="shared" si="58"/>
        <v>242212.68594791452</v>
      </c>
      <c r="CF225" s="5">
        <f t="shared" si="59"/>
        <v>736779.93570825306</v>
      </c>
      <c r="CG225" s="5">
        <f t="shared" si="35"/>
        <v>432787.31405208545</v>
      </c>
      <c r="CH225" s="5">
        <f t="shared" si="36"/>
        <v>978992.62165616755</v>
      </c>
    </row>
    <row r="226" spans="9:86" ht="14.25" customHeight="1">
      <c r="I226" s="150"/>
      <c r="J226" s="2">
        <v>219</v>
      </c>
      <c r="K226" s="118">
        <v>51502</v>
      </c>
      <c r="L226" s="5">
        <f t="shared" si="37"/>
        <v>458805.16842577711</v>
      </c>
      <c r="M226" s="5">
        <f t="shared" si="0"/>
        <v>5071.049577343746</v>
      </c>
      <c r="N226" s="5">
        <f t="shared" si="1"/>
        <v>1916.7640444165286</v>
      </c>
      <c r="O226" s="35">
        <f t="shared" si="2"/>
        <v>5.013275812022449E-2</v>
      </c>
      <c r="P226" s="5">
        <f t="shared" si="3"/>
        <v>3154.2855329272174</v>
      </c>
      <c r="Q226" s="35">
        <f t="shared" si="4"/>
        <v>8.249999999999999E-2</v>
      </c>
      <c r="R226" s="5">
        <f t="shared" si="38"/>
        <v>218111.59561863964</v>
      </c>
      <c r="S226" s="5">
        <f t="shared" si="39"/>
        <v>892448.26181964111</v>
      </c>
      <c r="T226" s="5">
        <f t="shared" si="5"/>
        <v>456888.40438136057</v>
      </c>
      <c r="U226" s="5">
        <f t="shared" si="6"/>
        <v>1110559.8574382807</v>
      </c>
      <c r="V226" s="150"/>
      <c r="W226" s="2">
        <v>219</v>
      </c>
      <c r="X226" s="118">
        <v>51502</v>
      </c>
      <c r="Y226" s="5">
        <f t="shared" si="40"/>
        <v>453746.11758426775</v>
      </c>
      <c r="Z226" s="5">
        <f t="shared" si="41"/>
        <v>4952.9108736857979</v>
      </c>
      <c r="AA226" s="5">
        <f t="shared" si="7"/>
        <v>1927.9367564573463</v>
      </c>
      <c r="AB226" s="35">
        <f t="shared" si="8"/>
        <v>5.098719345668358E-2</v>
      </c>
      <c r="AC226" s="5">
        <f t="shared" si="9"/>
        <v>3024.9741172284516</v>
      </c>
      <c r="AD226" s="35">
        <f t="shared" si="10"/>
        <v>7.9999999999999988E-2</v>
      </c>
      <c r="AE226" s="5">
        <f t="shared" si="42"/>
        <v>223181.8191721896</v>
      </c>
      <c r="AF226" s="5">
        <f t="shared" si="43"/>
        <v>861505.66216499987</v>
      </c>
      <c r="AG226" s="5">
        <f t="shared" si="11"/>
        <v>451818.18082781043</v>
      </c>
      <c r="AH226" s="5">
        <f t="shared" si="12"/>
        <v>1084687.4813371894</v>
      </c>
      <c r="AI226" s="150"/>
      <c r="AJ226" s="2">
        <v>219</v>
      </c>
      <c r="AK226" s="118">
        <v>51502</v>
      </c>
      <c r="AL226" s="5">
        <f t="shared" si="44"/>
        <v>448613.33814875234</v>
      </c>
      <c r="AM226" s="5">
        <f t="shared" si="45"/>
        <v>4835.7826575235513</v>
      </c>
      <c r="AN226" s="5">
        <f t="shared" si="13"/>
        <v>1938.488181979526</v>
      </c>
      <c r="AO226" s="35">
        <f t="shared" si="14"/>
        <v>5.1852801077530791E-2</v>
      </c>
      <c r="AP226" s="5">
        <f t="shared" si="15"/>
        <v>2897.2944755440253</v>
      </c>
      <c r="AQ226" s="35">
        <f t="shared" si="16"/>
        <v>7.7499999999999986E-2</v>
      </c>
      <c r="AR226" s="5">
        <f t="shared" si="46"/>
        <v>228325.15003322682</v>
      </c>
      <c r="AS226" s="5">
        <f t="shared" si="47"/>
        <v>830711.25196443172</v>
      </c>
      <c r="AT226" s="5">
        <f t="shared" si="17"/>
        <v>446674.84996677283</v>
      </c>
      <c r="AU226" s="5">
        <f t="shared" si="18"/>
        <v>1059036.4019976584</v>
      </c>
      <c r="AV226" s="150"/>
      <c r="AW226" s="2">
        <v>219</v>
      </c>
      <c r="AX226" s="118">
        <v>51502</v>
      </c>
      <c r="AY226" s="5">
        <f t="shared" si="48"/>
        <v>443408.22641460341</v>
      </c>
      <c r="AZ226" s="5">
        <f t="shared" si="49"/>
        <v>4719.6979327312483</v>
      </c>
      <c r="BA226" s="5">
        <f t="shared" si="19"/>
        <v>1948.3965176399774</v>
      </c>
      <c r="BB226" s="35">
        <f t="shared" si="20"/>
        <v>5.2729644645378854E-2</v>
      </c>
      <c r="BC226" s="5">
        <f t="shared" si="21"/>
        <v>2771.3014150912709</v>
      </c>
      <c r="BD226" s="35">
        <f t="shared" si="22"/>
        <v>7.4999999999999983E-2</v>
      </c>
      <c r="BE226" s="5">
        <f t="shared" si="50"/>
        <v>233540.17010303668</v>
      </c>
      <c r="BF226" s="5">
        <f t="shared" si="51"/>
        <v>800073.67716510617</v>
      </c>
      <c r="BG226" s="5">
        <f t="shared" si="23"/>
        <v>441459.82989696343</v>
      </c>
      <c r="BH226" s="5">
        <f t="shared" si="24"/>
        <v>1033613.8472681429</v>
      </c>
      <c r="BI226" s="150"/>
      <c r="BJ226" s="2">
        <v>219</v>
      </c>
      <c r="BK226" s="118">
        <v>51502</v>
      </c>
      <c r="BL226" s="5">
        <f t="shared" si="52"/>
        <v>438132.32288374368</v>
      </c>
      <c r="BM226" s="5">
        <f t="shared" si="53"/>
        <v>4604.6898903792935</v>
      </c>
      <c r="BN226" s="5">
        <f t="shared" si="25"/>
        <v>1957.640439623342</v>
      </c>
      <c r="BO226" s="35">
        <f t="shared" si="26"/>
        <v>5.3617786336466008E-2</v>
      </c>
      <c r="BP226" s="5">
        <f t="shared" si="27"/>
        <v>2647.0494507559515</v>
      </c>
      <c r="BQ226" s="35">
        <f t="shared" si="28"/>
        <v>7.2499999999999995E-2</v>
      </c>
      <c r="BR226" s="5">
        <f t="shared" si="54"/>
        <v>238825.31755587959</v>
      </c>
      <c r="BS226" s="5">
        <f t="shared" si="55"/>
        <v>769601.76843718532</v>
      </c>
      <c r="BT226" s="5">
        <f t="shared" si="29"/>
        <v>436174.68244412035</v>
      </c>
      <c r="BU226" s="5">
        <f t="shared" si="30"/>
        <v>1008427.0859930649</v>
      </c>
      <c r="BV226" s="150"/>
      <c r="BW226" s="2">
        <v>219</v>
      </c>
      <c r="BX226" s="118">
        <v>51502</v>
      </c>
      <c r="BY226" s="5">
        <f t="shared" si="56"/>
        <v>432787.31405208545</v>
      </c>
      <c r="BZ226" s="5">
        <f t="shared" si="57"/>
        <v>4490.7918424594827</v>
      </c>
      <c r="CA226" s="5">
        <f t="shared" si="31"/>
        <v>1966.1991771556509</v>
      </c>
      <c r="CB226" s="35">
        <f t="shared" si="32"/>
        <v>5.4517286805288043E-2</v>
      </c>
      <c r="CC226" s="5">
        <f t="shared" si="33"/>
        <v>2524.5926653038318</v>
      </c>
      <c r="CD226" s="35">
        <f t="shared" si="34"/>
        <v>7.0000000000000007E-2</v>
      </c>
      <c r="CE226" s="5">
        <f t="shared" si="58"/>
        <v>244178.88512507017</v>
      </c>
      <c r="CF226" s="5">
        <f t="shared" si="59"/>
        <v>739304.52837355691</v>
      </c>
      <c r="CG226" s="5">
        <f t="shared" si="35"/>
        <v>430821.11487492977</v>
      </c>
      <c r="CH226" s="5">
        <f t="shared" si="36"/>
        <v>983483.41349862702</v>
      </c>
    </row>
    <row r="227" spans="9:86" ht="14.25" customHeight="1">
      <c r="I227" s="150"/>
      <c r="J227" s="2">
        <v>220</v>
      </c>
      <c r="K227" s="118">
        <v>51533</v>
      </c>
      <c r="L227" s="5">
        <f t="shared" si="37"/>
        <v>456888.40438136057</v>
      </c>
      <c r="M227" s="5">
        <f t="shared" si="0"/>
        <v>5071.049577343746</v>
      </c>
      <c r="N227" s="5">
        <f t="shared" si="1"/>
        <v>1929.9417972218921</v>
      </c>
      <c r="O227" s="35">
        <f t="shared" si="2"/>
        <v>5.0689186559726845E-2</v>
      </c>
      <c r="P227" s="5">
        <f t="shared" si="3"/>
        <v>3141.1077801218539</v>
      </c>
      <c r="Q227" s="35">
        <f t="shared" si="4"/>
        <v>8.2500000000000004E-2</v>
      </c>
      <c r="R227" s="5">
        <f t="shared" si="38"/>
        <v>220041.53741586153</v>
      </c>
      <c r="S227" s="5">
        <f t="shared" si="39"/>
        <v>895589.36959976295</v>
      </c>
      <c r="T227" s="5">
        <f t="shared" si="5"/>
        <v>454958.46258413867</v>
      </c>
      <c r="U227" s="5">
        <f t="shared" si="6"/>
        <v>1115630.9070156245</v>
      </c>
      <c r="V227" s="150"/>
      <c r="W227" s="2">
        <v>220</v>
      </c>
      <c r="X227" s="118">
        <v>51533</v>
      </c>
      <c r="Y227" s="5">
        <f t="shared" si="40"/>
        <v>451818.18082781043</v>
      </c>
      <c r="Z227" s="5">
        <f t="shared" si="41"/>
        <v>4952.9108736857979</v>
      </c>
      <c r="AA227" s="5">
        <f t="shared" si="7"/>
        <v>1940.7896681670613</v>
      </c>
      <c r="AB227" s="35">
        <f t="shared" si="8"/>
        <v>5.1546124096498988E-2</v>
      </c>
      <c r="AC227" s="5">
        <f t="shared" si="9"/>
        <v>3012.1212055187366</v>
      </c>
      <c r="AD227" s="35">
        <f t="shared" si="10"/>
        <v>8.0000000000000016E-2</v>
      </c>
      <c r="AE227" s="5">
        <f t="shared" si="42"/>
        <v>225122.60884035667</v>
      </c>
      <c r="AF227" s="5">
        <f t="shared" si="43"/>
        <v>864517.78337051859</v>
      </c>
      <c r="AG227" s="5">
        <f t="shared" si="11"/>
        <v>449877.39115964336</v>
      </c>
      <c r="AH227" s="5">
        <f t="shared" si="12"/>
        <v>1089640.3922108752</v>
      </c>
      <c r="AI227" s="150"/>
      <c r="AJ227" s="2">
        <v>220</v>
      </c>
      <c r="AK227" s="118">
        <v>51533</v>
      </c>
      <c r="AL227" s="5">
        <f t="shared" si="44"/>
        <v>446674.84996677283</v>
      </c>
      <c r="AM227" s="5">
        <f t="shared" si="45"/>
        <v>4835.7826575235513</v>
      </c>
      <c r="AN227" s="5">
        <f t="shared" si="13"/>
        <v>1951.0075848214769</v>
      </c>
      <c r="AO227" s="35">
        <f t="shared" si="14"/>
        <v>5.2414168873844813E-2</v>
      </c>
      <c r="AP227" s="5">
        <f t="shared" si="15"/>
        <v>2884.7750727020743</v>
      </c>
      <c r="AQ227" s="35">
        <f t="shared" si="16"/>
        <v>7.7499999999999999E-2</v>
      </c>
      <c r="AR227" s="5">
        <f t="shared" si="46"/>
        <v>230276.15761804831</v>
      </c>
      <c r="AS227" s="5">
        <f t="shared" si="47"/>
        <v>833596.02703713381</v>
      </c>
      <c r="AT227" s="5">
        <f t="shared" si="17"/>
        <v>444723.84238195134</v>
      </c>
      <c r="AU227" s="5">
        <f t="shared" si="18"/>
        <v>1063872.1846551821</v>
      </c>
      <c r="AV227" s="150"/>
      <c r="AW227" s="2">
        <v>220</v>
      </c>
      <c r="AX227" s="118">
        <v>51533</v>
      </c>
      <c r="AY227" s="5">
        <f t="shared" si="48"/>
        <v>441459.82989696343</v>
      </c>
      <c r="AZ227" s="5">
        <f t="shared" si="49"/>
        <v>4719.6979327312483</v>
      </c>
      <c r="BA227" s="5">
        <f t="shared" si="19"/>
        <v>1960.573995875227</v>
      </c>
      <c r="BB227" s="35">
        <f t="shared" si="20"/>
        <v>5.3293383354933763E-2</v>
      </c>
      <c r="BC227" s="5">
        <f t="shared" si="21"/>
        <v>2759.1239368560214</v>
      </c>
      <c r="BD227" s="35">
        <f t="shared" si="22"/>
        <v>7.4999999999999997E-2</v>
      </c>
      <c r="BE227" s="5">
        <f t="shared" si="50"/>
        <v>235500.74409891191</v>
      </c>
      <c r="BF227" s="5">
        <f t="shared" si="51"/>
        <v>802832.80110196222</v>
      </c>
      <c r="BG227" s="5">
        <f t="shared" si="23"/>
        <v>439499.25590108818</v>
      </c>
      <c r="BH227" s="5">
        <f t="shared" si="24"/>
        <v>1038333.5452008741</v>
      </c>
      <c r="BI227" s="150"/>
      <c r="BJ227" s="2">
        <v>220</v>
      </c>
      <c r="BK227" s="118">
        <v>51533</v>
      </c>
      <c r="BL227" s="5">
        <f t="shared" si="52"/>
        <v>436174.68244412035</v>
      </c>
      <c r="BM227" s="5">
        <f t="shared" si="53"/>
        <v>4604.6898903792935</v>
      </c>
      <c r="BN227" s="5">
        <f t="shared" si="25"/>
        <v>1969.4678506127329</v>
      </c>
      <c r="BO227" s="35">
        <f t="shared" si="26"/>
        <v>5.4183828540714463E-2</v>
      </c>
      <c r="BP227" s="5">
        <f t="shared" si="27"/>
        <v>2635.2220397665606</v>
      </c>
      <c r="BQ227" s="35">
        <f t="shared" si="28"/>
        <v>7.2499999999999995E-2</v>
      </c>
      <c r="BR227" s="5">
        <f t="shared" si="54"/>
        <v>240794.78540649233</v>
      </c>
      <c r="BS227" s="5">
        <f t="shared" si="55"/>
        <v>772236.99047695193</v>
      </c>
      <c r="BT227" s="5">
        <f t="shared" si="29"/>
        <v>434205.21459350764</v>
      </c>
      <c r="BU227" s="5">
        <f t="shared" si="30"/>
        <v>1013031.7758834442</v>
      </c>
      <c r="BV227" s="150"/>
      <c r="BW227" s="2">
        <v>220</v>
      </c>
      <c r="BX227" s="118">
        <v>51533</v>
      </c>
      <c r="BY227" s="5">
        <f t="shared" si="56"/>
        <v>430821.11487492977</v>
      </c>
      <c r="BZ227" s="5">
        <f t="shared" si="57"/>
        <v>4490.7918424594827</v>
      </c>
      <c r="CA227" s="5">
        <f t="shared" si="31"/>
        <v>1977.6686723557254</v>
      </c>
      <c r="CB227" s="35">
        <f t="shared" si="32"/>
        <v>5.5085563935644774E-2</v>
      </c>
      <c r="CC227" s="5">
        <f t="shared" si="33"/>
        <v>2513.1231701037573</v>
      </c>
      <c r="CD227" s="35">
        <f t="shared" si="34"/>
        <v>7.0000000000000007E-2</v>
      </c>
      <c r="CE227" s="5">
        <f t="shared" si="58"/>
        <v>246156.55379742591</v>
      </c>
      <c r="CF227" s="5">
        <f t="shared" si="59"/>
        <v>741817.65154366067</v>
      </c>
      <c r="CG227" s="5">
        <f t="shared" si="35"/>
        <v>428843.44620257406</v>
      </c>
      <c r="CH227" s="5">
        <f t="shared" si="36"/>
        <v>987974.20534108661</v>
      </c>
    </row>
    <row r="228" spans="9:86" ht="14.25" customHeight="1">
      <c r="I228" s="150"/>
      <c r="J228" s="2">
        <v>221</v>
      </c>
      <c r="K228" s="118">
        <v>51561</v>
      </c>
      <c r="L228" s="5">
        <f t="shared" si="37"/>
        <v>454958.46258413867</v>
      </c>
      <c r="M228" s="5">
        <f t="shared" si="0"/>
        <v>5071.049577343746</v>
      </c>
      <c r="N228" s="5">
        <f t="shared" si="1"/>
        <v>1943.2101470777925</v>
      </c>
      <c r="O228" s="35">
        <f t="shared" si="2"/>
        <v>5.1254177430804571E-2</v>
      </c>
      <c r="P228" s="5">
        <f t="shared" si="3"/>
        <v>3127.8394302659535</v>
      </c>
      <c r="Q228" s="35">
        <f t="shared" si="4"/>
        <v>8.2500000000000004E-2</v>
      </c>
      <c r="R228" s="5">
        <f t="shared" si="38"/>
        <v>221984.74756293933</v>
      </c>
      <c r="S228" s="5">
        <f t="shared" si="39"/>
        <v>898717.2090300289</v>
      </c>
      <c r="T228" s="5">
        <f t="shared" si="5"/>
        <v>453015.25243706087</v>
      </c>
      <c r="U228" s="5">
        <f t="shared" si="6"/>
        <v>1120701.9565929682</v>
      </c>
      <c r="V228" s="150"/>
      <c r="W228" s="2">
        <v>221</v>
      </c>
      <c r="X228" s="118">
        <v>51561</v>
      </c>
      <c r="Y228" s="5">
        <f t="shared" si="40"/>
        <v>449877.39115964336</v>
      </c>
      <c r="Z228" s="5">
        <f t="shared" si="41"/>
        <v>4952.9108736857979</v>
      </c>
      <c r="AA228" s="5">
        <f t="shared" si="7"/>
        <v>1953.7282659548418</v>
      </c>
      <c r="AB228" s="35">
        <f t="shared" si="8"/>
        <v>5.211361951536371E-2</v>
      </c>
      <c r="AC228" s="5">
        <f t="shared" si="9"/>
        <v>2999.1826077309561</v>
      </c>
      <c r="AD228" s="35">
        <f t="shared" si="10"/>
        <v>0.08</v>
      </c>
      <c r="AE228" s="5">
        <f t="shared" si="42"/>
        <v>227076.33710631152</v>
      </c>
      <c r="AF228" s="5">
        <f t="shared" si="43"/>
        <v>867516.96597824956</v>
      </c>
      <c r="AG228" s="5">
        <f t="shared" si="11"/>
        <v>447923.66289368854</v>
      </c>
      <c r="AH228" s="5">
        <f t="shared" si="12"/>
        <v>1094593.3030845611</v>
      </c>
      <c r="AI228" s="150"/>
      <c r="AJ228" s="2">
        <v>221</v>
      </c>
      <c r="AK228" s="118">
        <v>51561</v>
      </c>
      <c r="AL228" s="5">
        <f t="shared" si="44"/>
        <v>444723.84238195134</v>
      </c>
      <c r="AM228" s="5">
        <f t="shared" si="45"/>
        <v>4835.7826575235513</v>
      </c>
      <c r="AN228" s="5">
        <f t="shared" si="13"/>
        <v>1963.6078421401157</v>
      </c>
      <c r="AO228" s="35">
        <f t="shared" si="14"/>
        <v>5.2984103526979423E-2</v>
      </c>
      <c r="AP228" s="5">
        <f t="shared" si="15"/>
        <v>2872.1748153834355</v>
      </c>
      <c r="AQ228" s="35">
        <f t="shared" si="16"/>
        <v>7.7499999999999999E-2</v>
      </c>
      <c r="AR228" s="5">
        <f t="shared" si="46"/>
        <v>232239.76546018841</v>
      </c>
      <c r="AS228" s="5">
        <f t="shared" si="47"/>
        <v>836468.2018525172</v>
      </c>
      <c r="AT228" s="5">
        <f t="shared" si="17"/>
        <v>442760.23453981121</v>
      </c>
      <c r="AU228" s="5">
        <f t="shared" si="18"/>
        <v>1068707.9673127057</v>
      </c>
      <c r="AV228" s="150"/>
      <c r="AW228" s="2">
        <v>221</v>
      </c>
      <c r="AX228" s="118">
        <v>51561</v>
      </c>
      <c r="AY228" s="5">
        <f t="shared" si="48"/>
        <v>439499.25590108818</v>
      </c>
      <c r="AZ228" s="5">
        <f t="shared" si="49"/>
        <v>4719.6979327312483</v>
      </c>
      <c r="BA228" s="5">
        <f t="shared" si="19"/>
        <v>1972.8275833494477</v>
      </c>
      <c r="BB228" s="35">
        <f t="shared" si="20"/>
        <v>5.3865690743106348E-2</v>
      </c>
      <c r="BC228" s="5">
        <f t="shared" si="21"/>
        <v>2746.8703493818007</v>
      </c>
      <c r="BD228" s="35">
        <f t="shared" si="22"/>
        <v>7.4999999999999983E-2</v>
      </c>
      <c r="BE228" s="5">
        <f t="shared" si="50"/>
        <v>237473.57168226136</v>
      </c>
      <c r="BF228" s="5">
        <f t="shared" si="51"/>
        <v>805579.67145134404</v>
      </c>
      <c r="BG228" s="5">
        <f t="shared" si="23"/>
        <v>437526.42831773876</v>
      </c>
      <c r="BH228" s="5">
        <f t="shared" si="24"/>
        <v>1043053.2431336055</v>
      </c>
      <c r="BI228" s="150"/>
      <c r="BJ228" s="2">
        <v>221</v>
      </c>
      <c r="BK228" s="118">
        <v>51561</v>
      </c>
      <c r="BL228" s="5">
        <f t="shared" si="52"/>
        <v>434205.21459350764</v>
      </c>
      <c r="BM228" s="5">
        <f t="shared" si="53"/>
        <v>4604.6898903792935</v>
      </c>
      <c r="BN228" s="5">
        <f t="shared" si="25"/>
        <v>1981.3667188768513</v>
      </c>
      <c r="BO228" s="35">
        <f t="shared" si="26"/>
        <v>5.4758441003019978E-2</v>
      </c>
      <c r="BP228" s="5">
        <f t="shared" si="27"/>
        <v>2623.3231715024422</v>
      </c>
      <c r="BQ228" s="35">
        <f t="shared" si="28"/>
        <v>7.2500000000000009E-2</v>
      </c>
      <c r="BR228" s="5">
        <f t="shared" si="54"/>
        <v>242776.15212536918</v>
      </c>
      <c r="BS228" s="5">
        <f t="shared" si="55"/>
        <v>774860.31364845438</v>
      </c>
      <c r="BT228" s="5">
        <f t="shared" si="29"/>
        <v>432223.84787463077</v>
      </c>
      <c r="BU228" s="5">
        <f t="shared" si="30"/>
        <v>1017636.4657738236</v>
      </c>
      <c r="BV228" s="150"/>
      <c r="BW228" s="2">
        <v>221</v>
      </c>
      <c r="BX228" s="118">
        <v>51561</v>
      </c>
      <c r="BY228" s="5">
        <f t="shared" si="56"/>
        <v>428843.44620257406</v>
      </c>
      <c r="BZ228" s="5">
        <f t="shared" si="57"/>
        <v>4490.7918424594827</v>
      </c>
      <c r="CA228" s="5">
        <f t="shared" si="31"/>
        <v>1989.2050729444672</v>
      </c>
      <c r="CB228" s="35">
        <f t="shared" si="32"/>
        <v>5.5662412674619369E-2</v>
      </c>
      <c r="CC228" s="5">
        <f t="shared" si="33"/>
        <v>2501.5867695150155</v>
      </c>
      <c r="CD228" s="35">
        <f t="shared" si="34"/>
        <v>7.0000000000000007E-2</v>
      </c>
      <c r="CE228" s="5">
        <f t="shared" si="58"/>
        <v>248145.75887037037</v>
      </c>
      <c r="CF228" s="5">
        <f t="shared" si="59"/>
        <v>744319.23831317574</v>
      </c>
      <c r="CG228" s="5">
        <f t="shared" si="35"/>
        <v>426854.2411296296</v>
      </c>
      <c r="CH228" s="5">
        <f t="shared" si="36"/>
        <v>992464.99718354607</v>
      </c>
    </row>
    <row r="229" spans="9:86" ht="14.25" customHeight="1">
      <c r="I229" s="150"/>
      <c r="J229" s="2">
        <v>222</v>
      </c>
      <c r="K229" s="118">
        <v>51592</v>
      </c>
      <c r="L229" s="5">
        <f t="shared" si="37"/>
        <v>453015.25243706087</v>
      </c>
      <c r="M229" s="5">
        <f t="shared" si="0"/>
        <v>5071.049577343746</v>
      </c>
      <c r="N229" s="5">
        <f t="shared" si="1"/>
        <v>1956.5697168389524</v>
      </c>
      <c r="O229" s="35">
        <f t="shared" si="2"/>
        <v>5.1827916335619263E-2</v>
      </c>
      <c r="P229" s="5">
        <f t="shared" si="3"/>
        <v>3114.4798605047936</v>
      </c>
      <c r="Q229" s="35">
        <f t="shared" si="4"/>
        <v>8.2500000000000004E-2</v>
      </c>
      <c r="R229" s="5">
        <f t="shared" si="38"/>
        <v>223941.31727977828</v>
      </c>
      <c r="S229" s="5">
        <f t="shared" si="39"/>
        <v>901831.68889053364</v>
      </c>
      <c r="T229" s="5">
        <f t="shared" si="5"/>
        <v>451058.68272022193</v>
      </c>
      <c r="U229" s="5">
        <f t="shared" si="6"/>
        <v>1125773.0061703119</v>
      </c>
      <c r="V229" s="150"/>
      <c r="W229" s="2">
        <v>222</v>
      </c>
      <c r="X229" s="118">
        <v>51592</v>
      </c>
      <c r="Y229" s="5">
        <f t="shared" si="40"/>
        <v>447923.66289368854</v>
      </c>
      <c r="Z229" s="5">
        <f t="shared" si="41"/>
        <v>4952.9108736857979</v>
      </c>
      <c r="AA229" s="5">
        <f t="shared" si="7"/>
        <v>1966.7531210612074</v>
      </c>
      <c r="AB229" s="35">
        <f t="shared" si="8"/>
        <v>5.268986527808428E-2</v>
      </c>
      <c r="AC229" s="5">
        <f t="shared" si="9"/>
        <v>2986.1577526245906</v>
      </c>
      <c r="AD229" s="35">
        <f t="shared" si="10"/>
        <v>0.08</v>
      </c>
      <c r="AE229" s="5">
        <f t="shared" si="42"/>
        <v>229043.09022737274</v>
      </c>
      <c r="AF229" s="5">
        <f t="shared" si="43"/>
        <v>870503.12373087415</v>
      </c>
      <c r="AG229" s="5">
        <f t="shared" si="11"/>
        <v>445956.90977262735</v>
      </c>
      <c r="AH229" s="5">
        <f t="shared" si="12"/>
        <v>1099546.2139582469</v>
      </c>
      <c r="AI229" s="150"/>
      <c r="AJ229" s="2">
        <v>222</v>
      </c>
      <c r="AK229" s="118">
        <v>51592</v>
      </c>
      <c r="AL229" s="5">
        <f t="shared" si="44"/>
        <v>442760.23453981121</v>
      </c>
      <c r="AM229" s="5">
        <f t="shared" si="45"/>
        <v>4835.7826575235513</v>
      </c>
      <c r="AN229" s="5">
        <f t="shared" si="13"/>
        <v>1976.2894761206039</v>
      </c>
      <c r="AO229" s="35">
        <f t="shared" si="14"/>
        <v>5.3562790565634795E-2</v>
      </c>
      <c r="AP229" s="5">
        <f t="shared" si="15"/>
        <v>2859.4931814029474</v>
      </c>
      <c r="AQ229" s="35">
        <f t="shared" si="16"/>
        <v>7.7499999999999999E-2</v>
      </c>
      <c r="AR229" s="5">
        <f t="shared" si="46"/>
        <v>234216.05493630902</v>
      </c>
      <c r="AS229" s="5">
        <f t="shared" si="47"/>
        <v>839327.69503392011</v>
      </c>
      <c r="AT229" s="5">
        <f t="shared" si="17"/>
        <v>440783.9450636906</v>
      </c>
      <c r="AU229" s="5">
        <f t="shared" si="18"/>
        <v>1073543.7499702291</v>
      </c>
      <c r="AV229" s="150"/>
      <c r="AW229" s="2">
        <v>222</v>
      </c>
      <c r="AX229" s="118">
        <v>51592</v>
      </c>
      <c r="AY229" s="5">
        <f t="shared" si="48"/>
        <v>437526.42831773876</v>
      </c>
      <c r="AZ229" s="5">
        <f t="shared" si="49"/>
        <v>4719.6979327312483</v>
      </c>
      <c r="BA229" s="5">
        <f t="shared" si="19"/>
        <v>1985.1577557453816</v>
      </c>
      <c r="BB229" s="35">
        <f t="shared" si="20"/>
        <v>5.4446752303713951E-2</v>
      </c>
      <c r="BC229" s="5">
        <f t="shared" si="21"/>
        <v>2734.5401769858668</v>
      </c>
      <c r="BD229" s="35">
        <f t="shared" si="22"/>
        <v>7.4999999999999983E-2</v>
      </c>
      <c r="BE229" s="5">
        <f t="shared" si="50"/>
        <v>239458.72943800673</v>
      </c>
      <c r="BF229" s="5">
        <f t="shared" si="51"/>
        <v>808314.21162832994</v>
      </c>
      <c r="BG229" s="5">
        <f t="shared" si="23"/>
        <v>435541.27056199335</v>
      </c>
      <c r="BH229" s="5">
        <f t="shared" si="24"/>
        <v>1047772.9410663367</v>
      </c>
      <c r="BI229" s="150"/>
      <c r="BJ229" s="2">
        <v>222</v>
      </c>
      <c r="BK229" s="118">
        <v>51592</v>
      </c>
      <c r="BL229" s="5">
        <f t="shared" si="52"/>
        <v>432223.84787463077</v>
      </c>
      <c r="BM229" s="5">
        <f t="shared" si="53"/>
        <v>4604.6898903792935</v>
      </c>
      <c r="BN229" s="5">
        <f t="shared" si="25"/>
        <v>1993.3374761367327</v>
      </c>
      <c r="BO229" s="35">
        <f t="shared" si="26"/>
        <v>5.5341809183511212E-2</v>
      </c>
      <c r="BP229" s="5">
        <f t="shared" si="27"/>
        <v>2611.3524142425608</v>
      </c>
      <c r="BQ229" s="35">
        <f t="shared" si="28"/>
        <v>7.2499999999999995E-2</v>
      </c>
      <c r="BR229" s="5">
        <f t="shared" si="54"/>
        <v>244769.48960150592</v>
      </c>
      <c r="BS229" s="5">
        <f t="shared" si="55"/>
        <v>777471.66606269695</v>
      </c>
      <c r="BT229" s="5">
        <f t="shared" si="29"/>
        <v>430230.51039849402</v>
      </c>
      <c r="BU229" s="5">
        <f t="shared" si="30"/>
        <v>1022241.1556642029</v>
      </c>
      <c r="BV229" s="150"/>
      <c r="BW229" s="2">
        <v>222</v>
      </c>
      <c r="BX229" s="118">
        <v>51592</v>
      </c>
      <c r="BY229" s="5">
        <f t="shared" si="56"/>
        <v>426854.2411296296</v>
      </c>
      <c r="BZ229" s="5">
        <f t="shared" si="57"/>
        <v>4490.7918424594827</v>
      </c>
      <c r="CA229" s="5">
        <f t="shared" si="31"/>
        <v>2000.80876920331</v>
      </c>
      <c r="CB229" s="35">
        <f t="shared" si="32"/>
        <v>5.624801844981156E-2</v>
      </c>
      <c r="CC229" s="5">
        <f t="shared" si="33"/>
        <v>2489.9830732561727</v>
      </c>
      <c r="CD229" s="35">
        <f t="shared" si="34"/>
        <v>7.0000000000000007E-2</v>
      </c>
      <c r="CE229" s="5">
        <f t="shared" si="58"/>
        <v>250146.56763957368</v>
      </c>
      <c r="CF229" s="5">
        <f t="shared" si="59"/>
        <v>746809.22138643195</v>
      </c>
      <c r="CG229" s="5">
        <f t="shared" si="35"/>
        <v>424853.43236042629</v>
      </c>
      <c r="CH229" s="5">
        <f t="shared" si="36"/>
        <v>996955.78902600566</v>
      </c>
    </row>
    <row r="230" spans="9:86" ht="14.25" customHeight="1">
      <c r="I230" s="150"/>
      <c r="J230" s="2">
        <v>223</v>
      </c>
      <c r="K230" s="118">
        <v>51622</v>
      </c>
      <c r="L230" s="5">
        <f t="shared" si="37"/>
        <v>451058.68272022193</v>
      </c>
      <c r="M230" s="5">
        <f t="shared" si="0"/>
        <v>5071.049577343746</v>
      </c>
      <c r="N230" s="5">
        <f t="shared" si="1"/>
        <v>1970.0211336422203</v>
      </c>
      <c r="O230" s="35">
        <f t="shared" si="2"/>
        <v>5.2410594251590933E-2</v>
      </c>
      <c r="P230" s="5">
        <f t="shared" si="3"/>
        <v>3101.0284437015257</v>
      </c>
      <c r="Q230" s="35">
        <f t="shared" si="4"/>
        <v>8.2500000000000004E-2</v>
      </c>
      <c r="R230" s="5">
        <f t="shared" si="38"/>
        <v>225911.33841342048</v>
      </c>
      <c r="S230" s="5">
        <f t="shared" si="39"/>
        <v>904932.7173342352</v>
      </c>
      <c r="T230" s="5">
        <f t="shared" si="5"/>
        <v>449088.66158657969</v>
      </c>
      <c r="U230" s="5">
        <f t="shared" si="6"/>
        <v>1130844.0557476557</v>
      </c>
      <c r="V230" s="150"/>
      <c r="W230" s="2">
        <v>223</v>
      </c>
      <c r="X230" s="118">
        <v>51622</v>
      </c>
      <c r="Y230" s="5">
        <f t="shared" si="40"/>
        <v>445956.90977262735</v>
      </c>
      <c r="Z230" s="5">
        <f t="shared" si="41"/>
        <v>4952.9108736857979</v>
      </c>
      <c r="AA230" s="5">
        <f t="shared" si="7"/>
        <v>1979.8648085349487</v>
      </c>
      <c r="AB230" s="35">
        <f t="shared" si="8"/>
        <v>5.3275052324074701E-2</v>
      </c>
      <c r="AC230" s="5">
        <f t="shared" si="9"/>
        <v>2973.0460651508492</v>
      </c>
      <c r="AD230" s="35">
        <f t="shared" si="10"/>
        <v>0.08</v>
      </c>
      <c r="AE230" s="5">
        <f t="shared" si="42"/>
        <v>231022.95503590768</v>
      </c>
      <c r="AF230" s="5">
        <f t="shared" si="43"/>
        <v>873476.16979602503</v>
      </c>
      <c r="AG230" s="5">
        <f t="shared" si="11"/>
        <v>443977.04496409238</v>
      </c>
      <c r="AH230" s="5">
        <f t="shared" si="12"/>
        <v>1104499.1248319326</v>
      </c>
      <c r="AI230" s="150"/>
      <c r="AJ230" s="2">
        <v>223</v>
      </c>
      <c r="AK230" s="118">
        <v>51622</v>
      </c>
      <c r="AL230" s="5">
        <f t="shared" si="44"/>
        <v>440783.9450636906</v>
      </c>
      <c r="AM230" s="5">
        <f t="shared" si="45"/>
        <v>4835.7826575235513</v>
      </c>
      <c r="AN230" s="5">
        <f t="shared" si="13"/>
        <v>1989.0530123205494</v>
      </c>
      <c r="AO230" s="35">
        <f t="shared" si="14"/>
        <v>5.4150420892479921E-2</v>
      </c>
      <c r="AP230" s="5">
        <f t="shared" si="15"/>
        <v>2846.7296452030018</v>
      </c>
      <c r="AQ230" s="35">
        <f t="shared" si="16"/>
        <v>7.7499999999999999E-2</v>
      </c>
      <c r="AR230" s="5">
        <f t="shared" si="46"/>
        <v>236205.10794862956</v>
      </c>
      <c r="AS230" s="5">
        <f t="shared" si="47"/>
        <v>842174.4246791231</v>
      </c>
      <c r="AT230" s="5">
        <f t="shared" si="17"/>
        <v>438794.89205137006</v>
      </c>
      <c r="AU230" s="5">
        <f t="shared" si="18"/>
        <v>1078379.5326277527</v>
      </c>
      <c r="AV230" s="150"/>
      <c r="AW230" s="2">
        <v>223</v>
      </c>
      <c r="AX230" s="118">
        <v>51622</v>
      </c>
      <c r="AY230" s="5">
        <f t="shared" si="48"/>
        <v>435541.27056199335</v>
      </c>
      <c r="AZ230" s="5">
        <f t="shared" si="49"/>
        <v>4719.6979327312483</v>
      </c>
      <c r="BA230" s="5">
        <f t="shared" si="19"/>
        <v>1997.5649917187902</v>
      </c>
      <c r="BB230" s="35">
        <f t="shared" si="20"/>
        <v>5.5036758903915559E-2</v>
      </c>
      <c r="BC230" s="5">
        <f t="shared" si="21"/>
        <v>2722.1329410124581</v>
      </c>
      <c r="BD230" s="35">
        <f t="shared" si="22"/>
        <v>7.4999999999999997E-2</v>
      </c>
      <c r="BE230" s="5">
        <f t="shared" si="50"/>
        <v>241456.29442972553</v>
      </c>
      <c r="BF230" s="5">
        <f t="shared" si="51"/>
        <v>811036.34456934244</v>
      </c>
      <c r="BG230" s="5">
        <f t="shared" si="23"/>
        <v>433543.70557027456</v>
      </c>
      <c r="BH230" s="5">
        <f t="shared" si="24"/>
        <v>1052492.6389990679</v>
      </c>
      <c r="BI230" s="150"/>
      <c r="BJ230" s="2">
        <v>223</v>
      </c>
      <c r="BK230" s="118">
        <v>51622</v>
      </c>
      <c r="BL230" s="5">
        <f t="shared" si="52"/>
        <v>430230.51039849402</v>
      </c>
      <c r="BM230" s="5">
        <f t="shared" si="53"/>
        <v>4604.6898903792935</v>
      </c>
      <c r="BN230" s="5">
        <f t="shared" si="25"/>
        <v>2005.3805567217255</v>
      </c>
      <c r="BO230" s="35">
        <f t="shared" si="26"/>
        <v>5.593412391504101E-2</v>
      </c>
      <c r="BP230" s="5">
        <f t="shared" si="27"/>
        <v>2599.309333657568</v>
      </c>
      <c r="BQ230" s="35">
        <f t="shared" si="28"/>
        <v>7.2499999999999995E-2</v>
      </c>
      <c r="BR230" s="5">
        <f t="shared" si="54"/>
        <v>246774.87015822766</v>
      </c>
      <c r="BS230" s="5">
        <f t="shared" si="55"/>
        <v>780070.97539635457</v>
      </c>
      <c r="BT230" s="5">
        <f t="shared" si="29"/>
        <v>428225.12984177232</v>
      </c>
      <c r="BU230" s="5">
        <f t="shared" si="30"/>
        <v>1026845.8455545822</v>
      </c>
      <c r="BV230" s="150"/>
      <c r="BW230" s="2">
        <v>223</v>
      </c>
      <c r="BX230" s="118">
        <v>51622</v>
      </c>
      <c r="BY230" s="5">
        <f t="shared" si="56"/>
        <v>424853.43236042629</v>
      </c>
      <c r="BZ230" s="5">
        <f t="shared" si="57"/>
        <v>4490.7918424594827</v>
      </c>
      <c r="CA230" s="5">
        <f t="shared" si="31"/>
        <v>2012.4801536903292</v>
      </c>
      <c r="CB230" s="35">
        <f t="shared" si="32"/>
        <v>5.6842572060936986E-2</v>
      </c>
      <c r="CC230" s="5">
        <f t="shared" si="33"/>
        <v>2478.3116887691535</v>
      </c>
      <c r="CD230" s="35">
        <f t="shared" si="34"/>
        <v>7.0000000000000007E-2</v>
      </c>
      <c r="CE230" s="5">
        <f t="shared" si="58"/>
        <v>252159.04779326401</v>
      </c>
      <c r="CF230" s="5">
        <f t="shared" si="59"/>
        <v>749287.53307520109</v>
      </c>
      <c r="CG230" s="5">
        <f t="shared" si="35"/>
        <v>422840.95220673596</v>
      </c>
      <c r="CH230" s="5">
        <f t="shared" si="36"/>
        <v>1001446.5808684651</v>
      </c>
    </row>
    <row r="231" spans="9:86" ht="14.25" customHeight="1">
      <c r="I231" s="150"/>
      <c r="J231" s="2">
        <v>224</v>
      </c>
      <c r="K231" s="118">
        <v>51653</v>
      </c>
      <c r="L231" s="5">
        <f t="shared" si="37"/>
        <v>449088.66158657969</v>
      </c>
      <c r="M231" s="5">
        <f t="shared" si="0"/>
        <v>5071.049577343746</v>
      </c>
      <c r="N231" s="5">
        <f t="shared" si="1"/>
        <v>1983.5650289360105</v>
      </c>
      <c r="O231" s="35">
        <f t="shared" si="2"/>
        <v>5.3002407727551132E-2</v>
      </c>
      <c r="P231" s="5">
        <f t="shared" si="3"/>
        <v>3087.4845484077355</v>
      </c>
      <c r="Q231" s="35">
        <f t="shared" si="4"/>
        <v>8.2500000000000004E-2</v>
      </c>
      <c r="R231" s="5">
        <f t="shared" si="38"/>
        <v>227894.9034423565</v>
      </c>
      <c r="S231" s="5">
        <f t="shared" si="39"/>
        <v>908020.20188264293</v>
      </c>
      <c r="T231" s="5">
        <f t="shared" si="5"/>
        <v>447105.09655764367</v>
      </c>
      <c r="U231" s="5">
        <f t="shared" si="6"/>
        <v>1135915.1053249994</v>
      </c>
      <c r="V231" s="150"/>
      <c r="W231" s="2">
        <v>224</v>
      </c>
      <c r="X231" s="118">
        <v>51653</v>
      </c>
      <c r="Y231" s="5">
        <f t="shared" si="40"/>
        <v>443977.04496409238</v>
      </c>
      <c r="Z231" s="5">
        <f t="shared" si="41"/>
        <v>4952.9108736857979</v>
      </c>
      <c r="AA231" s="5">
        <f t="shared" si="7"/>
        <v>1993.0639072585154</v>
      </c>
      <c r="AB231" s="35">
        <f t="shared" si="8"/>
        <v>5.3869377163489399E-2</v>
      </c>
      <c r="AC231" s="5">
        <f t="shared" si="9"/>
        <v>2959.8469664272825</v>
      </c>
      <c r="AD231" s="35">
        <f t="shared" si="10"/>
        <v>7.9999999999999988E-2</v>
      </c>
      <c r="AE231" s="5">
        <f t="shared" si="42"/>
        <v>233016.01894316619</v>
      </c>
      <c r="AF231" s="5">
        <f t="shared" si="43"/>
        <v>876436.01676245232</v>
      </c>
      <c r="AG231" s="5">
        <f t="shared" si="11"/>
        <v>441983.98105683387</v>
      </c>
      <c r="AH231" s="5">
        <f t="shared" si="12"/>
        <v>1109452.0357056186</v>
      </c>
      <c r="AI231" s="150"/>
      <c r="AJ231" s="2">
        <v>224</v>
      </c>
      <c r="AK231" s="118">
        <v>51653</v>
      </c>
      <c r="AL231" s="5">
        <f t="shared" si="44"/>
        <v>438794.89205137006</v>
      </c>
      <c r="AM231" s="5">
        <f t="shared" si="45"/>
        <v>4835.7826575235513</v>
      </c>
      <c r="AN231" s="5">
        <f t="shared" si="13"/>
        <v>2001.8989796917863</v>
      </c>
      <c r="AO231" s="35">
        <f t="shared" si="14"/>
        <v>5.4747190980265717E-2</v>
      </c>
      <c r="AP231" s="5">
        <f t="shared" si="15"/>
        <v>2833.883677831765</v>
      </c>
      <c r="AQ231" s="35">
        <f t="shared" si="16"/>
        <v>7.7499999999999999E-2</v>
      </c>
      <c r="AR231" s="5">
        <f t="shared" si="46"/>
        <v>238207.00692832135</v>
      </c>
      <c r="AS231" s="5">
        <f t="shared" si="47"/>
        <v>845008.30835695483</v>
      </c>
      <c r="AT231" s="5">
        <f t="shared" si="17"/>
        <v>436792.99307167827</v>
      </c>
      <c r="AU231" s="5">
        <f t="shared" si="18"/>
        <v>1083215.3152852762</v>
      </c>
      <c r="AV231" s="150"/>
      <c r="AW231" s="2">
        <v>224</v>
      </c>
      <c r="AX231" s="118">
        <v>51653</v>
      </c>
      <c r="AY231" s="5">
        <f t="shared" si="48"/>
        <v>433543.70557027456</v>
      </c>
      <c r="AZ231" s="5">
        <f t="shared" si="49"/>
        <v>4719.6979327312483</v>
      </c>
      <c r="BA231" s="5">
        <f t="shared" si="19"/>
        <v>2010.0497729170324</v>
      </c>
      <c r="BB231" s="35">
        <f t="shared" si="20"/>
        <v>5.563590698030467E-2</v>
      </c>
      <c r="BC231" s="5">
        <f t="shared" si="21"/>
        <v>2709.6481598142159</v>
      </c>
      <c r="BD231" s="35">
        <f t="shared" si="22"/>
        <v>7.4999999999999997E-2</v>
      </c>
      <c r="BE231" s="5">
        <f t="shared" si="50"/>
        <v>243466.34420264256</v>
      </c>
      <c r="BF231" s="5">
        <f t="shared" si="51"/>
        <v>813745.99272915663</v>
      </c>
      <c r="BG231" s="5">
        <f t="shared" si="23"/>
        <v>431533.6557973575</v>
      </c>
      <c r="BH231" s="5">
        <f t="shared" si="24"/>
        <v>1057212.3369317991</v>
      </c>
      <c r="BI231" s="150"/>
      <c r="BJ231" s="2">
        <v>224</v>
      </c>
      <c r="BK231" s="118">
        <v>51653</v>
      </c>
      <c r="BL231" s="5">
        <f t="shared" si="52"/>
        <v>428225.12984177232</v>
      </c>
      <c r="BM231" s="5">
        <f t="shared" si="53"/>
        <v>4604.6898903792935</v>
      </c>
      <c r="BN231" s="5">
        <f t="shared" si="25"/>
        <v>2017.4963975852525</v>
      </c>
      <c r="BO231" s="35">
        <f t="shared" si="26"/>
        <v>5.6535581599259532E-2</v>
      </c>
      <c r="BP231" s="5">
        <f t="shared" si="27"/>
        <v>2587.193492794041</v>
      </c>
      <c r="BQ231" s="35">
        <f t="shared" si="28"/>
        <v>7.2499999999999995E-2</v>
      </c>
      <c r="BR231" s="5">
        <f t="shared" si="54"/>
        <v>248792.36655581291</v>
      </c>
      <c r="BS231" s="5">
        <f t="shared" si="55"/>
        <v>782658.16888914863</v>
      </c>
      <c r="BT231" s="5">
        <f t="shared" si="29"/>
        <v>426207.63344418706</v>
      </c>
      <c r="BU231" s="5">
        <f t="shared" si="30"/>
        <v>1031450.5354449615</v>
      </c>
      <c r="BV231" s="150"/>
      <c r="BW231" s="2">
        <v>224</v>
      </c>
      <c r="BX231" s="118">
        <v>51653</v>
      </c>
      <c r="BY231" s="5">
        <f t="shared" si="56"/>
        <v>422840.95220673596</v>
      </c>
      <c r="BZ231" s="5">
        <f t="shared" si="57"/>
        <v>4490.7918424594827</v>
      </c>
      <c r="CA231" s="5">
        <f t="shared" si="31"/>
        <v>2024.2196212535227</v>
      </c>
      <c r="CB231" s="35">
        <f t="shared" si="32"/>
        <v>5.7446269875880099E-2</v>
      </c>
      <c r="CC231" s="5">
        <f t="shared" si="33"/>
        <v>2466.57222120596</v>
      </c>
      <c r="CD231" s="35">
        <f t="shared" si="34"/>
        <v>7.0000000000000007E-2</v>
      </c>
      <c r="CE231" s="5">
        <f t="shared" si="58"/>
        <v>254183.26741451753</v>
      </c>
      <c r="CF231" s="5">
        <f t="shared" si="59"/>
        <v>751754.10529640701</v>
      </c>
      <c r="CG231" s="5">
        <f t="shared" si="35"/>
        <v>420816.73258548242</v>
      </c>
      <c r="CH231" s="5">
        <f t="shared" si="36"/>
        <v>1005937.3727109246</v>
      </c>
    </row>
    <row r="232" spans="9:86" ht="14.25" customHeight="1">
      <c r="I232" s="150"/>
      <c r="J232" s="2">
        <v>225</v>
      </c>
      <c r="K232" s="118">
        <v>51683</v>
      </c>
      <c r="L232" s="5">
        <f t="shared" si="37"/>
        <v>447105.09655764367</v>
      </c>
      <c r="M232" s="5">
        <f t="shared" si="0"/>
        <v>5071.049577343746</v>
      </c>
      <c r="N232" s="5">
        <f t="shared" si="1"/>
        <v>1997.2020385099459</v>
      </c>
      <c r="O232" s="35">
        <f t="shared" si="2"/>
        <v>5.3603559088549656E-2</v>
      </c>
      <c r="P232" s="5">
        <f t="shared" si="3"/>
        <v>3073.8475388338002</v>
      </c>
      <c r="Q232" s="35">
        <f t="shared" si="4"/>
        <v>8.2500000000000004E-2</v>
      </c>
      <c r="R232" s="5">
        <f t="shared" si="38"/>
        <v>229892.10548086645</v>
      </c>
      <c r="S232" s="5">
        <f t="shared" si="39"/>
        <v>911094.04942147678</v>
      </c>
      <c r="T232" s="5">
        <f t="shared" si="5"/>
        <v>445107.89451913373</v>
      </c>
      <c r="U232" s="5">
        <f t="shared" si="6"/>
        <v>1140986.1549023432</v>
      </c>
      <c r="V232" s="150"/>
      <c r="W232" s="2">
        <v>225</v>
      </c>
      <c r="X232" s="118">
        <v>51683</v>
      </c>
      <c r="Y232" s="5">
        <f t="shared" si="40"/>
        <v>441983.98105683387</v>
      </c>
      <c r="Z232" s="5">
        <f t="shared" si="41"/>
        <v>4952.9108736857979</v>
      </c>
      <c r="AA232" s="5">
        <f t="shared" si="7"/>
        <v>2006.350999973572</v>
      </c>
      <c r="AB232" s="35">
        <f t="shared" si="8"/>
        <v>5.447304208200919E-2</v>
      </c>
      <c r="AC232" s="5">
        <f t="shared" si="9"/>
        <v>2946.5598737122259</v>
      </c>
      <c r="AD232" s="35">
        <f t="shared" si="10"/>
        <v>0.08</v>
      </c>
      <c r="AE232" s="5">
        <f t="shared" si="42"/>
        <v>235022.36994313975</v>
      </c>
      <c r="AF232" s="5">
        <f t="shared" si="43"/>
        <v>879382.57663616457</v>
      </c>
      <c r="AG232" s="5">
        <f t="shared" si="11"/>
        <v>439977.63005686027</v>
      </c>
      <c r="AH232" s="5">
        <f t="shared" si="12"/>
        <v>1114404.9465793043</v>
      </c>
      <c r="AI232" s="150"/>
      <c r="AJ232" s="2">
        <v>225</v>
      </c>
      <c r="AK232" s="118">
        <v>51683</v>
      </c>
      <c r="AL232" s="5">
        <f t="shared" si="44"/>
        <v>436792.99307167827</v>
      </c>
      <c r="AM232" s="5">
        <f t="shared" si="45"/>
        <v>4835.7826575235513</v>
      </c>
      <c r="AN232" s="5">
        <f t="shared" si="13"/>
        <v>2014.827910602296</v>
      </c>
      <c r="AO232" s="35">
        <f t="shared" si="14"/>
        <v>5.5353303076590157E-2</v>
      </c>
      <c r="AP232" s="5">
        <f t="shared" si="15"/>
        <v>2820.9547469212553</v>
      </c>
      <c r="AQ232" s="35">
        <f t="shared" si="16"/>
        <v>7.7499999999999986E-2</v>
      </c>
      <c r="AR232" s="5">
        <f t="shared" si="46"/>
        <v>240221.83483892365</v>
      </c>
      <c r="AS232" s="5">
        <f t="shared" si="47"/>
        <v>847829.26310387603</v>
      </c>
      <c r="AT232" s="5">
        <f t="shared" si="17"/>
        <v>434778.165161076</v>
      </c>
      <c r="AU232" s="5">
        <f t="shared" si="18"/>
        <v>1088051.0979427998</v>
      </c>
      <c r="AV232" s="150"/>
      <c r="AW232" s="2">
        <v>225</v>
      </c>
      <c r="AX232" s="118">
        <v>51683</v>
      </c>
      <c r="AY232" s="5">
        <f t="shared" si="48"/>
        <v>431533.6557973575</v>
      </c>
      <c r="AZ232" s="5">
        <f t="shared" si="49"/>
        <v>4719.6979327312483</v>
      </c>
      <c r="BA232" s="5">
        <f t="shared" si="19"/>
        <v>2022.612583997764</v>
      </c>
      <c r="BB232" s="35">
        <f t="shared" si="20"/>
        <v>5.6244398743653667E-2</v>
      </c>
      <c r="BC232" s="5">
        <f t="shared" si="21"/>
        <v>2697.0853487334844</v>
      </c>
      <c r="BD232" s="35">
        <f t="shared" si="22"/>
        <v>7.5000000000000011E-2</v>
      </c>
      <c r="BE232" s="5">
        <f t="shared" si="50"/>
        <v>245488.95678664034</v>
      </c>
      <c r="BF232" s="5">
        <f t="shared" si="51"/>
        <v>816443.0780778901</v>
      </c>
      <c r="BG232" s="5">
        <f t="shared" si="23"/>
        <v>429511.04321335972</v>
      </c>
      <c r="BH232" s="5">
        <f t="shared" si="24"/>
        <v>1061932.0348645304</v>
      </c>
      <c r="BI232" s="150"/>
      <c r="BJ232" s="2">
        <v>225</v>
      </c>
      <c r="BK232" s="118">
        <v>51683</v>
      </c>
      <c r="BL232" s="5">
        <f t="shared" si="52"/>
        <v>426207.63344418706</v>
      </c>
      <c r="BM232" s="5">
        <f t="shared" si="53"/>
        <v>4604.6898903792935</v>
      </c>
      <c r="BN232" s="5">
        <f t="shared" si="25"/>
        <v>2029.6854383206633</v>
      </c>
      <c r="BO232" s="35">
        <f t="shared" si="26"/>
        <v>5.7146384411337549E-2</v>
      </c>
      <c r="BP232" s="5">
        <f t="shared" si="27"/>
        <v>2575.0044520586302</v>
      </c>
      <c r="BQ232" s="35">
        <f t="shared" si="28"/>
        <v>7.2499999999999995E-2</v>
      </c>
      <c r="BR232" s="5">
        <f t="shared" si="54"/>
        <v>250822.05199413357</v>
      </c>
      <c r="BS232" s="5">
        <f t="shared" si="55"/>
        <v>785233.17334120721</v>
      </c>
      <c r="BT232" s="5">
        <f t="shared" si="29"/>
        <v>424177.94800586638</v>
      </c>
      <c r="BU232" s="5">
        <f t="shared" si="30"/>
        <v>1036055.2253353407</v>
      </c>
      <c r="BV232" s="150"/>
      <c r="BW232" s="2">
        <v>225</v>
      </c>
      <c r="BX232" s="118">
        <v>51683</v>
      </c>
      <c r="BY232" s="5">
        <f t="shared" si="56"/>
        <v>420816.73258548242</v>
      </c>
      <c r="BZ232" s="5">
        <f t="shared" si="57"/>
        <v>4490.7918424594827</v>
      </c>
      <c r="CA232" s="5">
        <f t="shared" si="31"/>
        <v>2036.0275690441686</v>
      </c>
      <c r="CB232" s="35">
        <f t="shared" si="32"/>
        <v>5.8059314035396568E-2</v>
      </c>
      <c r="CC232" s="5">
        <f t="shared" si="33"/>
        <v>2454.7642734153142</v>
      </c>
      <c r="CD232" s="35">
        <f t="shared" si="34"/>
        <v>7.0000000000000007E-2</v>
      </c>
      <c r="CE232" s="5">
        <f t="shared" si="58"/>
        <v>256219.2949835617</v>
      </c>
      <c r="CF232" s="5">
        <f t="shared" si="59"/>
        <v>754208.86956982233</v>
      </c>
      <c r="CG232" s="5">
        <f t="shared" si="35"/>
        <v>418780.70501643827</v>
      </c>
      <c r="CH232" s="5">
        <f t="shared" si="36"/>
        <v>1010428.1645533841</v>
      </c>
    </row>
    <row r="233" spans="9:86" ht="14.25" customHeight="1">
      <c r="I233" s="150"/>
      <c r="J233" s="2">
        <v>226</v>
      </c>
      <c r="K233" s="118">
        <v>51714</v>
      </c>
      <c r="L233" s="5">
        <f t="shared" si="37"/>
        <v>445107.89451913373</v>
      </c>
      <c r="M233" s="5">
        <f t="shared" si="0"/>
        <v>5071.049577343746</v>
      </c>
      <c r="N233" s="5">
        <f t="shared" si="1"/>
        <v>2010.9328025247019</v>
      </c>
      <c r="O233" s="35">
        <f t="shared" si="2"/>
        <v>5.421425664976405E-2</v>
      </c>
      <c r="P233" s="5">
        <f t="shared" si="3"/>
        <v>3060.1167748190442</v>
      </c>
      <c r="Q233" s="35">
        <f t="shared" si="4"/>
        <v>8.249999999999999E-2</v>
      </c>
      <c r="R233" s="5">
        <f t="shared" si="38"/>
        <v>231903.03828339116</v>
      </c>
      <c r="S233" s="5">
        <f t="shared" si="39"/>
        <v>914154.16619629588</v>
      </c>
      <c r="T233" s="5">
        <f t="shared" si="5"/>
        <v>443096.96171660902</v>
      </c>
      <c r="U233" s="5">
        <f t="shared" si="6"/>
        <v>1146057.2044796869</v>
      </c>
      <c r="V233" s="150"/>
      <c r="W233" s="2">
        <v>226</v>
      </c>
      <c r="X233" s="118">
        <v>51714</v>
      </c>
      <c r="Y233" s="5">
        <f t="shared" si="40"/>
        <v>439977.63005686027</v>
      </c>
      <c r="Z233" s="5">
        <f t="shared" si="41"/>
        <v>4952.9108736857979</v>
      </c>
      <c r="AA233" s="5">
        <f t="shared" si="7"/>
        <v>2019.726673306729</v>
      </c>
      <c r="AB233" s="35">
        <f t="shared" si="8"/>
        <v>5.5086255354729122E-2</v>
      </c>
      <c r="AC233" s="5">
        <f t="shared" si="9"/>
        <v>2933.1842003790689</v>
      </c>
      <c r="AD233" s="35">
        <f t="shared" si="10"/>
        <v>8.0000000000000016E-2</v>
      </c>
      <c r="AE233" s="5">
        <f t="shared" si="42"/>
        <v>237042.09661644648</v>
      </c>
      <c r="AF233" s="5">
        <f t="shared" si="43"/>
        <v>882315.76083654363</v>
      </c>
      <c r="AG233" s="5">
        <f t="shared" si="11"/>
        <v>437957.90338355355</v>
      </c>
      <c r="AH233" s="5">
        <f t="shared" si="12"/>
        <v>1119357.85745299</v>
      </c>
      <c r="AI233" s="150"/>
      <c r="AJ233" s="2">
        <v>226</v>
      </c>
      <c r="AK233" s="118">
        <v>51714</v>
      </c>
      <c r="AL233" s="5">
        <f t="shared" si="44"/>
        <v>434778.165161076</v>
      </c>
      <c r="AM233" s="5">
        <f t="shared" si="45"/>
        <v>4835.7826575235513</v>
      </c>
      <c r="AN233" s="5">
        <f t="shared" si="13"/>
        <v>2027.840340858269</v>
      </c>
      <c r="AO233" s="35">
        <f t="shared" si="14"/>
        <v>5.5968965417764187E-2</v>
      </c>
      <c r="AP233" s="5">
        <f t="shared" si="15"/>
        <v>2807.9423166652823</v>
      </c>
      <c r="AQ233" s="35">
        <f t="shared" si="16"/>
        <v>7.7499999999999999E-2</v>
      </c>
      <c r="AR233" s="5">
        <f t="shared" si="46"/>
        <v>242249.67517978192</v>
      </c>
      <c r="AS233" s="5">
        <f t="shared" si="47"/>
        <v>850637.20542054134</v>
      </c>
      <c r="AT233" s="5">
        <f t="shared" si="17"/>
        <v>432750.32482021773</v>
      </c>
      <c r="AU233" s="5">
        <f t="shared" si="18"/>
        <v>1092886.8806003232</v>
      </c>
      <c r="AV233" s="150"/>
      <c r="AW233" s="2">
        <v>226</v>
      </c>
      <c r="AX233" s="118">
        <v>51714</v>
      </c>
      <c r="AY233" s="5">
        <f t="shared" si="48"/>
        <v>429511.04321335972</v>
      </c>
      <c r="AZ233" s="5">
        <f t="shared" si="49"/>
        <v>4719.6979327312483</v>
      </c>
      <c r="BA233" s="5">
        <f t="shared" si="19"/>
        <v>2035.2539126477504</v>
      </c>
      <c r="BB233" s="35">
        <f t="shared" si="20"/>
        <v>5.6862442392757867E-2</v>
      </c>
      <c r="BC233" s="5">
        <f t="shared" si="21"/>
        <v>2684.4440200834979</v>
      </c>
      <c r="BD233" s="35">
        <f t="shared" si="22"/>
        <v>7.4999999999999997E-2</v>
      </c>
      <c r="BE233" s="5">
        <f t="shared" si="50"/>
        <v>247524.21069928809</v>
      </c>
      <c r="BF233" s="5">
        <f t="shared" si="51"/>
        <v>819127.52209797362</v>
      </c>
      <c r="BG233" s="5">
        <f t="shared" si="23"/>
        <v>427475.78930071194</v>
      </c>
      <c r="BH233" s="5">
        <f t="shared" si="24"/>
        <v>1066651.7327972618</v>
      </c>
      <c r="BI233" s="150"/>
      <c r="BJ233" s="2">
        <v>226</v>
      </c>
      <c r="BK233" s="118">
        <v>51714</v>
      </c>
      <c r="BL233" s="5">
        <f t="shared" si="52"/>
        <v>424177.94800586638</v>
      </c>
      <c r="BM233" s="5">
        <f t="shared" si="53"/>
        <v>4604.6898903792935</v>
      </c>
      <c r="BN233" s="5">
        <f t="shared" si="25"/>
        <v>2041.948121177184</v>
      </c>
      <c r="BO233" s="35">
        <f t="shared" si="26"/>
        <v>5.7766740513788634E-2</v>
      </c>
      <c r="BP233" s="5">
        <f t="shared" si="27"/>
        <v>2562.7417692021095</v>
      </c>
      <c r="BQ233" s="35">
        <f t="shared" si="28"/>
        <v>7.2499999999999995E-2</v>
      </c>
      <c r="BR233" s="5">
        <f t="shared" si="54"/>
        <v>252864.00011531074</v>
      </c>
      <c r="BS233" s="5">
        <f t="shared" si="55"/>
        <v>787795.91511040926</v>
      </c>
      <c r="BT233" s="5">
        <f t="shared" si="29"/>
        <v>422135.99988468917</v>
      </c>
      <c r="BU233" s="5">
        <f t="shared" si="30"/>
        <v>1040659.91522572</v>
      </c>
      <c r="BV233" s="150"/>
      <c r="BW233" s="2">
        <v>226</v>
      </c>
      <c r="BX233" s="118">
        <v>51714</v>
      </c>
      <c r="BY233" s="5">
        <f t="shared" si="56"/>
        <v>418780.70501643827</v>
      </c>
      <c r="BZ233" s="5">
        <f t="shared" si="57"/>
        <v>4490.7918424594827</v>
      </c>
      <c r="CA233" s="5">
        <f t="shared" si="31"/>
        <v>2047.9043965302594</v>
      </c>
      <c r="CB233" s="35">
        <f t="shared" si="32"/>
        <v>5.8681912666913541E-2</v>
      </c>
      <c r="CC233" s="5">
        <f t="shared" si="33"/>
        <v>2442.8874459292233</v>
      </c>
      <c r="CD233" s="35">
        <f t="shared" si="34"/>
        <v>7.0000000000000007E-2</v>
      </c>
      <c r="CE233" s="5">
        <f t="shared" si="58"/>
        <v>258267.19938009197</v>
      </c>
      <c r="CF233" s="5">
        <f t="shared" si="59"/>
        <v>756651.75701575156</v>
      </c>
      <c r="CG233" s="5">
        <f t="shared" si="35"/>
        <v>416732.80061990803</v>
      </c>
      <c r="CH233" s="5">
        <f t="shared" si="36"/>
        <v>1014918.9563958435</v>
      </c>
    </row>
    <row r="234" spans="9:86" ht="14.25" customHeight="1">
      <c r="I234" s="150"/>
      <c r="J234" s="2">
        <v>227</v>
      </c>
      <c r="K234" s="118">
        <v>51745</v>
      </c>
      <c r="L234" s="5">
        <f t="shared" si="37"/>
        <v>443096.96171660902</v>
      </c>
      <c r="M234" s="5">
        <f t="shared" si="0"/>
        <v>5071.049577343746</v>
      </c>
      <c r="N234" s="5">
        <f t="shared" si="1"/>
        <v>2024.7579655420591</v>
      </c>
      <c r="O234" s="35">
        <f t="shared" si="2"/>
        <v>5.4834714939987275E-2</v>
      </c>
      <c r="P234" s="5">
        <f t="shared" si="3"/>
        <v>3046.2916118016869</v>
      </c>
      <c r="Q234" s="35">
        <f t="shared" si="4"/>
        <v>8.2500000000000004E-2</v>
      </c>
      <c r="R234" s="5">
        <f t="shared" si="38"/>
        <v>233927.79624893321</v>
      </c>
      <c r="S234" s="5">
        <f t="shared" si="39"/>
        <v>917200.45780809759</v>
      </c>
      <c r="T234" s="5">
        <f t="shared" si="5"/>
        <v>441072.20375106693</v>
      </c>
      <c r="U234" s="5">
        <f t="shared" si="6"/>
        <v>1151128.2540570309</v>
      </c>
      <c r="V234" s="150"/>
      <c r="W234" s="2">
        <v>227</v>
      </c>
      <c r="X234" s="118">
        <v>51745</v>
      </c>
      <c r="Y234" s="5">
        <f t="shared" si="40"/>
        <v>437957.90338355355</v>
      </c>
      <c r="Z234" s="5">
        <f t="shared" si="41"/>
        <v>4952.9108736857979</v>
      </c>
      <c r="AA234" s="5">
        <f t="shared" si="7"/>
        <v>2033.1915177954406</v>
      </c>
      <c r="AB234" s="35">
        <f t="shared" si="8"/>
        <v>5.5709231469623269E-2</v>
      </c>
      <c r="AC234" s="5">
        <f t="shared" si="9"/>
        <v>2919.7193558903573</v>
      </c>
      <c r="AD234" s="35">
        <f t="shared" si="10"/>
        <v>0.08</v>
      </c>
      <c r="AE234" s="5">
        <f t="shared" si="42"/>
        <v>239075.28813424191</v>
      </c>
      <c r="AF234" s="5">
        <f t="shared" si="43"/>
        <v>885235.48019243404</v>
      </c>
      <c r="AG234" s="5">
        <f t="shared" si="11"/>
        <v>435924.71186575812</v>
      </c>
      <c r="AH234" s="5">
        <f t="shared" si="12"/>
        <v>1124310.768326676</v>
      </c>
      <c r="AI234" s="150"/>
      <c r="AJ234" s="2">
        <v>227</v>
      </c>
      <c r="AK234" s="118">
        <v>51745</v>
      </c>
      <c r="AL234" s="5">
        <f t="shared" si="44"/>
        <v>432750.32482021773</v>
      </c>
      <c r="AM234" s="5">
        <f t="shared" si="45"/>
        <v>4835.7826575235513</v>
      </c>
      <c r="AN234" s="5">
        <f t="shared" si="13"/>
        <v>2040.9368097263118</v>
      </c>
      <c r="AO234" s="35">
        <f t="shared" si="14"/>
        <v>5.6594392452253867E-2</v>
      </c>
      <c r="AP234" s="5">
        <f t="shared" si="15"/>
        <v>2794.8458477972395</v>
      </c>
      <c r="AQ234" s="35">
        <f t="shared" si="16"/>
        <v>7.7499999999999999E-2</v>
      </c>
      <c r="AR234" s="5">
        <f t="shared" si="46"/>
        <v>244290.61198950824</v>
      </c>
      <c r="AS234" s="5">
        <f t="shared" si="47"/>
        <v>853432.05126833858</v>
      </c>
      <c r="AT234" s="5">
        <f t="shared" si="17"/>
        <v>430709.38801049144</v>
      </c>
      <c r="AU234" s="5">
        <f t="shared" si="18"/>
        <v>1097722.6632578468</v>
      </c>
      <c r="AV234" s="150"/>
      <c r="AW234" s="2">
        <v>227</v>
      </c>
      <c r="AX234" s="118">
        <v>51745</v>
      </c>
      <c r="AY234" s="5">
        <f t="shared" si="48"/>
        <v>427475.78930071194</v>
      </c>
      <c r="AZ234" s="5">
        <f t="shared" si="49"/>
        <v>4719.6979327312483</v>
      </c>
      <c r="BA234" s="5">
        <f t="shared" si="19"/>
        <v>2047.9742496017989</v>
      </c>
      <c r="BB234" s="35">
        <f t="shared" si="20"/>
        <v>5.7490252337854812E-2</v>
      </c>
      <c r="BC234" s="5">
        <f t="shared" si="21"/>
        <v>2671.7236831294495</v>
      </c>
      <c r="BD234" s="35">
        <f t="shared" si="22"/>
        <v>7.4999999999999997E-2</v>
      </c>
      <c r="BE234" s="5">
        <f t="shared" si="50"/>
        <v>249572.18494888989</v>
      </c>
      <c r="BF234" s="5">
        <f t="shared" si="51"/>
        <v>821799.24578110303</v>
      </c>
      <c r="BG234" s="5">
        <f t="shared" si="23"/>
        <v>425427.81505111017</v>
      </c>
      <c r="BH234" s="5">
        <f t="shared" si="24"/>
        <v>1071371.4307299929</v>
      </c>
      <c r="BI234" s="150"/>
      <c r="BJ234" s="2">
        <v>227</v>
      </c>
      <c r="BK234" s="118">
        <v>51745</v>
      </c>
      <c r="BL234" s="5">
        <f t="shared" si="52"/>
        <v>422135.99988468917</v>
      </c>
      <c r="BM234" s="5">
        <f t="shared" si="53"/>
        <v>4604.6898903792935</v>
      </c>
      <c r="BN234" s="5">
        <f t="shared" si="25"/>
        <v>2054.2848910759631</v>
      </c>
      <c r="BO234" s="35">
        <f t="shared" si="26"/>
        <v>5.839686427986561E-2</v>
      </c>
      <c r="BP234" s="5">
        <f t="shared" si="27"/>
        <v>2550.4049993033304</v>
      </c>
      <c r="BQ234" s="35">
        <f t="shared" si="28"/>
        <v>7.2499999999999995E-2</v>
      </c>
      <c r="BR234" s="5">
        <f t="shared" si="54"/>
        <v>254918.28500638669</v>
      </c>
      <c r="BS234" s="5">
        <f t="shared" si="55"/>
        <v>790346.32010971254</v>
      </c>
      <c r="BT234" s="5">
        <f t="shared" si="29"/>
        <v>420081.71499361319</v>
      </c>
      <c r="BU234" s="5">
        <f t="shared" si="30"/>
        <v>1045264.6051160992</v>
      </c>
      <c r="BV234" s="150"/>
      <c r="BW234" s="2">
        <v>227</v>
      </c>
      <c r="BX234" s="118">
        <v>51745</v>
      </c>
      <c r="BY234" s="5">
        <f t="shared" si="56"/>
        <v>416732.80061990803</v>
      </c>
      <c r="BZ234" s="5">
        <f t="shared" si="57"/>
        <v>4490.7918424594827</v>
      </c>
      <c r="CA234" s="5">
        <f t="shared" si="31"/>
        <v>2059.850505510019</v>
      </c>
      <c r="CB234" s="35">
        <f t="shared" si="32"/>
        <v>5.9314280107903267E-2</v>
      </c>
      <c r="CC234" s="5">
        <f t="shared" si="33"/>
        <v>2430.9413369494637</v>
      </c>
      <c r="CD234" s="35">
        <f t="shared" si="34"/>
        <v>7.0000000000000007E-2</v>
      </c>
      <c r="CE234" s="5">
        <f t="shared" si="58"/>
        <v>260327.049885602</v>
      </c>
      <c r="CF234" s="5">
        <f t="shared" si="59"/>
        <v>759082.69835270103</v>
      </c>
      <c r="CG234" s="5">
        <f t="shared" si="35"/>
        <v>414672.95011439803</v>
      </c>
      <c r="CH234" s="5">
        <f t="shared" si="36"/>
        <v>1019409.748238303</v>
      </c>
    </row>
    <row r="235" spans="9:86" ht="14.25" customHeight="1">
      <c r="I235" s="150"/>
      <c r="J235" s="2">
        <v>228</v>
      </c>
      <c r="K235" s="118">
        <v>51775</v>
      </c>
      <c r="L235" s="5">
        <f t="shared" si="37"/>
        <v>441072.20375106693</v>
      </c>
      <c r="M235" s="5">
        <f t="shared" si="0"/>
        <v>5071.049577343746</v>
      </c>
      <c r="N235" s="5">
        <f t="shared" si="1"/>
        <v>2038.6781765551609</v>
      </c>
      <c r="O235" s="35">
        <f t="shared" si="2"/>
        <v>5.5465154935197512E-2</v>
      </c>
      <c r="P235" s="5">
        <f t="shared" si="3"/>
        <v>3032.3714007885851</v>
      </c>
      <c r="Q235" s="35">
        <f t="shared" si="4"/>
        <v>8.2500000000000004E-2</v>
      </c>
      <c r="R235" s="5">
        <f t="shared" si="38"/>
        <v>235966.47442548838</v>
      </c>
      <c r="S235" s="5">
        <f t="shared" si="39"/>
        <v>920232.82920888613</v>
      </c>
      <c r="T235" s="5">
        <f t="shared" si="5"/>
        <v>439033.52557451179</v>
      </c>
      <c r="U235" s="5">
        <f t="shared" si="6"/>
        <v>1156199.3036343744</v>
      </c>
      <c r="V235" s="150"/>
      <c r="W235" s="2">
        <v>228</v>
      </c>
      <c r="X235" s="118">
        <v>51775</v>
      </c>
      <c r="Y235" s="5">
        <f t="shared" si="40"/>
        <v>435924.71186575812</v>
      </c>
      <c r="Z235" s="5">
        <f t="shared" si="41"/>
        <v>4952.9108736857979</v>
      </c>
      <c r="AA235" s="5">
        <f t="shared" si="7"/>
        <v>2046.7461279140771</v>
      </c>
      <c r="AB235" s="35">
        <f t="shared" si="8"/>
        <v>5.6342191361090831E-2</v>
      </c>
      <c r="AC235" s="5">
        <f t="shared" si="9"/>
        <v>2906.1647457717208</v>
      </c>
      <c r="AD235" s="35">
        <f t="shared" si="10"/>
        <v>0.08</v>
      </c>
      <c r="AE235" s="5">
        <f t="shared" si="42"/>
        <v>241122.034262156</v>
      </c>
      <c r="AF235" s="5">
        <f t="shared" si="43"/>
        <v>888141.64493820572</v>
      </c>
      <c r="AG235" s="5">
        <f t="shared" si="11"/>
        <v>433877.96573784406</v>
      </c>
      <c r="AH235" s="5">
        <f t="shared" si="12"/>
        <v>1129263.6792003617</v>
      </c>
      <c r="AI235" s="150"/>
      <c r="AJ235" s="2">
        <v>228</v>
      </c>
      <c r="AK235" s="118">
        <v>51775</v>
      </c>
      <c r="AL235" s="5">
        <f t="shared" si="44"/>
        <v>430709.38801049144</v>
      </c>
      <c r="AM235" s="5">
        <f t="shared" si="45"/>
        <v>4835.7826575235513</v>
      </c>
      <c r="AN235" s="5">
        <f t="shared" si="13"/>
        <v>2054.1178599557938</v>
      </c>
      <c r="AO235" s="35">
        <f t="shared" si="14"/>
        <v>5.7229805074202618E-2</v>
      </c>
      <c r="AP235" s="5">
        <f t="shared" si="15"/>
        <v>2781.6647975677574</v>
      </c>
      <c r="AQ235" s="35">
        <f t="shared" si="16"/>
        <v>7.7500000000000013E-2</v>
      </c>
      <c r="AR235" s="5">
        <f t="shared" si="46"/>
        <v>246344.72984946403</v>
      </c>
      <c r="AS235" s="5">
        <f t="shared" si="47"/>
        <v>856213.71606590634</v>
      </c>
      <c r="AT235" s="5">
        <f t="shared" si="17"/>
        <v>428655.27015053562</v>
      </c>
      <c r="AU235" s="5">
        <f t="shared" si="18"/>
        <v>1102558.4459153702</v>
      </c>
      <c r="AV235" s="150"/>
      <c r="AW235" s="2">
        <v>228</v>
      </c>
      <c r="AX235" s="118">
        <v>51775</v>
      </c>
      <c r="AY235" s="5">
        <f t="shared" si="48"/>
        <v>425427.81505111017</v>
      </c>
      <c r="AZ235" s="5">
        <f t="shared" si="49"/>
        <v>4719.6979327312483</v>
      </c>
      <c r="BA235" s="5">
        <f t="shared" si="19"/>
        <v>2060.7740886618099</v>
      </c>
      <c r="BB235" s="35">
        <f t="shared" si="20"/>
        <v>5.8128049434122642E-2</v>
      </c>
      <c r="BC235" s="5">
        <f t="shared" si="21"/>
        <v>2658.9238440694385</v>
      </c>
      <c r="BD235" s="35">
        <f t="shared" si="22"/>
        <v>7.4999999999999997E-2</v>
      </c>
      <c r="BE235" s="5">
        <f t="shared" si="50"/>
        <v>251632.95903755169</v>
      </c>
      <c r="BF235" s="5">
        <f t="shared" si="51"/>
        <v>824458.16962517251</v>
      </c>
      <c r="BG235" s="5">
        <f t="shared" si="23"/>
        <v>423367.04096244834</v>
      </c>
      <c r="BH235" s="5">
        <f t="shared" si="24"/>
        <v>1076091.1286627243</v>
      </c>
      <c r="BI235" s="150"/>
      <c r="BJ235" s="2">
        <v>228</v>
      </c>
      <c r="BK235" s="118">
        <v>51775</v>
      </c>
      <c r="BL235" s="5">
        <f t="shared" si="52"/>
        <v>420081.71499361319</v>
      </c>
      <c r="BM235" s="5">
        <f t="shared" si="53"/>
        <v>4604.6898903792935</v>
      </c>
      <c r="BN235" s="5">
        <f t="shared" si="25"/>
        <v>2066.6961956262139</v>
      </c>
      <c r="BO235" s="35">
        <f t="shared" si="26"/>
        <v>5.9036976527035039E-2</v>
      </c>
      <c r="BP235" s="5">
        <f t="shared" si="27"/>
        <v>2537.9936947530796</v>
      </c>
      <c r="BQ235" s="35">
        <f t="shared" si="28"/>
        <v>7.2499999999999995E-2</v>
      </c>
      <c r="BR235" s="5">
        <f t="shared" si="54"/>
        <v>256984.98120201292</v>
      </c>
      <c r="BS235" s="5">
        <f t="shared" si="55"/>
        <v>792884.31380446558</v>
      </c>
      <c r="BT235" s="5">
        <f t="shared" si="29"/>
        <v>418015.01879798697</v>
      </c>
      <c r="BU235" s="5">
        <f t="shared" si="30"/>
        <v>1049869.2950064784</v>
      </c>
      <c r="BV235" s="150"/>
      <c r="BW235" s="2">
        <v>228</v>
      </c>
      <c r="BX235" s="118">
        <v>51775</v>
      </c>
      <c r="BY235" s="5">
        <f t="shared" si="56"/>
        <v>414672.95011439803</v>
      </c>
      <c r="BZ235" s="5">
        <f t="shared" si="57"/>
        <v>4490.7918424594827</v>
      </c>
      <c r="CA235" s="5">
        <f t="shared" si="31"/>
        <v>2071.866300125494</v>
      </c>
      <c r="CB235" s="35">
        <f t="shared" si="32"/>
        <v>5.9956637139333552E-2</v>
      </c>
      <c r="CC235" s="5">
        <f t="shared" si="33"/>
        <v>2418.9255423339887</v>
      </c>
      <c r="CD235" s="35">
        <f t="shared" si="34"/>
        <v>7.0000000000000007E-2</v>
      </c>
      <c r="CE235" s="5">
        <f t="shared" si="58"/>
        <v>262398.91618572752</v>
      </c>
      <c r="CF235" s="5">
        <f t="shared" si="59"/>
        <v>761501.62389503501</v>
      </c>
      <c r="CG235" s="5">
        <f t="shared" si="35"/>
        <v>412601.08381427254</v>
      </c>
      <c r="CH235" s="5">
        <f t="shared" si="36"/>
        <v>1023900.5400807625</v>
      </c>
    </row>
    <row r="236" spans="9:86" ht="14.25" customHeight="1">
      <c r="I236" s="150"/>
      <c r="J236" s="2">
        <v>229</v>
      </c>
      <c r="K236" s="118">
        <v>51806</v>
      </c>
      <c r="L236" s="5">
        <f t="shared" si="37"/>
        <v>439033.52557451179</v>
      </c>
      <c r="M236" s="5">
        <f t="shared" si="0"/>
        <v>5071.049577343746</v>
      </c>
      <c r="N236" s="5">
        <f t="shared" si="1"/>
        <v>2052.6940890189776</v>
      </c>
      <c r="O236" s="35">
        <f t="shared" si="2"/>
        <v>5.6105804302744949E-2</v>
      </c>
      <c r="P236" s="5">
        <f t="shared" si="3"/>
        <v>3018.3554883247684</v>
      </c>
      <c r="Q236" s="35">
        <f t="shared" si="4"/>
        <v>8.2500000000000004E-2</v>
      </c>
      <c r="R236" s="5">
        <f t="shared" si="38"/>
        <v>238019.16851450736</v>
      </c>
      <c r="S236" s="5">
        <f t="shared" si="39"/>
        <v>923251.18469721091</v>
      </c>
      <c r="T236" s="5">
        <f t="shared" si="5"/>
        <v>436980.83148549282</v>
      </c>
      <c r="U236" s="5">
        <f t="shared" si="6"/>
        <v>1161270.3532117181</v>
      </c>
      <c r="V236" s="150"/>
      <c r="W236" s="2">
        <v>229</v>
      </c>
      <c r="X236" s="118">
        <v>51806</v>
      </c>
      <c r="Y236" s="5">
        <f t="shared" si="40"/>
        <v>433877.96573784406</v>
      </c>
      <c r="Z236" s="5">
        <f t="shared" si="41"/>
        <v>4952.9108736857979</v>
      </c>
      <c r="AA236" s="5">
        <f t="shared" si="7"/>
        <v>2060.3911021001709</v>
      </c>
      <c r="AB236" s="35">
        <f t="shared" si="8"/>
        <v>5.6985362654118049E-2</v>
      </c>
      <c r="AC236" s="5">
        <f t="shared" si="9"/>
        <v>2892.519771585627</v>
      </c>
      <c r="AD236" s="35">
        <f t="shared" si="10"/>
        <v>7.9999999999999988E-2</v>
      </c>
      <c r="AE236" s="5">
        <f t="shared" si="42"/>
        <v>243182.42536425617</v>
      </c>
      <c r="AF236" s="5">
        <f t="shared" si="43"/>
        <v>891034.16470979131</v>
      </c>
      <c r="AG236" s="5">
        <f t="shared" si="11"/>
        <v>431817.57463574386</v>
      </c>
      <c r="AH236" s="5">
        <f t="shared" si="12"/>
        <v>1134216.5900740474</v>
      </c>
      <c r="AI236" s="150"/>
      <c r="AJ236" s="2">
        <v>229</v>
      </c>
      <c r="AK236" s="118">
        <v>51806</v>
      </c>
      <c r="AL236" s="5">
        <f t="shared" si="44"/>
        <v>428655.27015053562</v>
      </c>
      <c r="AM236" s="5">
        <f t="shared" si="45"/>
        <v>4835.7826575235513</v>
      </c>
      <c r="AN236" s="5">
        <f t="shared" si="13"/>
        <v>2067.3840378013419</v>
      </c>
      <c r="AO236" s="35">
        <f t="shared" si="14"/>
        <v>5.7875430867568224E-2</v>
      </c>
      <c r="AP236" s="5">
        <f t="shared" si="15"/>
        <v>2768.3986197222093</v>
      </c>
      <c r="AQ236" s="35">
        <f t="shared" si="16"/>
        <v>7.7499999999999999E-2</v>
      </c>
      <c r="AR236" s="5">
        <f t="shared" si="46"/>
        <v>248412.11388726538</v>
      </c>
      <c r="AS236" s="5">
        <f t="shared" si="47"/>
        <v>858982.11468562856</v>
      </c>
      <c r="AT236" s="5">
        <f t="shared" si="17"/>
        <v>426587.88611273427</v>
      </c>
      <c r="AU236" s="5">
        <f t="shared" si="18"/>
        <v>1107394.2285728939</v>
      </c>
      <c r="AV236" s="150"/>
      <c r="AW236" s="2">
        <v>229</v>
      </c>
      <c r="AX236" s="118">
        <v>51806</v>
      </c>
      <c r="AY236" s="5">
        <f t="shared" si="48"/>
        <v>423367.04096244834</v>
      </c>
      <c r="AZ236" s="5">
        <f t="shared" si="49"/>
        <v>4719.6979327312483</v>
      </c>
      <c r="BA236" s="5">
        <f t="shared" si="19"/>
        <v>2073.6539267159465</v>
      </c>
      <c r="BB236" s="35">
        <f t="shared" si="20"/>
        <v>5.8776061225792244E-2</v>
      </c>
      <c r="BC236" s="5">
        <f t="shared" si="21"/>
        <v>2646.0440060153019</v>
      </c>
      <c r="BD236" s="35">
        <f t="shared" si="22"/>
        <v>7.4999999999999997E-2</v>
      </c>
      <c r="BE236" s="5">
        <f t="shared" si="50"/>
        <v>253706.61296426764</v>
      </c>
      <c r="BF236" s="5">
        <f t="shared" si="51"/>
        <v>827104.2136311878</v>
      </c>
      <c r="BG236" s="5">
        <f t="shared" si="23"/>
        <v>421293.38703573239</v>
      </c>
      <c r="BH236" s="5">
        <f t="shared" si="24"/>
        <v>1080810.8265954554</v>
      </c>
      <c r="BI236" s="150"/>
      <c r="BJ236" s="2">
        <v>229</v>
      </c>
      <c r="BK236" s="118">
        <v>51806</v>
      </c>
      <c r="BL236" s="5">
        <f t="shared" si="52"/>
        <v>418015.01879798697</v>
      </c>
      <c r="BM236" s="5">
        <f t="shared" si="53"/>
        <v>4604.6898903792935</v>
      </c>
      <c r="BN236" s="5">
        <f t="shared" si="25"/>
        <v>2079.1824851414558</v>
      </c>
      <c r="BO236" s="35">
        <f t="shared" si="26"/>
        <v>5.9687304761064298E-2</v>
      </c>
      <c r="BP236" s="5">
        <f t="shared" si="27"/>
        <v>2525.5074052378377</v>
      </c>
      <c r="BQ236" s="35">
        <f t="shared" si="28"/>
        <v>7.2499999999999995E-2</v>
      </c>
      <c r="BR236" s="5">
        <f t="shared" si="54"/>
        <v>259064.16368715436</v>
      </c>
      <c r="BS236" s="5">
        <f t="shared" si="55"/>
        <v>795409.82120970346</v>
      </c>
      <c r="BT236" s="5">
        <f t="shared" si="29"/>
        <v>415935.83631284552</v>
      </c>
      <c r="BU236" s="5">
        <f t="shared" si="30"/>
        <v>1054473.9848968578</v>
      </c>
      <c r="BV236" s="150"/>
      <c r="BW236" s="2">
        <v>229</v>
      </c>
      <c r="BX236" s="118">
        <v>51806</v>
      </c>
      <c r="BY236" s="5">
        <f t="shared" si="56"/>
        <v>412601.08381427254</v>
      </c>
      <c r="BZ236" s="5">
        <f t="shared" si="57"/>
        <v>4490.7918424594827</v>
      </c>
      <c r="CA236" s="5">
        <f t="shared" si="31"/>
        <v>2083.9521868762263</v>
      </c>
      <c r="CB236" s="35">
        <f t="shared" si="32"/>
        <v>6.0609211229729849E-2</v>
      </c>
      <c r="CC236" s="5">
        <f t="shared" si="33"/>
        <v>2406.8396555832564</v>
      </c>
      <c r="CD236" s="35">
        <f t="shared" si="34"/>
        <v>7.0000000000000007E-2</v>
      </c>
      <c r="CE236" s="5">
        <f t="shared" si="58"/>
        <v>264482.86837260373</v>
      </c>
      <c r="CF236" s="5">
        <f t="shared" si="59"/>
        <v>763908.46355061827</v>
      </c>
      <c r="CG236" s="5">
        <f t="shared" si="35"/>
        <v>410517.13162739633</v>
      </c>
      <c r="CH236" s="5">
        <f t="shared" si="36"/>
        <v>1028391.3319232219</v>
      </c>
    </row>
    <row r="237" spans="9:86" ht="14.25" customHeight="1">
      <c r="I237" s="150"/>
      <c r="J237" s="2">
        <v>230</v>
      </c>
      <c r="K237" s="118">
        <v>51836</v>
      </c>
      <c r="L237" s="5">
        <f t="shared" si="37"/>
        <v>436980.83148549282</v>
      </c>
      <c r="M237" s="5">
        <f t="shared" si="0"/>
        <v>5071.049577343746</v>
      </c>
      <c r="N237" s="5">
        <f t="shared" si="1"/>
        <v>2066.806360880983</v>
      </c>
      <c r="O237" s="35">
        <f t="shared" si="2"/>
        <v>5.6756897656722913E-2</v>
      </c>
      <c r="P237" s="5">
        <f t="shared" si="3"/>
        <v>3004.243216462763</v>
      </c>
      <c r="Q237" s="35">
        <f t="shared" si="4"/>
        <v>8.2500000000000004E-2</v>
      </c>
      <c r="R237" s="5">
        <f t="shared" si="38"/>
        <v>240085.97487538835</v>
      </c>
      <c r="S237" s="5">
        <f t="shared" si="39"/>
        <v>926255.42791367369</v>
      </c>
      <c r="T237" s="5">
        <f t="shared" si="5"/>
        <v>434914.02512461186</v>
      </c>
      <c r="U237" s="5">
        <f t="shared" si="6"/>
        <v>1166341.4027890621</v>
      </c>
      <c r="V237" s="150"/>
      <c r="W237" s="2">
        <v>230</v>
      </c>
      <c r="X237" s="118">
        <v>51836</v>
      </c>
      <c r="Y237" s="5">
        <f t="shared" si="40"/>
        <v>431817.57463574386</v>
      </c>
      <c r="Z237" s="5">
        <f t="shared" si="41"/>
        <v>4952.9108736857979</v>
      </c>
      <c r="AA237" s="5">
        <f t="shared" si="7"/>
        <v>2074.1270427808386</v>
      </c>
      <c r="AB237" s="35">
        <f t="shared" si="8"/>
        <v>5.7638979919623266E-2</v>
      </c>
      <c r="AC237" s="5">
        <f t="shared" si="9"/>
        <v>2878.7838309049594</v>
      </c>
      <c r="AD237" s="35">
        <f t="shared" si="10"/>
        <v>0.08</v>
      </c>
      <c r="AE237" s="5">
        <f t="shared" si="42"/>
        <v>245256.552407037</v>
      </c>
      <c r="AF237" s="5">
        <f t="shared" si="43"/>
        <v>893912.94854069629</v>
      </c>
      <c r="AG237" s="5">
        <f t="shared" si="11"/>
        <v>429743.447592963</v>
      </c>
      <c r="AH237" s="5">
        <f t="shared" si="12"/>
        <v>1139169.5009477334</v>
      </c>
      <c r="AI237" s="150"/>
      <c r="AJ237" s="2">
        <v>230</v>
      </c>
      <c r="AK237" s="118">
        <v>51836</v>
      </c>
      <c r="AL237" s="5">
        <f t="shared" si="44"/>
        <v>426587.88611273427</v>
      </c>
      <c r="AM237" s="5">
        <f t="shared" si="45"/>
        <v>4835.7826575235513</v>
      </c>
      <c r="AN237" s="5">
        <f t="shared" si="13"/>
        <v>2080.7358930454757</v>
      </c>
      <c r="AO237" s="35">
        <f t="shared" si="14"/>
        <v>5.8531504361441722E-2</v>
      </c>
      <c r="AP237" s="5">
        <f t="shared" si="15"/>
        <v>2755.0467644780756</v>
      </c>
      <c r="AQ237" s="35">
        <f t="shared" si="16"/>
        <v>7.7499999999999999E-2</v>
      </c>
      <c r="AR237" s="5">
        <f t="shared" si="46"/>
        <v>250492.84978031085</v>
      </c>
      <c r="AS237" s="5">
        <f t="shared" si="47"/>
        <v>861737.16145010665</v>
      </c>
      <c r="AT237" s="5">
        <f t="shared" si="17"/>
        <v>424507.15021968877</v>
      </c>
      <c r="AU237" s="5">
        <f t="shared" si="18"/>
        <v>1112230.0112304175</v>
      </c>
      <c r="AV237" s="150"/>
      <c r="AW237" s="2">
        <v>230</v>
      </c>
      <c r="AX237" s="118">
        <v>51836</v>
      </c>
      <c r="AY237" s="5">
        <f t="shared" si="48"/>
        <v>421293.38703573239</v>
      </c>
      <c r="AZ237" s="5">
        <f t="shared" si="49"/>
        <v>4719.6979327312483</v>
      </c>
      <c r="BA237" s="5">
        <f t="shared" si="19"/>
        <v>2086.614263757921</v>
      </c>
      <c r="BB237" s="35">
        <f t="shared" si="20"/>
        <v>5.9434522201439903E-2</v>
      </c>
      <c r="BC237" s="5">
        <f t="shared" si="21"/>
        <v>2633.0836689733273</v>
      </c>
      <c r="BD237" s="35">
        <f t="shared" si="22"/>
        <v>7.4999999999999997E-2</v>
      </c>
      <c r="BE237" s="5">
        <f t="shared" si="50"/>
        <v>255793.22722802556</v>
      </c>
      <c r="BF237" s="5">
        <f t="shared" si="51"/>
        <v>829737.2973001611</v>
      </c>
      <c r="BG237" s="5">
        <f t="shared" si="23"/>
        <v>419206.77277197444</v>
      </c>
      <c r="BH237" s="5">
        <f t="shared" si="24"/>
        <v>1085530.5245281868</v>
      </c>
      <c r="BI237" s="150"/>
      <c r="BJ237" s="2">
        <v>230</v>
      </c>
      <c r="BK237" s="118">
        <v>51836</v>
      </c>
      <c r="BL237" s="5">
        <f t="shared" si="52"/>
        <v>415935.83631284552</v>
      </c>
      <c r="BM237" s="5">
        <f t="shared" si="53"/>
        <v>4604.6898903792935</v>
      </c>
      <c r="BN237" s="5">
        <f t="shared" si="25"/>
        <v>2091.7442126558517</v>
      </c>
      <c r="BO237" s="35">
        <f t="shared" si="26"/>
        <v>6.0348083431288169E-2</v>
      </c>
      <c r="BP237" s="5">
        <f t="shared" si="27"/>
        <v>2512.9456777234418</v>
      </c>
      <c r="BQ237" s="35">
        <f t="shared" si="28"/>
        <v>7.2499999999999995E-2</v>
      </c>
      <c r="BR237" s="5">
        <f t="shared" si="54"/>
        <v>261155.9078998102</v>
      </c>
      <c r="BS237" s="5">
        <f t="shared" si="55"/>
        <v>797922.76688742684</v>
      </c>
      <c r="BT237" s="5">
        <f t="shared" si="29"/>
        <v>413844.09210018965</v>
      </c>
      <c r="BU237" s="5">
        <f t="shared" si="30"/>
        <v>1059078.6747872371</v>
      </c>
      <c r="BV237" s="150"/>
      <c r="BW237" s="2">
        <v>230</v>
      </c>
      <c r="BX237" s="118">
        <v>51836</v>
      </c>
      <c r="BY237" s="5">
        <f t="shared" si="56"/>
        <v>410517.13162739633</v>
      </c>
      <c r="BZ237" s="5">
        <f t="shared" si="57"/>
        <v>4490.7918424594827</v>
      </c>
      <c r="CA237" s="5">
        <f t="shared" si="31"/>
        <v>2096.1085746330041</v>
      </c>
      <c r="CB237" s="35">
        <f t="shared" si="32"/>
        <v>6.127223679041563E-2</v>
      </c>
      <c r="CC237" s="5">
        <f t="shared" si="33"/>
        <v>2394.6832678264786</v>
      </c>
      <c r="CD237" s="35">
        <f t="shared" si="34"/>
        <v>7.0000000000000007E-2</v>
      </c>
      <c r="CE237" s="5">
        <f t="shared" si="58"/>
        <v>266578.97694723675</v>
      </c>
      <c r="CF237" s="5">
        <f t="shared" si="59"/>
        <v>766303.14681844471</v>
      </c>
      <c r="CG237" s="5">
        <f t="shared" si="35"/>
        <v>408421.02305276331</v>
      </c>
      <c r="CH237" s="5">
        <f t="shared" si="36"/>
        <v>1032882.1237656814</v>
      </c>
    </row>
    <row r="238" spans="9:86" ht="14.25" customHeight="1">
      <c r="I238" s="150"/>
      <c r="J238" s="2">
        <v>231</v>
      </c>
      <c r="K238" s="118">
        <v>51867</v>
      </c>
      <c r="L238" s="5">
        <f t="shared" si="37"/>
        <v>434914.02512461186</v>
      </c>
      <c r="M238" s="5">
        <f t="shared" si="0"/>
        <v>5071.049577343746</v>
      </c>
      <c r="N238" s="5">
        <f t="shared" si="1"/>
        <v>2081.0156546120393</v>
      </c>
      <c r="O238" s="35">
        <f t="shared" si="2"/>
        <v>5.7418676825125199E-2</v>
      </c>
      <c r="P238" s="5">
        <f t="shared" si="3"/>
        <v>2990.0339227317068</v>
      </c>
      <c r="Q238" s="35">
        <f t="shared" si="4"/>
        <v>8.2500000000000018E-2</v>
      </c>
      <c r="R238" s="5">
        <f t="shared" si="38"/>
        <v>242166.99053000039</v>
      </c>
      <c r="S238" s="5">
        <f t="shared" si="39"/>
        <v>929245.46183640545</v>
      </c>
      <c r="T238" s="5">
        <f t="shared" si="5"/>
        <v>432833.00946999982</v>
      </c>
      <c r="U238" s="5">
        <f t="shared" si="6"/>
        <v>1171412.4523664059</v>
      </c>
      <c r="V238" s="150"/>
      <c r="W238" s="2">
        <v>231</v>
      </c>
      <c r="X238" s="118">
        <v>51867</v>
      </c>
      <c r="Y238" s="5">
        <f t="shared" si="40"/>
        <v>429743.447592963</v>
      </c>
      <c r="Z238" s="5">
        <f t="shared" si="41"/>
        <v>4952.9108736857979</v>
      </c>
      <c r="AA238" s="5">
        <f t="shared" si="7"/>
        <v>2087.9545563993779</v>
      </c>
      <c r="AB238" s="35">
        <f t="shared" si="8"/>
        <v>5.8303284941587125E-2</v>
      </c>
      <c r="AC238" s="5">
        <f t="shared" si="9"/>
        <v>2864.95631728642</v>
      </c>
      <c r="AD238" s="35">
        <f t="shared" si="10"/>
        <v>0.08</v>
      </c>
      <c r="AE238" s="5">
        <f t="shared" si="42"/>
        <v>247344.50696343638</v>
      </c>
      <c r="AF238" s="5">
        <f t="shared" si="43"/>
        <v>896777.90485798276</v>
      </c>
      <c r="AG238" s="5">
        <f t="shared" si="11"/>
        <v>427655.49303656362</v>
      </c>
      <c r="AH238" s="5">
        <f t="shared" si="12"/>
        <v>1144122.4118214191</v>
      </c>
      <c r="AI238" s="150"/>
      <c r="AJ238" s="2">
        <v>231</v>
      </c>
      <c r="AK238" s="118">
        <v>51867</v>
      </c>
      <c r="AL238" s="5">
        <f t="shared" si="44"/>
        <v>424507.15021968877</v>
      </c>
      <c r="AM238" s="5">
        <f t="shared" si="45"/>
        <v>4835.7826575235513</v>
      </c>
      <c r="AN238" s="5">
        <f t="shared" si="13"/>
        <v>2094.1739790213946</v>
      </c>
      <c r="AO238" s="35">
        <f t="shared" si="14"/>
        <v>5.9198267297150456E-2</v>
      </c>
      <c r="AP238" s="5">
        <f t="shared" si="15"/>
        <v>2741.6086785021566</v>
      </c>
      <c r="AQ238" s="35">
        <f t="shared" si="16"/>
        <v>7.7499999999999999E-2</v>
      </c>
      <c r="AR238" s="5">
        <f t="shared" si="46"/>
        <v>252587.02375933225</v>
      </c>
      <c r="AS238" s="5">
        <f t="shared" si="47"/>
        <v>864478.7701286088</v>
      </c>
      <c r="AT238" s="5">
        <f t="shared" si="17"/>
        <v>422412.9762406674</v>
      </c>
      <c r="AU238" s="5">
        <f t="shared" si="18"/>
        <v>1117065.7938879412</v>
      </c>
      <c r="AV238" s="150"/>
      <c r="AW238" s="2">
        <v>231</v>
      </c>
      <c r="AX238" s="118">
        <v>51867</v>
      </c>
      <c r="AY238" s="5">
        <f t="shared" si="48"/>
        <v>419206.77277197444</v>
      </c>
      <c r="AZ238" s="5">
        <f t="shared" si="49"/>
        <v>4719.6979327312483</v>
      </c>
      <c r="BA238" s="5">
        <f t="shared" si="19"/>
        <v>2099.6556029064081</v>
      </c>
      <c r="BB238" s="35">
        <f t="shared" si="20"/>
        <v>6.0103674061063116E-2</v>
      </c>
      <c r="BC238" s="5">
        <f t="shared" si="21"/>
        <v>2620.0423298248402</v>
      </c>
      <c r="BD238" s="35">
        <f t="shared" si="22"/>
        <v>7.4999999999999997E-2</v>
      </c>
      <c r="BE238" s="5">
        <f t="shared" si="50"/>
        <v>257892.88283093195</v>
      </c>
      <c r="BF238" s="5">
        <f t="shared" si="51"/>
        <v>832357.33962998597</v>
      </c>
      <c r="BG238" s="5">
        <f t="shared" si="23"/>
        <v>417107.11716906802</v>
      </c>
      <c r="BH238" s="5">
        <f t="shared" si="24"/>
        <v>1090250.2224609179</v>
      </c>
      <c r="BI238" s="150"/>
      <c r="BJ238" s="2">
        <v>231</v>
      </c>
      <c r="BK238" s="118">
        <v>51867</v>
      </c>
      <c r="BL238" s="5">
        <f t="shared" si="52"/>
        <v>413844.09210018965</v>
      </c>
      <c r="BM238" s="5">
        <f t="shared" si="53"/>
        <v>4604.6898903792935</v>
      </c>
      <c r="BN238" s="5">
        <f t="shared" si="25"/>
        <v>2104.3818339406475</v>
      </c>
      <c r="BO238" s="35">
        <f t="shared" si="26"/>
        <v>6.1019554197657221E-2</v>
      </c>
      <c r="BP238" s="5">
        <f t="shared" si="27"/>
        <v>2500.308056438646</v>
      </c>
      <c r="BQ238" s="35">
        <f t="shared" si="28"/>
        <v>7.2500000000000009E-2</v>
      </c>
      <c r="BR238" s="5">
        <f t="shared" si="54"/>
        <v>263260.28973375086</v>
      </c>
      <c r="BS238" s="5">
        <f t="shared" si="55"/>
        <v>800423.07494386553</v>
      </c>
      <c r="BT238" s="5">
        <f t="shared" si="29"/>
        <v>411739.71026624902</v>
      </c>
      <c r="BU238" s="5">
        <f t="shared" si="30"/>
        <v>1063683.3646776164</v>
      </c>
      <c r="BV238" s="150"/>
      <c r="BW238" s="2">
        <v>231</v>
      </c>
      <c r="BX238" s="118">
        <v>51867</v>
      </c>
      <c r="BY238" s="5">
        <f t="shared" si="56"/>
        <v>408421.02305276331</v>
      </c>
      <c r="BZ238" s="5">
        <f t="shared" si="57"/>
        <v>4490.7918424594827</v>
      </c>
      <c r="CA238" s="5">
        <f t="shared" si="31"/>
        <v>2108.3358746516965</v>
      </c>
      <c r="CB238" s="35">
        <f t="shared" si="32"/>
        <v>6.194595544253334E-2</v>
      </c>
      <c r="CC238" s="5">
        <f t="shared" si="33"/>
        <v>2382.4559678077862</v>
      </c>
      <c r="CD238" s="35">
        <f t="shared" si="34"/>
        <v>7.0000000000000007E-2</v>
      </c>
      <c r="CE238" s="5">
        <f t="shared" si="58"/>
        <v>268687.31282188842</v>
      </c>
      <c r="CF238" s="5">
        <f t="shared" si="59"/>
        <v>768685.60278625251</v>
      </c>
      <c r="CG238" s="5">
        <f t="shared" si="35"/>
        <v>406312.68717811164</v>
      </c>
      <c r="CH238" s="5">
        <f t="shared" si="36"/>
        <v>1037372.9156081409</v>
      </c>
    </row>
    <row r="239" spans="9:86" ht="14.25" customHeight="1">
      <c r="I239" s="150"/>
      <c r="J239" s="2">
        <v>232</v>
      </c>
      <c r="K239" s="118">
        <v>51898</v>
      </c>
      <c r="L239" s="5">
        <f t="shared" si="37"/>
        <v>432833.00946999982</v>
      </c>
      <c r="M239" s="5">
        <f t="shared" si="0"/>
        <v>5071.049577343746</v>
      </c>
      <c r="N239" s="5">
        <f t="shared" si="1"/>
        <v>2095.3226372374975</v>
      </c>
      <c r="O239" s="35">
        <f t="shared" si="2"/>
        <v>5.8091391129429834E-2</v>
      </c>
      <c r="P239" s="5">
        <f t="shared" si="3"/>
        <v>2975.7269401062485</v>
      </c>
      <c r="Q239" s="35">
        <f t="shared" si="4"/>
        <v>8.249999999999999E-2</v>
      </c>
      <c r="R239" s="5">
        <f t="shared" si="38"/>
        <v>244262.31316723788</v>
      </c>
      <c r="S239" s="5">
        <f t="shared" si="39"/>
        <v>932221.1887765117</v>
      </c>
      <c r="T239" s="5">
        <f t="shared" si="5"/>
        <v>430737.68683276232</v>
      </c>
      <c r="U239" s="5">
        <f t="shared" si="6"/>
        <v>1176483.5019437496</v>
      </c>
      <c r="V239" s="150"/>
      <c r="W239" s="2">
        <v>232</v>
      </c>
      <c r="X239" s="118">
        <v>51898</v>
      </c>
      <c r="Y239" s="5">
        <f t="shared" si="40"/>
        <v>427655.49303656362</v>
      </c>
      <c r="Z239" s="5">
        <f t="shared" si="41"/>
        <v>4952.9108736857979</v>
      </c>
      <c r="AA239" s="5">
        <f t="shared" si="7"/>
        <v>2101.8742534420403</v>
      </c>
      <c r="AB239" s="35">
        <f t="shared" si="8"/>
        <v>5.8978526996607564E-2</v>
      </c>
      <c r="AC239" s="5">
        <f t="shared" si="9"/>
        <v>2851.0366202437576</v>
      </c>
      <c r="AD239" s="35">
        <f t="shared" si="10"/>
        <v>0.08</v>
      </c>
      <c r="AE239" s="5">
        <f t="shared" si="42"/>
        <v>249446.38121687842</v>
      </c>
      <c r="AF239" s="5">
        <f t="shared" si="43"/>
        <v>899628.94147822657</v>
      </c>
      <c r="AG239" s="5">
        <f t="shared" si="11"/>
        <v>425553.61878312158</v>
      </c>
      <c r="AH239" s="5">
        <f t="shared" si="12"/>
        <v>1149075.3226951049</v>
      </c>
      <c r="AI239" s="150"/>
      <c r="AJ239" s="2">
        <v>232</v>
      </c>
      <c r="AK239" s="118">
        <v>51898</v>
      </c>
      <c r="AL239" s="5">
        <f t="shared" si="44"/>
        <v>422412.9762406674</v>
      </c>
      <c r="AM239" s="5">
        <f t="shared" si="45"/>
        <v>4835.7826575235513</v>
      </c>
      <c r="AN239" s="5">
        <f t="shared" si="13"/>
        <v>2107.6988526359078</v>
      </c>
      <c r="AO239" s="35">
        <f t="shared" si="14"/>
        <v>5.9875968907784446E-2</v>
      </c>
      <c r="AP239" s="5">
        <f t="shared" si="15"/>
        <v>2728.0838048876435</v>
      </c>
      <c r="AQ239" s="35">
        <f t="shared" si="16"/>
        <v>7.7499999999999999E-2</v>
      </c>
      <c r="AR239" s="5">
        <f t="shared" si="46"/>
        <v>254694.72261196817</v>
      </c>
      <c r="AS239" s="5">
        <f t="shared" si="47"/>
        <v>867206.8539334964</v>
      </c>
      <c r="AT239" s="5">
        <f t="shared" si="17"/>
        <v>420305.27738803148</v>
      </c>
      <c r="AU239" s="5">
        <f t="shared" si="18"/>
        <v>1121901.5765454646</v>
      </c>
      <c r="AV239" s="150"/>
      <c r="AW239" s="2">
        <v>232</v>
      </c>
      <c r="AX239" s="118">
        <v>51898</v>
      </c>
      <c r="AY239" s="5">
        <f t="shared" si="48"/>
        <v>417107.11716906802</v>
      </c>
      <c r="AZ239" s="5">
        <f t="shared" si="49"/>
        <v>4719.6979327312483</v>
      </c>
      <c r="BA239" s="5">
        <f t="shared" si="19"/>
        <v>2112.7784504245733</v>
      </c>
      <c r="BB239" s="35">
        <f t="shared" si="20"/>
        <v>6.0783765995578276E-2</v>
      </c>
      <c r="BC239" s="5">
        <f t="shared" si="21"/>
        <v>2606.919482306675</v>
      </c>
      <c r="BD239" s="35">
        <f t="shared" si="22"/>
        <v>7.4999999999999997E-2</v>
      </c>
      <c r="BE239" s="5">
        <f t="shared" si="50"/>
        <v>260005.66128135653</v>
      </c>
      <c r="BF239" s="5">
        <f t="shared" si="51"/>
        <v>834964.25911229267</v>
      </c>
      <c r="BG239" s="5">
        <f t="shared" si="23"/>
        <v>414994.33871864347</v>
      </c>
      <c r="BH239" s="5">
        <f t="shared" si="24"/>
        <v>1094969.9203936493</v>
      </c>
      <c r="BI239" s="150"/>
      <c r="BJ239" s="2">
        <v>232</v>
      </c>
      <c r="BK239" s="118">
        <v>51898</v>
      </c>
      <c r="BL239" s="5">
        <f t="shared" si="52"/>
        <v>411739.71026624902</v>
      </c>
      <c r="BM239" s="5">
        <f t="shared" si="53"/>
        <v>4604.6898903792935</v>
      </c>
      <c r="BN239" s="5">
        <f t="shared" si="25"/>
        <v>2117.0958075207059</v>
      </c>
      <c r="BO239" s="35">
        <f t="shared" si="26"/>
        <v>6.1701966210206891E-2</v>
      </c>
      <c r="BP239" s="5">
        <f t="shared" si="27"/>
        <v>2487.5940828585876</v>
      </c>
      <c r="BQ239" s="35">
        <f t="shared" si="28"/>
        <v>7.2499999999999995E-2</v>
      </c>
      <c r="BR239" s="5">
        <f t="shared" si="54"/>
        <v>265377.38554127159</v>
      </c>
      <c r="BS239" s="5">
        <f t="shared" si="55"/>
        <v>802910.66902672406</v>
      </c>
      <c r="BT239" s="5">
        <f t="shared" si="29"/>
        <v>409622.61445872829</v>
      </c>
      <c r="BU239" s="5">
        <f t="shared" si="30"/>
        <v>1068288.0545679957</v>
      </c>
      <c r="BV239" s="150"/>
      <c r="BW239" s="2">
        <v>232</v>
      </c>
      <c r="BX239" s="118">
        <v>51898</v>
      </c>
      <c r="BY239" s="5">
        <f t="shared" si="56"/>
        <v>406312.68717811164</v>
      </c>
      <c r="BZ239" s="5">
        <f t="shared" si="57"/>
        <v>4490.7918424594827</v>
      </c>
      <c r="CA239" s="5">
        <f t="shared" si="31"/>
        <v>2120.6345005871649</v>
      </c>
      <c r="CB239" s="35">
        <f t="shared" si="32"/>
        <v>6.2630616296484823E-2</v>
      </c>
      <c r="CC239" s="5">
        <f t="shared" si="33"/>
        <v>2370.1573418723178</v>
      </c>
      <c r="CD239" s="35">
        <f t="shared" si="34"/>
        <v>7.0000000000000007E-2</v>
      </c>
      <c r="CE239" s="5">
        <f t="shared" si="58"/>
        <v>270807.94732247561</v>
      </c>
      <c r="CF239" s="5">
        <f t="shared" si="59"/>
        <v>771055.76012812485</v>
      </c>
      <c r="CG239" s="5">
        <f t="shared" si="35"/>
        <v>404192.05267752445</v>
      </c>
      <c r="CH239" s="5">
        <f t="shared" si="36"/>
        <v>1041863.7074506005</v>
      </c>
    </row>
    <row r="240" spans="9:86" ht="14.25" customHeight="1">
      <c r="I240" s="150"/>
      <c r="J240" s="2">
        <v>233</v>
      </c>
      <c r="K240" s="118">
        <v>51926</v>
      </c>
      <c r="L240" s="5">
        <f t="shared" si="37"/>
        <v>430737.68683276232</v>
      </c>
      <c r="M240" s="5">
        <f t="shared" si="0"/>
        <v>5071.049577343746</v>
      </c>
      <c r="N240" s="5">
        <f t="shared" si="1"/>
        <v>2109.7279803685051</v>
      </c>
      <c r="O240" s="35">
        <f t="shared" si="2"/>
        <v>5.8775297677287994E-2</v>
      </c>
      <c r="P240" s="5">
        <f t="shared" si="3"/>
        <v>2961.3215969752409</v>
      </c>
      <c r="Q240" s="35">
        <f t="shared" si="4"/>
        <v>8.2500000000000004E-2</v>
      </c>
      <c r="R240" s="5">
        <f t="shared" si="38"/>
        <v>246372.04114760639</v>
      </c>
      <c r="S240" s="5">
        <f t="shared" si="39"/>
        <v>935182.5103734869</v>
      </c>
      <c r="T240" s="5">
        <f t="shared" si="5"/>
        <v>428627.95885239384</v>
      </c>
      <c r="U240" s="5">
        <f t="shared" si="6"/>
        <v>1181554.5515210934</v>
      </c>
      <c r="V240" s="150"/>
      <c r="W240" s="2">
        <v>233</v>
      </c>
      <c r="X240" s="118">
        <v>51926</v>
      </c>
      <c r="Y240" s="5">
        <f t="shared" si="40"/>
        <v>425553.61878312158</v>
      </c>
      <c r="Z240" s="5">
        <f t="shared" si="41"/>
        <v>4952.9108736857979</v>
      </c>
      <c r="AA240" s="5">
        <f t="shared" si="7"/>
        <v>2115.8867484649872</v>
      </c>
      <c r="AB240" s="35">
        <f t="shared" si="8"/>
        <v>5.9664963146559197E-2</v>
      </c>
      <c r="AC240" s="5">
        <f t="shared" si="9"/>
        <v>2837.0241252208107</v>
      </c>
      <c r="AD240" s="35">
        <f t="shared" si="10"/>
        <v>0.08</v>
      </c>
      <c r="AE240" s="5">
        <f t="shared" si="42"/>
        <v>251562.2679653434</v>
      </c>
      <c r="AF240" s="5">
        <f t="shared" si="43"/>
        <v>902465.9656034474</v>
      </c>
      <c r="AG240" s="5">
        <f t="shared" si="11"/>
        <v>423437.73203465657</v>
      </c>
      <c r="AH240" s="5">
        <f t="shared" si="12"/>
        <v>1154028.2335687908</v>
      </c>
      <c r="AI240" s="150"/>
      <c r="AJ240" s="2">
        <v>233</v>
      </c>
      <c r="AK240" s="118">
        <v>51926</v>
      </c>
      <c r="AL240" s="5">
        <f t="shared" si="44"/>
        <v>420305.27738803148</v>
      </c>
      <c r="AM240" s="5">
        <f t="shared" si="45"/>
        <v>4835.7826575235513</v>
      </c>
      <c r="AN240" s="5">
        <f t="shared" si="13"/>
        <v>2121.3110743925145</v>
      </c>
      <c r="AO240" s="35">
        <f t="shared" si="14"/>
        <v>6.0564866210825852E-2</v>
      </c>
      <c r="AP240" s="5">
        <f t="shared" si="15"/>
        <v>2714.4715831310368</v>
      </c>
      <c r="AQ240" s="35">
        <f t="shared" si="16"/>
        <v>7.7500000000000013E-2</v>
      </c>
      <c r="AR240" s="5">
        <f t="shared" si="46"/>
        <v>256816.03368636069</v>
      </c>
      <c r="AS240" s="5">
        <f t="shared" si="47"/>
        <v>869921.3255166274</v>
      </c>
      <c r="AT240" s="5">
        <f t="shared" si="17"/>
        <v>418183.96631363896</v>
      </c>
      <c r="AU240" s="5">
        <f t="shared" si="18"/>
        <v>1126737.359202988</v>
      </c>
      <c r="AV240" s="150"/>
      <c r="AW240" s="2">
        <v>233</v>
      </c>
      <c r="AX240" s="118">
        <v>51926</v>
      </c>
      <c r="AY240" s="5">
        <f t="shared" si="48"/>
        <v>414994.33871864347</v>
      </c>
      <c r="AZ240" s="5">
        <f t="shared" si="49"/>
        <v>4719.6979327312483</v>
      </c>
      <c r="BA240" s="5">
        <f t="shared" si="19"/>
        <v>2125.983315739727</v>
      </c>
      <c r="BB240" s="35">
        <f t="shared" si="20"/>
        <v>6.1475054979420171E-2</v>
      </c>
      <c r="BC240" s="5">
        <f t="shared" si="21"/>
        <v>2593.7146169915213</v>
      </c>
      <c r="BD240" s="35">
        <f t="shared" si="22"/>
        <v>7.4999999999999997E-2</v>
      </c>
      <c r="BE240" s="5">
        <f t="shared" si="50"/>
        <v>262131.64459709625</v>
      </c>
      <c r="BF240" s="5">
        <f t="shared" si="51"/>
        <v>837557.97372928425</v>
      </c>
      <c r="BG240" s="5">
        <f t="shared" si="23"/>
        <v>412868.35540290375</v>
      </c>
      <c r="BH240" s="5">
        <f t="shared" si="24"/>
        <v>1099689.6183263804</v>
      </c>
      <c r="BI240" s="150"/>
      <c r="BJ240" s="2">
        <v>233</v>
      </c>
      <c r="BK240" s="118">
        <v>51926</v>
      </c>
      <c r="BL240" s="5">
        <f t="shared" si="52"/>
        <v>409622.61445872829</v>
      </c>
      <c r="BM240" s="5">
        <f t="shared" si="53"/>
        <v>4604.6898903792935</v>
      </c>
      <c r="BN240" s="5">
        <f t="shared" si="25"/>
        <v>2129.8865946911433</v>
      </c>
      <c r="BO240" s="35">
        <f t="shared" si="26"/>
        <v>6.2395576401626851E-2</v>
      </c>
      <c r="BP240" s="5">
        <f t="shared" si="27"/>
        <v>2474.8032956881502</v>
      </c>
      <c r="BQ240" s="35">
        <f t="shared" si="28"/>
        <v>7.2500000000000009E-2</v>
      </c>
      <c r="BR240" s="5">
        <f t="shared" si="54"/>
        <v>267507.27213596273</v>
      </c>
      <c r="BS240" s="5">
        <f t="shared" si="55"/>
        <v>805385.47232241218</v>
      </c>
      <c r="BT240" s="5">
        <f t="shared" si="29"/>
        <v>407492.72786403715</v>
      </c>
      <c r="BU240" s="5">
        <f t="shared" si="30"/>
        <v>1072892.744458375</v>
      </c>
      <c r="BV240" s="150"/>
      <c r="BW240" s="2">
        <v>233</v>
      </c>
      <c r="BX240" s="118">
        <v>51926</v>
      </c>
      <c r="BY240" s="5">
        <f t="shared" si="56"/>
        <v>404192.05267752445</v>
      </c>
      <c r="BZ240" s="5">
        <f t="shared" si="57"/>
        <v>4490.7918424594827</v>
      </c>
      <c r="CA240" s="5">
        <f t="shared" si="31"/>
        <v>2133.0048685072566</v>
      </c>
      <c r="CB240" s="35">
        <f t="shared" si="32"/>
        <v>6.3326476244470645E-2</v>
      </c>
      <c r="CC240" s="5">
        <f t="shared" si="33"/>
        <v>2357.7869739522262</v>
      </c>
      <c r="CD240" s="35">
        <f t="shared" si="34"/>
        <v>7.0000000000000007E-2</v>
      </c>
      <c r="CE240" s="5">
        <f t="shared" si="58"/>
        <v>272940.95219098288</v>
      </c>
      <c r="CF240" s="5">
        <f t="shared" si="59"/>
        <v>773413.54710207705</v>
      </c>
      <c r="CG240" s="5">
        <f t="shared" si="35"/>
        <v>402059.04780901718</v>
      </c>
      <c r="CH240" s="5">
        <f t="shared" si="36"/>
        <v>1046354.4992930599</v>
      </c>
    </row>
    <row r="241" spans="9:86" ht="14.25" customHeight="1">
      <c r="I241" s="150"/>
      <c r="J241" s="2">
        <v>234</v>
      </c>
      <c r="K241" s="118">
        <v>51957</v>
      </c>
      <c r="L241" s="5">
        <f t="shared" si="37"/>
        <v>428627.95885239384</v>
      </c>
      <c r="M241" s="5">
        <f t="shared" si="0"/>
        <v>5071.049577343746</v>
      </c>
      <c r="N241" s="5">
        <f t="shared" si="1"/>
        <v>2124.2323602335382</v>
      </c>
      <c r="O241" s="35">
        <f t="shared" si="2"/>
        <v>5.9470661669041275E-2</v>
      </c>
      <c r="P241" s="5">
        <f t="shared" si="3"/>
        <v>2946.8172171102078</v>
      </c>
      <c r="Q241" s="35">
        <f t="shared" si="4"/>
        <v>8.2500000000000004E-2</v>
      </c>
      <c r="R241" s="5">
        <f t="shared" si="38"/>
        <v>248496.27350783994</v>
      </c>
      <c r="S241" s="5">
        <f t="shared" si="39"/>
        <v>938129.32759059709</v>
      </c>
      <c r="T241" s="5">
        <f t="shared" si="5"/>
        <v>426503.72649216029</v>
      </c>
      <c r="U241" s="5">
        <f t="shared" si="6"/>
        <v>1186625.6010984371</v>
      </c>
      <c r="V241" s="150"/>
      <c r="W241" s="2">
        <v>234</v>
      </c>
      <c r="X241" s="118">
        <v>51957</v>
      </c>
      <c r="Y241" s="5">
        <f t="shared" si="40"/>
        <v>423437.73203465657</v>
      </c>
      <c r="Z241" s="5">
        <f t="shared" si="41"/>
        <v>4952.9108736857979</v>
      </c>
      <c r="AA241" s="5">
        <f t="shared" si="7"/>
        <v>2129.9926601214206</v>
      </c>
      <c r="AB241" s="35">
        <f t="shared" si="8"/>
        <v>6.0362858545079015E-2</v>
      </c>
      <c r="AC241" s="5">
        <f t="shared" si="9"/>
        <v>2822.9182135643773</v>
      </c>
      <c r="AD241" s="35">
        <f t="shared" si="10"/>
        <v>0.08</v>
      </c>
      <c r="AE241" s="5">
        <f t="shared" si="42"/>
        <v>253692.26062546481</v>
      </c>
      <c r="AF241" s="5">
        <f t="shared" si="43"/>
        <v>905288.88381701172</v>
      </c>
      <c r="AG241" s="5">
        <f t="shared" si="11"/>
        <v>421307.73937453516</v>
      </c>
      <c r="AH241" s="5">
        <f t="shared" si="12"/>
        <v>1158981.1444424766</v>
      </c>
      <c r="AI241" s="150"/>
      <c r="AJ241" s="2">
        <v>234</v>
      </c>
      <c r="AK241" s="118">
        <v>51957</v>
      </c>
      <c r="AL241" s="5">
        <f t="shared" si="44"/>
        <v>418183.96631363896</v>
      </c>
      <c r="AM241" s="5">
        <f t="shared" si="45"/>
        <v>4835.7826575235513</v>
      </c>
      <c r="AN241" s="5">
        <f t="shared" si="13"/>
        <v>2135.0112084146331</v>
      </c>
      <c r="AO241" s="35">
        <f t="shared" si="14"/>
        <v>6.1265224314603295E-2</v>
      </c>
      <c r="AP241" s="5">
        <f t="shared" si="15"/>
        <v>2700.7714491089182</v>
      </c>
      <c r="AQ241" s="35">
        <f t="shared" si="16"/>
        <v>7.7499999999999999E-2</v>
      </c>
      <c r="AR241" s="5">
        <f t="shared" si="46"/>
        <v>258951.04489477532</v>
      </c>
      <c r="AS241" s="5">
        <f t="shared" si="47"/>
        <v>872622.09696573636</v>
      </c>
      <c r="AT241" s="5">
        <f t="shared" si="17"/>
        <v>416048.95510522433</v>
      </c>
      <c r="AU241" s="5">
        <f t="shared" si="18"/>
        <v>1131573.1418605116</v>
      </c>
      <c r="AV241" s="150"/>
      <c r="AW241" s="2">
        <v>234</v>
      </c>
      <c r="AX241" s="118">
        <v>51957</v>
      </c>
      <c r="AY241" s="5">
        <f t="shared" si="48"/>
        <v>412868.35540290375</v>
      </c>
      <c r="AZ241" s="5">
        <f t="shared" si="49"/>
        <v>4719.6979327312483</v>
      </c>
      <c r="BA241" s="5">
        <f t="shared" si="19"/>
        <v>2139.2707114631003</v>
      </c>
      <c r="BB241" s="35">
        <f t="shared" si="20"/>
        <v>6.2177806076964978E-2</v>
      </c>
      <c r="BC241" s="5">
        <f t="shared" si="21"/>
        <v>2580.4272212681481</v>
      </c>
      <c r="BD241" s="35">
        <f t="shared" si="22"/>
        <v>7.4999999999999997E-2</v>
      </c>
      <c r="BE241" s="5">
        <f t="shared" si="50"/>
        <v>264270.91530855937</v>
      </c>
      <c r="BF241" s="5">
        <f t="shared" si="51"/>
        <v>840138.40095055243</v>
      </c>
      <c r="BG241" s="5">
        <f t="shared" si="23"/>
        <v>410729.08469144063</v>
      </c>
      <c r="BH241" s="5">
        <f t="shared" si="24"/>
        <v>1104409.3162591117</v>
      </c>
      <c r="BI241" s="150"/>
      <c r="BJ241" s="2">
        <v>234</v>
      </c>
      <c r="BK241" s="118">
        <v>51957</v>
      </c>
      <c r="BL241" s="5">
        <f t="shared" si="52"/>
        <v>407492.72786403715</v>
      </c>
      <c r="BM241" s="5">
        <f t="shared" si="53"/>
        <v>4604.6898903792935</v>
      </c>
      <c r="BN241" s="5">
        <f t="shared" si="25"/>
        <v>2142.7546595340691</v>
      </c>
      <c r="BO241" s="35">
        <f t="shared" si="26"/>
        <v>6.3100649793652694E-2</v>
      </c>
      <c r="BP241" s="5">
        <f t="shared" si="27"/>
        <v>2461.9352308452244</v>
      </c>
      <c r="BQ241" s="35">
        <f t="shared" si="28"/>
        <v>7.2499999999999995E-2</v>
      </c>
      <c r="BR241" s="5">
        <f t="shared" si="54"/>
        <v>269650.02679549681</v>
      </c>
      <c r="BS241" s="5">
        <f t="shared" si="55"/>
        <v>807847.40755325742</v>
      </c>
      <c r="BT241" s="5">
        <f t="shared" si="29"/>
        <v>405349.97320450307</v>
      </c>
      <c r="BU241" s="5">
        <f t="shared" si="30"/>
        <v>1077497.4343487541</v>
      </c>
      <c r="BV241" s="150"/>
      <c r="BW241" s="2">
        <v>234</v>
      </c>
      <c r="BX241" s="118">
        <v>51957</v>
      </c>
      <c r="BY241" s="5">
        <f t="shared" si="56"/>
        <v>402059.04780901718</v>
      </c>
      <c r="BZ241" s="5">
        <f t="shared" si="57"/>
        <v>4490.7918424594827</v>
      </c>
      <c r="CA241" s="5">
        <f t="shared" si="31"/>
        <v>2145.4473969068822</v>
      </c>
      <c r="CB241" s="35">
        <f t="shared" si="32"/>
        <v>6.403380026685021E-2</v>
      </c>
      <c r="CC241" s="5">
        <f t="shared" si="33"/>
        <v>2345.3444455526005</v>
      </c>
      <c r="CD241" s="35">
        <f t="shared" si="34"/>
        <v>7.0000000000000007E-2</v>
      </c>
      <c r="CE241" s="5">
        <f t="shared" si="58"/>
        <v>275086.39958788978</v>
      </c>
      <c r="CF241" s="5">
        <f t="shared" si="59"/>
        <v>775758.89154762961</v>
      </c>
      <c r="CG241" s="5">
        <f t="shared" si="35"/>
        <v>399913.60041211027</v>
      </c>
      <c r="CH241" s="5">
        <f t="shared" si="36"/>
        <v>1050845.2911355193</v>
      </c>
    </row>
    <row r="242" spans="9:86" ht="14.25" customHeight="1">
      <c r="I242" s="150"/>
      <c r="J242" s="2">
        <v>235</v>
      </c>
      <c r="K242" s="118">
        <v>51987</v>
      </c>
      <c r="L242" s="5">
        <f t="shared" si="37"/>
        <v>426503.72649216029</v>
      </c>
      <c r="M242" s="5">
        <f t="shared" si="0"/>
        <v>5071.049577343746</v>
      </c>
      <c r="N242" s="5">
        <f t="shared" si="1"/>
        <v>2138.8364577101438</v>
      </c>
      <c r="O242" s="35">
        <f t="shared" si="2"/>
        <v>6.0177756718834907E-2</v>
      </c>
      <c r="P242" s="5">
        <f t="shared" si="3"/>
        <v>2932.2131196336022</v>
      </c>
      <c r="Q242" s="35">
        <f t="shared" si="4"/>
        <v>8.2500000000000018E-2</v>
      </c>
      <c r="R242" s="5">
        <f t="shared" si="38"/>
        <v>250635.10996555007</v>
      </c>
      <c r="S242" s="5">
        <f t="shared" si="39"/>
        <v>941061.54071023071</v>
      </c>
      <c r="T242" s="5">
        <f t="shared" si="5"/>
        <v>424364.89003445016</v>
      </c>
      <c r="U242" s="5">
        <f t="shared" si="6"/>
        <v>1191696.6506757808</v>
      </c>
      <c r="V242" s="150"/>
      <c r="W242" s="2">
        <v>235</v>
      </c>
      <c r="X242" s="118">
        <v>51987</v>
      </c>
      <c r="Y242" s="5">
        <f t="shared" si="40"/>
        <v>421307.73937453516</v>
      </c>
      <c r="Z242" s="5">
        <f t="shared" si="41"/>
        <v>4952.9108736857979</v>
      </c>
      <c r="AA242" s="5">
        <f t="shared" si="7"/>
        <v>2144.1926111888965</v>
      </c>
      <c r="AB242" s="35">
        <f t="shared" si="8"/>
        <v>6.1072486758646904E-2</v>
      </c>
      <c r="AC242" s="5">
        <f t="shared" si="9"/>
        <v>2808.7182624969014</v>
      </c>
      <c r="AD242" s="35">
        <f t="shared" si="10"/>
        <v>0.08</v>
      </c>
      <c r="AE242" s="5">
        <f t="shared" si="42"/>
        <v>255836.4532366537</v>
      </c>
      <c r="AF242" s="5">
        <f t="shared" si="43"/>
        <v>908097.60207950859</v>
      </c>
      <c r="AG242" s="5">
        <f t="shared" si="11"/>
        <v>419163.54676334624</v>
      </c>
      <c r="AH242" s="5">
        <f t="shared" si="12"/>
        <v>1163934.0553161623</v>
      </c>
      <c r="AI242" s="150"/>
      <c r="AJ242" s="2">
        <v>235</v>
      </c>
      <c r="AK242" s="118">
        <v>51987</v>
      </c>
      <c r="AL242" s="5">
        <f t="shared" si="44"/>
        <v>416048.95510522433</v>
      </c>
      <c r="AM242" s="5">
        <f t="shared" si="45"/>
        <v>4835.7826575235513</v>
      </c>
      <c r="AN242" s="5">
        <f t="shared" si="13"/>
        <v>2148.7998224689773</v>
      </c>
      <c r="AO242" s="35">
        <f t="shared" si="14"/>
        <v>6.1977316739339497E-2</v>
      </c>
      <c r="AP242" s="5">
        <f t="shared" si="15"/>
        <v>2686.982835054574</v>
      </c>
      <c r="AQ242" s="35">
        <f t="shared" si="16"/>
        <v>7.7500000000000013E-2</v>
      </c>
      <c r="AR242" s="5">
        <f t="shared" si="46"/>
        <v>261099.8447172443</v>
      </c>
      <c r="AS242" s="5">
        <f t="shared" si="47"/>
        <v>875309.07980079099</v>
      </c>
      <c r="AT242" s="5">
        <f t="shared" si="17"/>
        <v>413900.15528275538</v>
      </c>
      <c r="AU242" s="5">
        <f t="shared" si="18"/>
        <v>1136408.9245180353</v>
      </c>
      <c r="AV242" s="150"/>
      <c r="AW242" s="2">
        <v>235</v>
      </c>
      <c r="AX242" s="118">
        <v>51987</v>
      </c>
      <c r="AY242" s="5">
        <f t="shared" si="48"/>
        <v>410729.08469144063</v>
      </c>
      <c r="AZ242" s="5">
        <f t="shared" si="49"/>
        <v>4719.6979327312483</v>
      </c>
      <c r="BA242" s="5">
        <f t="shared" si="19"/>
        <v>2152.6411534097447</v>
      </c>
      <c r="BB242" s="35">
        <f t="shared" si="20"/>
        <v>6.2892292763544966E-2</v>
      </c>
      <c r="BC242" s="5">
        <f t="shared" si="21"/>
        <v>2567.0567793215037</v>
      </c>
      <c r="BD242" s="35">
        <f t="shared" si="22"/>
        <v>7.4999999999999997E-2</v>
      </c>
      <c r="BE242" s="5">
        <f t="shared" si="50"/>
        <v>266423.5564619691</v>
      </c>
      <c r="BF242" s="5">
        <f t="shared" si="51"/>
        <v>842705.45772987395</v>
      </c>
      <c r="BG242" s="5">
        <f t="shared" si="23"/>
        <v>408576.4435380309</v>
      </c>
      <c r="BH242" s="5">
        <f t="shared" si="24"/>
        <v>1109129.0141918431</v>
      </c>
      <c r="BI242" s="150"/>
      <c r="BJ242" s="2">
        <v>235</v>
      </c>
      <c r="BK242" s="118">
        <v>51987</v>
      </c>
      <c r="BL242" s="5">
        <f t="shared" si="52"/>
        <v>405349.97320450307</v>
      </c>
      <c r="BM242" s="5">
        <f t="shared" si="53"/>
        <v>4604.6898903792935</v>
      </c>
      <c r="BN242" s="5">
        <f t="shared" si="25"/>
        <v>2155.7004689354208</v>
      </c>
      <c r="BO242" s="35">
        <f t="shared" si="26"/>
        <v>6.3817459818047609E-2</v>
      </c>
      <c r="BP242" s="5">
        <f t="shared" si="27"/>
        <v>2448.9894214438727</v>
      </c>
      <c r="BQ242" s="35">
        <f t="shared" si="28"/>
        <v>7.2499999999999995E-2</v>
      </c>
      <c r="BR242" s="5">
        <f t="shared" si="54"/>
        <v>271805.72726443224</v>
      </c>
      <c r="BS242" s="5">
        <f t="shared" si="55"/>
        <v>810296.39697470132</v>
      </c>
      <c r="BT242" s="5">
        <f t="shared" si="29"/>
        <v>403194.27273556765</v>
      </c>
      <c r="BU242" s="5">
        <f t="shared" si="30"/>
        <v>1082102.1242391337</v>
      </c>
      <c r="BV242" s="150"/>
      <c r="BW242" s="2">
        <v>235</v>
      </c>
      <c r="BX242" s="118">
        <v>51987</v>
      </c>
      <c r="BY242" s="5">
        <f t="shared" si="56"/>
        <v>399913.60041211027</v>
      </c>
      <c r="BZ242" s="5">
        <f t="shared" si="57"/>
        <v>4490.7918424594827</v>
      </c>
      <c r="CA242" s="5">
        <f t="shared" si="31"/>
        <v>2157.9625067221727</v>
      </c>
      <c r="CB242" s="35">
        <f t="shared" si="32"/>
        <v>6.4752861753090557E-2</v>
      </c>
      <c r="CC242" s="5">
        <f t="shared" si="33"/>
        <v>2332.82933573731</v>
      </c>
      <c r="CD242" s="35">
        <f t="shared" si="34"/>
        <v>7.0000000000000007E-2</v>
      </c>
      <c r="CE242" s="5">
        <f t="shared" si="58"/>
        <v>277244.36209461198</v>
      </c>
      <c r="CF242" s="5">
        <f t="shared" si="59"/>
        <v>778091.72088336688</v>
      </c>
      <c r="CG242" s="5">
        <f t="shared" si="35"/>
        <v>397755.63790538808</v>
      </c>
      <c r="CH242" s="5">
        <f t="shared" si="36"/>
        <v>1055336.082977979</v>
      </c>
    </row>
    <row r="243" spans="9:86" ht="14.25" customHeight="1">
      <c r="I243" s="150"/>
      <c r="J243" s="2">
        <v>236</v>
      </c>
      <c r="K243" s="118">
        <v>52018</v>
      </c>
      <c r="L243" s="5">
        <f t="shared" si="37"/>
        <v>424364.89003445016</v>
      </c>
      <c r="M243" s="5">
        <f t="shared" si="0"/>
        <v>5071.049577343746</v>
      </c>
      <c r="N243" s="5">
        <f t="shared" si="1"/>
        <v>2153.5409583569012</v>
      </c>
      <c r="O243" s="35">
        <f t="shared" si="2"/>
        <v>6.0896865191144602E-2</v>
      </c>
      <c r="P243" s="5">
        <f t="shared" si="3"/>
        <v>2917.5086189868448</v>
      </c>
      <c r="Q243" s="35">
        <f t="shared" si="4"/>
        <v>8.2500000000000004E-2</v>
      </c>
      <c r="R243" s="5">
        <f t="shared" si="38"/>
        <v>252788.65092390697</v>
      </c>
      <c r="S243" s="5">
        <f t="shared" si="39"/>
        <v>943979.04932921752</v>
      </c>
      <c r="T243" s="5">
        <f t="shared" si="5"/>
        <v>422211.34907609323</v>
      </c>
      <c r="U243" s="5">
        <f t="shared" si="6"/>
        <v>1196767.7002531246</v>
      </c>
      <c r="V243" s="150"/>
      <c r="W243" s="2">
        <v>236</v>
      </c>
      <c r="X243" s="118">
        <v>52018</v>
      </c>
      <c r="Y243" s="5">
        <f t="shared" si="40"/>
        <v>419163.54676334624</v>
      </c>
      <c r="Z243" s="5">
        <f t="shared" si="41"/>
        <v>4952.9108736857979</v>
      </c>
      <c r="AA243" s="5">
        <f t="shared" si="7"/>
        <v>2158.4872285968227</v>
      </c>
      <c r="AB243" s="35">
        <f t="shared" si="8"/>
        <v>6.179413010307809E-2</v>
      </c>
      <c r="AC243" s="5">
        <f t="shared" si="9"/>
        <v>2794.4236450889753</v>
      </c>
      <c r="AD243" s="35">
        <f t="shared" si="10"/>
        <v>0.08</v>
      </c>
      <c r="AE243" s="5">
        <f t="shared" si="42"/>
        <v>257994.94046525052</v>
      </c>
      <c r="AF243" s="5">
        <f t="shared" si="43"/>
        <v>910892.02572459762</v>
      </c>
      <c r="AG243" s="5">
        <f t="shared" si="11"/>
        <v>417005.05953474942</v>
      </c>
      <c r="AH243" s="5">
        <f t="shared" si="12"/>
        <v>1168886.9661898483</v>
      </c>
      <c r="AI243" s="150"/>
      <c r="AJ243" s="2">
        <v>236</v>
      </c>
      <c r="AK243" s="118">
        <v>52018</v>
      </c>
      <c r="AL243" s="5">
        <f t="shared" si="44"/>
        <v>413900.15528275538</v>
      </c>
      <c r="AM243" s="5">
        <f t="shared" si="45"/>
        <v>4835.7826575235513</v>
      </c>
      <c r="AN243" s="5">
        <f t="shared" si="13"/>
        <v>2162.6774879890895</v>
      </c>
      <c r="AO243" s="35">
        <f t="shared" si="14"/>
        <v>6.2701425753609374E-2</v>
      </c>
      <c r="AP243" s="5">
        <f t="shared" si="15"/>
        <v>2673.1051695344618</v>
      </c>
      <c r="AQ243" s="35">
        <f t="shared" si="16"/>
        <v>7.7499999999999999E-2</v>
      </c>
      <c r="AR243" s="5">
        <f t="shared" si="46"/>
        <v>263262.5222052334</v>
      </c>
      <c r="AS243" s="5">
        <f t="shared" si="47"/>
        <v>877982.18497032544</v>
      </c>
      <c r="AT243" s="5">
        <f t="shared" si="17"/>
        <v>411737.47779476631</v>
      </c>
      <c r="AU243" s="5">
        <f t="shared" si="18"/>
        <v>1141244.7071755589</v>
      </c>
      <c r="AV243" s="150"/>
      <c r="AW243" s="2">
        <v>236</v>
      </c>
      <c r="AX243" s="118">
        <v>52018</v>
      </c>
      <c r="AY243" s="5">
        <f t="shared" si="48"/>
        <v>408576.4435380309</v>
      </c>
      <c r="AZ243" s="5">
        <f t="shared" si="49"/>
        <v>4719.6979327312483</v>
      </c>
      <c r="BA243" s="5">
        <f t="shared" si="19"/>
        <v>2166.0951606185554</v>
      </c>
      <c r="BB243" s="35">
        <f t="shared" si="20"/>
        <v>6.3618797261871973E-2</v>
      </c>
      <c r="BC243" s="5">
        <f t="shared" si="21"/>
        <v>2553.6027721126929</v>
      </c>
      <c r="BD243" s="35">
        <f t="shared" si="22"/>
        <v>7.4999999999999997E-2</v>
      </c>
      <c r="BE243" s="5">
        <f t="shared" si="50"/>
        <v>268589.65162258764</v>
      </c>
      <c r="BF243" s="5">
        <f t="shared" si="51"/>
        <v>845259.06050198665</v>
      </c>
      <c r="BG243" s="5">
        <f t="shared" si="23"/>
        <v>406410.34837741236</v>
      </c>
      <c r="BH243" s="5">
        <f t="shared" si="24"/>
        <v>1113848.7121245742</v>
      </c>
      <c r="BI243" s="150"/>
      <c r="BJ243" s="2">
        <v>236</v>
      </c>
      <c r="BK243" s="118">
        <v>52018</v>
      </c>
      <c r="BL243" s="5">
        <f t="shared" si="52"/>
        <v>403194.27273556765</v>
      </c>
      <c r="BM243" s="5">
        <f t="shared" si="53"/>
        <v>4604.6898903792935</v>
      </c>
      <c r="BN243" s="5">
        <f t="shared" si="25"/>
        <v>2168.7244926019057</v>
      </c>
      <c r="BO243" s="35">
        <f t="shared" si="26"/>
        <v>6.4546288652991349E-2</v>
      </c>
      <c r="BP243" s="5">
        <f t="shared" si="27"/>
        <v>2435.9653977773878</v>
      </c>
      <c r="BQ243" s="35">
        <f t="shared" si="28"/>
        <v>7.2499999999999995E-2</v>
      </c>
      <c r="BR243" s="5">
        <f t="shared" si="54"/>
        <v>273974.45175703417</v>
      </c>
      <c r="BS243" s="5">
        <f t="shared" si="55"/>
        <v>812732.3623724787</v>
      </c>
      <c r="BT243" s="5">
        <f t="shared" si="29"/>
        <v>401025.54824296571</v>
      </c>
      <c r="BU243" s="5">
        <f t="shared" si="30"/>
        <v>1086706.8141295128</v>
      </c>
      <c r="BV243" s="150"/>
      <c r="BW243" s="2">
        <v>236</v>
      </c>
      <c r="BX243" s="118">
        <v>52018</v>
      </c>
      <c r="BY243" s="5">
        <f t="shared" si="56"/>
        <v>397755.63790538808</v>
      </c>
      <c r="BZ243" s="5">
        <f t="shared" si="57"/>
        <v>4490.7918424594827</v>
      </c>
      <c r="CA243" s="5">
        <f t="shared" si="31"/>
        <v>2170.5506213447188</v>
      </c>
      <c r="CB243" s="35">
        <f t="shared" si="32"/>
        <v>6.548394283812059E-2</v>
      </c>
      <c r="CC243" s="5">
        <f t="shared" si="33"/>
        <v>2320.2412211147639</v>
      </c>
      <c r="CD243" s="35">
        <f t="shared" si="34"/>
        <v>7.0000000000000007E-2</v>
      </c>
      <c r="CE243" s="5">
        <f t="shared" si="58"/>
        <v>279414.91271595669</v>
      </c>
      <c r="CF243" s="5">
        <f t="shared" si="59"/>
        <v>780411.96210448164</v>
      </c>
      <c r="CG243" s="5">
        <f t="shared" si="35"/>
        <v>395585.08728404337</v>
      </c>
      <c r="CH243" s="5">
        <f t="shared" si="36"/>
        <v>1059826.8748204382</v>
      </c>
    </row>
    <row r="244" spans="9:86" ht="14.25" customHeight="1">
      <c r="I244" s="150"/>
      <c r="J244" s="2">
        <v>237</v>
      </c>
      <c r="K244" s="118">
        <v>52048</v>
      </c>
      <c r="L244" s="5">
        <f t="shared" si="37"/>
        <v>422211.34907609323</v>
      </c>
      <c r="M244" s="5">
        <f t="shared" si="0"/>
        <v>5071.049577343746</v>
      </c>
      <c r="N244" s="5">
        <f t="shared" si="1"/>
        <v>2168.3465524456051</v>
      </c>
      <c r="O244" s="35">
        <f t="shared" si="2"/>
        <v>6.1628278553587074E-2</v>
      </c>
      <c r="P244" s="5">
        <f t="shared" si="3"/>
        <v>2902.7030248981409</v>
      </c>
      <c r="Q244" s="35">
        <f t="shared" si="4"/>
        <v>8.2500000000000004E-2</v>
      </c>
      <c r="R244" s="5">
        <f t="shared" si="38"/>
        <v>254956.99747635258</v>
      </c>
      <c r="S244" s="5">
        <f t="shared" si="39"/>
        <v>946881.75235411571</v>
      </c>
      <c r="T244" s="5">
        <f t="shared" si="5"/>
        <v>420043.00252364762</v>
      </c>
      <c r="U244" s="5">
        <f t="shared" si="6"/>
        <v>1201838.7498304683</v>
      </c>
      <c r="V244" s="150"/>
      <c r="W244" s="2">
        <v>237</v>
      </c>
      <c r="X244" s="118">
        <v>52048</v>
      </c>
      <c r="Y244" s="5">
        <f t="shared" si="40"/>
        <v>417005.05953474942</v>
      </c>
      <c r="Z244" s="5">
        <f t="shared" si="41"/>
        <v>4952.9108736857979</v>
      </c>
      <c r="AA244" s="5">
        <f t="shared" si="7"/>
        <v>2172.877143454135</v>
      </c>
      <c r="AB244" s="35">
        <f t="shared" si="8"/>
        <v>6.2528079996297503E-2</v>
      </c>
      <c r="AC244" s="5">
        <f t="shared" si="9"/>
        <v>2780.033730231663</v>
      </c>
      <c r="AD244" s="35">
        <f t="shared" si="10"/>
        <v>0.08</v>
      </c>
      <c r="AE244" s="5">
        <f t="shared" si="42"/>
        <v>260167.81760870464</v>
      </c>
      <c r="AF244" s="5">
        <f t="shared" si="43"/>
        <v>913672.05945482932</v>
      </c>
      <c r="AG244" s="5">
        <f t="shared" si="11"/>
        <v>414832.18239129527</v>
      </c>
      <c r="AH244" s="5">
        <f t="shared" si="12"/>
        <v>1173839.877063534</v>
      </c>
      <c r="AI244" s="150"/>
      <c r="AJ244" s="2">
        <v>237</v>
      </c>
      <c r="AK244" s="118">
        <v>52048</v>
      </c>
      <c r="AL244" s="5">
        <f t="shared" si="44"/>
        <v>411737.47779476631</v>
      </c>
      <c r="AM244" s="5">
        <f t="shared" si="45"/>
        <v>4835.7826575235513</v>
      </c>
      <c r="AN244" s="5">
        <f t="shared" si="13"/>
        <v>2176.644780099019</v>
      </c>
      <c r="AO244" s="35">
        <f t="shared" si="14"/>
        <v>6.343784272707817E-2</v>
      </c>
      <c r="AP244" s="5">
        <f t="shared" si="15"/>
        <v>2659.1378774245322</v>
      </c>
      <c r="AQ244" s="35">
        <f t="shared" si="16"/>
        <v>7.7499999999999999E-2</v>
      </c>
      <c r="AR244" s="5">
        <f t="shared" si="46"/>
        <v>265439.16698533244</v>
      </c>
      <c r="AS244" s="5">
        <f t="shared" si="47"/>
        <v>880641.32284774992</v>
      </c>
      <c r="AT244" s="5">
        <f t="shared" si="17"/>
        <v>409560.83301466727</v>
      </c>
      <c r="AU244" s="5">
        <f t="shared" si="18"/>
        <v>1146080.4898330823</v>
      </c>
      <c r="AV244" s="150"/>
      <c r="AW244" s="2">
        <v>237</v>
      </c>
      <c r="AX244" s="118">
        <v>52048</v>
      </c>
      <c r="AY244" s="5">
        <f t="shared" si="48"/>
        <v>406410.34837741236</v>
      </c>
      <c r="AZ244" s="5">
        <f t="shared" si="49"/>
        <v>4719.6979327312483</v>
      </c>
      <c r="BA244" s="5">
        <f t="shared" si="19"/>
        <v>2179.6332553724214</v>
      </c>
      <c r="BB244" s="35">
        <f t="shared" si="20"/>
        <v>6.435761089473957E-2</v>
      </c>
      <c r="BC244" s="5">
        <f t="shared" si="21"/>
        <v>2540.0646773588269</v>
      </c>
      <c r="BD244" s="35">
        <f t="shared" si="22"/>
        <v>7.4999999999999997E-2</v>
      </c>
      <c r="BE244" s="5">
        <f t="shared" si="50"/>
        <v>270769.28487796005</v>
      </c>
      <c r="BF244" s="5">
        <f t="shared" si="51"/>
        <v>847799.12517934549</v>
      </c>
      <c r="BG244" s="5">
        <f t="shared" si="23"/>
        <v>404230.71512203995</v>
      </c>
      <c r="BH244" s="5">
        <f t="shared" si="24"/>
        <v>1118568.4100573056</v>
      </c>
      <c r="BI244" s="150"/>
      <c r="BJ244" s="2">
        <v>237</v>
      </c>
      <c r="BK244" s="118">
        <v>52048</v>
      </c>
      <c r="BL244" s="5">
        <f t="shared" si="52"/>
        <v>401025.54824296571</v>
      </c>
      <c r="BM244" s="5">
        <f t="shared" si="53"/>
        <v>4604.6898903792935</v>
      </c>
      <c r="BN244" s="5">
        <f t="shared" si="25"/>
        <v>2181.8272030780422</v>
      </c>
      <c r="BO244" s="35">
        <f t="shared" si="26"/>
        <v>6.5287427575746126E-2</v>
      </c>
      <c r="BP244" s="5">
        <f t="shared" si="27"/>
        <v>2422.8626873012513</v>
      </c>
      <c r="BQ244" s="35">
        <f t="shared" si="28"/>
        <v>7.2499999999999995E-2</v>
      </c>
      <c r="BR244" s="5">
        <f t="shared" si="54"/>
        <v>276156.27896011219</v>
      </c>
      <c r="BS244" s="5">
        <f t="shared" si="55"/>
        <v>815155.22505977994</v>
      </c>
      <c r="BT244" s="5">
        <f t="shared" si="29"/>
        <v>398843.72103988769</v>
      </c>
      <c r="BU244" s="5">
        <f t="shared" si="30"/>
        <v>1091311.5040198921</v>
      </c>
      <c r="BV244" s="150"/>
      <c r="BW244" s="2">
        <v>237</v>
      </c>
      <c r="BX244" s="118">
        <v>52048</v>
      </c>
      <c r="BY244" s="5">
        <f t="shared" si="56"/>
        <v>395585.08728404337</v>
      </c>
      <c r="BZ244" s="5">
        <f t="shared" si="57"/>
        <v>4490.7918424594827</v>
      </c>
      <c r="CA244" s="5">
        <f t="shared" si="31"/>
        <v>2183.2121666358962</v>
      </c>
      <c r="CB244" s="35">
        <f t="shared" si="32"/>
        <v>6.622733475496087E-2</v>
      </c>
      <c r="CC244" s="5">
        <f t="shared" si="33"/>
        <v>2307.5796758235865</v>
      </c>
      <c r="CD244" s="35">
        <f t="shared" si="34"/>
        <v>7.0000000000000007E-2</v>
      </c>
      <c r="CE244" s="5">
        <f t="shared" si="58"/>
        <v>281598.12488259259</v>
      </c>
      <c r="CF244" s="5">
        <f t="shared" si="59"/>
        <v>782719.54178030521</v>
      </c>
      <c r="CG244" s="5">
        <f t="shared" si="35"/>
        <v>393401.87511740747</v>
      </c>
      <c r="CH244" s="5">
        <f t="shared" si="36"/>
        <v>1064317.6666628979</v>
      </c>
    </row>
    <row r="245" spans="9:86" ht="14.25" customHeight="1">
      <c r="I245" s="150"/>
      <c r="J245" s="2">
        <v>238</v>
      </c>
      <c r="K245" s="118">
        <v>52079</v>
      </c>
      <c r="L245" s="5">
        <f t="shared" si="37"/>
        <v>420043.00252364762</v>
      </c>
      <c r="M245" s="5">
        <f t="shared" si="0"/>
        <v>5071.049577343746</v>
      </c>
      <c r="N245" s="5">
        <f t="shared" si="1"/>
        <v>2183.2539349936687</v>
      </c>
      <c r="O245" s="35">
        <f t="shared" si="2"/>
        <v>6.2372297746940961E-2</v>
      </c>
      <c r="P245" s="5">
        <f t="shared" si="3"/>
        <v>2887.7956423500773</v>
      </c>
      <c r="Q245" s="35">
        <f t="shared" si="4"/>
        <v>8.2500000000000004E-2</v>
      </c>
      <c r="R245" s="5">
        <f t="shared" si="38"/>
        <v>257140.25141134625</v>
      </c>
      <c r="S245" s="5">
        <f t="shared" si="39"/>
        <v>949769.54799646582</v>
      </c>
      <c r="T245" s="5">
        <f t="shared" si="5"/>
        <v>417859.74858865398</v>
      </c>
      <c r="U245" s="5">
        <f t="shared" si="6"/>
        <v>1206909.7994078121</v>
      </c>
      <c r="V245" s="150"/>
      <c r="W245" s="2">
        <v>238</v>
      </c>
      <c r="X245" s="118">
        <v>52079</v>
      </c>
      <c r="Y245" s="5">
        <f t="shared" si="40"/>
        <v>414832.18239129527</v>
      </c>
      <c r="Z245" s="5">
        <f t="shared" si="41"/>
        <v>4952.9108736857979</v>
      </c>
      <c r="AA245" s="5">
        <f t="shared" si="7"/>
        <v>2187.3629910771624</v>
      </c>
      <c r="AB245" s="35">
        <f t="shared" si="8"/>
        <v>6.3274637328323002E-2</v>
      </c>
      <c r="AC245" s="5">
        <f t="shared" si="9"/>
        <v>2765.5478826086355</v>
      </c>
      <c r="AD245" s="35">
        <f t="shared" si="10"/>
        <v>8.0000000000000016E-2</v>
      </c>
      <c r="AE245" s="5">
        <f t="shared" si="42"/>
        <v>262355.1805997818</v>
      </c>
      <c r="AF245" s="5">
        <f t="shared" si="43"/>
        <v>916437.60733743792</v>
      </c>
      <c r="AG245" s="5">
        <f t="shared" si="11"/>
        <v>412644.81940021808</v>
      </c>
      <c r="AH245" s="5">
        <f t="shared" si="12"/>
        <v>1178792.7879372197</v>
      </c>
      <c r="AI245" s="150"/>
      <c r="AJ245" s="2">
        <v>238</v>
      </c>
      <c r="AK245" s="118">
        <v>52079</v>
      </c>
      <c r="AL245" s="5">
        <f t="shared" si="44"/>
        <v>409560.83301466727</v>
      </c>
      <c r="AM245" s="5">
        <f t="shared" si="45"/>
        <v>4835.7826575235513</v>
      </c>
      <c r="AN245" s="5">
        <f t="shared" si="13"/>
        <v>2190.7022776371587</v>
      </c>
      <c r="AO245" s="35">
        <f t="shared" si="14"/>
        <v>6.4186868500446817E-2</v>
      </c>
      <c r="AP245" s="5">
        <f t="shared" si="15"/>
        <v>2645.0803798863926</v>
      </c>
      <c r="AQ245" s="35">
        <f t="shared" si="16"/>
        <v>7.7499999999999999E-2</v>
      </c>
      <c r="AR245" s="5">
        <f t="shared" si="46"/>
        <v>267629.86926296959</v>
      </c>
      <c r="AS245" s="5">
        <f t="shared" si="47"/>
        <v>883286.40322763636</v>
      </c>
      <c r="AT245" s="5">
        <f t="shared" si="17"/>
        <v>407370.13073703012</v>
      </c>
      <c r="AU245" s="5">
        <f t="shared" si="18"/>
        <v>1150916.2724906059</v>
      </c>
      <c r="AV245" s="150"/>
      <c r="AW245" s="2">
        <v>238</v>
      </c>
      <c r="AX245" s="118">
        <v>52079</v>
      </c>
      <c r="AY245" s="5">
        <f t="shared" si="48"/>
        <v>404230.71512203995</v>
      </c>
      <c r="AZ245" s="5">
        <f t="shared" si="49"/>
        <v>4719.6979327312483</v>
      </c>
      <c r="BA245" s="5">
        <f t="shared" si="19"/>
        <v>2193.2559632184989</v>
      </c>
      <c r="BB245" s="35">
        <f t="shared" si="20"/>
        <v>6.5109034454930229E-2</v>
      </c>
      <c r="BC245" s="5">
        <f t="shared" si="21"/>
        <v>2526.4419695127494</v>
      </c>
      <c r="BD245" s="35">
        <f t="shared" si="22"/>
        <v>7.4999999999999997E-2</v>
      </c>
      <c r="BE245" s="5">
        <f t="shared" si="50"/>
        <v>272962.54084117856</v>
      </c>
      <c r="BF245" s="5">
        <f t="shared" si="51"/>
        <v>850325.56714885822</v>
      </c>
      <c r="BG245" s="5">
        <f t="shared" si="23"/>
        <v>402037.45915882144</v>
      </c>
      <c r="BH245" s="5">
        <f t="shared" si="24"/>
        <v>1123288.1079900367</v>
      </c>
      <c r="BI245" s="150"/>
      <c r="BJ245" s="2">
        <v>238</v>
      </c>
      <c r="BK245" s="118">
        <v>52079</v>
      </c>
      <c r="BL245" s="5">
        <f t="shared" si="52"/>
        <v>398843.72103988769</v>
      </c>
      <c r="BM245" s="5">
        <f t="shared" si="53"/>
        <v>4604.6898903792935</v>
      </c>
      <c r="BN245" s="5">
        <f t="shared" si="25"/>
        <v>2195.0090757633052</v>
      </c>
      <c r="BO245" s="35">
        <f t="shared" si="26"/>
        <v>6.6041177332525763E-2</v>
      </c>
      <c r="BP245" s="5">
        <f t="shared" si="27"/>
        <v>2409.6808146159883</v>
      </c>
      <c r="BQ245" s="35">
        <f t="shared" si="28"/>
        <v>7.2500000000000009E-2</v>
      </c>
      <c r="BR245" s="5">
        <f t="shared" si="54"/>
        <v>278351.28803587548</v>
      </c>
      <c r="BS245" s="5">
        <f t="shared" si="55"/>
        <v>817564.90587439598</v>
      </c>
      <c r="BT245" s="5">
        <f t="shared" si="29"/>
        <v>396648.71196412441</v>
      </c>
      <c r="BU245" s="5">
        <f t="shared" si="30"/>
        <v>1095916.1939102714</v>
      </c>
      <c r="BV245" s="150"/>
      <c r="BW245" s="2">
        <v>238</v>
      </c>
      <c r="BX245" s="118">
        <v>52079</v>
      </c>
      <c r="BY245" s="5">
        <f t="shared" si="56"/>
        <v>393401.87511740747</v>
      </c>
      <c r="BZ245" s="5">
        <f t="shared" si="57"/>
        <v>4490.7918424594827</v>
      </c>
      <c r="CA245" s="5">
        <f t="shared" si="31"/>
        <v>2195.9475709412723</v>
      </c>
      <c r="CB245" s="35">
        <f t="shared" si="32"/>
        <v>6.6983338204554627E-2</v>
      </c>
      <c r="CC245" s="5">
        <f t="shared" si="33"/>
        <v>2294.8442715182105</v>
      </c>
      <c r="CD245" s="35">
        <f t="shared" si="34"/>
        <v>7.0000000000000007E-2</v>
      </c>
      <c r="CE245" s="5">
        <f t="shared" si="58"/>
        <v>283794.07245353388</v>
      </c>
      <c r="CF245" s="5">
        <f t="shared" si="59"/>
        <v>785014.38605182339</v>
      </c>
      <c r="CG245" s="5">
        <f t="shared" si="35"/>
        <v>391205.92754646618</v>
      </c>
      <c r="CH245" s="5">
        <f t="shared" si="36"/>
        <v>1068808.4585053571</v>
      </c>
    </row>
    <row r="246" spans="9:86" ht="14.25" customHeight="1">
      <c r="I246" s="150"/>
      <c r="J246" s="2">
        <v>239</v>
      </c>
      <c r="K246" s="118">
        <v>52110</v>
      </c>
      <c r="L246" s="5">
        <f t="shared" si="37"/>
        <v>417859.74858865398</v>
      </c>
      <c r="M246" s="5">
        <f t="shared" si="0"/>
        <v>5071.049577343746</v>
      </c>
      <c r="N246" s="5">
        <f t="shared" si="1"/>
        <v>2198.2638057967497</v>
      </c>
      <c r="O246" s="35">
        <f t="shared" si="2"/>
        <v>6.3129233573365681E-2</v>
      </c>
      <c r="P246" s="5">
        <f t="shared" si="3"/>
        <v>2872.7857715469963</v>
      </c>
      <c r="Q246" s="35">
        <f t="shared" si="4"/>
        <v>8.2500000000000018E-2</v>
      </c>
      <c r="R246" s="5">
        <f t="shared" si="38"/>
        <v>259338.51521714299</v>
      </c>
      <c r="S246" s="5">
        <f t="shared" si="39"/>
        <v>952642.33376801282</v>
      </c>
      <c r="T246" s="5">
        <f t="shared" si="5"/>
        <v>415661.48478285724</v>
      </c>
      <c r="U246" s="5">
        <f t="shared" si="6"/>
        <v>1211980.8489851558</v>
      </c>
      <c r="V246" s="150"/>
      <c r="W246" s="2">
        <v>239</v>
      </c>
      <c r="X246" s="118">
        <v>52110</v>
      </c>
      <c r="Y246" s="5">
        <f t="shared" si="40"/>
        <v>412644.81940021808</v>
      </c>
      <c r="Z246" s="5">
        <f t="shared" si="41"/>
        <v>4952.9108736857979</v>
      </c>
      <c r="AA246" s="5">
        <f t="shared" si="7"/>
        <v>2201.9454110176771</v>
      </c>
      <c r="AB246" s="35">
        <f t="shared" si="8"/>
        <v>6.4034112849444297E-2</v>
      </c>
      <c r="AC246" s="5">
        <f t="shared" si="9"/>
        <v>2750.9654626681208</v>
      </c>
      <c r="AD246" s="35">
        <f t="shared" si="10"/>
        <v>0.08</v>
      </c>
      <c r="AE246" s="5">
        <f t="shared" si="42"/>
        <v>264557.12601079949</v>
      </c>
      <c r="AF246" s="5">
        <f t="shared" si="43"/>
        <v>919188.57280010602</v>
      </c>
      <c r="AG246" s="5">
        <f t="shared" si="11"/>
        <v>410442.87398920039</v>
      </c>
      <c r="AH246" s="5">
        <f t="shared" si="12"/>
        <v>1183745.6988109055</v>
      </c>
      <c r="AI246" s="150"/>
      <c r="AJ246" s="2">
        <v>239</v>
      </c>
      <c r="AK246" s="118">
        <v>52110</v>
      </c>
      <c r="AL246" s="5">
        <f t="shared" si="44"/>
        <v>407370.13073703012</v>
      </c>
      <c r="AM246" s="5">
        <f t="shared" si="45"/>
        <v>4835.7826575235513</v>
      </c>
      <c r="AN246" s="5">
        <f t="shared" si="13"/>
        <v>2204.8505631802318</v>
      </c>
      <c r="AO246" s="35">
        <f t="shared" si="14"/>
        <v>6.4948813773590977E-2</v>
      </c>
      <c r="AP246" s="5">
        <f t="shared" si="15"/>
        <v>2630.9320943433195</v>
      </c>
      <c r="AQ246" s="35">
        <f t="shared" si="16"/>
        <v>7.7499999999999999E-2</v>
      </c>
      <c r="AR246" s="5">
        <f t="shared" si="46"/>
        <v>269834.71982614981</v>
      </c>
      <c r="AS246" s="5">
        <f t="shared" si="47"/>
        <v>885917.33532197971</v>
      </c>
      <c r="AT246" s="5">
        <f t="shared" si="17"/>
        <v>405165.2801738499</v>
      </c>
      <c r="AU246" s="5">
        <f t="shared" si="18"/>
        <v>1155752.0551481296</v>
      </c>
      <c r="AV246" s="150"/>
      <c r="AW246" s="2">
        <v>239</v>
      </c>
      <c r="AX246" s="118">
        <v>52110</v>
      </c>
      <c r="AY246" s="5">
        <f t="shared" si="48"/>
        <v>402037.45915882144</v>
      </c>
      <c r="AZ246" s="5">
        <f t="shared" si="49"/>
        <v>4719.6979327312483</v>
      </c>
      <c r="BA246" s="5">
        <f t="shared" si="19"/>
        <v>2206.9638129886143</v>
      </c>
      <c r="BB246" s="35">
        <f t="shared" si="20"/>
        <v>6.5873378593314769E-2</v>
      </c>
      <c r="BC246" s="5">
        <f t="shared" si="21"/>
        <v>2512.734119742634</v>
      </c>
      <c r="BD246" s="35">
        <f t="shared" si="22"/>
        <v>7.5000000000000011E-2</v>
      </c>
      <c r="BE246" s="5">
        <f t="shared" si="50"/>
        <v>275169.50465416716</v>
      </c>
      <c r="BF246" s="5">
        <f t="shared" si="51"/>
        <v>852838.30126860086</v>
      </c>
      <c r="BG246" s="5">
        <f t="shared" si="23"/>
        <v>399830.49534583284</v>
      </c>
      <c r="BH246" s="5">
        <f t="shared" si="24"/>
        <v>1128007.8059227681</v>
      </c>
      <c r="BI246" s="150"/>
      <c r="BJ246" s="2">
        <v>239</v>
      </c>
      <c r="BK246" s="118">
        <v>52110</v>
      </c>
      <c r="BL246" s="5">
        <f t="shared" si="52"/>
        <v>396648.71196412441</v>
      </c>
      <c r="BM246" s="5">
        <f t="shared" si="53"/>
        <v>4604.6898903792935</v>
      </c>
      <c r="BN246" s="5">
        <f t="shared" si="25"/>
        <v>2208.2705889293752</v>
      </c>
      <c r="BO246" s="35">
        <f t="shared" si="26"/>
        <v>6.6807848526555344E-2</v>
      </c>
      <c r="BP246" s="5">
        <f t="shared" si="27"/>
        <v>2396.4193014499183</v>
      </c>
      <c r="BQ246" s="35">
        <f t="shared" si="28"/>
        <v>7.2499999999999995E-2</v>
      </c>
      <c r="BR246" s="5">
        <f t="shared" si="54"/>
        <v>280559.55862480483</v>
      </c>
      <c r="BS246" s="5">
        <f t="shared" si="55"/>
        <v>819961.32517584588</v>
      </c>
      <c r="BT246" s="5">
        <f t="shared" si="29"/>
        <v>394440.44137519505</v>
      </c>
      <c r="BU246" s="5">
        <f t="shared" si="30"/>
        <v>1100520.8838006507</v>
      </c>
      <c r="BV246" s="150"/>
      <c r="BW246" s="2">
        <v>239</v>
      </c>
      <c r="BX246" s="118">
        <v>52110</v>
      </c>
      <c r="BY246" s="5">
        <f t="shared" si="56"/>
        <v>391205.92754646618</v>
      </c>
      <c r="BZ246" s="5">
        <f t="shared" si="57"/>
        <v>4490.7918424594827</v>
      </c>
      <c r="CA246" s="5">
        <f t="shared" si="31"/>
        <v>2208.7572651050964</v>
      </c>
      <c r="CB246" s="35">
        <f t="shared" si="32"/>
        <v>6.77522637437874E-2</v>
      </c>
      <c r="CC246" s="5">
        <f t="shared" si="33"/>
        <v>2282.0345773543863</v>
      </c>
      <c r="CD246" s="35">
        <f t="shared" si="34"/>
        <v>7.0000000000000007E-2</v>
      </c>
      <c r="CE246" s="5">
        <f t="shared" si="58"/>
        <v>286002.82971863897</v>
      </c>
      <c r="CF246" s="5">
        <f t="shared" si="59"/>
        <v>787296.42062917782</v>
      </c>
      <c r="CG246" s="5">
        <f t="shared" si="35"/>
        <v>388997.17028136109</v>
      </c>
      <c r="CH246" s="5">
        <f t="shared" si="36"/>
        <v>1073299.2503478169</v>
      </c>
    </row>
    <row r="247" spans="9:86" ht="14.25" customHeight="1">
      <c r="I247" s="150"/>
      <c r="J247" s="2">
        <v>240</v>
      </c>
      <c r="K247" s="118">
        <v>52140</v>
      </c>
      <c r="L247" s="5">
        <f t="shared" si="37"/>
        <v>415661.48478285724</v>
      </c>
      <c r="M247" s="5">
        <f t="shared" si="0"/>
        <v>5071.049577343746</v>
      </c>
      <c r="N247" s="5">
        <f t="shared" si="1"/>
        <v>2213.3768694616024</v>
      </c>
      <c r="O247" s="35">
        <f t="shared" si="2"/>
        <v>6.3899407103870889E-2</v>
      </c>
      <c r="P247" s="5">
        <f t="shared" si="3"/>
        <v>2857.6727078821436</v>
      </c>
      <c r="Q247" s="35">
        <f t="shared" si="4"/>
        <v>8.2500000000000004E-2</v>
      </c>
      <c r="R247" s="5">
        <f t="shared" si="38"/>
        <v>261551.89208660461</v>
      </c>
      <c r="S247" s="5">
        <f t="shared" si="39"/>
        <v>955500.00647589494</v>
      </c>
      <c r="T247" s="5">
        <f t="shared" si="5"/>
        <v>413448.10791339562</v>
      </c>
      <c r="U247" s="5">
        <f t="shared" si="6"/>
        <v>1217051.8985624996</v>
      </c>
      <c r="V247" s="150"/>
      <c r="W247" s="2">
        <v>240</v>
      </c>
      <c r="X247" s="118">
        <v>52140</v>
      </c>
      <c r="Y247" s="5">
        <f t="shared" si="40"/>
        <v>410442.87398920039</v>
      </c>
      <c r="Z247" s="5">
        <f t="shared" si="41"/>
        <v>4952.9108736857979</v>
      </c>
      <c r="AA247" s="5">
        <f t="shared" si="7"/>
        <v>2216.6250470911286</v>
      </c>
      <c r="AB247" s="35">
        <f t="shared" si="8"/>
        <v>6.4806827577650744E-2</v>
      </c>
      <c r="AC247" s="5">
        <f t="shared" si="9"/>
        <v>2736.2858265946693</v>
      </c>
      <c r="AD247" s="35">
        <f t="shared" si="10"/>
        <v>7.9999999999999988E-2</v>
      </c>
      <c r="AE247" s="5">
        <f t="shared" si="42"/>
        <v>266773.75105789059</v>
      </c>
      <c r="AF247" s="5">
        <f t="shared" si="43"/>
        <v>921924.8586267007</v>
      </c>
      <c r="AG247" s="5">
        <f t="shared" si="11"/>
        <v>408226.24894210929</v>
      </c>
      <c r="AH247" s="5">
        <f t="shared" si="12"/>
        <v>1188698.6096845912</v>
      </c>
      <c r="AI247" s="150"/>
      <c r="AJ247" s="2">
        <v>240</v>
      </c>
      <c r="AK247" s="118">
        <v>52140</v>
      </c>
      <c r="AL247" s="5">
        <f t="shared" si="44"/>
        <v>405165.2801738499</v>
      </c>
      <c r="AM247" s="5">
        <f t="shared" si="45"/>
        <v>4835.7826575235513</v>
      </c>
      <c r="AN247" s="5">
        <f t="shared" si="13"/>
        <v>2219.0902230674374</v>
      </c>
      <c r="AO247" s="35">
        <f t="shared" si="14"/>
        <v>6.5723999512947259E-2</v>
      </c>
      <c r="AP247" s="5">
        <f t="shared" si="15"/>
        <v>2616.6924344561139</v>
      </c>
      <c r="AQ247" s="35">
        <f t="shared" si="16"/>
        <v>7.7499999999999999E-2</v>
      </c>
      <c r="AR247" s="5">
        <f t="shared" si="46"/>
        <v>272053.81004921725</v>
      </c>
      <c r="AS247" s="5">
        <f t="shared" si="47"/>
        <v>888534.0277564358</v>
      </c>
      <c r="AT247" s="5">
        <f t="shared" si="17"/>
        <v>402946.18995078246</v>
      </c>
      <c r="AU247" s="5">
        <f t="shared" si="18"/>
        <v>1160587.837805653</v>
      </c>
      <c r="AV247" s="150"/>
      <c r="AW247" s="2">
        <v>240</v>
      </c>
      <c r="AX247" s="118">
        <v>52140</v>
      </c>
      <c r="AY247" s="5">
        <f t="shared" si="48"/>
        <v>399830.49534583284</v>
      </c>
      <c r="AZ247" s="5">
        <f t="shared" si="49"/>
        <v>4719.6979327312483</v>
      </c>
      <c r="BA247" s="5">
        <f t="shared" si="19"/>
        <v>2220.7573368197932</v>
      </c>
      <c r="BB247" s="35">
        <f t="shared" si="20"/>
        <v>6.6650964226196471E-2</v>
      </c>
      <c r="BC247" s="5">
        <f t="shared" si="21"/>
        <v>2498.9405959114551</v>
      </c>
      <c r="BD247" s="35">
        <f t="shared" si="22"/>
        <v>7.4999999999999997E-2</v>
      </c>
      <c r="BE247" s="5">
        <f t="shared" si="50"/>
        <v>277390.26199098694</v>
      </c>
      <c r="BF247" s="5">
        <f t="shared" si="51"/>
        <v>855337.24186451233</v>
      </c>
      <c r="BG247" s="5">
        <f t="shared" si="23"/>
        <v>397609.73800901306</v>
      </c>
      <c r="BH247" s="5">
        <f t="shared" si="24"/>
        <v>1132727.5038554992</v>
      </c>
      <c r="BI247" s="150"/>
      <c r="BJ247" s="2">
        <v>240</v>
      </c>
      <c r="BK247" s="118">
        <v>52140</v>
      </c>
      <c r="BL247" s="5">
        <f t="shared" si="52"/>
        <v>394440.44137519505</v>
      </c>
      <c r="BM247" s="5">
        <f t="shared" si="53"/>
        <v>4604.6898903792935</v>
      </c>
      <c r="BN247" s="5">
        <f t="shared" si="25"/>
        <v>2221.6122237374902</v>
      </c>
      <c r="BO247" s="35">
        <f t="shared" si="26"/>
        <v>6.7587762025373282E-2</v>
      </c>
      <c r="BP247" s="5">
        <f t="shared" si="27"/>
        <v>2383.0776666418033</v>
      </c>
      <c r="BQ247" s="35">
        <f t="shared" si="28"/>
        <v>7.2499999999999995E-2</v>
      </c>
      <c r="BR247" s="5">
        <f t="shared" si="54"/>
        <v>282781.1708485423</v>
      </c>
      <c r="BS247" s="5">
        <f t="shared" si="55"/>
        <v>822344.40284248767</v>
      </c>
      <c r="BT247" s="5">
        <f t="shared" si="29"/>
        <v>392218.82915145758</v>
      </c>
      <c r="BU247" s="5">
        <f t="shared" si="30"/>
        <v>1105125.57369103</v>
      </c>
      <c r="BV247" s="150"/>
      <c r="BW247" s="2">
        <v>240</v>
      </c>
      <c r="BX247" s="118">
        <v>52140</v>
      </c>
      <c r="BY247" s="5">
        <f t="shared" si="56"/>
        <v>388997.17028136109</v>
      </c>
      <c r="BZ247" s="5">
        <f t="shared" si="57"/>
        <v>4490.7918424594827</v>
      </c>
      <c r="CA247" s="5">
        <f t="shared" si="31"/>
        <v>2221.6416824848761</v>
      </c>
      <c r="CB247" s="35">
        <f t="shared" si="32"/>
        <v>6.8534432192747297E-2</v>
      </c>
      <c r="CC247" s="5">
        <f t="shared" si="33"/>
        <v>2269.1501599746066</v>
      </c>
      <c r="CD247" s="35">
        <f t="shared" si="34"/>
        <v>7.0000000000000007E-2</v>
      </c>
      <c r="CE247" s="5">
        <f t="shared" si="58"/>
        <v>288224.47140112385</v>
      </c>
      <c r="CF247" s="5">
        <f t="shared" si="59"/>
        <v>789565.57078915241</v>
      </c>
      <c r="CG247" s="5">
        <f t="shared" si="35"/>
        <v>386775.5285988762</v>
      </c>
      <c r="CH247" s="5">
        <f t="shared" si="36"/>
        <v>1077790.0421902763</v>
      </c>
    </row>
    <row r="248" spans="9:86" ht="14.25" customHeight="1">
      <c r="I248" s="150"/>
      <c r="J248" s="2">
        <v>241</v>
      </c>
      <c r="K248" s="118">
        <v>52171</v>
      </c>
      <c r="L248" s="5">
        <f t="shared" si="37"/>
        <v>413448.10791339562</v>
      </c>
      <c r="M248" s="5">
        <f t="shared" si="0"/>
        <v>5071.049577343746</v>
      </c>
      <c r="N248" s="5">
        <f t="shared" si="1"/>
        <v>2228.593835439151</v>
      </c>
      <c r="O248" s="35">
        <f t="shared" si="2"/>
        <v>6.468315010615952E-2</v>
      </c>
      <c r="P248" s="5">
        <f t="shared" si="3"/>
        <v>2842.455741904595</v>
      </c>
      <c r="Q248" s="35">
        <f t="shared" si="4"/>
        <v>8.2500000000000004E-2</v>
      </c>
      <c r="R248" s="5">
        <f t="shared" si="38"/>
        <v>263780.48592204374</v>
      </c>
      <c r="S248" s="5">
        <f t="shared" si="39"/>
        <v>958342.4622177995</v>
      </c>
      <c r="T248" s="5">
        <f t="shared" si="5"/>
        <v>411219.5140779565</v>
      </c>
      <c r="U248" s="5">
        <f t="shared" si="6"/>
        <v>1222122.9481398433</v>
      </c>
      <c r="V248" s="150"/>
      <c r="W248" s="2">
        <v>241</v>
      </c>
      <c r="X248" s="118">
        <v>52171</v>
      </c>
      <c r="Y248" s="5">
        <f t="shared" si="40"/>
        <v>408226.24894210929</v>
      </c>
      <c r="Z248" s="5">
        <f t="shared" si="41"/>
        <v>4952.9108736857979</v>
      </c>
      <c r="AA248" s="5">
        <f t="shared" si="7"/>
        <v>2231.4025474050691</v>
      </c>
      <c r="AB248" s="35">
        <f t="shared" si="8"/>
        <v>6.5593113226430633E-2</v>
      </c>
      <c r="AC248" s="5">
        <f t="shared" si="9"/>
        <v>2721.5083262807289</v>
      </c>
      <c r="AD248" s="35">
        <f t="shared" si="10"/>
        <v>0.08</v>
      </c>
      <c r="AE248" s="5">
        <f t="shared" si="42"/>
        <v>269005.15360529564</v>
      </c>
      <c r="AF248" s="5">
        <f t="shared" si="43"/>
        <v>924646.36695298145</v>
      </c>
      <c r="AG248" s="5">
        <f t="shared" si="11"/>
        <v>405994.84639470425</v>
      </c>
      <c r="AH248" s="5">
        <f t="shared" si="12"/>
        <v>1193651.5205582771</v>
      </c>
      <c r="AI248" s="150"/>
      <c r="AJ248" s="2">
        <v>241</v>
      </c>
      <c r="AK248" s="118">
        <v>52171</v>
      </c>
      <c r="AL248" s="5">
        <f t="shared" si="44"/>
        <v>402946.18995078246</v>
      </c>
      <c r="AM248" s="5">
        <f t="shared" si="45"/>
        <v>4835.7826575235513</v>
      </c>
      <c r="AN248" s="5">
        <f t="shared" si="13"/>
        <v>2233.4218474247477</v>
      </c>
      <c r="AO248" s="35">
        <f t="shared" si="14"/>
        <v>6.6512757379268345E-2</v>
      </c>
      <c r="AP248" s="5">
        <f t="shared" si="15"/>
        <v>2602.3608100988035</v>
      </c>
      <c r="AQ248" s="35">
        <f t="shared" si="16"/>
        <v>7.7500000000000013E-2</v>
      </c>
      <c r="AR248" s="5">
        <f t="shared" si="46"/>
        <v>274287.23189664201</v>
      </c>
      <c r="AS248" s="5">
        <f t="shared" si="47"/>
        <v>891136.38856653462</v>
      </c>
      <c r="AT248" s="5">
        <f t="shared" si="17"/>
        <v>400712.7681033577</v>
      </c>
      <c r="AU248" s="5">
        <f t="shared" si="18"/>
        <v>1165423.6204631766</v>
      </c>
      <c r="AV248" s="150"/>
      <c r="AW248" s="2">
        <v>241</v>
      </c>
      <c r="AX248" s="118">
        <v>52171</v>
      </c>
      <c r="AY248" s="5">
        <f t="shared" si="48"/>
        <v>397609.73800901306</v>
      </c>
      <c r="AZ248" s="5">
        <f t="shared" si="49"/>
        <v>4719.6979327312483</v>
      </c>
      <c r="BA248" s="5">
        <f t="shared" si="19"/>
        <v>2234.637070174917</v>
      </c>
      <c r="BB248" s="35">
        <f t="shared" si="20"/>
        <v>6.7442122963022461E-2</v>
      </c>
      <c r="BC248" s="5">
        <f t="shared" si="21"/>
        <v>2485.0608625563314</v>
      </c>
      <c r="BD248" s="35">
        <f t="shared" si="22"/>
        <v>7.4999999999999997E-2</v>
      </c>
      <c r="BE248" s="5">
        <f t="shared" si="50"/>
        <v>279624.89906116185</v>
      </c>
      <c r="BF248" s="5">
        <f t="shared" si="51"/>
        <v>857822.30272706866</v>
      </c>
      <c r="BG248" s="5">
        <f t="shared" si="23"/>
        <v>395375.10093883815</v>
      </c>
      <c r="BH248" s="5">
        <f t="shared" si="24"/>
        <v>1137447.2017882306</v>
      </c>
      <c r="BI248" s="150"/>
      <c r="BJ248" s="2">
        <v>241</v>
      </c>
      <c r="BK248" s="118">
        <v>52171</v>
      </c>
      <c r="BL248" s="5">
        <f t="shared" si="52"/>
        <v>392218.82915145758</v>
      </c>
      <c r="BM248" s="5">
        <f t="shared" si="53"/>
        <v>4604.6898903792935</v>
      </c>
      <c r="BN248" s="5">
        <f t="shared" si="25"/>
        <v>2235.0344642559039</v>
      </c>
      <c r="BO248" s="35">
        <f t="shared" si="26"/>
        <v>6.8381249388498863E-2</v>
      </c>
      <c r="BP248" s="5">
        <f t="shared" si="27"/>
        <v>2369.6554261233896</v>
      </c>
      <c r="BQ248" s="35">
        <f t="shared" si="28"/>
        <v>7.2499999999999995E-2</v>
      </c>
      <c r="BR248" s="5">
        <f t="shared" si="54"/>
        <v>285016.20531279821</v>
      </c>
      <c r="BS248" s="5">
        <f t="shared" si="55"/>
        <v>824714.05826861109</v>
      </c>
      <c r="BT248" s="5">
        <f t="shared" si="29"/>
        <v>389983.79468720168</v>
      </c>
      <c r="BU248" s="5">
        <f t="shared" si="30"/>
        <v>1109730.2635814094</v>
      </c>
      <c r="BV248" s="150"/>
      <c r="BW248" s="2">
        <v>241</v>
      </c>
      <c r="BX248" s="118">
        <v>52171</v>
      </c>
      <c r="BY248" s="5">
        <f t="shared" si="56"/>
        <v>386775.5285988762</v>
      </c>
      <c r="BZ248" s="5">
        <f t="shared" si="57"/>
        <v>4490.7918424594827</v>
      </c>
      <c r="CA248" s="5">
        <f t="shared" si="31"/>
        <v>2234.6012589660381</v>
      </c>
      <c r="CB248" s="35">
        <f t="shared" si="32"/>
        <v>6.9330175062348481E-2</v>
      </c>
      <c r="CC248" s="5">
        <f t="shared" si="33"/>
        <v>2256.1905834934446</v>
      </c>
      <c r="CD248" s="35">
        <f t="shared" si="34"/>
        <v>7.0000000000000007E-2</v>
      </c>
      <c r="CE248" s="5">
        <f t="shared" si="58"/>
        <v>290459.07266008988</v>
      </c>
      <c r="CF248" s="5">
        <f t="shared" si="59"/>
        <v>791821.76137264585</v>
      </c>
      <c r="CG248" s="5">
        <f t="shared" si="35"/>
        <v>384540.92733991018</v>
      </c>
      <c r="CH248" s="5">
        <f t="shared" si="36"/>
        <v>1082280.8340327358</v>
      </c>
    </row>
    <row r="249" spans="9:86" ht="14.25" customHeight="1">
      <c r="I249" s="150"/>
      <c r="J249" s="2">
        <v>242</v>
      </c>
      <c r="K249" s="118">
        <v>52201</v>
      </c>
      <c r="L249" s="5">
        <f t="shared" si="37"/>
        <v>411219.5140779565</v>
      </c>
      <c r="M249" s="5">
        <f t="shared" si="0"/>
        <v>5071.049577343746</v>
      </c>
      <c r="N249" s="5">
        <f t="shared" si="1"/>
        <v>2243.9154180577953</v>
      </c>
      <c r="O249" s="35">
        <f t="shared" si="2"/>
        <v>6.548080549404299E-2</v>
      </c>
      <c r="P249" s="5">
        <f t="shared" si="3"/>
        <v>2827.1341592859508</v>
      </c>
      <c r="Q249" s="35">
        <f t="shared" si="4"/>
        <v>8.2500000000000004E-2</v>
      </c>
      <c r="R249" s="5">
        <f t="shared" si="38"/>
        <v>266024.40134010155</v>
      </c>
      <c r="S249" s="5">
        <f t="shared" si="39"/>
        <v>961169.59637708543</v>
      </c>
      <c r="T249" s="5">
        <f t="shared" si="5"/>
        <v>408975.59865989868</v>
      </c>
      <c r="U249" s="5">
        <f t="shared" si="6"/>
        <v>1227193.997717187</v>
      </c>
      <c r="V249" s="150"/>
      <c r="W249" s="2">
        <v>242</v>
      </c>
      <c r="X249" s="118">
        <v>52201</v>
      </c>
      <c r="Y249" s="5">
        <f t="shared" si="40"/>
        <v>405994.84639470425</v>
      </c>
      <c r="Z249" s="5">
        <f t="shared" si="41"/>
        <v>4952.9108736857979</v>
      </c>
      <c r="AA249" s="5">
        <f t="shared" si="7"/>
        <v>2246.2785643877696</v>
      </c>
      <c r="AB249" s="35">
        <f t="shared" si="8"/>
        <v>6.6393312654140224E-2</v>
      </c>
      <c r="AC249" s="5">
        <f t="shared" si="9"/>
        <v>2706.6323092980283</v>
      </c>
      <c r="AD249" s="35">
        <f t="shared" si="10"/>
        <v>7.9999999999999988E-2</v>
      </c>
      <c r="AE249" s="5">
        <f t="shared" si="42"/>
        <v>271251.43216968339</v>
      </c>
      <c r="AF249" s="5">
        <f t="shared" si="43"/>
        <v>927352.99926227948</v>
      </c>
      <c r="AG249" s="5">
        <f t="shared" si="11"/>
        <v>403748.56783031649</v>
      </c>
      <c r="AH249" s="5">
        <f t="shared" si="12"/>
        <v>1198604.4314319629</v>
      </c>
      <c r="AI249" s="150"/>
      <c r="AJ249" s="2">
        <v>242</v>
      </c>
      <c r="AK249" s="118">
        <v>52201</v>
      </c>
      <c r="AL249" s="5">
        <f t="shared" si="44"/>
        <v>400712.7681033577</v>
      </c>
      <c r="AM249" s="5">
        <f t="shared" si="45"/>
        <v>4835.7826575235513</v>
      </c>
      <c r="AN249" s="5">
        <f t="shared" si="13"/>
        <v>2247.846030189366</v>
      </c>
      <c r="AO249" s="35">
        <f t="shared" si="14"/>
        <v>6.7315430176946162E-2</v>
      </c>
      <c r="AP249" s="5">
        <f t="shared" si="15"/>
        <v>2587.9366273341852</v>
      </c>
      <c r="AQ249" s="35">
        <f t="shared" si="16"/>
        <v>7.7499999999999999E-2</v>
      </c>
      <c r="AR249" s="5">
        <f t="shared" si="46"/>
        <v>276535.07792683138</v>
      </c>
      <c r="AS249" s="5">
        <f t="shared" si="47"/>
        <v>893724.32519386883</v>
      </c>
      <c r="AT249" s="5">
        <f t="shared" si="17"/>
        <v>398464.92207316833</v>
      </c>
      <c r="AU249" s="5">
        <f t="shared" si="18"/>
        <v>1170259.4031207003</v>
      </c>
      <c r="AV249" s="150"/>
      <c r="AW249" s="2">
        <v>242</v>
      </c>
      <c r="AX249" s="118">
        <v>52201</v>
      </c>
      <c r="AY249" s="5">
        <f t="shared" si="48"/>
        <v>395375.10093883815</v>
      </c>
      <c r="AZ249" s="5">
        <f t="shared" si="49"/>
        <v>4719.6979327312483</v>
      </c>
      <c r="BA249" s="5">
        <f t="shared" si="19"/>
        <v>2248.6035518635099</v>
      </c>
      <c r="BB249" s="35">
        <f t="shared" si="20"/>
        <v>6.8247197555660555E-2</v>
      </c>
      <c r="BC249" s="5">
        <f t="shared" si="21"/>
        <v>2471.0943808677384</v>
      </c>
      <c r="BD249" s="35">
        <f t="shared" si="22"/>
        <v>7.5000000000000011E-2</v>
      </c>
      <c r="BE249" s="5">
        <f t="shared" si="50"/>
        <v>281873.50261302537</v>
      </c>
      <c r="BF249" s="5">
        <f t="shared" si="51"/>
        <v>860293.39710793644</v>
      </c>
      <c r="BG249" s="5">
        <f t="shared" si="23"/>
        <v>393126.49738697463</v>
      </c>
      <c r="BH249" s="5">
        <f t="shared" si="24"/>
        <v>1142166.8997209617</v>
      </c>
      <c r="BI249" s="150"/>
      <c r="BJ249" s="2">
        <v>242</v>
      </c>
      <c r="BK249" s="118">
        <v>52201</v>
      </c>
      <c r="BL249" s="5">
        <f t="shared" si="52"/>
        <v>389983.79468720168</v>
      </c>
      <c r="BM249" s="5">
        <f t="shared" si="53"/>
        <v>4604.6898903792935</v>
      </c>
      <c r="BN249" s="5">
        <f t="shared" si="25"/>
        <v>2248.5377974774501</v>
      </c>
      <c r="BO249" s="35">
        <f t="shared" si="26"/>
        <v>6.918865331666281E-2</v>
      </c>
      <c r="BP249" s="5">
        <f t="shared" si="27"/>
        <v>2356.1520929018434</v>
      </c>
      <c r="BQ249" s="35">
        <f t="shared" si="28"/>
        <v>7.2499999999999995E-2</v>
      </c>
      <c r="BR249" s="5">
        <f t="shared" si="54"/>
        <v>287264.74311027565</v>
      </c>
      <c r="BS249" s="5">
        <f t="shared" si="55"/>
        <v>827070.21036151296</v>
      </c>
      <c r="BT249" s="5">
        <f t="shared" si="29"/>
        <v>387735.25688972423</v>
      </c>
      <c r="BU249" s="5">
        <f t="shared" si="30"/>
        <v>1114334.9534717887</v>
      </c>
      <c r="BV249" s="150"/>
      <c r="BW249" s="2">
        <v>242</v>
      </c>
      <c r="BX249" s="118">
        <v>52201</v>
      </c>
      <c r="BY249" s="5">
        <f t="shared" si="56"/>
        <v>384540.92733991018</v>
      </c>
      <c r="BZ249" s="5">
        <f t="shared" si="57"/>
        <v>4490.7918424594827</v>
      </c>
      <c r="CA249" s="5">
        <f t="shared" si="31"/>
        <v>2247.6364329766734</v>
      </c>
      <c r="CB249" s="35">
        <f t="shared" si="32"/>
        <v>7.0139835003515338E-2</v>
      </c>
      <c r="CC249" s="5">
        <f t="shared" si="33"/>
        <v>2243.1554094828093</v>
      </c>
      <c r="CD249" s="35">
        <f t="shared" si="34"/>
        <v>6.9999999999999993E-2</v>
      </c>
      <c r="CE249" s="5">
        <f t="shared" si="58"/>
        <v>292706.70909306657</v>
      </c>
      <c r="CF249" s="5">
        <f t="shared" si="59"/>
        <v>794064.91678212862</v>
      </c>
      <c r="CG249" s="5">
        <f t="shared" si="35"/>
        <v>382293.29090693349</v>
      </c>
      <c r="CH249" s="5">
        <f t="shared" si="36"/>
        <v>1086771.6258751953</v>
      </c>
    </row>
    <row r="250" spans="9:86" ht="14.25" customHeight="1">
      <c r="I250" s="150"/>
      <c r="J250" s="2">
        <v>243</v>
      </c>
      <c r="K250" s="118">
        <v>52232</v>
      </c>
      <c r="L250" s="5">
        <f t="shared" si="37"/>
        <v>408975.59865989868</v>
      </c>
      <c r="M250" s="5">
        <f t="shared" si="0"/>
        <v>5071.049577343746</v>
      </c>
      <c r="N250" s="5">
        <f t="shared" si="1"/>
        <v>2259.3423365569424</v>
      </c>
      <c r="O250" s="35">
        <f t="shared" si="2"/>
        <v>6.6292727799708046E-2</v>
      </c>
      <c r="P250" s="5">
        <f t="shared" si="3"/>
        <v>2811.7072407868036</v>
      </c>
      <c r="Q250" s="35">
        <f t="shared" si="4"/>
        <v>8.2500000000000004E-2</v>
      </c>
      <c r="R250" s="5">
        <f t="shared" si="38"/>
        <v>268283.74367665849</v>
      </c>
      <c r="S250" s="5">
        <f t="shared" si="39"/>
        <v>963981.30361787218</v>
      </c>
      <c r="T250" s="5">
        <f t="shared" si="5"/>
        <v>406716.25632334175</v>
      </c>
      <c r="U250" s="5">
        <f t="shared" si="6"/>
        <v>1232265.0472945306</v>
      </c>
      <c r="V250" s="150"/>
      <c r="W250" s="2">
        <v>243</v>
      </c>
      <c r="X250" s="118">
        <v>52232</v>
      </c>
      <c r="Y250" s="5">
        <f t="shared" si="40"/>
        <v>403748.56783031649</v>
      </c>
      <c r="Z250" s="5">
        <f t="shared" si="41"/>
        <v>4952.9108736857979</v>
      </c>
      <c r="AA250" s="5">
        <f t="shared" si="7"/>
        <v>2261.2537548170212</v>
      </c>
      <c r="AB250" s="35">
        <f t="shared" si="8"/>
        <v>6.7207780336222281E-2</v>
      </c>
      <c r="AC250" s="5">
        <f t="shared" si="9"/>
        <v>2691.6571188687767</v>
      </c>
      <c r="AD250" s="35">
        <f t="shared" si="10"/>
        <v>0.08</v>
      </c>
      <c r="AE250" s="5">
        <f t="shared" si="42"/>
        <v>273512.6859245004</v>
      </c>
      <c r="AF250" s="5">
        <f t="shared" si="43"/>
        <v>930044.65638114826</v>
      </c>
      <c r="AG250" s="5">
        <f t="shared" si="11"/>
        <v>401487.31407549948</v>
      </c>
      <c r="AH250" s="5">
        <f t="shared" si="12"/>
        <v>1203557.3423056486</v>
      </c>
      <c r="AI250" s="150"/>
      <c r="AJ250" s="2">
        <v>243</v>
      </c>
      <c r="AK250" s="118">
        <v>52232</v>
      </c>
      <c r="AL250" s="5">
        <f t="shared" si="44"/>
        <v>398464.92207316833</v>
      </c>
      <c r="AM250" s="5">
        <f t="shared" si="45"/>
        <v>4835.7826575235513</v>
      </c>
      <c r="AN250" s="5">
        <f t="shared" si="13"/>
        <v>2262.3633691343393</v>
      </c>
      <c r="AO250" s="35">
        <f t="shared" si="14"/>
        <v>6.8132372326181675E-2</v>
      </c>
      <c r="AP250" s="5">
        <f t="shared" si="15"/>
        <v>2573.4192883892119</v>
      </c>
      <c r="AQ250" s="35">
        <f t="shared" si="16"/>
        <v>7.7499999999999986E-2</v>
      </c>
      <c r="AR250" s="5">
        <f t="shared" si="46"/>
        <v>278797.44129596569</v>
      </c>
      <c r="AS250" s="5">
        <f t="shared" si="47"/>
        <v>896297.7444822581</v>
      </c>
      <c r="AT250" s="5">
        <f t="shared" si="17"/>
        <v>396202.55870403402</v>
      </c>
      <c r="AU250" s="5">
        <f t="shared" si="18"/>
        <v>1175095.1857782239</v>
      </c>
      <c r="AV250" s="150"/>
      <c r="AW250" s="2">
        <v>243</v>
      </c>
      <c r="AX250" s="118">
        <v>52232</v>
      </c>
      <c r="AY250" s="5">
        <f t="shared" si="48"/>
        <v>393126.49738697463</v>
      </c>
      <c r="AZ250" s="5">
        <f t="shared" si="49"/>
        <v>4719.6979327312483</v>
      </c>
      <c r="BA250" s="5">
        <f t="shared" si="19"/>
        <v>2262.6573240626572</v>
      </c>
      <c r="BB250" s="35">
        <f t="shared" si="20"/>
        <v>6.906654237052072E-2</v>
      </c>
      <c r="BC250" s="5">
        <f t="shared" si="21"/>
        <v>2457.0406086685912</v>
      </c>
      <c r="BD250" s="35">
        <f t="shared" si="22"/>
        <v>7.4999999999999997E-2</v>
      </c>
      <c r="BE250" s="5">
        <f t="shared" si="50"/>
        <v>284136.15993708803</v>
      </c>
      <c r="BF250" s="5">
        <f t="shared" si="51"/>
        <v>862750.43771660503</v>
      </c>
      <c r="BG250" s="5">
        <f t="shared" si="23"/>
        <v>390863.84006291197</v>
      </c>
      <c r="BH250" s="5">
        <f t="shared" si="24"/>
        <v>1146886.5976536931</v>
      </c>
      <c r="BI250" s="150"/>
      <c r="BJ250" s="2">
        <v>243</v>
      </c>
      <c r="BK250" s="118">
        <v>52232</v>
      </c>
      <c r="BL250" s="5">
        <f t="shared" si="52"/>
        <v>387735.25688972423</v>
      </c>
      <c r="BM250" s="5">
        <f t="shared" si="53"/>
        <v>4604.6898903792935</v>
      </c>
      <c r="BN250" s="5">
        <f t="shared" si="25"/>
        <v>2262.1227133372095</v>
      </c>
      <c r="BO250" s="35">
        <f t="shared" si="26"/>
        <v>7.0010328123880042E-2</v>
      </c>
      <c r="BP250" s="5">
        <f t="shared" si="27"/>
        <v>2342.567177042084</v>
      </c>
      <c r="BQ250" s="35">
        <f t="shared" si="28"/>
        <v>7.2500000000000009E-2</v>
      </c>
      <c r="BR250" s="5">
        <f t="shared" si="54"/>
        <v>289526.86582361284</v>
      </c>
      <c r="BS250" s="5">
        <f t="shared" si="55"/>
        <v>829412.77753855509</v>
      </c>
      <c r="BT250" s="5">
        <f t="shared" si="29"/>
        <v>385473.13417638704</v>
      </c>
      <c r="BU250" s="5">
        <f t="shared" si="30"/>
        <v>1118939.643362168</v>
      </c>
      <c r="BV250" s="150"/>
      <c r="BW250" s="2">
        <v>243</v>
      </c>
      <c r="BX250" s="118">
        <v>52232</v>
      </c>
      <c r="BY250" s="5">
        <f t="shared" si="56"/>
        <v>382293.29090693349</v>
      </c>
      <c r="BZ250" s="5">
        <f t="shared" si="57"/>
        <v>4490.7918424594827</v>
      </c>
      <c r="CA250" s="5">
        <f t="shared" si="31"/>
        <v>2260.7476455023707</v>
      </c>
      <c r="CB250" s="35">
        <f t="shared" si="32"/>
        <v>7.0963766279206808E-2</v>
      </c>
      <c r="CC250" s="5">
        <f t="shared" si="33"/>
        <v>2230.044196957112</v>
      </c>
      <c r="CD250" s="35">
        <f t="shared" si="34"/>
        <v>7.0000000000000007E-2</v>
      </c>
      <c r="CE250" s="5">
        <f t="shared" si="58"/>
        <v>294967.45673856896</v>
      </c>
      <c r="CF250" s="5">
        <f t="shared" si="59"/>
        <v>796294.96097908576</v>
      </c>
      <c r="CG250" s="5">
        <f t="shared" si="35"/>
        <v>380032.5432614311</v>
      </c>
      <c r="CH250" s="5">
        <f t="shared" si="36"/>
        <v>1091262.4177176547</v>
      </c>
    </row>
    <row r="251" spans="9:86" ht="14.25" customHeight="1">
      <c r="I251" s="150"/>
      <c r="J251" s="2">
        <v>244</v>
      </c>
      <c r="K251" s="118">
        <v>52263</v>
      </c>
      <c r="L251" s="5">
        <f t="shared" si="37"/>
        <v>406716.25632334175</v>
      </c>
      <c r="M251" s="5">
        <f t="shared" si="0"/>
        <v>5071.049577343746</v>
      </c>
      <c r="N251" s="5">
        <f t="shared" si="1"/>
        <v>2274.8753151207716</v>
      </c>
      <c r="O251" s="35">
        <f t="shared" si="2"/>
        <v>6.7119283670202728E-2</v>
      </c>
      <c r="P251" s="5">
        <f t="shared" si="3"/>
        <v>2796.1742622229744</v>
      </c>
      <c r="Q251" s="35">
        <f t="shared" si="4"/>
        <v>8.2500000000000004E-2</v>
      </c>
      <c r="R251" s="5">
        <f t="shared" si="38"/>
        <v>270558.61899177928</v>
      </c>
      <c r="S251" s="5">
        <f t="shared" si="39"/>
        <v>966777.47788009513</v>
      </c>
      <c r="T251" s="5">
        <f t="shared" si="5"/>
        <v>404441.38100822095</v>
      </c>
      <c r="U251" s="5">
        <f t="shared" si="6"/>
        <v>1237336.0968718743</v>
      </c>
      <c r="V251" s="150"/>
      <c r="W251" s="2">
        <v>244</v>
      </c>
      <c r="X251" s="118">
        <v>52263</v>
      </c>
      <c r="Y251" s="5">
        <f t="shared" si="40"/>
        <v>401487.31407549948</v>
      </c>
      <c r="Z251" s="5">
        <f t="shared" si="41"/>
        <v>4952.9108736857979</v>
      </c>
      <c r="AA251" s="5">
        <f t="shared" si="7"/>
        <v>2276.3287798491347</v>
      </c>
      <c r="AB251" s="35">
        <f t="shared" si="8"/>
        <v>6.8036882861640974E-2</v>
      </c>
      <c r="AC251" s="5">
        <f t="shared" si="9"/>
        <v>2676.5820938366633</v>
      </c>
      <c r="AD251" s="35">
        <f t="shared" si="10"/>
        <v>0.08</v>
      </c>
      <c r="AE251" s="5">
        <f t="shared" si="42"/>
        <v>275789.01470434951</v>
      </c>
      <c r="AF251" s="5">
        <f t="shared" si="43"/>
        <v>932721.23847498489</v>
      </c>
      <c r="AG251" s="5">
        <f t="shared" si="11"/>
        <v>399210.98529565037</v>
      </c>
      <c r="AH251" s="5">
        <f t="shared" si="12"/>
        <v>1208510.2531793343</v>
      </c>
      <c r="AI251" s="150"/>
      <c r="AJ251" s="2">
        <v>244</v>
      </c>
      <c r="AK251" s="118">
        <v>52263</v>
      </c>
      <c r="AL251" s="5">
        <f t="shared" si="44"/>
        <v>396202.55870403402</v>
      </c>
      <c r="AM251" s="5">
        <f t="shared" si="45"/>
        <v>4835.7826575235513</v>
      </c>
      <c r="AN251" s="5">
        <f t="shared" si="13"/>
        <v>2276.9744658933314</v>
      </c>
      <c r="AO251" s="35">
        <f t="shared" si="14"/>
        <v>6.8963950359368975E-2</v>
      </c>
      <c r="AP251" s="5">
        <f t="shared" si="15"/>
        <v>2558.8081916302199</v>
      </c>
      <c r="AQ251" s="35">
        <f t="shared" si="16"/>
        <v>7.7500000000000013E-2</v>
      </c>
      <c r="AR251" s="5">
        <f t="shared" si="46"/>
        <v>281074.41576185904</v>
      </c>
      <c r="AS251" s="5">
        <f t="shared" si="47"/>
        <v>898856.55267388828</v>
      </c>
      <c r="AT251" s="5">
        <f t="shared" si="17"/>
        <v>393925.58423814067</v>
      </c>
      <c r="AU251" s="5">
        <f t="shared" si="18"/>
        <v>1179930.9684357473</v>
      </c>
      <c r="AV251" s="150"/>
      <c r="AW251" s="2">
        <v>244</v>
      </c>
      <c r="AX251" s="118">
        <v>52263</v>
      </c>
      <c r="AY251" s="5">
        <f t="shared" si="48"/>
        <v>390863.84006291197</v>
      </c>
      <c r="AZ251" s="5">
        <f t="shared" si="49"/>
        <v>4719.6979327312483</v>
      </c>
      <c r="BA251" s="5">
        <f t="shared" si="19"/>
        <v>2276.7989323380489</v>
      </c>
      <c r="BB251" s="35">
        <f t="shared" si="20"/>
        <v>6.9900523884887905E-2</v>
      </c>
      <c r="BC251" s="5">
        <f t="shared" si="21"/>
        <v>2442.8990003931995</v>
      </c>
      <c r="BD251" s="35">
        <f t="shared" si="22"/>
        <v>7.4999999999999997E-2</v>
      </c>
      <c r="BE251" s="5">
        <f t="shared" si="50"/>
        <v>286412.9588694261</v>
      </c>
      <c r="BF251" s="5">
        <f t="shared" si="51"/>
        <v>865193.33671699825</v>
      </c>
      <c r="BG251" s="5">
        <f t="shared" si="23"/>
        <v>388587.0411305739</v>
      </c>
      <c r="BH251" s="5">
        <f t="shared" si="24"/>
        <v>1151606.2955864244</v>
      </c>
      <c r="BI251" s="150"/>
      <c r="BJ251" s="2">
        <v>244</v>
      </c>
      <c r="BK251" s="118">
        <v>52263</v>
      </c>
      <c r="BL251" s="5">
        <f t="shared" si="52"/>
        <v>385473.13417638704</v>
      </c>
      <c r="BM251" s="5">
        <f t="shared" si="53"/>
        <v>4604.6898903792935</v>
      </c>
      <c r="BN251" s="5">
        <f t="shared" si="25"/>
        <v>2275.7897047302886</v>
      </c>
      <c r="BO251" s="35">
        <f t="shared" si="26"/>
        <v>7.0846640233731648E-2</v>
      </c>
      <c r="BP251" s="5">
        <f t="shared" si="27"/>
        <v>2328.9001856490049</v>
      </c>
      <c r="BQ251" s="35">
        <f t="shared" si="28"/>
        <v>7.2499999999999995E-2</v>
      </c>
      <c r="BR251" s="5">
        <f t="shared" si="54"/>
        <v>291802.65552834311</v>
      </c>
      <c r="BS251" s="5">
        <f t="shared" si="55"/>
        <v>831741.67772420414</v>
      </c>
      <c r="BT251" s="5">
        <f t="shared" si="29"/>
        <v>383197.34447165678</v>
      </c>
      <c r="BU251" s="5">
        <f t="shared" si="30"/>
        <v>1123544.3332525473</v>
      </c>
      <c r="BV251" s="150"/>
      <c r="BW251" s="2">
        <v>244</v>
      </c>
      <c r="BX251" s="118">
        <v>52263</v>
      </c>
      <c r="BY251" s="5">
        <f t="shared" si="56"/>
        <v>380032.5432614311</v>
      </c>
      <c r="BZ251" s="5">
        <f t="shared" si="57"/>
        <v>4490.7918424594827</v>
      </c>
      <c r="CA251" s="5">
        <f t="shared" si="31"/>
        <v>2273.9353401011344</v>
      </c>
      <c r="CB251" s="35">
        <f t="shared" si="32"/>
        <v>7.1802335260646999E-2</v>
      </c>
      <c r="CC251" s="5">
        <f t="shared" si="33"/>
        <v>2216.8565023583483</v>
      </c>
      <c r="CD251" s="35">
        <f t="shared" si="34"/>
        <v>7.0000000000000007E-2</v>
      </c>
      <c r="CE251" s="5">
        <f t="shared" si="58"/>
        <v>297241.39207867009</v>
      </c>
      <c r="CF251" s="5">
        <f t="shared" si="59"/>
        <v>798511.8174814441</v>
      </c>
      <c r="CG251" s="5">
        <f t="shared" si="35"/>
        <v>377758.60792132997</v>
      </c>
      <c r="CH251" s="5">
        <f t="shared" si="36"/>
        <v>1095753.2095601142</v>
      </c>
    </row>
    <row r="252" spans="9:86" ht="14.25" customHeight="1">
      <c r="I252" s="150"/>
      <c r="J252" s="2">
        <v>245</v>
      </c>
      <c r="K252" s="118">
        <v>52291</v>
      </c>
      <c r="L252" s="5">
        <f t="shared" si="37"/>
        <v>404441.38100822095</v>
      </c>
      <c r="M252" s="5">
        <f t="shared" si="0"/>
        <v>5071.049577343746</v>
      </c>
      <c r="N252" s="5">
        <f t="shared" si="1"/>
        <v>2290.5150829122272</v>
      </c>
      <c r="O252" s="35">
        <f t="shared" si="2"/>
        <v>6.7960852389602588E-2</v>
      </c>
      <c r="P252" s="5">
        <f t="shared" si="3"/>
        <v>2780.5344944315189</v>
      </c>
      <c r="Q252" s="35">
        <f t="shared" si="4"/>
        <v>8.249999999999999E-2</v>
      </c>
      <c r="R252" s="5">
        <f t="shared" si="38"/>
        <v>272849.13407469151</v>
      </c>
      <c r="S252" s="5">
        <f t="shared" si="39"/>
        <v>969558.0123745267</v>
      </c>
      <c r="T252" s="5">
        <f t="shared" si="5"/>
        <v>402150.86592530872</v>
      </c>
      <c r="U252" s="5">
        <f t="shared" si="6"/>
        <v>1242407.1464492183</v>
      </c>
      <c r="V252" s="150"/>
      <c r="W252" s="2">
        <v>245</v>
      </c>
      <c r="X252" s="118">
        <v>52291</v>
      </c>
      <c r="Y252" s="5">
        <f t="shared" si="40"/>
        <v>399210.98529565037</v>
      </c>
      <c r="Z252" s="5">
        <f t="shared" si="41"/>
        <v>4952.9108736857979</v>
      </c>
      <c r="AA252" s="5">
        <f t="shared" si="7"/>
        <v>2291.5043050481286</v>
      </c>
      <c r="AB252" s="35">
        <f t="shared" si="8"/>
        <v>6.8880999454994582E-2</v>
      </c>
      <c r="AC252" s="5">
        <f t="shared" si="9"/>
        <v>2661.4065686376694</v>
      </c>
      <c r="AD252" s="35">
        <f t="shared" si="10"/>
        <v>0.08</v>
      </c>
      <c r="AE252" s="5">
        <f t="shared" si="42"/>
        <v>278080.51900939766</v>
      </c>
      <c r="AF252" s="5">
        <f t="shared" si="43"/>
        <v>935382.64504362259</v>
      </c>
      <c r="AG252" s="5">
        <f t="shared" si="11"/>
        <v>396919.48099060223</v>
      </c>
      <c r="AH252" s="5">
        <f t="shared" si="12"/>
        <v>1213463.1640530203</v>
      </c>
      <c r="AI252" s="150"/>
      <c r="AJ252" s="2">
        <v>245</v>
      </c>
      <c r="AK252" s="118">
        <v>52291</v>
      </c>
      <c r="AL252" s="5">
        <f t="shared" si="44"/>
        <v>393925.58423814067</v>
      </c>
      <c r="AM252" s="5">
        <f t="shared" si="45"/>
        <v>4835.7826575235513</v>
      </c>
      <c r="AN252" s="5">
        <f t="shared" si="13"/>
        <v>2291.6799259855593</v>
      </c>
      <c r="AO252" s="35">
        <f t="shared" si="14"/>
        <v>6.9810543443154432E-2</v>
      </c>
      <c r="AP252" s="5">
        <f t="shared" si="15"/>
        <v>2544.102731537992</v>
      </c>
      <c r="AQ252" s="35">
        <f t="shared" si="16"/>
        <v>7.7500000000000013E-2</v>
      </c>
      <c r="AR252" s="5">
        <f t="shared" si="46"/>
        <v>283366.09568784462</v>
      </c>
      <c r="AS252" s="5">
        <f t="shared" si="47"/>
        <v>901400.65540542628</v>
      </c>
      <c r="AT252" s="5">
        <f t="shared" si="17"/>
        <v>391633.90431215509</v>
      </c>
      <c r="AU252" s="5">
        <f t="shared" si="18"/>
        <v>1184766.751093271</v>
      </c>
      <c r="AV252" s="150"/>
      <c r="AW252" s="2">
        <v>245</v>
      </c>
      <c r="AX252" s="118">
        <v>52291</v>
      </c>
      <c r="AY252" s="5">
        <f t="shared" si="48"/>
        <v>388587.0411305739</v>
      </c>
      <c r="AZ252" s="5">
        <f t="shared" si="49"/>
        <v>4719.6979327312483</v>
      </c>
      <c r="BA252" s="5">
        <f t="shared" si="19"/>
        <v>2291.0289256651618</v>
      </c>
      <c r="BB252" s="35">
        <f t="shared" si="20"/>
        <v>7.0749521208927552E-2</v>
      </c>
      <c r="BC252" s="5">
        <f t="shared" si="21"/>
        <v>2428.6690070660866</v>
      </c>
      <c r="BD252" s="35">
        <f t="shared" si="22"/>
        <v>7.4999999999999997E-2</v>
      </c>
      <c r="BE252" s="5">
        <f t="shared" si="50"/>
        <v>288703.98779509129</v>
      </c>
      <c r="BF252" s="5">
        <f t="shared" si="51"/>
        <v>867622.00572406431</v>
      </c>
      <c r="BG252" s="5">
        <f t="shared" si="23"/>
        <v>386296.01220490871</v>
      </c>
      <c r="BH252" s="5">
        <f t="shared" si="24"/>
        <v>1156325.9935191555</v>
      </c>
      <c r="BI252" s="150"/>
      <c r="BJ252" s="2">
        <v>245</v>
      </c>
      <c r="BK252" s="118">
        <v>52291</v>
      </c>
      <c r="BL252" s="5">
        <f t="shared" si="52"/>
        <v>383197.34447165678</v>
      </c>
      <c r="BM252" s="5">
        <f t="shared" si="53"/>
        <v>4604.6898903792935</v>
      </c>
      <c r="BN252" s="5">
        <f t="shared" si="25"/>
        <v>2289.5392675297007</v>
      </c>
      <c r="BO252" s="35">
        <f t="shared" si="26"/>
        <v>7.1697968701316395E-2</v>
      </c>
      <c r="BP252" s="5">
        <f t="shared" si="27"/>
        <v>2315.1506228495928</v>
      </c>
      <c r="BQ252" s="35">
        <f t="shared" si="28"/>
        <v>7.2499999999999981E-2</v>
      </c>
      <c r="BR252" s="5">
        <f t="shared" si="54"/>
        <v>294092.19479587278</v>
      </c>
      <c r="BS252" s="5">
        <f t="shared" si="55"/>
        <v>834056.82834705373</v>
      </c>
      <c r="BT252" s="5">
        <f t="shared" si="29"/>
        <v>380907.8052041271</v>
      </c>
      <c r="BU252" s="5">
        <f t="shared" si="30"/>
        <v>1128149.0231429264</v>
      </c>
      <c r="BV252" s="150"/>
      <c r="BW252" s="2">
        <v>245</v>
      </c>
      <c r="BX252" s="118">
        <v>52291</v>
      </c>
      <c r="BY252" s="5">
        <f t="shared" si="56"/>
        <v>377758.60792132997</v>
      </c>
      <c r="BZ252" s="5">
        <f t="shared" si="57"/>
        <v>4490.7918424594827</v>
      </c>
      <c r="CA252" s="5">
        <f t="shared" si="31"/>
        <v>2287.1999629183911</v>
      </c>
      <c r="CB252" s="35">
        <f t="shared" si="32"/>
        <v>7.2655920949223046E-2</v>
      </c>
      <c r="CC252" s="5">
        <f t="shared" si="33"/>
        <v>2203.5918795410917</v>
      </c>
      <c r="CD252" s="35">
        <f t="shared" si="34"/>
        <v>7.0000000000000007E-2</v>
      </c>
      <c r="CE252" s="5">
        <f t="shared" si="58"/>
        <v>299528.5920415885</v>
      </c>
      <c r="CF252" s="5">
        <f t="shared" si="59"/>
        <v>800715.40936098516</v>
      </c>
      <c r="CG252" s="5">
        <f t="shared" si="35"/>
        <v>375471.40795841155</v>
      </c>
      <c r="CH252" s="5">
        <f t="shared" si="36"/>
        <v>1100244.0014025737</v>
      </c>
    </row>
    <row r="253" spans="9:86" ht="14.25" customHeight="1">
      <c r="I253" s="150"/>
      <c r="J253" s="2">
        <v>246</v>
      </c>
      <c r="K253" s="118">
        <v>52322</v>
      </c>
      <c r="L253" s="5">
        <f t="shared" si="37"/>
        <v>402150.86592530872</v>
      </c>
      <c r="M253" s="5">
        <f t="shared" si="0"/>
        <v>5071.049577343746</v>
      </c>
      <c r="N253" s="5">
        <f t="shared" si="1"/>
        <v>2306.2623741072484</v>
      </c>
      <c r="O253" s="35">
        <f t="shared" si="2"/>
        <v>6.88178264284207E-2</v>
      </c>
      <c r="P253" s="5">
        <f t="shared" si="3"/>
        <v>2764.7872032364976</v>
      </c>
      <c r="Q253" s="35">
        <f t="shared" si="4"/>
        <v>8.2500000000000004E-2</v>
      </c>
      <c r="R253" s="5">
        <f t="shared" si="38"/>
        <v>275155.39644879877</v>
      </c>
      <c r="S253" s="5">
        <f t="shared" si="39"/>
        <v>972322.79957776319</v>
      </c>
      <c r="T253" s="5">
        <f t="shared" si="5"/>
        <v>399844.60355120146</v>
      </c>
      <c r="U253" s="5">
        <f t="shared" si="6"/>
        <v>1247478.196026562</v>
      </c>
      <c r="V253" s="150"/>
      <c r="W253" s="2">
        <v>246</v>
      </c>
      <c r="X253" s="118">
        <v>52322</v>
      </c>
      <c r="Y253" s="5">
        <f t="shared" si="40"/>
        <v>396919.48099060223</v>
      </c>
      <c r="Z253" s="5">
        <f t="shared" si="41"/>
        <v>4952.9108736857979</v>
      </c>
      <c r="AA253" s="5">
        <f t="shared" si="7"/>
        <v>2306.7810004151161</v>
      </c>
      <c r="AB253" s="35">
        <f t="shared" si="8"/>
        <v>6.9740522525869167E-2</v>
      </c>
      <c r="AC253" s="5">
        <f t="shared" si="9"/>
        <v>2646.1298732706819</v>
      </c>
      <c r="AD253" s="35">
        <f t="shared" si="10"/>
        <v>0.08</v>
      </c>
      <c r="AE253" s="5">
        <f t="shared" si="42"/>
        <v>280387.30000981275</v>
      </c>
      <c r="AF253" s="5">
        <f t="shared" si="43"/>
        <v>938028.77491689322</v>
      </c>
      <c r="AG253" s="5">
        <f t="shared" si="11"/>
        <v>394612.69999018713</v>
      </c>
      <c r="AH253" s="5">
        <f t="shared" si="12"/>
        <v>1218416.074926706</v>
      </c>
      <c r="AI253" s="150"/>
      <c r="AJ253" s="2">
        <v>246</v>
      </c>
      <c r="AK253" s="118">
        <v>52322</v>
      </c>
      <c r="AL253" s="5">
        <f t="shared" si="44"/>
        <v>391633.90431215509</v>
      </c>
      <c r="AM253" s="5">
        <f t="shared" si="45"/>
        <v>4835.7826575235513</v>
      </c>
      <c r="AN253" s="5">
        <f t="shared" si="13"/>
        <v>2306.4803588408831</v>
      </c>
      <c r="AO253" s="35">
        <f t="shared" si="14"/>
        <v>7.0672543927733603E-2</v>
      </c>
      <c r="AP253" s="5">
        <f t="shared" si="15"/>
        <v>2529.3022986826682</v>
      </c>
      <c r="AQ253" s="35">
        <f t="shared" si="16"/>
        <v>7.7499999999999999E-2</v>
      </c>
      <c r="AR253" s="5">
        <f t="shared" si="46"/>
        <v>285672.57604668551</v>
      </c>
      <c r="AS253" s="5">
        <f t="shared" si="47"/>
        <v>903929.95770410891</v>
      </c>
      <c r="AT253" s="5">
        <f t="shared" si="17"/>
        <v>389327.4239533142</v>
      </c>
      <c r="AU253" s="5">
        <f t="shared" si="18"/>
        <v>1189602.5337507944</v>
      </c>
      <c r="AV253" s="150"/>
      <c r="AW253" s="2">
        <v>246</v>
      </c>
      <c r="AX253" s="118">
        <v>52322</v>
      </c>
      <c r="AY253" s="5">
        <f t="shared" si="48"/>
        <v>386296.01220490871</v>
      </c>
      <c r="AZ253" s="5">
        <f t="shared" si="49"/>
        <v>4719.6979327312483</v>
      </c>
      <c r="BA253" s="5">
        <f t="shared" si="19"/>
        <v>2305.347856450569</v>
      </c>
      <c r="BB253" s="35">
        <f t="shared" si="20"/>
        <v>7.1613926634926037E-2</v>
      </c>
      <c r="BC253" s="5">
        <f t="shared" si="21"/>
        <v>2414.3500762806793</v>
      </c>
      <c r="BD253" s="35">
        <f t="shared" si="22"/>
        <v>7.4999999999999997E-2</v>
      </c>
      <c r="BE253" s="5">
        <f t="shared" si="50"/>
        <v>291009.33565154189</v>
      </c>
      <c r="BF253" s="5">
        <f t="shared" si="51"/>
        <v>870036.35580034496</v>
      </c>
      <c r="BG253" s="5">
        <f t="shared" si="23"/>
        <v>383990.66434845811</v>
      </c>
      <c r="BH253" s="5">
        <f t="shared" si="24"/>
        <v>1161045.6914518869</v>
      </c>
      <c r="BI253" s="150"/>
      <c r="BJ253" s="2">
        <v>246</v>
      </c>
      <c r="BK253" s="118">
        <v>52322</v>
      </c>
      <c r="BL253" s="5">
        <f t="shared" si="52"/>
        <v>380907.8052041271</v>
      </c>
      <c r="BM253" s="5">
        <f t="shared" si="53"/>
        <v>4604.6898903792935</v>
      </c>
      <c r="BN253" s="5">
        <f t="shared" si="25"/>
        <v>2303.3719006043589</v>
      </c>
      <c r="BO253" s="35">
        <f t="shared" si="26"/>
        <v>7.2564705762434775E-2</v>
      </c>
      <c r="BP253" s="5">
        <f t="shared" si="27"/>
        <v>2301.3179897749346</v>
      </c>
      <c r="BQ253" s="35">
        <f t="shared" si="28"/>
        <v>7.2499999999999995E-2</v>
      </c>
      <c r="BR253" s="5">
        <f t="shared" si="54"/>
        <v>296395.56669647712</v>
      </c>
      <c r="BS253" s="5">
        <f t="shared" si="55"/>
        <v>836358.14633682871</v>
      </c>
      <c r="BT253" s="5">
        <f t="shared" si="29"/>
        <v>378604.43330352276</v>
      </c>
      <c r="BU253" s="5">
        <f t="shared" si="30"/>
        <v>1132753.7130333059</v>
      </c>
      <c r="BV253" s="150"/>
      <c r="BW253" s="2">
        <v>246</v>
      </c>
      <c r="BX253" s="118">
        <v>52322</v>
      </c>
      <c r="BY253" s="5">
        <f t="shared" si="56"/>
        <v>375471.40795841155</v>
      </c>
      <c r="BZ253" s="5">
        <f t="shared" si="57"/>
        <v>4490.7918424594827</v>
      </c>
      <c r="CA253" s="5">
        <f t="shared" si="31"/>
        <v>2300.5419627020819</v>
      </c>
      <c r="CB253" s="35">
        <f t="shared" si="32"/>
        <v>7.3524915525612466E-2</v>
      </c>
      <c r="CC253" s="5">
        <f t="shared" si="33"/>
        <v>2190.2498797574008</v>
      </c>
      <c r="CD253" s="35">
        <f t="shared" si="34"/>
        <v>7.0000000000000007E-2</v>
      </c>
      <c r="CE253" s="5">
        <f t="shared" si="58"/>
        <v>301829.13400429056</v>
      </c>
      <c r="CF253" s="5">
        <f t="shared" si="59"/>
        <v>802905.65924074256</v>
      </c>
      <c r="CG253" s="5">
        <f t="shared" si="35"/>
        <v>373170.86599570949</v>
      </c>
      <c r="CH253" s="5">
        <f t="shared" si="36"/>
        <v>1104734.7932450331</v>
      </c>
    </row>
    <row r="254" spans="9:86" ht="14.25" customHeight="1">
      <c r="I254" s="150"/>
      <c r="J254" s="2">
        <v>247</v>
      </c>
      <c r="K254" s="118">
        <v>52352</v>
      </c>
      <c r="L254" s="5">
        <f t="shared" si="37"/>
        <v>399844.60355120146</v>
      </c>
      <c r="M254" s="5">
        <f t="shared" si="0"/>
        <v>5071.049577343746</v>
      </c>
      <c r="N254" s="5">
        <f t="shared" si="1"/>
        <v>2322.117927929236</v>
      </c>
      <c r="O254" s="35">
        <f t="shared" si="2"/>
        <v>6.9690612021934092E-2</v>
      </c>
      <c r="P254" s="5">
        <f t="shared" si="3"/>
        <v>2748.93164941451</v>
      </c>
      <c r="Q254" s="35">
        <f t="shared" si="4"/>
        <v>8.2500000000000004E-2</v>
      </c>
      <c r="R254" s="5">
        <f t="shared" si="38"/>
        <v>277477.51437672798</v>
      </c>
      <c r="S254" s="5">
        <f t="shared" si="39"/>
        <v>975071.73122717766</v>
      </c>
      <c r="T254" s="5">
        <f t="shared" si="5"/>
        <v>397522.48562327225</v>
      </c>
      <c r="U254" s="5">
        <f t="shared" si="6"/>
        <v>1252549.2456039055</v>
      </c>
      <c r="V254" s="150"/>
      <c r="W254" s="2">
        <v>247</v>
      </c>
      <c r="X254" s="118">
        <v>52352</v>
      </c>
      <c r="Y254" s="5">
        <f t="shared" si="40"/>
        <v>394612.69999018713</v>
      </c>
      <c r="Z254" s="5">
        <f t="shared" si="41"/>
        <v>4952.9108736857979</v>
      </c>
      <c r="AA254" s="5">
        <f t="shared" si="7"/>
        <v>2322.1595404178834</v>
      </c>
      <c r="AB254" s="35">
        <f t="shared" si="8"/>
        <v>7.0615858247105437E-2</v>
      </c>
      <c r="AC254" s="5">
        <f t="shared" si="9"/>
        <v>2630.7513332679146</v>
      </c>
      <c r="AD254" s="35">
        <f t="shared" si="10"/>
        <v>8.0000000000000016E-2</v>
      </c>
      <c r="AE254" s="5">
        <f t="shared" si="42"/>
        <v>282709.45955023065</v>
      </c>
      <c r="AF254" s="5">
        <f t="shared" si="43"/>
        <v>940659.52625016111</v>
      </c>
      <c r="AG254" s="5">
        <f t="shared" si="11"/>
        <v>392290.54044976924</v>
      </c>
      <c r="AH254" s="5">
        <f t="shared" si="12"/>
        <v>1223368.9858003918</v>
      </c>
      <c r="AI254" s="150"/>
      <c r="AJ254" s="2">
        <v>247</v>
      </c>
      <c r="AK254" s="118">
        <v>52352</v>
      </c>
      <c r="AL254" s="5">
        <f t="shared" si="44"/>
        <v>389327.4239533142</v>
      </c>
      <c r="AM254" s="5">
        <f t="shared" si="45"/>
        <v>4835.7826575235513</v>
      </c>
      <c r="AN254" s="5">
        <f t="shared" si="13"/>
        <v>2321.3763778250636</v>
      </c>
      <c r="AO254" s="35">
        <f t="shared" si="14"/>
        <v>7.1550357925058858E-2</v>
      </c>
      <c r="AP254" s="5">
        <f t="shared" si="15"/>
        <v>2514.4062796984877</v>
      </c>
      <c r="AQ254" s="35">
        <f t="shared" si="16"/>
        <v>7.7499999999999999E-2</v>
      </c>
      <c r="AR254" s="5">
        <f t="shared" si="46"/>
        <v>287993.95242451056</v>
      </c>
      <c r="AS254" s="5">
        <f t="shared" si="47"/>
        <v>906444.36398380739</v>
      </c>
      <c r="AT254" s="5">
        <f t="shared" si="17"/>
        <v>387006.04757548915</v>
      </c>
      <c r="AU254" s="5">
        <f t="shared" si="18"/>
        <v>1194438.316408318</v>
      </c>
      <c r="AV254" s="150"/>
      <c r="AW254" s="2">
        <v>247</v>
      </c>
      <c r="AX254" s="118">
        <v>52352</v>
      </c>
      <c r="AY254" s="5">
        <f t="shared" si="48"/>
        <v>383990.66434845811</v>
      </c>
      <c r="AZ254" s="5">
        <f t="shared" si="49"/>
        <v>4719.6979327312483</v>
      </c>
      <c r="BA254" s="5">
        <f t="shared" si="19"/>
        <v>2319.7562805533853</v>
      </c>
      <c r="BB254" s="35">
        <f t="shared" si="20"/>
        <v>7.2494146215438843E-2</v>
      </c>
      <c r="BC254" s="5">
        <f t="shared" si="21"/>
        <v>2399.941652177863</v>
      </c>
      <c r="BD254" s="35">
        <f t="shared" si="22"/>
        <v>7.4999999999999997E-2</v>
      </c>
      <c r="BE254" s="5">
        <f t="shared" si="50"/>
        <v>293329.0919320953</v>
      </c>
      <c r="BF254" s="5">
        <f t="shared" si="51"/>
        <v>872436.29745252279</v>
      </c>
      <c r="BG254" s="5">
        <f t="shared" si="23"/>
        <v>381670.9080679047</v>
      </c>
      <c r="BH254" s="5">
        <f t="shared" si="24"/>
        <v>1165765.389384618</v>
      </c>
      <c r="BI254" s="150"/>
      <c r="BJ254" s="2">
        <v>247</v>
      </c>
      <c r="BK254" s="118">
        <v>52352</v>
      </c>
      <c r="BL254" s="5">
        <f t="shared" si="52"/>
        <v>378604.43330352276</v>
      </c>
      <c r="BM254" s="5">
        <f t="shared" si="53"/>
        <v>4604.6898903792935</v>
      </c>
      <c r="BN254" s="5">
        <f t="shared" si="25"/>
        <v>2317.2881058371768</v>
      </c>
      <c r="BO254" s="35">
        <f t="shared" si="26"/>
        <v>7.34472574116775E-2</v>
      </c>
      <c r="BP254" s="5">
        <f t="shared" si="27"/>
        <v>2287.4017845421167</v>
      </c>
      <c r="BQ254" s="35">
        <f t="shared" si="28"/>
        <v>7.2499999999999995E-2</v>
      </c>
      <c r="BR254" s="5">
        <f t="shared" si="54"/>
        <v>298712.85480231431</v>
      </c>
      <c r="BS254" s="5">
        <f t="shared" si="55"/>
        <v>838645.54812137084</v>
      </c>
      <c r="BT254" s="5">
        <f t="shared" si="29"/>
        <v>376287.14519768558</v>
      </c>
      <c r="BU254" s="5">
        <f t="shared" si="30"/>
        <v>1137358.402923685</v>
      </c>
      <c r="BV254" s="150"/>
      <c r="BW254" s="2">
        <v>247</v>
      </c>
      <c r="BX254" s="118">
        <v>52352</v>
      </c>
      <c r="BY254" s="5">
        <f t="shared" si="56"/>
        <v>373170.86599570949</v>
      </c>
      <c r="BZ254" s="5">
        <f t="shared" si="57"/>
        <v>4490.7918424594827</v>
      </c>
      <c r="CA254" s="5">
        <f t="shared" si="31"/>
        <v>2313.9617908178438</v>
      </c>
      <c r="CB254" s="35">
        <f t="shared" si="32"/>
        <v>7.4409724927811977E-2</v>
      </c>
      <c r="CC254" s="5">
        <f t="shared" si="33"/>
        <v>2176.8300516416389</v>
      </c>
      <c r="CD254" s="35">
        <f t="shared" si="34"/>
        <v>7.0000000000000007E-2</v>
      </c>
      <c r="CE254" s="5">
        <f t="shared" si="58"/>
        <v>304143.09579510841</v>
      </c>
      <c r="CF254" s="5">
        <f t="shared" si="59"/>
        <v>805082.48929238424</v>
      </c>
      <c r="CG254" s="5">
        <f t="shared" si="35"/>
        <v>370856.90420489165</v>
      </c>
      <c r="CH254" s="5">
        <f t="shared" si="36"/>
        <v>1109225.5850874926</v>
      </c>
    </row>
    <row r="255" spans="9:86" ht="14.25" customHeight="1">
      <c r="I255" s="150"/>
      <c r="J255" s="2">
        <v>248</v>
      </c>
      <c r="K255" s="118">
        <v>52383</v>
      </c>
      <c r="L255" s="5">
        <f t="shared" si="37"/>
        <v>397522.48562327225</v>
      </c>
      <c r="M255" s="5">
        <f t="shared" si="0"/>
        <v>5071.049577343746</v>
      </c>
      <c r="N255" s="5">
        <f t="shared" si="1"/>
        <v>2338.0824886837495</v>
      </c>
      <c r="O255" s="35">
        <f t="shared" si="2"/>
        <v>7.057962977921782E-2</v>
      </c>
      <c r="P255" s="5">
        <f t="shared" si="3"/>
        <v>2732.9670886599965</v>
      </c>
      <c r="Q255" s="35">
        <f t="shared" si="4"/>
        <v>8.249999999999999E-2</v>
      </c>
      <c r="R255" s="5">
        <f t="shared" si="38"/>
        <v>279815.59686541173</v>
      </c>
      <c r="S255" s="5">
        <f t="shared" si="39"/>
        <v>977804.69831583765</v>
      </c>
      <c r="T255" s="5">
        <f t="shared" si="5"/>
        <v>395184.4031345885</v>
      </c>
      <c r="U255" s="5">
        <f t="shared" si="6"/>
        <v>1257620.2951812493</v>
      </c>
      <c r="V255" s="150"/>
      <c r="W255" s="2">
        <v>248</v>
      </c>
      <c r="X255" s="118">
        <v>52383</v>
      </c>
      <c r="Y255" s="5">
        <f t="shared" si="40"/>
        <v>392290.54044976924</v>
      </c>
      <c r="Z255" s="5">
        <f t="shared" si="41"/>
        <v>4952.9108736857979</v>
      </c>
      <c r="AA255" s="5">
        <f t="shared" si="7"/>
        <v>2337.6406040206693</v>
      </c>
      <c r="AB255" s="35">
        <f t="shared" si="8"/>
        <v>7.1507427163770482E-2</v>
      </c>
      <c r="AC255" s="5">
        <f t="shared" si="9"/>
        <v>2615.2702696651286</v>
      </c>
      <c r="AD255" s="35">
        <f t="shared" si="10"/>
        <v>8.0000000000000016E-2</v>
      </c>
      <c r="AE255" s="5">
        <f t="shared" si="42"/>
        <v>285047.10015425133</v>
      </c>
      <c r="AF255" s="5">
        <f t="shared" si="43"/>
        <v>943274.79651982628</v>
      </c>
      <c r="AG255" s="5">
        <f t="shared" si="11"/>
        <v>389952.89984574856</v>
      </c>
      <c r="AH255" s="5">
        <f t="shared" si="12"/>
        <v>1228321.8966740775</v>
      </c>
      <c r="AI255" s="150"/>
      <c r="AJ255" s="2">
        <v>248</v>
      </c>
      <c r="AK255" s="118">
        <v>52383</v>
      </c>
      <c r="AL255" s="5">
        <f t="shared" si="44"/>
        <v>387006.04757548915</v>
      </c>
      <c r="AM255" s="5">
        <f t="shared" si="45"/>
        <v>4835.7826575235513</v>
      </c>
      <c r="AN255" s="5">
        <f t="shared" si="13"/>
        <v>2336.3686002651839</v>
      </c>
      <c r="AO255" s="35">
        <f t="shared" si="14"/>
        <v>7.244440591774845E-2</v>
      </c>
      <c r="AP255" s="5">
        <f t="shared" si="15"/>
        <v>2499.4140572583674</v>
      </c>
      <c r="AQ255" s="35">
        <f t="shared" si="16"/>
        <v>7.7499999999999999E-2</v>
      </c>
      <c r="AR255" s="5">
        <f t="shared" si="46"/>
        <v>290330.32102477574</v>
      </c>
      <c r="AS255" s="5">
        <f t="shared" si="47"/>
        <v>908943.77804106579</v>
      </c>
      <c r="AT255" s="5">
        <f t="shared" si="17"/>
        <v>384669.67897522397</v>
      </c>
      <c r="AU255" s="5">
        <f t="shared" si="18"/>
        <v>1199274.0990658416</v>
      </c>
      <c r="AV255" s="150"/>
      <c r="AW255" s="2">
        <v>248</v>
      </c>
      <c r="AX255" s="118">
        <v>52383</v>
      </c>
      <c r="AY255" s="5">
        <f t="shared" si="48"/>
        <v>381670.9080679047</v>
      </c>
      <c r="AZ255" s="5">
        <f t="shared" si="49"/>
        <v>4719.6979327312483</v>
      </c>
      <c r="BA255" s="5">
        <f t="shared" si="19"/>
        <v>2334.2547573068441</v>
      </c>
      <c r="BB255" s="35">
        <f t="shared" si="20"/>
        <v>7.3390600372136724E-2</v>
      </c>
      <c r="BC255" s="5">
        <f t="shared" si="21"/>
        <v>2385.4431754244042</v>
      </c>
      <c r="BD255" s="35">
        <f t="shared" si="22"/>
        <v>7.4999999999999997E-2</v>
      </c>
      <c r="BE255" s="5">
        <f t="shared" si="50"/>
        <v>295663.34668940213</v>
      </c>
      <c r="BF255" s="5">
        <f t="shared" si="51"/>
        <v>874821.74062794715</v>
      </c>
      <c r="BG255" s="5">
        <f t="shared" si="23"/>
        <v>379336.65331059787</v>
      </c>
      <c r="BH255" s="5">
        <f t="shared" si="24"/>
        <v>1170485.0873173494</v>
      </c>
      <c r="BI255" s="150"/>
      <c r="BJ255" s="2">
        <v>248</v>
      </c>
      <c r="BK255" s="118">
        <v>52383</v>
      </c>
      <c r="BL255" s="5">
        <f t="shared" si="52"/>
        <v>376287.14519768558</v>
      </c>
      <c r="BM255" s="5">
        <f t="shared" si="53"/>
        <v>4604.6898903792935</v>
      </c>
      <c r="BN255" s="5">
        <f t="shared" si="25"/>
        <v>2331.2883881432767</v>
      </c>
      <c r="BO255" s="35">
        <f t="shared" si="26"/>
        <v>7.4346044011208992E-2</v>
      </c>
      <c r="BP255" s="5">
        <f t="shared" si="27"/>
        <v>2273.4015022360168</v>
      </c>
      <c r="BQ255" s="35">
        <f t="shared" si="28"/>
        <v>7.2499999999999981E-2</v>
      </c>
      <c r="BR255" s="5">
        <f t="shared" si="54"/>
        <v>301044.1431904576</v>
      </c>
      <c r="BS255" s="5">
        <f t="shared" si="55"/>
        <v>840918.94962360687</v>
      </c>
      <c r="BT255" s="5">
        <f t="shared" si="29"/>
        <v>373955.85680954228</v>
      </c>
      <c r="BU255" s="5">
        <f t="shared" si="30"/>
        <v>1141963.0928140646</v>
      </c>
      <c r="BV255" s="150"/>
      <c r="BW255" s="2">
        <v>248</v>
      </c>
      <c r="BX255" s="118">
        <v>52383</v>
      </c>
      <c r="BY255" s="5">
        <f t="shared" si="56"/>
        <v>370856.90420489165</v>
      </c>
      <c r="BZ255" s="5">
        <f t="shared" si="57"/>
        <v>4490.7918424594827</v>
      </c>
      <c r="CA255" s="5">
        <f t="shared" si="31"/>
        <v>2327.4599012642811</v>
      </c>
      <c r="CB255" s="35">
        <f t="shared" si="32"/>
        <v>7.5310769459858373E-2</v>
      </c>
      <c r="CC255" s="5">
        <f t="shared" si="33"/>
        <v>2163.3319411952016</v>
      </c>
      <c r="CD255" s="35">
        <f t="shared" si="34"/>
        <v>7.0000000000000007E-2</v>
      </c>
      <c r="CE255" s="5">
        <f t="shared" si="58"/>
        <v>306470.5556963727</v>
      </c>
      <c r="CF255" s="5">
        <f t="shared" si="59"/>
        <v>807245.82123357942</v>
      </c>
      <c r="CG255" s="5">
        <f t="shared" si="35"/>
        <v>368529.44430362736</v>
      </c>
      <c r="CH255" s="5">
        <f t="shared" si="36"/>
        <v>1113716.3769299521</v>
      </c>
    </row>
    <row r="256" spans="9:86" ht="14.25" customHeight="1">
      <c r="I256" s="150"/>
      <c r="J256" s="2">
        <v>249</v>
      </c>
      <c r="K256" s="118">
        <v>52413</v>
      </c>
      <c r="L256" s="5">
        <f t="shared" si="37"/>
        <v>395184.4031345885</v>
      </c>
      <c r="M256" s="5">
        <f t="shared" si="0"/>
        <v>5071.049577343746</v>
      </c>
      <c r="N256" s="5">
        <f t="shared" si="1"/>
        <v>2354.1568057934501</v>
      </c>
      <c r="O256" s="35">
        <f t="shared" si="2"/>
        <v>7.1485315324806231E-2</v>
      </c>
      <c r="P256" s="5">
        <f t="shared" si="3"/>
        <v>2716.8927715502959</v>
      </c>
      <c r="Q256" s="35">
        <f t="shared" si="4"/>
        <v>8.2500000000000004E-2</v>
      </c>
      <c r="R256" s="5">
        <f t="shared" si="38"/>
        <v>282169.7536712052</v>
      </c>
      <c r="S256" s="5">
        <f t="shared" si="39"/>
        <v>980521.59108738799</v>
      </c>
      <c r="T256" s="5">
        <f t="shared" si="5"/>
        <v>392830.24632879504</v>
      </c>
      <c r="U256" s="5">
        <f t="shared" si="6"/>
        <v>1262691.3447585932</v>
      </c>
      <c r="V256" s="150"/>
      <c r="W256" s="2">
        <v>249</v>
      </c>
      <c r="X256" s="118">
        <v>52413</v>
      </c>
      <c r="Y256" s="5">
        <f t="shared" si="40"/>
        <v>389952.89984574856</v>
      </c>
      <c r="Z256" s="5">
        <f t="shared" si="41"/>
        <v>4952.9108736857979</v>
      </c>
      <c r="AA256" s="5">
        <f t="shared" si="7"/>
        <v>2353.2248747141407</v>
      </c>
      <c r="AB256" s="35">
        <f t="shared" si="8"/>
        <v>7.2415664834752896E-2</v>
      </c>
      <c r="AC256" s="5">
        <f t="shared" si="9"/>
        <v>2599.6859989716572</v>
      </c>
      <c r="AD256" s="35">
        <f t="shared" si="10"/>
        <v>0.08</v>
      </c>
      <c r="AE256" s="5">
        <f t="shared" si="42"/>
        <v>287400.32502896548</v>
      </c>
      <c r="AF256" s="5">
        <f t="shared" si="43"/>
        <v>945874.48251879797</v>
      </c>
      <c r="AG256" s="5">
        <f t="shared" si="11"/>
        <v>387599.6749710344</v>
      </c>
      <c r="AH256" s="5">
        <f t="shared" si="12"/>
        <v>1233274.8075477635</v>
      </c>
      <c r="AI256" s="150"/>
      <c r="AJ256" s="2">
        <v>249</v>
      </c>
      <c r="AK256" s="118">
        <v>52413</v>
      </c>
      <c r="AL256" s="5">
        <f t="shared" si="44"/>
        <v>384669.67897522397</v>
      </c>
      <c r="AM256" s="5">
        <f t="shared" si="45"/>
        <v>4835.7826575235513</v>
      </c>
      <c r="AN256" s="5">
        <f t="shared" si="13"/>
        <v>2351.4576474752298</v>
      </c>
      <c r="AO256" s="35">
        <f t="shared" si="14"/>
        <v>7.3355123400615646E-2</v>
      </c>
      <c r="AP256" s="5">
        <f t="shared" si="15"/>
        <v>2484.3250100483215</v>
      </c>
      <c r="AQ256" s="35">
        <f t="shared" si="16"/>
        <v>7.7499999999999999E-2</v>
      </c>
      <c r="AR256" s="5">
        <f t="shared" si="46"/>
        <v>292681.77867225098</v>
      </c>
      <c r="AS256" s="5">
        <f t="shared" si="47"/>
        <v>911428.10305111413</v>
      </c>
      <c r="AT256" s="5">
        <f t="shared" si="17"/>
        <v>382318.22132774873</v>
      </c>
      <c r="AU256" s="5">
        <f t="shared" si="18"/>
        <v>1204109.881723365</v>
      </c>
      <c r="AV256" s="150"/>
      <c r="AW256" s="2">
        <v>249</v>
      </c>
      <c r="AX256" s="118">
        <v>52413</v>
      </c>
      <c r="AY256" s="5">
        <f t="shared" si="48"/>
        <v>379336.65331059787</v>
      </c>
      <c r="AZ256" s="5">
        <f t="shared" si="49"/>
        <v>4719.6979327312483</v>
      </c>
      <c r="BA256" s="5">
        <f t="shared" si="19"/>
        <v>2348.8438495400119</v>
      </c>
      <c r="BB256" s="35">
        <f t="shared" si="20"/>
        <v>7.4303724537268911E-2</v>
      </c>
      <c r="BC256" s="5">
        <f t="shared" si="21"/>
        <v>2370.8540831912364</v>
      </c>
      <c r="BD256" s="35">
        <f t="shared" si="22"/>
        <v>7.4999999999999997E-2</v>
      </c>
      <c r="BE256" s="5">
        <f t="shared" si="50"/>
        <v>298012.19053894212</v>
      </c>
      <c r="BF256" s="5">
        <f t="shared" si="51"/>
        <v>877192.5947111384</v>
      </c>
      <c r="BG256" s="5">
        <f t="shared" si="23"/>
        <v>376987.80946105788</v>
      </c>
      <c r="BH256" s="5">
        <f t="shared" si="24"/>
        <v>1175204.7852500805</v>
      </c>
      <c r="BI256" s="150"/>
      <c r="BJ256" s="2">
        <v>249</v>
      </c>
      <c r="BK256" s="118">
        <v>52413</v>
      </c>
      <c r="BL256" s="5">
        <f t="shared" si="52"/>
        <v>373955.85680954228</v>
      </c>
      <c r="BM256" s="5">
        <f t="shared" si="53"/>
        <v>4604.6898903792935</v>
      </c>
      <c r="BN256" s="5">
        <f t="shared" si="25"/>
        <v>2345.373255488309</v>
      </c>
      <c r="BO256" s="35">
        <f t="shared" si="26"/>
        <v>7.526150093216441E-2</v>
      </c>
      <c r="BP256" s="5">
        <f t="shared" si="27"/>
        <v>2259.3166348909845</v>
      </c>
      <c r="BQ256" s="35">
        <f t="shared" si="28"/>
        <v>7.2499999999999995E-2</v>
      </c>
      <c r="BR256" s="5">
        <f t="shared" si="54"/>
        <v>303389.51644594589</v>
      </c>
      <c r="BS256" s="5">
        <f t="shared" si="55"/>
        <v>843178.26625849784</v>
      </c>
      <c r="BT256" s="5">
        <f t="shared" si="29"/>
        <v>371610.48355405399</v>
      </c>
      <c r="BU256" s="5">
        <f t="shared" si="30"/>
        <v>1146567.7827044437</v>
      </c>
      <c r="BV256" s="150"/>
      <c r="BW256" s="2">
        <v>249</v>
      </c>
      <c r="BX256" s="118">
        <v>52413</v>
      </c>
      <c r="BY256" s="5">
        <f t="shared" si="56"/>
        <v>368529.44430362736</v>
      </c>
      <c r="BZ256" s="5">
        <f t="shared" si="57"/>
        <v>4490.7918424594827</v>
      </c>
      <c r="CA256" s="5">
        <f t="shared" si="31"/>
        <v>2341.0367506883231</v>
      </c>
      <c r="CB256" s="35">
        <f t="shared" si="32"/>
        <v>7.6228484433159216E-2</v>
      </c>
      <c r="CC256" s="5">
        <f t="shared" si="33"/>
        <v>2149.7550917711596</v>
      </c>
      <c r="CD256" s="35">
        <f t="shared" si="34"/>
        <v>7.0000000000000007E-2</v>
      </c>
      <c r="CE256" s="5">
        <f t="shared" si="58"/>
        <v>308811.59244706103</v>
      </c>
      <c r="CF256" s="5">
        <f t="shared" si="59"/>
        <v>809395.57632535056</v>
      </c>
      <c r="CG256" s="5">
        <f t="shared" si="35"/>
        <v>366188.40755293902</v>
      </c>
      <c r="CH256" s="5">
        <f t="shared" si="36"/>
        <v>1118207.1687724115</v>
      </c>
    </row>
    <row r="257" spans="9:86" ht="14.25" customHeight="1">
      <c r="I257" s="150"/>
      <c r="J257" s="2">
        <v>250</v>
      </c>
      <c r="K257" s="118">
        <v>52444</v>
      </c>
      <c r="L257" s="5">
        <f t="shared" si="37"/>
        <v>392830.24632879504</v>
      </c>
      <c r="M257" s="5">
        <f t="shared" si="0"/>
        <v>5071.049577343746</v>
      </c>
      <c r="N257" s="5">
        <f t="shared" si="1"/>
        <v>2370.34163383328</v>
      </c>
      <c r="O257" s="35">
        <f t="shared" si="2"/>
        <v>7.2408119975038598E-2</v>
      </c>
      <c r="P257" s="5">
        <f t="shared" si="3"/>
        <v>2700.7079435104661</v>
      </c>
      <c r="Q257" s="35">
        <f t="shared" si="4"/>
        <v>8.2500000000000004E-2</v>
      </c>
      <c r="R257" s="5">
        <f t="shared" si="38"/>
        <v>284540.0953050385</v>
      </c>
      <c r="S257" s="5">
        <f t="shared" si="39"/>
        <v>983222.29903089849</v>
      </c>
      <c r="T257" s="5">
        <f t="shared" si="5"/>
        <v>390459.90469496173</v>
      </c>
      <c r="U257" s="5">
        <f t="shared" si="6"/>
        <v>1267762.394335937</v>
      </c>
      <c r="V257" s="150"/>
      <c r="W257" s="2">
        <v>250</v>
      </c>
      <c r="X257" s="118">
        <v>52444</v>
      </c>
      <c r="Y257" s="5">
        <f t="shared" si="40"/>
        <v>387599.6749710344</v>
      </c>
      <c r="Z257" s="5">
        <f t="shared" si="41"/>
        <v>4952.9108736857979</v>
      </c>
      <c r="AA257" s="5">
        <f t="shared" si="7"/>
        <v>2368.9130405455685</v>
      </c>
      <c r="AB257" s="35">
        <f t="shared" si="8"/>
        <v>7.3341022509038969E-2</v>
      </c>
      <c r="AC257" s="5">
        <f t="shared" si="9"/>
        <v>2583.9978331402294</v>
      </c>
      <c r="AD257" s="35">
        <f t="shared" si="10"/>
        <v>0.08</v>
      </c>
      <c r="AE257" s="5">
        <f t="shared" si="42"/>
        <v>289769.23806951108</v>
      </c>
      <c r="AF257" s="5">
        <f t="shared" si="43"/>
        <v>948458.48035193817</v>
      </c>
      <c r="AG257" s="5">
        <f t="shared" si="11"/>
        <v>385230.76193048881</v>
      </c>
      <c r="AH257" s="5">
        <f t="shared" si="12"/>
        <v>1238227.7184214492</v>
      </c>
      <c r="AI257" s="150"/>
      <c r="AJ257" s="2">
        <v>250</v>
      </c>
      <c r="AK257" s="118">
        <v>52444</v>
      </c>
      <c r="AL257" s="5">
        <f t="shared" si="44"/>
        <v>382318.22132774873</v>
      </c>
      <c r="AM257" s="5">
        <f t="shared" si="45"/>
        <v>4835.7826575235513</v>
      </c>
      <c r="AN257" s="5">
        <f t="shared" si="13"/>
        <v>2366.6441447818406</v>
      </c>
      <c r="AO257" s="35">
        <f t="shared" si="14"/>
        <v>7.4282961556875263E-2</v>
      </c>
      <c r="AP257" s="5">
        <f t="shared" si="15"/>
        <v>2469.1385127417107</v>
      </c>
      <c r="AQ257" s="35">
        <f t="shared" si="16"/>
        <v>7.7499999999999999E-2</v>
      </c>
      <c r="AR257" s="5">
        <f t="shared" si="46"/>
        <v>295048.42281703284</v>
      </c>
      <c r="AS257" s="5">
        <f t="shared" si="47"/>
        <v>913897.24156385579</v>
      </c>
      <c r="AT257" s="5">
        <f t="shared" si="17"/>
        <v>379951.57718296687</v>
      </c>
      <c r="AU257" s="5">
        <f t="shared" si="18"/>
        <v>1208945.6643808887</v>
      </c>
      <c r="AV257" s="150"/>
      <c r="AW257" s="2">
        <v>250</v>
      </c>
      <c r="AX257" s="118">
        <v>52444</v>
      </c>
      <c r="AY257" s="5">
        <f t="shared" si="48"/>
        <v>376987.80946105788</v>
      </c>
      <c r="AZ257" s="5">
        <f t="shared" si="49"/>
        <v>4719.6979327312483</v>
      </c>
      <c r="BA257" s="5">
        <f t="shared" si="19"/>
        <v>2363.5241235996368</v>
      </c>
      <c r="BB257" s="35">
        <f t="shared" si="20"/>
        <v>7.523396982980006E-2</v>
      </c>
      <c r="BC257" s="5">
        <f t="shared" si="21"/>
        <v>2356.1738091316115</v>
      </c>
      <c r="BD257" s="35">
        <f t="shared" si="22"/>
        <v>7.4999999999999997E-2</v>
      </c>
      <c r="BE257" s="5">
        <f t="shared" si="50"/>
        <v>300375.71466254175</v>
      </c>
      <c r="BF257" s="5">
        <f t="shared" si="51"/>
        <v>879548.76852027001</v>
      </c>
      <c r="BG257" s="5">
        <f t="shared" si="23"/>
        <v>374624.28533745825</v>
      </c>
      <c r="BH257" s="5">
        <f t="shared" si="24"/>
        <v>1179924.4831828116</v>
      </c>
      <c r="BI257" s="150"/>
      <c r="BJ257" s="2">
        <v>250</v>
      </c>
      <c r="BK257" s="118">
        <v>52444</v>
      </c>
      <c r="BL257" s="5">
        <f t="shared" si="52"/>
        <v>371610.48355405399</v>
      </c>
      <c r="BM257" s="5">
        <f t="shared" si="53"/>
        <v>4604.6898903792935</v>
      </c>
      <c r="BN257" s="5">
        <f t="shared" si="25"/>
        <v>2359.5432189068838</v>
      </c>
      <c r="BO257" s="35">
        <f t="shared" si="26"/>
        <v>7.6194079230716888E-2</v>
      </c>
      <c r="BP257" s="5">
        <f t="shared" si="27"/>
        <v>2245.1466714724097</v>
      </c>
      <c r="BQ257" s="35">
        <f t="shared" si="28"/>
        <v>7.2500000000000009E-2</v>
      </c>
      <c r="BR257" s="5">
        <f t="shared" si="54"/>
        <v>305749.0596648528</v>
      </c>
      <c r="BS257" s="5">
        <f t="shared" si="55"/>
        <v>845423.41292997031</v>
      </c>
      <c r="BT257" s="5">
        <f t="shared" si="29"/>
        <v>369250.94033514708</v>
      </c>
      <c r="BU257" s="5">
        <f t="shared" si="30"/>
        <v>1151172.4725948232</v>
      </c>
      <c r="BV257" s="150"/>
      <c r="BW257" s="2">
        <v>250</v>
      </c>
      <c r="BX257" s="118">
        <v>52444</v>
      </c>
      <c r="BY257" s="5">
        <f t="shared" si="56"/>
        <v>366188.40755293902</v>
      </c>
      <c r="BZ257" s="5">
        <f t="shared" si="57"/>
        <v>4490.7918424594827</v>
      </c>
      <c r="CA257" s="5">
        <f t="shared" si="31"/>
        <v>2354.6927984006716</v>
      </c>
      <c r="CB257" s="35">
        <f t="shared" si="32"/>
        <v>7.7163320842490363E-2</v>
      </c>
      <c r="CC257" s="5">
        <f t="shared" si="33"/>
        <v>2136.0990440588112</v>
      </c>
      <c r="CD257" s="35">
        <f t="shared" si="34"/>
        <v>7.0000000000000007E-2</v>
      </c>
      <c r="CE257" s="5">
        <f t="shared" si="58"/>
        <v>311166.28524546168</v>
      </c>
      <c r="CF257" s="5">
        <f t="shared" si="59"/>
        <v>811531.67536940938</v>
      </c>
      <c r="CG257" s="5">
        <f t="shared" si="35"/>
        <v>363833.71475453838</v>
      </c>
      <c r="CH257" s="5">
        <f t="shared" si="36"/>
        <v>1122697.960614871</v>
      </c>
    </row>
    <row r="258" spans="9:86" ht="14.25" customHeight="1">
      <c r="I258" s="150"/>
      <c r="J258" s="2">
        <v>251</v>
      </c>
      <c r="K258" s="118">
        <v>52475</v>
      </c>
      <c r="L258" s="5">
        <f t="shared" si="37"/>
        <v>390459.90469496173</v>
      </c>
      <c r="M258" s="5">
        <f t="shared" si="0"/>
        <v>5071.049577343746</v>
      </c>
      <c r="N258" s="5">
        <f t="shared" si="1"/>
        <v>2386.6377325658841</v>
      </c>
      <c r="O258" s="35">
        <f t="shared" si="2"/>
        <v>7.3348511451296672E-2</v>
      </c>
      <c r="P258" s="5">
        <f t="shared" si="3"/>
        <v>2684.4118447778619</v>
      </c>
      <c r="Q258" s="35">
        <f t="shared" si="4"/>
        <v>8.2500000000000004E-2</v>
      </c>
      <c r="R258" s="5">
        <f t="shared" si="38"/>
        <v>286926.73303760437</v>
      </c>
      <c r="S258" s="5">
        <f t="shared" si="39"/>
        <v>985906.71087567636</v>
      </c>
      <c r="T258" s="5">
        <f t="shared" si="5"/>
        <v>388073.26696239586</v>
      </c>
      <c r="U258" s="5">
        <f t="shared" si="6"/>
        <v>1272833.4439132807</v>
      </c>
      <c r="V258" s="150"/>
      <c r="W258" s="2">
        <v>251</v>
      </c>
      <c r="X258" s="118">
        <v>52475</v>
      </c>
      <c r="Y258" s="5">
        <f t="shared" si="40"/>
        <v>385230.76193048881</v>
      </c>
      <c r="Z258" s="5">
        <f t="shared" si="41"/>
        <v>4952.9108736857979</v>
      </c>
      <c r="AA258" s="5">
        <f t="shared" si="7"/>
        <v>2384.7057941492058</v>
      </c>
      <c r="AB258" s="35">
        <f t="shared" si="8"/>
        <v>7.4283967838876891E-2</v>
      </c>
      <c r="AC258" s="5">
        <f t="shared" si="9"/>
        <v>2568.2050795365922</v>
      </c>
      <c r="AD258" s="35">
        <f t="shared" si="10"/>
        <v>0.08</v>
      </c>
      <c r="AE258" s="5">
        <f t="shared" si="42"/>
        <v>292153.94386366027</v>
      </c>
      <c r="AF258" s="5">
        <f t="shared" si="43"/>
        <v>951026.6854314747</v>
      </c>
      <c r="AG258" s="5">
        <f t="shared" si="11"/>
        <v>382846.05613633961</v>
      </c>
      <c r="AH258" s="5">
        <f t="shared" si="12"/>
        <v>1243180.6292951349</v>
      </c>
      <c r="AI258" s="150"/>
      <c r="AJ258" s="2">
        <v>251</v>
      </c>
      <c r="AK258" s="118">
        <v>52475</v>
      </c>
      <c r="AL258" s="5">
        <f t="shared" si="44"/>
        <v>379951.57718296687</v>
      </c>
      <c r="AM258" s="5">
        <f t="shared" si="45"/>
        <v>4835.7826575235513</v>
      </c>
      <c r="AN258" s="5">
        <f t="shared" si="13"/>
        <v>2381.9287215502236</v>
      </c>
      <c r="AO258" s="35">
        <f t="shared" si="14"/>
        <v>7.5228387971234503E-2</v>
      </c>
      <c r="AP258" s="5">
        <f t="shared" si="15"/>
        <v>2453.8539359733277</v>
      </c>
      <c r="AQ258" s="35">
        <f t="shared" si="16"/>
        <v>7.7499999999999999E-2</v>
      </c>
      <c r="AR258" s="5">
        <f t="shared" si="46"/>
        <v>297430.35153858305</v>
      </c>
      <c r="AS258" s="5">
        <f t="shared" si="47"/>
        <v>916351.09549982916</v>
      </c>
      <c r="AT258" s="5">
        <f t="shared" si="17"/>
        <v>377569.64846141665</v>
      </c>
      <c r="AU258" s="5">
        <f t="shared" si="18"/>
        <v>1213781.4470384121</v>
      </c>
      <c r="AV258" s="150"/>
      <c r="AW258" s="2">
        <v>251</v>
      </c>
      <c r="AX258" s="118">
        <v>52475</v>
      </c>
      <c r="AY258" s="5">
        <f t="shared" si="48"/>
        <v>374624.28533745825</v>
      </c>
      <c r="AZ258" s="5">
        <f t="shared" si="49"/>
        <v>4719.6979327312483</v>
      </c>
      <c r="BA258" s="5">
        <f t="shared" si="19"/>
        <v>2378.2961493721346</v>
      </c>
      <c r="BB258" s="35">
        <f t="shared" si="20"/>
        <v>7.6181803768427453E-2</v>
      </c>
      <c r="BC258" s="5">
        <f t="shared" si="21"/>
        <v>2341.4017833591138</v>
      </c>
      <c r="BD258" s="35">
        <f t="shared" si="22"/>
        <v>7.4999999999999997E-2</v>
      </c>
      <c r="BE258" s="5">
        <f t="shared" si="50"/>
        <v>302754.01081191387</v>
      </c>
      <c r="BF258" s="5">
        <f t="shared" si="51"/>
        <v>881890.17030362913</v>
      </c>
      <c r="BG258" s="5">
        <f t="shared" si="23"/>
        <v>372245.98918808613</v>
      </c>
      <c r="BH258" s="5">
        <f t="shared" si="24"/>
        <v>1184644.181115543</v>
      </c>
      <c r="BI258" s="150"/>
      <c r="BJ258" s="2">
        <v>251</v>
      </c>
      <c r="BK258" s="118">
        <v>52475</v>
      </c>
      <c r="BL258" s="5">
        <f t="shared" si="52"/>
        <v>369250.94033514708</v>
      </c>
      <c r="BM258" s="5">
        <f t="shared" si="53"/>
        <v>4604.6898903792935</v>
      </c>
      <c r="BN258" s="5">
        <f t="shared" si="25"/>
        <v>2373.7987925211132</v>
      </c>
      <c r="BO258" s="35">
        <f t="shared" si="26"/>
        <v>7.7144246361021282E-2</v>
      </c>
      <c r="BP258" s="5">
        <f t="shared" si="27"/>
        <v>2230.8910978581803</v>
      </c>
      <c r="BQ258" s="35">
        <f t="shared" si="28"/>
        <v>7.2499999999999995E-2</v>
      </c>
      <c r="BR258" s="5">
        <f t="shared" si="54"/>
        <v>308122.85845737392</v>
      </c>
      <c r="BS258" s="5">
        <f t="shared" si="55"/>
        <v>847654.3040278285</v>
      </c>
      <c r="BT258" s="5">
        <f t="shared" si="29"/>
        <v>366877.14154262596</v>
      </c>
      <c r="BU258" s="5">
        <f t="shared" si="30"/>
        <v>1155777.1624852023</v>
      </c>
      <c r="BV258" s="150"/>
      <c r="BW258" s="2">
        <v>251</v>
      </c>
      <c r="BX258" s="118">
        <v>52475</v>
      </c>
      <c r="BY258" s="5">
        <f t="shared" si="56"/>
        <v>363833.71475453838</v>
      </c>
      <c r="BZ258" s="5">
        <f t="shared" si="57"/>
        <v>4490.7918424594827</v>
      </c>
      <c r="CA258" s="5">
        <f t="shared" si="31"/>
        <v>2368.4285063913421</v>
      </c>
      <c r="CB258" s="35">
        <f t="shared" si="32"/>
        <v>7.8115746078866066E-2</v>
      </c>
      <c r="CC258" s="5">
        <f t="shared" si="33"/>
        <v>2122.3633360681406</v>
      </c>
      <c r="CD258" s="35">
        <f t="shared" si="34"/>
        <v>7.0000000000000007E-2</v>
      </c>
      <c r="CE258" s="5">
        <f t="shared" si="58"/>
        <v>313534.71375185304</v>
      </c>
      <c r="CF258" s="5">
        <f t="shared" si="59"/>
        <v>813654.03870547749</v>
      </c>
      <c r="CG258" s="5">
        <f t="shared" si="35"/>
        <v>361465.28624814702</v>
      </c>
      <c r="CH258" s="5">
        <f t="shared" si="36"/>
        <v>1127188.7524573305</v>
      </c>
    </row>
    <row r="259" spans="9:86" ht="14.25" customHeight="1">
      <c r="I259" s="150"/>
      <c r="J259" s="2">
        <v>252</v>
      </c>
      <c r="K259" s="118">
        <v>52505</v>
      </c>
      <c r="L259" s="5">
        <f t="shared" si="37"/>
        <v>388073.26696239586</v>
      </c>
      <c r="M259" s="5">
        <f t="shared" si="0"/>
        <v>5071.049577343746</v>
      </c>
      <c r="N259" s="5">
        <f t="shared" si="1"/>
        <v>2403.0458669772743</v>
      </c>
      <c r="O259" s="35">
        <f t="shared" si="2"/>
        <v>7.4306974632502937E-2</v>
      </c>
      <c r="P259" s="5">
        <f t="shared" si="3"/>
        <v>2668.0037103664718</v>
      </c>
      <c r="Q259" s="35">
        <f t="shared" si="4"/>
        <v>8.2500000000000018E-2</v>
      </c>
      <c r="R259" s="5">
        <f t="shared" si="38"/>
        <v>289329.77890458162</v>
      </c>
      <c r="S259" s="5">
        <f t="shared" si="39"/>
        <v>988574.7145860428</v>
      </c>
      <c r="T259" s="5">
        <f t="shared" si="5"/>
        <v>385670.22109541862</v>
      </c>
      <c r="U259" s="5">
        <f t="shared" si="6"/>
        <v>1277904.4934906245</v>
      </c>
      <c r="V259" s="150"/>
      <c r="W259" s="2">
        <v>252</v>
      </c>
      <c r="X259" s="118">
        <v>52505</v>
      </c>
      <c r="Y259" s="5">
        <f t="shared" si="40"/>
        <v>382846.05613633961</v>
      </c>
      <c r="Z259" s="5">
        <f t="shared" si="41"/>
        <v>4952.9108736857979</v>
      </c>
      <c r="AA259" s="5">
        <f t="shared" si="7"/>
        <v>2400.603832776867</v>
      </c>
      <c r="AB259" s="35">
        <f t="shared" si="8"/>
        <v>7.5244985632197628E-2</v>
      </c>
      <c r="AC259" s="5">
        <f t="shared" si="9"/>
        <v>2552.307040908931</v>
      </c>
      <c r="AD259" s="35">
        <f t="shared" si="10"/>
        <v>0.08</v>
      </c>
      <c r="AE259" s="5">
        <f t="shared" si="42"/>
        <v>294554.54769643716</v>
      </c>
      <c r="AF259" s="5">
        <f t="shared" si="43"/>
        <v>953578.99247238366</v>
      </c>
      <c r="AG259" s="5">
        <f t="shared" si="11"/>
        <v>380445.45230356272</v>
      </c>
      <c r="AH259" s="5">
        <f t="shared" si="12"/>
        <v>1248133.5401688209</v>
      </c>
      <c r="AI259" s="150"/>
      <c r="AJ259" s="2">
        <v>252</v>
      </c>
      <c r="AK259" s="118">
        <v>52505</v>
      </c>
      <c r="AL259" s="5">
        <f t="shared" si="44"/>
        <v>377569.64846141665</v>
      </c>
      <c r="AM259" s="5">
        <f t="shared" si="45"/>
        <v>4835.7826575235513</v>
      </c>
      <c r="AN259" s="5">
        <f t="shared" si="13"/>
        <v>2397.3120112102356</v>
      </c>
      <c r="AO259" s="35">
        <f t="shared" si="14"/>
        <v>7.6191887382236353E-2</v>
      </c>
      <c r="AP259" s="5">
        <f t="shared" si="15"/>
        <v>2438.4706463133157</v>
      </c>
      <c r="AQ259" s="35">
        <f t="shared" si="16"/>
        <v>7.7499999999999986E-2</v>
      </c>
      <c r="AR259" s="5">
        <f t="shared" si="46"/>
        <v>299827.6635497933</v>
      </c>
      <c r="AS259" s="5">
        <f t="shared" si="47"/>
        <v>918789.56614614243</v>
      </c>
      <c r="AT259" s="5">
        <f t="shared" si="17"/>
        <v>375172.33645020641</v>
      </c>
      <c r="AU259" s="5">
        <f t="shared" si="18"/>
        <v>1218617.2296959357</v>
      </c>
      <c r="AV259" s="150"/>
      <c r="AW259" s="2">
        <v>252</v>
      </c>
      <c r="AX259" s="118">
        <v>52505</v>
      </c>
      <c r="AY259" s="5">
        <f t="shared" si="48"/>
        <v>372245.98918808613</v>
      </c>
      <c r="AZ259" s="5">
        <f t="shared" si="49"/>
        <v>4719.6979327312483</v>
      </c>
      <c r="BA259" s="5">
        <f t="shared" si="19"/>
        <v>2393.1605003057102</v>
      </c>
      <c r="BB259" s="35">
        <f t="shared" si="20"/>
        <v>7.7147711023846946E-2</v>
      </c>
      <c r="BC259" s="5">
        <f t="shared" si="21"/>
        <v>2326.5374324255381</v>
      </c>
      <c r="BD259" s="35">
        <f t="shared" si="22"/>
        <v>7.4999999999999997E-2</v>
      </c>
      <c r="BE259" s="5">
        <f t="shared" si="50"/>
        <v>305147.17131221958</v>
      </c>
      <c r="BF259" s="5">
        <f t="shared" si="51"/>
        <v>884216.70773605467</v>
      </c>
      <c r="BG259" s="5">
        <f t="shared" si="23"/>
        <v>369852.82868778042</v>
      </c>
      <c r="BH259" s="5">
        <f t="shared" si="24"/>
        <v>1189363.8790482744</v>
      </c>
      <c r="BI259" s="150"/>
      <c r="BJ259" s="2">
        <v>252</v>
      </c>
      <c r="BK259" s="118">
        <v>52505</v>
      </c>
      <c r="BL259" s="5">
        <f t="shared" si="52"/>
        <v>366877.14154262596</v>
      </c>
      <c r="BM259" s="5">
        <f t="shared" si="53"/>
        <v>4604.6898903792935</v>
      </c>
      <c r="BN259" s="5">
        <f t="shared" si="25"/>
        <v>2388.1404935592618</v>
      </c>
      <c r="BO259" s="35">
        <f t="shared" si="26"/>
        <v>7.8112486927402427E-2</v>
      </c>
      <c r="BP259" s="5">
        <f t="shared" si="27"/>
        <v>2216.5493968200317</v>
      </c>
      <c r="BQ259" s="35">
        <f t="shared" si="28"/>
        <v>7.2499999999999995E-2</v>
      </c>
      <c r="BR259" s="5">
        <f t="shared" si="54"/>
        <v>310510.99895093316</v>
      </c>
      <c r="BS259" s="5">
        <f t="shared" si="55"/>
        <v>849870.85342464852</v>
      </c>
      <c r="BT259" s="5">
        <f t="shared" si="29"/>
        <v>364489.00104906672</v>
      </c>
      <c r="BU259" s="5">
        <f t="shared" si="30"/>
        <v>1160381.8523755816</v>
      </c>
      <c r="BV259" s="150"/>
      <c r="BW259" s="2">
        <v>252</v>
      </c>
      <c r="BX259" s="118">
        <v>52505</v>
      </c>
      <c r="BY259" s="5">
        <f t="shared" si="56"/>
        <v>361465.28624814702</v>
      </c>
      <c r="BZ259" s="5">
        <f t="shared" si="57"/>
        <v>4490.7918424594827</v>
      </c>
      <c r="CA259" s="5">
        <f t="shared" si="31"/>
        <v>2382.2443393452918</v>
      </c>
      <c r="CB259" s="35">
        <f t="shared" si="32"/>
        <v>7.9086244681649695E-2</v>
      </c>
      <c r="CC259" s="5">
        <f t="shared" si="33"/>
        <v>2108.5475031141909</v>
      </c>
      <c r="CD259" s="35">
        <f t="shared" si="34"/>
        <v>7.0000000000000007E-2</v>
      </c>
      <c r="CE259" s="5">
        <f t="shared" si="58"/>
        <v>315916.95809119835</v>
      </c>
      <c r="CF259" s="5">
        <f t="shared" si="59"/>
        <v>815762.5862085917</v>
      </c>
      <c r="CG259" s="5">
        <f t="shared" si="35"/>
        <v>359083.04190880171</v>
      </c>
      <c r="CH259" s="5">
        <f t="shared" si="36"/>
        <v>1131679.5442997902</v>
      </c>
    </row>
    <row r="260" spans="9:86" ht="14.25" customHeight="1">
      <c r="I260" s="150"/>
      <c r="J260" s="2">
        <v>253</v>
      </c>
      <c r="K260" s="118">
        <v>52536</v>
      </c>
      <c r="L260" s="5">
        <f t="shared" si="37"/>
        <v>385670.22109541862</v>
      </c>
      <c r="M260" s="5">
        <f t="shared" si="0"/>
        <v>5071.049577343746</v>
      </c>
      <c r="N260" s="5">
        <f t="shared" si="1"/>
        <v>2419.5668073127431</v>
      </c>
      <c r="O260" s="35">
        <f t="shared" si="2"/>
        <v>7.5284012349424875E-2</v>
      </c>
      <c r="P260" s="5">
        <f t="shared" si="3"/>
        <v>2651.4827700310029</v>
      </c>
      <c r="Q260" s="35">
        <f t="shared" si="4"/>
        <v>8.2500000000000004E-2</v>
      </c>
      <c r="R260" s="5">
        <f t="shared" si="38"/>
        <v>291749.34571189433</v>
      </c>
      <c r="S260" s="5">
        <f t="shared" si="39"/>
        <v>991226.19735607377</v>
      </c>
      <c r="T260" s="5">
        <f t="shared" si="5"/>
        <v>383250.6542881059</v>
      </c>
      <c r="U260" s="5">
        <f t="shared" si="6"/>
        <v>1282975.543067968</v>
      </c>
      <c r="V260" s="150"/>
      <c r="W260" s="2">
        <v>253</v>
      </c>
      <c r="X260" s="118">
        <v>52536</v>
      </c>
      <c r="Y260" s="5">
        <f t="shared" si="40"/>
        <v>380445.45230356272</v>
      </c>
      <c r="Z260" s="5">
        <f t="shared" si="41"/>
        <v>4952.9108736857979</v>
      </c>
      <c r="AA260" s="5">
        <f t="shared" si="7"/>
        <v>2416.6078583287131</v>
      </c>
      <c r="AB260" s="35">
        <f t="shared" si="8"/>
        <v>7.6224578646837432E-2</v>
      </c>
      <c r="AC260" s="5">
        <f t="shared" si="9"/>
        <v>2536.3030153570849</v>
      </c>
      <c r="AD260" s="35">
        <f t="shared" si="10"/>
        <v>0.08</v>
      </c>
      <c r="AE260" s="5">
        <f t="shared" si="42"/>
        <v>296971.15555476589</v>
      </c>
      <c r="AF260" s="5">
        <f t="shared" si="43"/>
        <v>956115.29548774078</v>
      </c>
      <c r="AG260" s="5">
        <f t="shared" si="11"/>
        <v>378028.84444523399</v>
      </c>
      <c r="AH260" s="5">
        <f t="shared" si="12"/>
        <v>1253086.4510425066</v>
      </c>
      <c r="AI260" s="150"/>
      <c r="AJ260" s="2">
        <v>253</v>
      </c>
      <c r="AK260" s="118">
        <v>52536</v>
      </c>
      <c r="AL260" s="5">
        <f t="shared" si="44"/>
        <v>375172.33645020641</v>
      </c>
      <c r="AM260" s="5">
        <f t="shared" si="45"/>
        <v>4835.7826575235513</v>
      </c>
      <c r="AN260" s="5">
        <f t="shared" si="13"/>
        <v>2412.7946512826347</v>
      </c>
      <c r="AO260" s="35">
        <f t="shared" si="14"/>
        <v>7.7173962476400182E-2</v>
      </c>
      <c r="AP260" s="5">
        <f t="shared" si="15"/>
        <v>2422.9880062409165</v>
      </c>
      <c r="AQ260" s="35">
        <f t="shared" si="16"/>
        <v>7.7500000000000013E-2</v>
      </c>
      <c r="AR260" s="5">
        <f t="shared" si="46"/>
        <v>302240.45820107596</v>
      </c>
      <c r="AS260" s="5">
        <f t="shared" si="47"/>
        <v>921212.55415238335</v>
      </c>
      <c r="AT260" s="5">
        <f t="shared" si="17"/>
        <v>372759.54179892375</v>
      </c>
      <c r="AU260" s="5">
        <f t="shared" si="18"/>
        <v>1223453.0123534594</v>
      </c>
      <c r="AV260" s="150"/>
      <c r="AW260" s="2">
        <v>253</v>
      </c>
      <c r="AX260" s="118">
        <v>52536</v>
      </c>
      <c r="AY260" s="5">
        <f t="shared" si="48"/>
        <v>369852.82868778042</v>
      </c>
      <c r="AZ260" s="5">
        <f t="shared" si="49"/>
        <v>4719.6979327312483</v>
      </c>
      <c r="BA260" s="5">
        <f t="shared" si="19"/>
        <v>2408.1177534326207</v>
      </c>
      <c r="BB260" s="35">
        <f t="shared" si="20"/>
        <v>7.8132194212811742E-2</v>
      </c>
      <c r="BC260" s="5">
        <f t="shared" si="21"/>
        <v>2311.5801792986276</v>
      </c>
      <c r="BD260" s="35">
        <f t="shared" si="22"/>
        <v>7.5000000000000011E-2</v>
      </c>
      <c r="BE260" s="5">
        <f t="shared" si="50"/>
        <v>307555.28906565218</v>
      </c>
      <c r="BF260" s="5">
        <f t="shared" si="51"/>
        <v>886528.28791535331</v>
      </c>
      <c r="BG260" s="5">
        <f t="shared" si="23"/>
        <v>367444.71093434782</v>
      </c>
      <c r="BH260" s="5">
        <f t="shared" si="24"/>
        <v>1194083.5769810055</v>
      </c>
      <c r="BI260" s="150"/>
      <c r="BJ260" s="2">
        <v>253</v>
      </c>
      <c r="BK260" s="118">
        <v>52536</v>
      </c>
      <c r="BL260" s="5">
        <f t="shared" si="52"/>
        <v>364489.00104906672</v>
      </c>
      <c r="BM260" s="5">
        <f t="shared" si="53"/>
        <v>4604.6898903792935</v>
      </c>
      <c r="BN260" s="5">
        <f t="shared" si="25"/>
        <v>2402.5688423745155</v>
      </c>
      <c r="BO260" s="35">
        <f t="shared" si="26"/>
        <v>7.9099303478331967E-2</v>
      </c>
      <c r="BP260" s="5">
        <f t="shared" si="27"/>
        <v>2202.121048004778</v>
      </c>
      <c r="BQ260" s="35">
        <f t="shared" si="28"/>
        <v>7.2499999999999995E-2</v>
      </c>
      <c r="BR260" s="5">
        <f t="shared" si="54"/>
        <v>312913.56779330765</v>
      </c>
      <c r="BS260" s="5">
        <f t="shared" si="55"/>
        <v>852072.97447265335</v>
      </c>
      <c r="BT260" s="5">
        <f t="shared" si="29"/>
        <v>362086.43220669223</v>
      </c>
      <c r="BU260" s="5">
        <f t="shared" si="30"/>
        <v>1164986.5422659609</v>
      </c>
      <c r="BV260" s="150"/>
      <c r="BW260" s="2">
        <v>253</v>
      </c>
      <c r="BX260" s="118">
        <v>52536</v>
      </c>
      <c r="BY260" s="5">
        <f t="shared" si="56"/>
        <v>359083.04190880171</v>
      </c>
      <c r="BZ260" s="5">
        <f t="shared" si="57"/>
        <v>4490.7918424594827</v>
      </c>
      <c r="CA260" s="5">
        <f t="shared" si="31"/>
        <v>2396.1407646581392</v>
      </c>
      <c r="CB260" s="35">
        <f t="shared" si="32"/>
        <v>8.0075319132448489E-2</v>
      </c>
      <c r="CC260" s="5">
        <f t="shared" si="33"/>
        <v>2094.6510778013435</v>
      </c>
      <c r="CD260" s="35">
        <f t="shared" si="34"/>
        <v>7.0000000000000007E-2</v>
      </c>
      <c r="CE260" s="5">
        <f t="shared" si="58"/>
        <v>318313.09885585652</v>
      </c>
      <c r="CF260" s="5">
        <f t="shared" si="59"/>
        <v>817857.23728639307</v>
      </c>
      <c r="CG260" s="5">
        <f t="shared" si="35"/>
        <v>356686.90114414354</v>
      </c>
      <c r="CH260" s="5">
        <f t="shared" si="36"/>
        <v>1136170.3361422496</v>
      </c>
    </row>
    <row r="261" spans="9:86" ht="14.25" customHeight="1">
      <c r="I261" s="150"/>
      <c r="J261" s="2">
        <v>254</v>
      </c>
      <c r="K261" s="118">
        <v>52566</v>
      </c>
      <c r="L261" s="5">
        <f t="shared" si="37"/>
        <v>383250.6542881059</v>
      </c>
      <c r="M261" s="5">
        <f t="shared" si="0"/>
        <v>5071.049577343746</v>
      </c>
      <c r="N261" s="5">
        <f t="shared" si="1"/>
        <v>2436.2013291130179</v>
      </c>
      <c r="O261" s="35">
        <f t="shared" si="2"/>
        <v>7.6280146223519446E-2</v>
      </c>
      <c r="P261" s="5">
        <f t="shared" si="3"/>
        <v>2634.8482482307281</v>
      </c>
      <c r="Q261" s="35">
        <f t="shared" si="4"/>
        <v>8.2500000000000004E-2</v>
      </c>
      <c r="R261" s="5">
        <f t="shared" si="38"/>
        <v>294185.54704100738</v>
      </c>
      <c r="S261" s="5">
        <f t="shared" si="39"/>
        <v>993861.04560430453</v>
      </c>
      <c r="T261" s="5">
        <f t="shared" si="5"/>
        <v>380814.45295899286</v>
      </c>
      <c r="U261" s="5">
        <f t="shared" si="6"/>
        <v>1288046.592645312</v>
      </c>
      <c r="V261" s="150"/>
      <c r="W261" s="2">
        <v>254</v>
      </c>
      <c r="X261" s="118">
        <v>52566</v>
      </c>
      <c r="Y261" s="5">
        <f t="shared" si="40"/>
        <v>378028.84444523399</v>
      </c>
      <c r="Z261" s="5">
        <f t="shared" si="41"/>
        <v>4952.9108736857979</v>
      </c>
      <c r="AA261" s="5">
        <f t="shared" si="7"/>
        <v>2432.718577384238</v>
      </c>
      <c r="AB261" s="35">
        <f t="shared" si="8"/>
        <v>7.7223268429295916E-2</v>
      </c>
      <c r="AC261" s="5">
        <f t="shared" si="9"/>
        <v>2520.19229630156</v>
      </c>
      <c r="AD261" s="35">
        <f t="shared" si="10"/>
        <v>0.08</v>
      </c>
      <c r="AE261" s="5">
        <f t="shared" si="42"/>
        <v>299403.87413215014</v>
      </c>
      <c r="AF261" s="5">
        <f t="shared" si="43"/>
        <v>958635.48778404237</v>
      </c>
      <c r="AG261" s="5">
        <f t="shared" si="11"/>
        <v>375596.12586784974</v>
      </c>
      <c r="AH261" s="5">
        <f t="shared" si="12"/>
        <v>1258039.3619161926</v>
      </c>
      <c r="AI261" s="150"/>
      <c r="AJ261" s="2">
        <v>254</v>
      </c>
      <c r="AK261" s="118">
        <v>52566</v>
      </c>
      <c r="AL261" s="5">
        <f t="shared" si="44"/>
        <v>372759.54179892375</v>
      </c>
      <c r="AM261" s="5">
        <f t="shared" si="45"/>
        <v>4835.7826575235513</v>
      </c>
      <c r="AN261" s="5">
        <f t="shared" si="13"/>
        <v>2428.3772834055021</v>
      </c>
      <c r="AO261" s="35">
        <f t="shared" si="14"/>
        <v>7.8175134726893691E-2</v>
      </c>
      <c r="AP261" s="5">
        <f t="shared" si="15"/>
        <v>2407.4053741180492</v>
      </c>
      <c r="AQ261" s="35">
        <f t="shared" si="16"/>
        <v>7.7499999999999999E-2</v>
      </c>
      <c r="AR261" s="5">
        <f t="shared" si="46"/>
        <v>304668.83548448147</v>
      </c>
      <c r="AS261" s="5">
        <f t="shared" si="47"/>
        <v>923619.95952650136</v>
      </c>
      <c r="AT261" s="5">
        <f t="shared" si="17"/>
        <v>370331.16451551823</v>
      </c>
      <c r="AU261" s="5">
        <f t="shared" si="18"/>
        <v>1228288.7950109828</v>
      </c>
      <c r="AV261" s="150"/>
      <c r="AW261" s="2">
        <v>254</v>
      </c>
      <c r="AX261" s="118">
        <v>52566</v>
      </c>
      <c r="AY261" s="5">
        <f t="shared" si="48"/>
        <v>367444.71093434782</v>
      </c>
      <c r="AZ261" s="5">
        <f t="shared" si="49"/>
        <v>4719.6979327312483</v>
      </c>
      <c r="BA261" s="5">
        <f t="shared" si="19"/>
        <v>2423.1684893915744</v>
      </c>
      <c r="BB261" s="35">
        <f t="shared" si="20"/>
        <v>7.9135774736717679E-2</v>
      </c>
      <c r="BC261" s="5">
        <f t="shared" si="21"/>
        <v>2296.5294433396739</v>
      </c>
      <c r="BD261" s="35">
        <f t="shared" si="22"/>
        <v>7.5000000000000011E-2</v>
      </c>
      <c r="BE261" s="5">
        <f t="shared" si="50"/>
        <v>309978.45755504374</v>
      </c>
      <c r="BF261" s="5">
        <f t="shared" si="51"/>
        <v>888824.81735869299</v>
      </c>
      <c r="BG261" s="5">
        <f t="shared" si="23"/>
        <v>365021.54244495626</v>
      </c>
      <c r="BH261" s="5">
        <f t="shared" si="24"/>
        <v>1198803.2749137366</v>
      </c>
      <c r="BI261" s="150"/>
      <c r="BJ261" s="2">
        <v>254</v>
      </c>
      <c r="BK261" s="118">
        <v>52566</v>
      </c>
      <c r="BL261" s="5">
        <f t="shared" si="52"/>
        <v>362086.43220669223</v>
      </c>
      <c r="BM261" s="5">
        <f t="shared" si="53"/>
        <v>4604.6898903792935</v>
      </c>
      <c r="BN261" s="5">
        <f t="shared" si="25"/>
        <v>2417.0843624638615</v>
      </c>
      <c r="BO261" s="35">
        <f t="shared" si="26"/>
        <v>8.0105217344927218E-2</v>
      </c>
      <c r="BP261" s="5">
        <f t="shared" si="27"/>
        <v>2187.605527915432</v>
      </c>
      <c r="BQ261" s="35">
        <f t="shared" si="28"/>
        <v>7.2499999999999995E-2</v>
      </c>
      <c r="BR261" s="5">
        <f t="shared" si="54"/>
        <v>315330.6521557715</v>
      </c>
      <c r="BS261" s="5">
        <f t="shared" si="55"/>
        <v>854260.58000056876</v>
      </c>
      <c r="BT261" s="5">
        <f t="shared" si="29"/>
        <v>359669.34784422838</v>
      </c>
      <c r="BU261" s="5">
        <f t="shared" si="30"/>
        <v>1169591.2321563403</v>
      </c>
      <c r="BV261" s="150"/>
      <c r="BW261" s="2">
        <v>254</v>
      </c>
      <c r="BX261" s="118">
        <v>52566</v>
      </c>
      <c r="BY261" s="5">
        <f t="shared" si="56"/>
        <v>356686.90114414354</v>
      </c>
      <c r="BZ261" s="5">
        <f t="shared" si="57"/>
        <v>4490.7918424594827</v>
      </c>
      <c r="CA261" s="5">
        <f t="shared" si="31"/>
        <v>2410.1182524519786</v>
      </c>
      <c r="CB261" s="35">
        <f t="shared" si="32"/>
        <v>8.108349069352587E-2</v>
      </c>
      <c r="CC261" s="5">
        <f t="shared" si="33"/>
        <v>2080.6735900075041</v>
      </c>
      <c r="CD261" s="35">
        <f t="shared" si="34"/>
        <v>7.0000000000000007E-2</v>
      </c>
      <c r="CE261" s="5">
        <f t="shared" si="58"/>
        <v>320723.21710830851</v>
      </c>
      <c r="CF261" s="5">
        <f t="shared" si="59"/>
        <v>819937.91087640054</v>
      </c>
      <c r="CG261" s="5">
        <f t="shared" si="35"/>
        <v>354276.78289169155</v>
      </c>
      <c r="CH261" s="5">
        <f t="shared" si="36"/>
        <v>1140661.1279847091</v>
      </c>
    </row>
    <row r="262" spans="9:86" ht="14.25" customHeight="1">
      <c r="I262" s="150"/>
      <c r="J262" s="2">
        <v>255</v>
      </c>
      <c r="K262" s="118">
        <v>52597</v>
      </c>
      <c r="L262" s="5">
        <f t="shared" si="37"/>
        <v>380814.45295899286</v>
      </c>
      <c r="M262" s="5">
        <f t="shared" si="0"/>
        <v>5071.049577343746</v>
      </c>
      <c r="N262" s="5">
        <f t="shared" si="1"/>
        <v>2452.95021325067</v>
      </c>
      <c r="O262" s="35">
        <f t="shared" si="2"/>
        <v>7.7295917553259791E-2</v>
      </c>
      <c r="P262" s="5">
        <f t="shared" si="3"/>
        <v>2618.099364093076</v>
      </c>
      <c r="Q262" s="35">
        <f t="shared" si="4"/>
        <v>8.2500000000000004E-2</v>
      </c>
      <c r="R262" s="5">
        <f t="shared" si="38"/>
        <v>296638.49725425802</v>
      </c>
      <c r="S262" s="5">
        <f t="shared" si="39"/>
        <v>996479.14496839757</v>
      </c>
      <c r="T262" s="5">
        <f t="shared" si="5"/>
        <v>378361.50274574221</v>
      </c>
      <c r="U262" s="5">
        <f t="shared" si="6"/>
        <v>1293117.6422226555</v>
      </c>
      <c r="V262" s="150"/>
      <c r="W262" s="2">
        <v>255</v>
      </c>
      <c r="X262" s="118">
        <v>52597</v>
      </c>
      <c r="Y262" s="5">
        <f t="shared" si="40"/>
        <v>375596.12586784974</v>
      </c>
      <c r="Z262" s="5">
        <f t="shared" si="41"/>
        <v>4952.9108736857979</v>
      </c>
      <c r="AA262" s="5">
        <f t="shared" si="7"/>
        <v>2448.936701233466</v>
      </c>
      <c r="AB262" s="35">
        <f t="shared" si="8"/>
        <v>7.8241596200971569E-2</v>
      </c>
      <c r="AC262" s="5">
        <f t="shared" si="9"/>
        <v>2503.9741724523319</v>
      </c>
      <c r="AD262" s="35">
        <f t="shared" si="10"/>
        <v>0.08</v>
      </c>
      <c r="AE262" s="5">
        <f t="shared" si="42"/>
        <v>301852.81083338358</v>
      </c>
      <c r="AF262" s="5">
        <f t="shared" si="43"/>
        <v>961139.46195649472</v>
      </c>
      <c r="AG262" s="5">
        <f t="shared" si="11"/>
        <v>373147.1891666163</v>
      </c>
      <c r="AH262" s="5">
        <f t="shared" si="12"/>
        <v>1262992.2727898783</v>
      </c>
      <c r="AI262" s="150"/>
      <c r="AJ262" s="2">
        <v>255</v>
      </c>
      <c r="AK262" s="118">
        <v>52597</v>
      </c>
      <c r="AL262" s="5">
        <f t="shared" si="44"/>
        <v>370331.16451551823</v>
      </c>
      <c r="AM262" s="5">
        <f t="shared" si="45"/>
        <v>4835.7826575235513</v>
      </c>
      <c r="AN262" s="5">
        <f t="shared" si="13"/>
        <v>2444.0605533608295</v>
      </c>
      <c r="AO262" s="35">
        <f t="shared" si="14"/>
        <v>7.9195945279676758E-2</v>
      </c>
      <c r="AP262" s="5">
        <f t="shared" si="15"/>
        <v>2391.7221041627217</v>
      </c>
      <c r="AQ262" s="35">
        <f t="shared" si="16"/>
        <v>7.7499999999999986E-2</v>
      </c>
      <c r="AR262" s="5">
        <f t="shared" si="46"/>
        <v>307112.89603784232</v>
      </c>
      <c r="AS262" s="5">
        <f t="shared" si="47"/>
        <v>926011.68163066404</v>
      </c>
      <c r="AT262" s="5">
        <f t="shared" si="17"/>
        <v>367887.10396215739</v>
      </c>
      <c r="AU262" s="5">
        <f t="shared" si="18"/>
        <v>1233124.5776685064</v>
      </c>
      <c r="AV262" s="150"/>
      <c r="AW262" s="2">
        <v>255</v>
      </c>
      <c r="AX262" s="118">
        <v>52597</v>
      </c>
      <c r="AY262" s="5">
        <f t="shared" si="48"/>
        <v>365021.54244495626</v>
      </c>
      <c r="AZ262" s="5">
        <f t="shared" si="49"/>
        <v>4719.6979327312483</v>
      </c>
      <c r="BA262" s="5">
        <f t="shared" si="19"/>
        <v>2438.313292450272</v>
      </c>
      <c r="BB262" s="35">
        <f t="shared" si="20"/>
        <v>8.015899366765597E-2</v>
      </c>
      <c r="BC262" s="5">
        <f t="shared" si="21"/>
        <v>2281.3846402809763</v>
      </c>
      <c r="BD262" s="35">
        <f t="shared" si="22"/>
        <v>7.4999999999999997E-2</v>
      </c>
      <c r="BE262" s="5">
        <f t="shared" si="50"/>
        <v>312416.77084749402</v>
      </c>
      <c r="BF262" s="5">
        <f t="shared" si="51"/>
        <v>891106.20199897396</v>
      </c>
      <c r="BG262" s="5">
        <f t="shared" si="23"/>
        <v>362583.22915250598</v>
      </c>
      <c r="BH262" s="5">
        <f t="shared" si="24"/>
        <v>1203522.972846468</v>
      </c>
      <c r="BI262" s="150"/>
      <c r="BJ262" s="2">
        <v>255</v>
      </c>
      <c r="BK262" s="118">
        <v>52597</v>
      </c>
      <c r="BL262" s="5">
        <f t="shared" si="52"/>
        <v>359669.34784422838</v>
      </c>
      <c r="BM262" s="5">
        <f t="shared" si="53"/>
        <v>4604.6898903792935</v>
      </c>
      <c r="BN262" s="5">
        <f t="shared" si="25"/>
        <v>2431.6875804870806</v>
      </c>
      <c r="BO262" s="35">
        <f t="shared" si="26"/>
        <v>8.1130769526912366E-2</v>
      </c>
      <c r="BP262" s="5">
        <f t="shared" si="27"/>
        <v>2173.0023098922129</v>
      </c>
      <c r="BQ262" s="35">
        <f t="shared" si="28"/>
        <v>7.2499999999999981E-2</v>
      </c>
      <c r="BR262" s="5">
        <f t="shared" si="54"/>
        <v>317762.33973625861</v>
      </c>
      <c r="BS262" s="5">
        <f t="shared" si="55"/>
        <v>856433.58231046097</v>
      </c>
      <c r="BT262" s="5">
        <f t="shared" si="29"/>
        <v>357237.66026374127</v>
      </c>
      <c r="BU262" s="5">
        <f t="shared" si="30"/>
        <v>1174195.9220467196</v>
      </c>
      <c r="BV262" s="150"/>
      <c r="BW262" s="2">
        <v>255</v>
      </c>
      <c r="BX262" s="118">
        <v>52597</v>
      </c>
      <c r="BY262" s="5">
        <f t="shared" si="56"/>
        <v>354276.78289169155</v>
      </c>
      <c r="BZ262" s="5">
        <f t="shared" si="57"/>
        <v>4490.7918424594827</v>
      </c>
      <c r="CA262" s="5">
        <f t="shared" si="31"/>
        <v>2424.1772755912821</v>
      </c>
      <c r="CB262" s="35">
        <f t="shared" si="32"/>
        <v>8.2111300293671044E-2</v>
      </c>
      <c r="CC262" s="5">
        <f t="shared" si="33"/>
        <v>2066.6145668682007</v>
      </c>
      <c r="CD262" s="35">
        <f t="shared" si="34"/>
        <v>7.0000000000000007E-2</v>
      </c>
      <c r="CE262" s="5">
        <f t="shared" si="58"/>
        <v>323147.39438389981</v>
      </c>
      <c r="CF262" s="5">
        <f t="shared" si="59"/>
        <v>822004.52544326871</v>
      </c>
      <c r="CG262" s="5">
        <f t="shared" si="35"/>
        <v>351852.60561610025</v>
      </c>
      <c r="CH262" s="5">
        <f t="shared" si="36"/>
        <v>1145151.9198271686</v>
      </c>
    </row>
    <row r="263" spans="9:86" ht="14.25" customHeight="1">
      <c r="I263" s="150"/>
      <c r="J263" s="2">
        <v>256</v>
      </c>
      <c r="K263" s="118">
        <v>52628</v>
      </c>
      <c r="L263" s="5">
        <f t="shared" si="37"/>
        <v>378361.50274574221</v>
      </c>
      <c r="M263" s="5">
        <f t="shared" ref="M263:M367" si="67">$L$8/((($N$4)-1)/($N$3*$N$4))</f>
        <v>5071.049577343746</v>
      </c>
      <c r="N263" s="5">
        <f t="shared" ref="N263:N367" si="68">M263-P263</f>
        <v>2469.8142459667683</v>
      </c>
      <c r="O263" s="35">
        <f t="shared" ref="O263:O367" si="69">(N263/L263)*12</f>
        <v>7.8331888251109177E-2</v>
      </c>
      <c r="P263" s="5">
        <f t="shared" ref="P263:P367" si="70">L263*($K$3/12)</f>
        <v>2601.2353313769777</v>
      </c>
      <c r="Q263" s="35">
        <f t="shared" ref="Q263:Q367" si="71">(P263/L263)*12</f>
        <v>8.2500000000000004E-2</v>
      </c>
      <c r="R263" s="5">
        <f t="shared" si="38"/>
        <v>299108.31150022481</v>
      </c>
      <c r="S263" s="5">
        <f t="shared" si="39"/>
        <v>999080.38029977458</v>
      </c>
      <c r="T263" s="5">
        <f t="shared" ref="T263:T367" si="72">L263-N263</f>
        <v>375891.68849977542</v>
      </c>
      <c r="U263" s="5">
        <f t="shared" ref="U263:U367" si="73">R263+S263</f>
        <v>1298188.6917999994</v>
      </c>
      <c r="V263" s="150"/>
      <c r="W263" s="2">
        <v>256</v>
      </c>
      <c r="X263" s="118">
        <v>52628</v>
      </c>
      <c r="Y263" s="5">
        <f t="shared" si="40"/>
        <v>373147.1891666163</v>
      </c>
      <c r="Z263" s="5">
        <f t="shared" si="41"/>
        <v>4952.9108736857979</v>
      </c>
      <c r="AA263" s="5">
        <f t="shared" ref="AA263:AA367" si="74">Z263-AC263</f>
        <v>2465.262945908356</v>
      </c>
      <c r="AB263" s="35">
        <f t="shared" ref="AB263:AB367" si="75">(AA263/Y263)*12</f>
        <v>7.9280123795039251E-2</v>
      </c>
      <c r="AC263" s="5">
        <f t="shared" ref="AC263:AC367" si="76">Y263*($X$3/12)</f>
        <v>2487.647927777442</v>
      </c>
      <c r="AD263" s="35">
        <f t="shared" ref="AD263:AD367" si="77">(AC263/Y263)*12</f>
        <v>7.9999999999999988E-2</v>
      </c>
      <c r="AE263" s="5">
        <f t="shared" si="42"/>
        <v>304318.07377929194</v>
      </c>
      <c r="AF263" s="5">
        <f t="shared" si="43"/>
        <v>963627.10988427221</v>
      </c>
      <c r="AG263" s="5">
        <f t="shared" ref="AG263:AG367" si="78">Y263-AA263</f>
        <v>370681.92622070794</v>
      </c>
      <c r="AH263" s="5">
        <f t="shared" ref="AH263:AH367" si="79">AE263+AF263</f>
        <v>1267945.1836635643</v>
      </c>
      <c r="AI263" s="150"/>
      <c r="AJ263" s="2">
        <v>256</v>
      </c>
      <c r="AK263" s="118">
        <v>52628</v>
      </c>
      <c r="AL263" s="5">
        <f t="shared" si="44"/>
        <v>367887.10396215739</v>
      </c>
      <c r="AM263" s="5">
        <f t="shared" si="45"/>
        <v>4835.7826575235513</v>
      </c>
      <c r="AN263" s="5">
        <f t="shared" ref="AN263:AN367" si="80">AM263-AP263</f>
        <v>2459.8451111012851</v>
      </c>
      <c r="AO263" s="35">
        <f t="shared" ref="AO263:AO367" si="81">(AN263/AL263)*12</f>
        <v>8.0236955890282569E-2</v>
      </c>
      <c r="AP263" s="5">
        <f t="shared" ref="AP263:AP367" si="82">AL263*($AK$3/12)</f>
        <v>2375.9375464222662</v>
      </c>
      <c r="AQ263" s="35">
        <f t="shared" ref="AQ263:AQ367" si="83">(AP263/AL263)*12</f>
        <v>7.7499999999999986E-2</v>
      </c>
      <c r="AR263" s="5">
        <f t="shared" si="46"/>
        <v>309572.74114894361</v>
      </c>
      <c r="AS263" s="5">
        <f t="shared" si="47"/>
        <v>928387.61917708628</v>
      </c>
      <c r="AT263" s="5">
        <f t="shared" ref="AT263:AT367" si="84">AL263-AN263</f>
        <v>365427.2588510561</v>
      </c>
      <c r="AU263" s="5">
        <f t="shared" ref="AU263:AU367" si="85">AR263+AS263</f>
        <v>1237960.3603260298</v>
      </c>
      <c r="AV263" s="150"/>
      <c r="AW263" s="2">
        <v>256</v>
      </c>
      <c r="AX263" s="118">
        <v>52628</v>
      </c>
      <c r="AY263" s="5">
        <f t="shared" si="48"/>
        <v>362583.22915250598</v>
      </c>
      <c r="AZ263" s="5">
        <f t="shared" si="49"/>
        <v>4719.6979327312483</v>
      </c>
      <c r="BA263" s="5">
        <f t="shared" ref="BA263:BA367" si="86">AZ263-BC263</f>
        <v>2453.5527505280861</v>
      </c>
      <c r="BB263" s="35">
        <f t="shared" ref="BB263:BB367" si="87">(BA263/AY263)*12</f>
        <v>8.1202412685097411E-2</v>
      </c>
      <c r="BC263" s="5">
        <f t="shared" ref="BC263:BC367" si="88">AY263*($AX$3/12)</f>
        <v>2266.1451822031622</v>
      </c>
      <c r="BD263" s="35">
        <f t="shared" ref="BD263:BD367" si="89">(BC263/AY263)*12</f>
        <v>7.4999999999999997E-2</v>
      </c>
      <c r="BE263" s="5">
        <f t="shared" si="50"/>
        <v>314870.32359802211</v>
      </c>
      <c r="BF263" s="5">
        <f t="shared" si="51"/>
        <v>893372.34718117712</v>
      </c>
      <c r="BG263" s="5">
        <f t="shared" ref="BG263:BG367" si="90">AY263-BA263</f>
        <v>360129.67640197789</v>
      </c>
      <c r="BH263" s="5">
        <f t="shared" ref="BH263:BH367" si="91">BE263+BF263</f>
        <v>1208242.6707791993</v>
      </c>
      <c r="BI263" s="150"/>
      <c r="BJ263" s="2">
        <v>256</v>
      </c>
      <c r="BK263" s="118">
        <v>52628</v>
      </c>
      <c r="BL263" s="5">
        <f t="shared" si="52"/>
        <v>357237.66026374127</v>
      </c>
      <c r="BM263" s="5">
        <f t="shared" si="53"/>
        <v>4604.6898903792935</v>
      </c>
      <c r="BN263" s="5">
        <f t="shared" ref="BN263:BN367" si="92">BM263-BP263</f>
        <v>2446.3790262858565</v>
      </c>
      <c r="BO263" s="35">
        <f t="shared" ref="BO263:BO367" si="93">(BN263/BL263)*12</f>
        <v>8.2176521629205995E-2</v>
      </c>
      <c r="BP263" s="5">
        <f t="shared" ref="BP263:BP367" si="94">BL263*($BK$3/12)</f>
        <v>2158.310864093437</v>
      </c>
      <c r="BQ263" s="35">
        <f t="shared" ref="BQ263:BQ367" si="95">(BP263/BL263)*12</f>
        <v>7.2500000000000009E-2</v>
      </c>
      <c r="BR263" s="5">
        <f t="shared" si="54"/>
        <v>320208.71876254445</v>
      </c>
      <c r="BS263" s="5">
        <f t="shared" si="55"/>
        <v>858591.89317455445</v>
      </c>
      <c r="BT263" s="5">
        <f t="shared" ref="BT263:BT367" si="96">BL263-BN263</f>
        <v>354791.28123745543</v>
      </c>
      <c r="BU263" s="5">
        <f t="shared" ref="BU263:BU367" si="97">BR263+BS263</f>
        <v>1178800.6119370989</v>
      </c>
      <c r="BV263" s="150"/>
      <c r="BW263" s="2">
        <v>256</v>
      </c>
      <c r="BX263" s="118">
        <v>52628</v>
      </c>
      <c r="BY263" s="5">
        <f t="shared" si="56"/>
        <v>351852.60561610025</v>
      </c>
      <c r="BZ263" s="5">
        <f t="shared" si="57"/>
        <v>4490.7918424594827</v>
      </c>
      <c r="CA263" s="5">
        <f t="shared" ref="CA263:CA367" si="98">BZ263-CC263</f>
        <v>2438.3183096988978</v>
      </c>
      <c r="CB263" s="35">
        <f t="shared" ref="CB263:CB367" si="99">(CA263/BY263)*12</f>
        <v>8.3159309464689912E-2</v>
      </c>
      <c r="CC263" s="5">
        <f t="shared" ref="CC263:CC367" si="100">BY263*($BX$3/12)</f>
        <v>2052.4735327605849</v>
      </c>
      <c r="CD263" s="35">
        <f t="shared" ref="CD263:CD367" si="101">(CC263/BY263)*12</f>
        <v>7.0000000000000007E-2</v>
      </c>
      <c r="CE263" s="5">
        <f t="shared" si="58"/>
        <v>325585.7126935987</v>
      </c>
      <c r="CF263" s="5">
        <f t="shared" si="59"/>
        <v>824056.99897602934</v>
      </c>
      <c r="CG263" s="5">
        <f t="shared" ref="CG263:CG367" si="102">BY263-CA263</f>
        <v>349414.28730640135</v>
      </c>
      <c r="CH263" s="5">
        <f t="shared" ref="CH263:CH367" si="103">CE263+CF263</f>
        <v>1149642.711669628</v>
      </c>
    </row>
    <row r="264" spans="9:86" ht="14.25" customHeight="1">
      <c r="I264" s="150"/>
      <c r="J264" s="2">
        <v>257</v>
      </c>
      <c r="K264" s="118">
        <v>52657</v>
      </c>
      <c r="L264" s="5">
        <f t="shared" ref="L264:L367" si="104">T263</f>
        <v>375891.68849977542</v>
      </c>
      <c r="M264" s="5">
        <f t="shared" si="67"/>
        <v>5071.049577343746</v>
      </c>
      <c r="N264" s="5">
        <f t="shared" si="68"/>
        <v>2486.7942189077899</v>
      </c>
      <c r="O264" s="35">
        <f t="shared" si="69"/>
        <v>7.9388641834551521E-2</v>
      </c>
      <c r="P264" s="5">
        <f t="shared" si="70"/>
        <v>2584.2553584359562</v>
      </c>
      <c r="Q264" s="35">
        <f t="shared" si="71"/>
        <v>8.2500000000000004E-2</v>
      </c>
      <c r="R264" s="5">
        <f t="shared" ref="R264:R367" si="105">R263+N264</f>
        <v>301595.10571913258</v>
      </c>
      <c r="S264" s="5">
        <f t="shared" ref="S264:S367" si="106">S263+P264</f>
        <v>1001664.6356582105</v>
      </c>
      <c r="T264" s="5">
        <f t="shared" si="72"/>
        <v>373404.89428086765</v>
      </c>
      <c r="U264" s="5">
        <f t="shared" si="73"/>
        <v>1303259.741377343</v>
      </c>
      <c r="V264" s="150"/>
      <c r="W264" s="2">
        <v>257</v>
      </c>
      <c r="X264" s="118">
        <v>52657</v>
      </c>
      <c r="Y264" s="5">
        <f t="shared" ref="Y264:Y367" si="107">AG263</f>
        <v>370681.92622070794</v>
      </c>
      <c r="Z264" s="5">
        <f t="shared" ref="Z264:Z367" si="108">Z263</f>
        <v>4952.9108736857979</v>
      </c>
      <c r="AA264" s="5">
        <f t="shared" si="74"/>
        <v>2481.6980322144113</v>
      </c>
      <c r="AB264" s="35">
        <f t="shared" si="75"/>
        <v>8.0339434647378472E-2</v>
      </c>
      <c r="AC264" s="5">
        <f t="shared" si="76"/>
        <v>2471.2128414713866</v>
      </c>
      <c r="AD264" s="35">
        <f t="shared" si="77"/>
        <v>0.08</v>
      </c>
      <c r="AE264" s="5">
        <f t="shared" ref="AE264:AE367" si="109">AE263+AA264</f>
        <v>306799.77181150636</v>
      </c>
      <c r="AF264" s="5">
        <f t="shared" ref="AF264:AF367" si="110">AF263+AC264</f>
        <v>966098.32272574364</v>
      </c>
      <c r="AG264" s="5">
        <f t="shared" si="78"/>
        <v>368200.22818849352</v>
      </c>
      <c r="AH264" s="5">
        <f t="shared" si="79"/>
        <v>1272898.09453725</v>
      </c>
      <c r="AI264" s="150"/>
      <c r="AJ264" s="2">
        <v>257</v>
      </c>
      <c r="AK264" s="118">
        <v>52657</v>
      </c>
      <c r="AL264" s="5">
        <f t="shared" ref="AL264:AL367" si="111">AT263</f>
        <v>365427.2588510561</v>
      </c>
      <c r="AM264" s="5">
        <f t="shared" ref="AM264:AM367" si="112">AM263</f>
        <v>4835.7826575235513</v>
      </c>
      <c r="AN264" s="5">
        <f t="shared" si="80"/>
        <v>2475.7316107771471</v>
      </c>
      <c r="AO264" s="35">
        <f t="shared" si="81"/>
        <v>8.129874991464367E-2</v>
      </c>
      <c r="AP264" s="5">
        <f t="shared" si="82"/>
        <v>2360.0510467464042</v>
      </c>
      <c r="AQ264" s="35">
        <f t="shared" si="83"/>
        <v>7.7500000000000013E-2</v>
      </c>
      <c r="AR264" s="5">
        <f t="shared" ref="AR264:AR367" si="113">AR263+AN264</f>
        <v>312048.47275972075</v>
      </c>
      <c r="AS264" s="5">
        <f t="shared" ref="AS264:AS367" si="114">AS263+AP264</f>
        <v>930747.67022383271</v>
      </c>
      <c r="AT264" s="5">
        <f t="shared" si="84"/>
        <v>362951.52724027896</v>
      </c>
      <c r="AU264" s="5">
        <f t="shared" si="85"/>
        <v>1242796.1429835535</v>
      </c>
      <c r="AV264" s="150"/>
      <c r="AW264" s="2">
        <v>257</v>
      </c>
      <c r="AX264" s="118">
        <v>52657</v>
      </c>
      <c r="AY264" s="5">
        <f t="shared" ref="AY264:AY367" si="115">BG263</f>
        <v>360129.67640197789</v>
      </c>
      <c r="AZ264" s="5">
        <f t="shared" ref="AZ264:AZ367" si="116">AZ263</f>
        <v>4719.6979327312483</v>
      </c>
      <c r="BA264" s="5">
        <f t="shared" si="86"/>
        <v>2468.8874552188868</v>
      </c>
      <c r="BB264" s="35">
        <f t="shared" si="87"/>
        <v>8.2266615066616394E-2</v>
      </c>
      <c r="BC264" s="5">
        <f t="shared" si="88"/>
        <v>2250.8104775123616</v>
      </c>
      <c r="BD264" s="35">
        <f t="shared" si="89"/>
        <v>7.4999999999999997E-2</v>
      </c>
      <c r="BE264" s="5">
        <f t="shared" ref="BE264:BE367" si="117">BE263+BA264</f>
        <v>317339.21105324099</v>
      </c>
      <c r="BF264" s="5">
        <f t="shared" ref="BF264:BF367" si="118">BF263+BC264</f>
        <v>895623.15765868942</v>
      </c>
      <c r="BG264" s="5">
        <f t="shared" si="90"/>
        <v>357660.78894675901</v>
      </c>
      <c r="BH264" s="5">
        <f t="shared" si="91"/>
        <v>1212962.3687119305</v>
      </c>
      <c r="BI264" s="150"/>
      <c r="BJ264" s="2">
        <v>257</v>
      </c>
      <c r="BK264" s="118">
        <v>52657</v>
      </c>
      <c r="BL264" s="5">
        <f t="shared" ref="BL264:BL367" si="119">BT263</f>
        <v>354791.28123745543</v>
      </c>
      <c r="BM264" s="5">
        <f t="shared" ref="BM264:BM367" si="120">BM263</f>
        <v>4604.6898903792935</v>
      </c>
      <c r="BN264" s="5">
        <f t="shared" si="92"/>
        <v>2461.1592329030004</v>
      </c>
      <c r="BO264" s="35">
        <f t="shared" si="93"/>
        <v>8.3243056852542796E-2</v>
      </c>
      <c r="BP264" s="5">
        <f t="shared" si="94"/>
        <v>2143.5306574762931</v>
      </c>
      <c r="BQ264" s="35">
        <f t="shared" si="95"/>
        <v>7.2499999999999995E-2</v>
      </c>
      <c r="BR264" s="5">
        <f t="shared" ref="BR264:BR367" si="121">BR263+BN264</f>
        <v>322669.87799544743</v>
      </c>
      <c r="BS264" s="5">
        <f t="shared" ref="BS264:BS367" si="122">BS263+BP264</f>
        <v>860735.42383203073</v>
      </c>
      <c r="BT264" s="5">
        <f t="shared" si="96"/>
        <v>352330.12200455245</v>
      </c>
      <c r="BU264" s="5">
        <f t="shared" si="97"/>
        <v>1183405.3018274782</v>
      </c>
      <c r="BV264" s="150"/>
      <c r="BW264" s="2">
        <v>257</v>
      </c>
      <c r="BX264" s="118">
        <v>52657</v>
      </c>
      <c r="BY264" s="5">
        <f t="shared" ref="BY264:BY367" si="123">CG263</f>
        <v>349414.28730640135</v>
      </c>
      <c r="BZ264" s="5">
        <f t="shared" ref="BZ264:BZ367" si="124">BZ263</f>
        <v>4490.7918424594827</v>
      </c>
      <c r="CA264" s="5">
        <f t="shared" si="98"/>
        <v>2452.5418331721412</v>
      </c>
      <c r="CB264" s="35">
        <f t="shared" si="99"/>
        <v>8.4228101331924335E-2</v>
      </c>
      <c r="CC264" s="5">
        <f t="shared" si="100"/>
        <v>2038.2500092873413</v>
      </c>
      <c r="CD264" s="35">
        <f t="shared" si="101"/>
        <v>7.0000000000000007E-2</v>
      </c>
      <c r="CE264" s="5">
        <f t="shared" ref="CE264:CE367" si="125">CE263+CA264</f>
        <v>328038.25452677085</v>
      </c>
      <c r="CF264" s="5">
        <f t="shared" ref="CF264:CF367" si="126">CF263+CC264</f>
        <v>826095.24898531672</v>
      </c>
      <c r="CG264" s="5">
        <f t="shared" si="102"/>
        <v>346961.74547322921</v>
      </c>
      <c r="CH264" s="5">
        <f t="shared" si="103"/>
        <v>1154133.5035120875</v>
      </c>
    </row>
    <row r="265" spans="9:86" ht="14.25" customHeight="1">
      <c r="I265" s="150"/>
      <c r="J265" s="2">
        <v>258</v>
      </c>
      <c r="K265" s="118">
        <v>52688</v>
      </c>
      <c r="L265" s="5">
        <f t="shared" si="104"/>
        <v>373404.89428086765</v>
      </c>
      <c r="M265" s="5">
        <f t="shared" si="67"/>
        <v>5071.049577343746</v>
      </c>
      <c r="N265" s="5">
        <f t="shared" si="68"/>
        <v>2503.890929162781</v>
      </c>
      <c r="O265" s="35">
        <f t="shared" si="69"/>
        <v>8.0466784474851727E-2</v>
      </c>
      <c r="P265" s="5">
        <f t="shared" si="70"/>
        <v>2567.158648180965</v>
      </c>
      <c r="Q265" s="35">
        <f t="shared" si="71"/>
        <v>8.2500000000000004E-2</v>
      </c>
      <c r="R265" s="5">
        <f t="shared" si="105"/>
        <v>304098.99664829538</v>
      </c>
      <c r="S265" s="5">
        <f t="shared" si="106"/>
        <v>1004231.7943063915</v>
      </c>
      <c r="T265" s="5">
        <f t="shared" si="72"/>
        <v>370901.00335170486</v>
      </c>
      <c r="U265" s="5">
        <f t="shared" si="73"/>
        <v>1308330.7909546869</v>
      </c>
      <c r="V265" s="150"/>
      <c r="W265" s="2">
        <v>258</v>
      </c>
      <c r="X265" s="118">
        <v>52688</v>
      </c>
      <c r="Y265" s="5">
        <f t="shared" si="107"/>
        <v>368200.22818849352</v>
      </c>
      <c r="Z265" s="5">
        <f t="shared" si="108"/>
        <v>4952.9108736857979</v>
      </c>
      <c r="AA265" s="5">
        <f t="shared" si="74"/>
        <v>2498.2426857625078</v>
      </c>
      <c r="AB265" s="35">
        <f t="shared" si="75"/>
        <v>8.1420134845225922E-2</v>
      </c>
      <c r="AC265" s="5">
        <f t="shared" si="76"/>
        <v>2454.6681879232901</v>
      </c>
      <c r="AD265" s="35">
        <f t="shared" si="77"/>
        <v>7.9999999999999988E-2</v>
      </c>
      <c r="AE265" s="5">
        <f t="shared" si="109"/>
        <v>309298.01449726889</v>
      </c>
      <c r="AF265" s="5">
        <f t="shared" si="110"/>
        <v>968552.9909136669</v>
      </c>
      <c r="AG265" s="5">
        <f t="shared" si="78"/>
        <v>365701.985502731</v>
      </c>
      <c r="AH265" s="5">
        <f t="shared" si="79"/>
        <v>1277851.0054109357</v>
      </c>
      <c r="AI265" s="150"/>
      <c r="AJ265" s="2">
        <v>258</v>
      </c>
      <c r="AK265" s="118">
        <v>52688</v>
      </c>
      <c r="AL265" s="5">
        <f t="shared" si="111"/>
        <v>362951.52724027896</v>
      </c>
      <c r="AM265" s="5">
        <f t="shared" si="112"/>
        <v>4835.7826575235513</v>
      </c>
      <c r="AN265" s="5">
        <f t="shared" si="80"/>
        <v>2491.7207107634163</v>
      </c>
      <c r="AO265" s="35">
        <f t="shared" si="81"/>
        <v>8.2381933357636342E-2</v>
      </c>
      <c r="AP265" s="5">
        <f t="shared" si="82"/>
        <v>2344.061946760135</v>
      </c>
      <c r="AQ265" s="35">
        <f t="shared" si="83"/>
        <v>7.7499999999999999E-2</v>
      </c>
      <c r="AR265" s="5">
        <f t="shared" si="113"/>
        <v>314540.19347048417</v>
      </c>
      <c r="AS265" s="5">
        <f t="shared" si="114"/>
        <v>933091.73217059288</v>
      </c>
      <c r="AT265" s="5">
        <f t="shared" si="84"/>
        <v>360459.80652951554</v>
      </c>
      <c r="AU265" s="5">
        <f t="shared" si="85"/>
        <v>1247631.9256410771</v>
      </c>
      <c r="AV265" s="150"/>
      <c r="AW265" s="2">
        <v>258</v>
      </c>
      <c r="AX265" s="118">
        <v>52688</v>
      </c>
      <c r="AY265" s="5">
        <f t="shared" si="115"/>
        <v>357660.78894675901</v>
      </c>
      <c r="AZ265" s="5">
        <f t="shared" si="116"/>
        <v>4719.6979327312483</v>
      </c>
      <c r="BA265" s="5">
        <f t="shared" si="86"/>
        <v>2484.3180018140047</v>
      </c>
      <c r="BB265" s="35">
        <f t="shared" si="87"/>
        <v>8.3352206736326942E-2</v>
      </c>
      <c r="BC265" s="5">
        <f t="shared" si="88"/>
        <v>2235.3799309172437</v>
      </c>
      <c r="BD265" s="35">
        <f t="shared" si="89"/>
        <v>7.4999999999999997E-2</v>
      </c>
      <c r="BE265" s="5">
        <f t="shared" si="117"/>
        <v>319823.529055055</v>
      </c>
      <c r="BF265" s="5">
        <f t="shared" si="118"/>
        <v>897858.53758960671</v>
      </c>
      <c r="BG265" s="5">
        <f t="shared" si="90"/>
        <v>355176.470944945</v>
      </c>
      <c r="BH265" s="5">
        <f t="shared" si="91"/>
        <v>1217682.0666446616</v>
      </c>
      <c r="BI265" s="150"/>
      <c r="BJ265" s="2">
        <v>258</v>
      </c>
      <c r="BK265" s="118">
        <v>52688</v>
      </c>
      <c r="BL265" s="5">
        <f t="shared" si="119"/>
        <v>352330.12200455245</v>
      </c>
      <c r="BM265" s="5">
        <f t="shared" si="120"/>
        <v>4604.6898903792935</v>
      </c>
      <c r="BN265" s="5">
        <f t="shared" si="92"/>
        <v>2476.0287366017892</v>
      </c>
      <c r="BO265" s="35">
        <f t="shared" si="93"/>
        <v>8.4330981041801353E-2</v>
      </c>
      <c r="BP265" s="5">
        <f t="shared" si="94"/>
        <v>2128.6611537775043</v>
      </c>
      <c r="BQ265" s="35">
        <f t="shared" si="95"/>
        <v>7.2499999999999995E-2</v>
      </c>
      <c r="BR265" s="5">
        <f t="shared" si="121"/>
        <v>325145.90673204925</v>
      </c>
      <c r="BS265" s="5">
        <f t="shared" si="122"/>
        <v>862864.08498580824</v>
      </c>
      <c r="BT265" s="5">
        <f t="shared" si="96"/>
        <v>349854.09326795064</v>
      </c>
      <c r="BU265" s="5">
        <f t="shared" si="97"/>
        <v>1188009.9917178575</v>
      </c>
      <c r="BV265" s="150"/>
      <c r="BW265" s="2">
        <v>258</v>
      </c>
      <c r="BX265" s="118">
        <v>52688</v>
      </c>
      <c r="BY265" s="5">
        <f t="shared" si="123"/>
        <v>346961.74547322921</v>
      </c>
      <c r="BZ265" s="5">
        <f t="shared" si="124"/>
        <v>4490.7918424594827</v>
      </c>
      <c r="CA265" s="5">
        <f t="shared" si="98"/>
        <v>2466.848327198979</v>
      </c>
      <c r="CB265" s="35">
        <f t="shared" si="99"/>
        <v>8.5318281662471587E-2</v>
      </c>
      <c r="CC265" s="5">
        <f t="shared" si="100"/>
        <v>2023.9435152605038</v>
      </c>
      <c r="CD265" s="35">
        <f t="shared" si="101"/>
        <v>7.0000000000000007E-2</v>
      </c>
      <c r="CE265" s="5">
        <f t="shared" si="125"/>
        <v>330505.10285396985</v>
      </c>
      <c r="CF265" s="5">
        <f t="shared" si="126"/>
        <v>828119.19250057719</v>
      </c>
      <c r="CG265" s="5">
        <f t="shared" si="102"/>
        <v>344494.89714603021</v>
      </c>
      <c r="CH265" s="5">
        <f t="shared" si="103"/>
        <v>1158624.295354547</v>
      </c>
    </row>
    <row r="266" spans="9:86" ht="14.25" customHeight="1">
      <c r="I266" s="150"/>
      <c r="J266" s="2">
        <v>259</v>
      </c>
      <c r="K266" s="118">
        <v>52718</v>
      </c>
      <c r="L266" s="5">
        <f t="shared" si="104"/>
        <v>370901.00335170486</v>
      </c>
      <c r="M266" s="5">
        <f t="shared" si="67"/>
        <v>5071.049577343746</v>
      </c>
      <c r="N266" s="5">
        <f t="shared" si="68"/>
        <v>2521.105179300775</v>
      </c>
      <c r="O266" s="35">
        <f t="shared" si="69"/>
        <v>8.1566946107508392E-2</v>
      </c>
      <c r="P266" s="5">
        <f t="shared" si="70"/>
        <v>2549.944398042971</v>
      </c>
      <c r="Q266" s="35">
        <f t="shared" si="71"/>
        <v>8.2500000000000004E-2</v>
      </c>
      <c r="R266" s="5">
        <f t="shared" si="105"/>
        <v>306620.10182759614</v>
      </c>
      <c r="S266" s="5">
        <f t="shared" si="106"/>
        <v>1006781.7387044345</v>
      </c>
      <c r="T266" s="5">
        <f t="shared" si="72"/>
        <v>368379.89817240409</v>
      </c>
      <c r="U266" s="5">
        <f t="shared" si="73"/>
        <v>1313401.8405320307</v>
      </c>
      <c r="V266" s="150"/>
      <c r="W266" s="2">
        <v>259</v>
      </c>
      <c r="X266" s="118">
        <v>52718</v>
      </c>
      <c r="Y266" s="5">
        <f t="shared" si="107"/>
        <v>365701.985502731</v>
      </c>
      <c r="Z266" s="5">
        <f t="shared" si="108"/>
        <v>4952.9108736857979</v>
      </c>
      <c r="AA266" s="5">
        <f t="shared" si="74"/>
        <v>2514.8976370009245</v>
      </c>
      <c r="AB266" s="35">
        <f t="shared" si="75"/>
        <v>8.2522854237513363E-2</v>
      </c>
      <c r="AC266" s="5">
        <f t="shared" si="76"/>
        <v>2438.0132366848734</v>
      </c>
      <c r="AD266" s="35">
        <f t="shared" si="77"/>
        <v>0.08</v>
      </c>
      <c r="AE266" s="5">
        <f t="shared" si="109"/>
        <v>311812.91213426983</v>
      </c>
      <c r="AF266" s="5">
        <f t="shared" si="110"/>
        <v>970991.00415035174</v>
      </c>
      <c r="AG266" s="5">
        <f t="shared" si="78"/>
        <v>363187.08786573005</v>
      </c>
      <c r="AH266" s="5">
        <f t="shared" si="79"/>
        <v>1282803.9162846217</v>
      </c>
      <c r="AI266" s="150"/>
      <c r="AJ266" s="2">
        <v>259</v>
      </c>
      <c r="AK266" s="118">
        <v>52718</v>
      </c>
      <c r="AL266" s="5">
        <f t="shared" si="111"/>
        <v>360459.80652951554</v>
      </c>
      <c r="AM266" s="5">
        <f t="shared" si="112"/>
        <v>4835.7826575235513</v>
      </c>
      <c r="AN266" s="5">
        <f t="shared" si="80"/>
        <v>2507.8130736870967</v>
      </c>
      <c r="AO266" s="35">
        <f t="shared" si="81"/>
        <v>8.3487135983304123E-2</v>
      </c>
      <c r="AP266" s="5">
        <f t="shared" si="82"/>
        <v>2327.9695838364546</v>
      </c>
      <c r="AQ266" s="35">
        <f t="shared" si="83"/>
        <v>7.7499999999999999E-2</v>
      </c>
      <c r="AR266" s="5">
        <f t="shared" si="113"/>
        <v>317048.00654417125</v>
      </c>
      <c r="AS266" s="5">
        <f t="shared" si="114"/>
        <v>935419.70175442938</v>
      </c>
      <c r="AT266" s="5">
        <f t="shared" si="84"/>
        <v>357951.99345582846</v>
      </c>
      <c r="AU266" s="5">
        <f t="shared" si="85"/>
        <v>1252467.7082986007</v>
      </c>
      <c r="AV266" s="150"/>
      <c r="AW266" s="2">
        <v>259</v>
      </c>
      <c r="AX266" s="118">
        <v>52718</v>
      </c>
      <c r="AY266" s="5">
        <f t="shared" si="115"/>
        <v>355176.470944945</v>
      </c>
      <c r="AZ266" s="5">
        <f t="shared" si="116"/>
        <v>4719.6979327312483</v>
      </c>
      <c r="BA266" s="5">
        <f t="shared" si="86"/>
        <v>2499.8449893253423</v>
      </c>
      <c r="BB266" s="35">
        <f t="shared" si="87"/>
        <v>8.4459817374991725E-2</v>
      </c>
      <c r="BC266" s="5">
        <f t="shared" si="88"/>
        <v>2219.852943405906</v>
      </c>
      <c r="BD266" s="35">
        <f t="shared" si="89"/>
        <v>7.4999999999999997E-2</v>
      </c>
      <c r="BE266" s="5">
        <f t="shared" si="117"/>
        <v>322323.37404438033</v>
      </c>
      <c r="BF266" s="5">
        <f t="shared" si="118"/>
        <v>900078.39053301257</v>
      </c>
      <c r="BG266" s="5">
        <f t="shared" si="90"/>
        <v>352676.62595561967</v>
      </c>
      <c r="BH266" s="5">
        <f t="shared" si="91"/>
        <v>1222401.764577393</v>
      </c>
      <c r="BI266" s="150"/>
      <c r="BJ266" s="2">
        <v>259</v>
      </c>
      <c r="BK266" s="118">
        <v>52718</v>
      </c>
      <c r="BL266" s="5">
        <f t="shared" si="119"/>
        <v>349854.09326795064</v>
      </c>
      <c r="BM266" s="5">
        <f t="shared" si="120"/>
        <v>4604.6898903792935</v>
      </c>
      <c r="BN266" s="5">
        <f t="shared" si="92"/>
        <v>2490.988076885425</v>
      </c>
      <c r="BO266" s="35">
        <f t="shared" si="93"/>
        <v>8.5440923795998436E-2</v>
      </c>
      <c r="BP266" s="5">
        <f t="shared" si="94"/>
        <v>2113.7018134938685</v>
      </c>
      <c r="BQ266" s="35">
        <f t="shared" si="95"/>
        <v>7.2499999999999995E-2</v>
      </c>
      <c r="BR266" s="5">
        <f t="shared" si="121"/>
        <v>327636.89480893465</v>
      </c>
      <c r="BS266" s="5">
        <f t="shared" si="122"/>
        <v>864977.78679930209</v>
      </c>
      <c r="BT266" s="5">
        <f t="shared" si="96"/>
        <v>347363.10519106523</v>
      </c>
      <c r="BU266" s="5">
        <f t="shared" si="97"/>
        <v>1192614.6816082369</v>
      </c>
      <c r="BV266" s="150"/>
      <c r="BW266" s="2">
        <v>259</v>
      </c>
      <c r="BX266" s="118">
        <v>52718</v>
      </c>
      <c r="BY266" s="5">
        <f t="shared" si="123"/>
        <v>344494.89714603021</v>
      </c>
      <c r="BZ266" s="5">
        <f t="shared" si="124"/>
        <v>4490.7918424594827</v>
      </c>
      <c r="CA266" s="5">
        <f t="shared" si="98"/>
        <v>2481.2382757743062</v>
      </c>
      <c r="CB266" s="35">
        <f t="shared" si="99"/>
        <v>8.6430479975063937E-2</v>
      </c>
      <c r="CC266" s="5">
        <f t="shared" si="100"/>
        <v>2009.5535666851763</v>
      </c>
      <c r="CD266" s="35">
        <f t="shared" si="101"/>
        <v>7.0000000000000007E-2</v>
      </c>
      <c r="CE266" s="5">
        <f t="shared" si="125"/>
        <v>332986.34112974413</v>
      </c>
      <c r="CF266" s="5">
        <f t="shared" si="126"/>
        <v>830128.74606726237</v>
      </c>
      <c r="CG266" s="5">
        <f t="shared" si="102"/>
        <v>342013.65887025592</v>
      </c>
      <c r="CH266" s="5">
        <f t="shared" si="103"/>
        <v>1163115.0871970064</v>
      </c>
    </row>
    <row r="267" spans="9:86" ht="14.25" customHeight="1">
      <c r="I267" s="150"/>
      <c r="J267" s="2">
        <v>260</v>
      </c>
      <c r="K267" s="118">
        <v>52749</v>
      </c>
      <c r="L267" s="5">
        <f t="shared" si="104"/>
        <v>368379.89817240409</v>
      </c>
      <c r="M267" s="5">
        <f t="shared" si="67"/>
        <v>5071.049577343746</v>
      </c>
      <c r="N267" s="5">
        <f t="shared" si="68"/>
        <v>2538.4377774084678</v>
      </c>
      <c r="O267" s="35">
        <f t="shared" si="69"/>
        <v>8.2689781608673865E-2</v>
      </c>
      <c r="P267" s="5">
        <f t="shared" si="70"/>
        <v>2532.6117999352782</v>
      </c>
      <c r="Q267" s="35">
        <f t="shared" si="71"/>
        <v>8.2500000000000004E-2</v>
      </c>
      <c r="R267" s="5">
        <f t="shared" si="105"/>
        <v>309158.5396050046</v>
      </c>
      <c r="S267" s="5">
        <f t="shared" si="106"/>
        <v>1009314.3505043697</v>
      </c>
      <c r="T267" s="5">
        <f t="shared" si="72"/>
        <v>365841.46039499564</v>
      </c>
      <c r="U267" s="5">
        <f t="shared" si="73"/>
        <v>1318472.8901093742</v>
      </c>
      <c r="V267" s="150"/>
      <c r="W267" s="2">
        <v>260</v>
      </c>
      <c r="X267" s="118">
        <v>52749</v>
      </c>
      <c r="Y267" s="5">
        <f t="shared" si="107"/>
        <v>363187.08786573005</v>
      </c>
      <c r="Z267" s="5">
        <f t="shared" si="108"/>
        <v>4952.9108736857979</v>
      </c>
      <c r="AA267" s="5">
        <f t="shared" si="74"/>
        <v>2531.6636212475973</v>
      </c>
      <c r="AB267" s="35">
        <f t="shared" si="75"/>
        <v>8.3648247611166765E-2</v>
      </c>
      <c r="AC267" s="5">
        <f t="shared" si="76"/>
        <v>2421.2472524382006</v>
      </c>
      <c r="AD267" s="35">
        <f t="shared" si="77"/>
        <v>0.08</v>
      </c>
      <c r="AE267" s="5">
        <f t="shared" si="109"/>
        <v>314344.57575551741</v>
      </c>
      <c r="AF267" s="5">
        <f t="shared" si="110"/>
        <v>973412.25140278996</v>
      </c>
      <c r="AG267" s="5">
        <f t="shared" si="78"/>
        <v>360655.42424448248</v>
      </c>
      <c r="AH267" s="5">
        <f t="shared" si="79"/>
        <v>1287756.8271583074</v>
      </c>
      <c r="AI267" s="150"/>
      <c r="AJ267" s="2">
        <v>260</v>
      </c>
      <c r="AK267" s="118">
        <v>52749</v>
      </c>
      <c r="AL267" s="5">
        <f t="shared" si="111"/>
        <v>357951.99345582846</v>
      </c>
      <c r="AM267" s="5">
        <f t="shared" si="112"/>
        <v>4835.7826575235513</v>
      </c>
      <c r="AN267" s="5">
        <f t="shared" si="80"/>
        <v>2524.0093664546594</v>
      </c>
      <c r="AO267" s="35">
        <f t="shared" si="81"/>
        <v>8.4615012491035299E-2</v>
      </c>
      <c r="AP267" s="5">
        <f t="shared" si="82"/>
        <v>2311.7732910688919</v>
      </c>
      <c r="AQ267" s="35">
        <f t="shared" si="83"/>
        <v>7.7499999999999986E-2</v>
      </c>
      <c r="AR267" s="5">
        <f t="shared" si="113"/>
        <v>319572.01591062592</v>
      </c>
      <c r="AS267" s="5">
        <f t="shared" si="114"/>
        <v>937731.47504549823</v>
      </c>
      <c r="AT267" s="5">
        <f t="shared" si="84"/>
        <v>355427.98408937379</v>
      </c>
      <c r="AU267" s="5">
        <f t="shared" si="85"/>
        <v>1257303.4909561242</v>
      </c>
      <c r="AV267" s="150"/>
      <c r="AW267" s="2">
        <v>260</v>
      </c>
      <c r="AX267" s="118">
        <v>52749</v>
      </c>
      <c r="AY267" s="5">
        <f t="shared" si="115"/>
        <v>352676.62595561967</v>
      </c>
      <c r="AZ267" s="5">
        <f t="shared" si="116"/>
        <v>4719.6979327312483</v>
      </c>
      <c r="BA267" s="5">
        <f t="shared" si="86"/>
        <v>2515.4690205086254</v>
      </c>
      <c r="BB267" s="35">
        <f t="shared" si="87"/>
        <v>8.559010159607805E-2</v>
      </c>
      <c r="BC267" s="5">
        <f t="shared" si="88"/>
        <v>2204.228912222623</v>
      </c>
      <c r="BD267" s="35">
        <f t="shared" si="89"/>
        <v>7.5000000000000011E-2</v>
      </c>
      <c r="BE267" s="5">
        <f t="shared" si="117"/>
        <v>324838.84306488896</v>
      </c>
      <c r="BF267" s="5">
        <f t="shared" si="118"/>
        <v>902282.61944523524</v>
      </c>
      <c r="BG267" s="5">
        <f t="shared" si="90"/>
        <v>350161.15693511104</v>
      </c>
      <c r="BH267" s="5">
        <f t="shared" si="91"/>
        <v>1227121.4625101243</v>
      </c>
      <c r="BI267" s="150"/>
      <c r="BJ267" s="2">
        <v>260</v>
      </c>
      <c r="BK267" s="118">
        <v>52749</v>
      </c>
      <c r="BL267" s="5">
        <f t="shared" si="119"/>
        <v>347363.10519106523</v>
      </c>
      <c r="BM267" s="5">
        <f t="shared" si="120"/>
        <v>4604.6898903792935</v>
      </c>
      <c r="BN267" s="5">
        <f t="shared" si="92"/>
        <v>2506.0377965166076</v>
      </c>
      <c r="BO267" s="35">
        <f t="shared" si="93"/>
        <v>8.6573539644223582E-2</v>
      </c>
      <c r="BP267" s="5">
        <f t="shared" si="94"/>
        <v>2098.6520938626859</v>
      </c>
      <c r="BQ267" s="35">
        <f t="shared" si="95"/>
        <v>7.2500000000000009E-2</v>
      </c>
      <c r="BR267" s="5">
        <f t="shared" si="121"/>
        <v>330142.93260545126</v>
      </c>
      <c r="BS267" s="5">
        <f t="shared" si="122"/>
        <v>867076.43889316474</v>
      </c>
      <c r="BT267" s="5">
        <f t="shared" si="96"/>
        <v>344857.06739454862</v>
      </c>
      <c r="BU267" s="5">
        <f t="shared" si="97"/>
        <v>1197219.3714986159</v>
      </c>
      <c r="BV267" s="150"/>
      <c r="BW267" s="2">
        <v>260</v>
      </c>
      <c r="BX267" s="118">
        <v>52749</v>
      </c>
      <c r="BY267" s="5">
        <f t="shared" si="123"/>
        <v>342013.65887025592</v>
      </c>
      <c r="BZ267" s="5">
        <f t="shared" si="124"/>
        <v>4490.7918424594827</v>
      </c>
      <c r="CA267" s="5">
        <f t="shared" si="98"/>
        <v>2495.7121657163234</v>
      </c>
      <c r="CB267" s="35">
        <f t="shared" si="99"/>
        <v>8.7565350715881687E-2</v>
      </c>
      <c r="CC267" s="5">
        <f t="shared" si="100"/>
        <v>1995.0796767431596</v>
      </c>
      <c r="CD267" s="35">
        <f t="shared" si="101"/>
        <v>7.0000000000000007E-2</v>
      </c>
      <c r="CE267" s="5">
        <f t="shared" si="125"/>
        <v>335482.05329546047</v>
      </c>
      <c r="CF267" s="5">
        <f t="shared" si="126"/>
        <v>832123.8257440055</v>
      </c>
      <c r="CG267" s="5">
        <f t="shared" si="102"/>
        <v>339517.94670453959</v>
      </c>
      <c r="CH267" s="5">
        <f t="shared" si="103"/>
        <v>1167605.8790394659</v>
      </c>
    </row>
    <row r="268" spans="9:86" ht="14.25" customHeight="1">
      <c r="I268" s="150"/>
      <c r="J268" s="2">
        <v>261</v>
      </c>
      <c r="K268" s="118">
        <v>52779</v>
      </c>
      <c r="L268" s="5">
        <f t="shared" si="104"/>
        <v>365841.46039499564</v>
      </c>
      <c r="M268" s="5">
        <f t="shared" si="67"/>
        <v>5071.049577343746</v>
      </c>
      <c r="N268" s="5">
        <f t="shared" si="68"/>
        <v>2555.889537128151</v>
      </c>
      <c r="O268" s="35">
        <f t="shared" si="69"/>
        <v>8.3835972042159923E-2</v>
      </c>
      <c r="P268" s="5">
        <f t="shared" si="70"/>
        <v>2515.160040215595</v>
      </c>
      <c r="Q268" s="35">
        <f t="shared" si="71"/>
        <v>8.2500000000000004E-2</v>
      </c>
      <c r="R268" s="5">
        <f t="shared" si="105"/>
        <v>311714.42914213275</v>
      </c>
      <c r="S268" s="5">
        <f t="shared" si="106"/>
        <v>1011829.5105445853</v>
      </c>
      <c r="T268" s="5">
        <f t="shared" si="72"/>
        <v>363285.57085786748</v>
      </c>
      <c r="U268" s="5">
        <f t="shared" si="73"/>
        <v>1323543.9396867179</v>
      </c>
      <c r="V268" s="150"/>
      <c r="W268" s="2">
        <v>261</v>
      </c>
      <c r="X268" s="118">
        <v>52779</v>
      </c>
      <c r="Y268" s="5">
        <f t="shared" si="107"/>
        <v>360655.42424448248</v>
      </c>
      <c r="Z268" s="5">
        <f t="shared" si="108"/>
        <v>4952.9108736857979</v>
      </c>
      <c r="AA268" s="5">
        <f t="shared" si="74"/>
        <v>2548.5413787225812</v>
      </c>
      <c r="AB268" s="35">
        <f t="shared" si="75"/>
        <v>8.4796995937983149E-2</v>
      </c>
      <c r="AC268" s="5">
        <f t="shared" si="76"/>
        <v>2404.3694949632168</v>
      </c>
      <c r="AD268" s="35">
        <f t="shared" si="77"/>
        <v>0.08</v>
      </c>
      <c r="AE268" s="5">
        <f t="shared" si="109"/>
        <v>316893.11713423999</v>
      </c>
      <c r="AF268" s="5">
        <f t="shared" si="110"/>
        <v>975816.62089775316</v>
      </c>
      <c r="AG268" s="5">
        <f t="shared" si="78"/>
        <v>358106.88286575989</v>
      </c>
      <c r="AH268" s="5">
        <f t="shared" si="79"/>
        <v>1292709.7380319932</v>
      </c>
      <c r="AI268" s="150"/>
      <c r="AJ268" s="2">
        <v>261</v>
      </c>
      <c r="AK268" s="118">
        <v>52779</v>
      </c>
      <c r="AL268" s="5">
        <f t="shared" si="111"/>
        <v>355427.98408937379</v>
      </c>
      <c r="AM268" s="5">
        <f t="shared" si="112"/>
        <v>4835.7826575235513</v>
      </c>
      <c r="AN268" s="5">
        <f t="shared" si="80"/>
        <v>2540.3102602796789</v>
      </c>
      <c r="AO268" s="35">
        <f t="shared" si="81"/>
        <v>8.5766243762311331E-2</v>
      </c>
      <c r="AP268" s="5">
        <f t="shared" si="82"/>
        <v>2295.4723972438724</v>
      </c>
      <c r="AQ268" s="35">
        <f t="shared" si="83"/>
        <v>7.7499999999999999E-2</v>
      </c>
      <c r="AR268" s="5">
        <f t="shared" si="113"/>
        <v>322112.32617090561</v>
      </c>
      <c r="AS268" s="5">
        <f t="shared" si="114"/>
        <v>940026.94744274206</v>
      </c>
      <c r="AT268" s="5">
        <f t="shared" si="84"/>
        <v>352887.6738290941</v>
      </c>
      <c r="AU268" s="5">
        <f t="shared" si="85"/>
        <v>1262139.2736136476</v>
      </c>
      <c r="AV268" s="150"/>
      <c r="AW268" s="2">
        <v>261</v>
      </c>
      <c r="AX268" s="118">
        <v>52779</v>
      </c>
      <c r="AY268" s="5">
        <f t="shared" si="115"/>
        <v>350161.15693511104</v>
      </c>
      <c r="AZ268" s="5">
        <f t="shared" si="116"/>
        <v>4719.6979327312483</v>
      </c>
      <c r="BA268" s="5">
        <f t="shared" si="86"/>
        <v>2531.1907018868046</v>
      </c>
      <c r="BB268" s="35">
        <f t="shared" si="87"/>
        <v>8.6743740192377669E-2</v>
      </c>
      <c r="BC268" s="5">
        <f t="shared" si="88"/>
        <v>2188.5072308444437</v>
      </c>
      <c r="BD268" s="35">
        <f t="shared" si="89"/>
        <v>7.4999999999999997E-2</v>
      </c>
      <c r="BE268" s="5">
        <f t="shared" si="117"/>
        <v>327370.03376677574</v>
      </c>
      <c r="BF268" s="5">
        <f t="shared" si="118"/>
        <v>904471.1266760797</v>
      </c>
      <c r="BG268" s="5">
        <f t="shared" si="90"/>
        <v>347629.96623322426</v>
      </c>
      <c r="BH268" s="5">
        <f t="shared" si="91"/>
        <v>1231841.1604428554</v>
      </c>
      <c r="BI268" s="150"/>
      <c r="BJ268" s="2">
        <v>261</v>
      </c>
      <c r="BK268" s="118">
        <v>52779</v>
      </c>
      <c r="BL268" s="5">
        <f t="shared" si="119"/>
        <v>344857.06739454862</v>
      </c>
      <c r="BM268" s="5">
        <f t="shared" si="120"/>
        <v>4604.6898903792935</v>
      </c>
      <c r="BN268" s="5">
        <f t="shared" si="92"/>
        <v>2521.178441537229</v>
      </c>
      <c r="BO268" s="35">
        <f t="shared" si="93"/>
        <v>8.7729509292129984E-2</v>
      </c>
      <c r="BP268" s="5">
        <f t="shared" si="94"/>
        <v>2083.5114488420645</v>
      </c>
      <c r="BQ268" s="35">
        <f t="shared" si="95"/>
        <v>7.2499999999999995E-2</v>
      </c>
      <c r="BR268" s="5">
        <f t="shared" si="121"/>
        <v>332664.11104698852</v>
      </c>
      <c r="BS268" s="5">
        <f t="shared" si="122"/>
        <v>869159.95034200675</v>
      </c>
      <c r="BT268" s="5">
        <f t="shared" si="96"/>
        <v>342335.88895301137</v>
      </c>
      <c r="BU268" s="5">
        <f t="shared" si="97"/>
        <v>1201824.0613889953</v>
      </c>
      <c r="BV268" s="150"/>
      <c r="BW268" s="2">
        <v>261</v>
      </c>
      <c r="BX268" s="118">
        <v>52779</v>
      </c>
      <c r="BY268" s="5">
        <f t="shared" si="123"/>
        <v>339517.94670453959</v>
      </c>
      <c r="BZ268" s="5">
        <f t="shared" si="124"/>
        <v>4490.7918424594827</v>
      </c>
      <c r="CA268" s="5">
        <f t="shared" si="98"/>
        <v>2510.2704866830018</v>
      </c>
      <c r="CB268" s="35">
        <f t="shared" si="99"/>
        <v>8.8723574504915123E-2</v>
      </c>
      <c r="CC268" s="5">
        <f t="shared" si="100"/>
        <v>1980.521355776481</v>
      </c>
      <c r="CD268" s="35">
        <f t="shared" si="101"/>
        <v>7.0000000000000007E-2</v>
      </c>
      <c r="CE268" s="5">
        <f t="shared" si="125"/>
        <v>337992.32378214347</v>
      </c>
      <c r="CF268" s="5">
        <f t="shared" si="126"/>
        <v>834104.34709978197</v>
      </c>
      <c r="CG268" s="5">
        <f t="shared" si="102"/>
        <v>337007.67621785658</v>
      </c>
      <c r="CH268" s="5">
        <f t="shared" si="103"/>
        <v>1172096.6708819254</v>
      </c>
    </row>
    <row r="269" spans="9:86" ht="14.25" customHeight="1">
      <c r="I269" s="150"/>
      <c r="J269" s="2">
        <v>262</v>
      </c>
      <c r="K269" s="118">
        <v>52810</v>
      </c>
      <c r="L269" s="5">
        <f t="shared" si="104"/>
        <v>363285.57085786748</v>
      </c>
      <c r="M269" s="5">
        <f t="shared" si="67"/>
        <v>5071.049577343746</v>
      </c>
      <c r="N269" s="5">
        <f t="shared" si="68"/>
        <v>2573.461277695907</v>
      </c>
      <c r="O269" s="35">
        <f t="shared" si="69"/>
        <v>8.5006225982019623E-2</v>
      </c>
      <c r="P269" s="5">
        <f t="shared" si="70"/>
        <v>2497.588299647839</v>
      </c>
      <c r="Q269" s="35">
        <f t="shared" si="71"/>
        <v>8.2500000000000004E-2</v>
      </c>
      <c r="R269" s="5">
        <f t="shared" si="105"/>
        <v>314287.89041982865</v>
      </c>
      <c r="S269" s="5">
        <f t="shared" si="106"/>
        <v>1014327.0988442331</v>
      </c>
      <c r="T269" s="5">
        <f t="shared" si="72"/>
        <v>360712.10958017159</v>
      </c>
      <c r="U269" s="5">
        <f t="shared" si="73"/>
        <v>1328614.9892640617</v>
      </c>
      <c r="V269" s="150"/>
      <c r="W269" s="2">
        <v>262</v>
      </c>
      <c r="X269" s="118">
        <v>52810</v>
      </c>
      <c r="Y269" s="5">
        <f t="shared" si="107"/>
        <v>358106.88286575989</v>
      </c>
      <c r="Z269" s="5">
        <f t="shared" si="108"/>
        <v>4952.9108736857979</v>
      </c>
      <c r="AA269" s="5">
        <f t="shared" si="74"/>
        <v>2565.5316545807318</v>
      </c>
      <c r="AB269" s="35">
        <f t="shared" si="75"/>
        <v>8.5969807697076225E-2</v>
      </c>
      <c r="AC269" s="5">
        <f t="shared" si="76"/>
        <v>2387.3792191050661</v>
      </c>
      <c r="AD269" s="35">
        <f t="shared" si="77"/>
        <v>0.08</v>
      </c>
      <c r="AE269" s="5">
        <f t="shared" si="109"/>
        <v>319458.64878882072</v>
      </c>
      <c r="AF269" s="5">
        <f t="shared" si="110"/>
        <v>978204.00011685828</v>
      </c>
      <c r="AG269" s="5">
        <f t="shared" si="78"/>
        <v>355541.35121117916</v>
      </c>
      <c r="AH269" s="5">
        <f t="shared" si="79"/>
        <v>1297662.6489056791</v>
      </c>
      <c r="AI269" s="150"/>
      <c r="AJ269" s="2">
        <v>262</v>
      </c>
      <c r="AK269" s="118">
        <v>52810</v>
      </c>
      <c r="AL269" s="5">
        <f t="shared" si="111"/>
        <v>352887.6738290941</v>
      </c>
      <c r="AM269" s="5">
        <f t="shared" si="112"/>
        <v>4835.7826575235513</v>
      </c>
      <c r="AN269" s="5">
        <f t="shared" si="80"/>
        <v>2556.7164307106518</v>
      </c>
      <c r="AO269" s="35">
        <f t="shared" si="81"/>
        <v>8.6941538183015837E-2</v>
      </c>
      <c r="AP269" s="5">
        <f t="shared" si="82"/>
        <v>2279.0662268128995</v>
      </c>
      <c r="AQ269" s="35">
        <f t="shared" si="83"/>
        <v>7.7499999999999999E-2</v>
      </c>
      <c r="AR269" s="5">
        <f t="shared" si="113"/>
        <v>324669.04260161624</v>
      </c>
      <c r="AS269" s="5">
        <f t="shared" si="114"/>
        <v>942306.01366955496</v>
      </c>
      <c r="AT269" s="5">
        <f t="shared" si="84"/>
        <v>350330.95739838347</v>
      </c>
      <c r="AU269" s="5">
        <f t="shared" si="85"/>
        <v>1266975.0562711712</v>
      </c>
      <c r="AV269" s="150"/>
      <c r="AW269" s="2">
        <v>262</v>
      </c>
      <c r="AX269" s="118">
        <v>52810</v>
      </c>
      <c r="AY269" s="5">
        <f t="shared" si="115"/>
        <v>347629.96623322426</v>
      </c>
      <c r="AZ269" s="5">
        <f t="shared" si="116"/>
        <v>4719.6979327312483</v>
      </c>
      <c r="BA269" s="5">
        <f t="shared" si="86"/>
        <v>2547.0106437735967</v>
      </c>
      <c r="BB269" s="35">
        <f t="shared" si="87"/>
        <v>8.792144145817897E-2</v>
      </c>
      <c r="BC269" s="5">
        <f t="shared" si="88"/>
        <v>2172.6872889576516</v>
      </c>
      <c r="BD269" s="35">
        <f t="shared" si="89"/>
        <v>7.5000000000000011E-2</v>
      </c>
      <c r="BE269" s="5">
        <f t="shared" si="117"/>
        <v>329917.04441054934</v>
      </c>
      <c r="BF269" s="5">
        <f t="shared" si="118"/>
        <v>906643.81396503735</v>
      </c>
      <c r="BG269" s="5">
        <f t="shared" si="90"/>
        <v>345082.95558945066</v>
      </c>
      <c r="BH269" s="5">
        <f t="shared" si="91"/>
        <v>1236560.8583755866</v>
      </c>
      <c r="BI269" s="150"/>
      <c r="BJ269" s="2">
        <v>262</v>
      </c>
      <c r="BK269" s="118">
        <v>52810</v>
      </c>
      <c r="BL269" s="5">
        <f t="shared" si="119"/>
        <v>342335.88895301137</v>
      </c>
      <c r="BM269" s="5">
        <f t="shared" si="120"/>
        <v>4604.6898903792935</v>
      </c>
      <c r="BN269" s="5">
        <f t="shared" si="92"/>
        <v>2536.4105612881831</v>
      </c>
      <c r="BO269" s="35">
        <f t="shared" si="93"/>
        <v>8.8909540943970189E-2</v>
      </c>
      <c r="BP269" s="5">
        <f t="shared" si="94"/>
        <v>2068.2793290911104</v>
      </c>
      <c r="BQ269" s="35">
        <f t="shared" si="95"/>
        <v>7.2499999999999995E-2</v>
      </c>
      <c r="BR269" s="5">
        <f t="shared" si="121"/>
        <v>335200.5216082767</v>
      </c>
      <c r="BS269" s="5">
        <f t="shared" si="122"/>
        <v>871228.22967109783</v>
      </c>
      <c r="BT269" s="5">
        <f t="shared" si="96"/>
        <v>339799.47839172318</v>
      </c>
      <c r="BU269" s="5">
        <f t="shared" si="97"/>
        <v>1206428.7512793746</v>
      </c>
      <c r="BV269" s="150"/>
      <c r="BW269" s="2">
        <v>262</v>
      </c>
      <c r="BX269" s="118">
        <v>52810</v>
      </c>
      <c r="BY269" s="5">
        <f t="shared" si="123"/>
        <v>337007.67621785658</v>
      </c>
      <c r="BZ269" s="5">
        <f t="shared" si="124"/>
        <v>4490.7918424594827</v>
      </c>
      <c r="CA269" s="5">
        <f t="shared" si="98"/>
        <v>2524.9137311886525</v>
      </c>
      <c r="CB269" s="35">
        <f t="shared" si="99"/>
        <v>8.9905859457863641E-2</v>
      </c>
      <c r="CC269" s="5">
        <f t="shared" si="100"/>
        <v>1965.8781112708302</v>
      </c>
      <c r="CD269" s="35">
        <f t="shared" si="101"/>
        <v>7.0000000000000007E-2</v>
      </c>
      <c r="CE269" s="5">
        <f t="shared" si="125"/>
        <v>340517.2375133321</v>
      </c>
      <c r="CF269" s="5">
        <f t="shared" si="126"/>
        <v>836070.22521105281</v>
      </c>
      <c r="CG269" s="5">
        <f t="shared" si="102"/>
        <v>334482.76248666795</v>
      </c>
      <c r="CH269" s="5">
        <f t="shared" si="103"/>
        <v>1176587.4627243849</v>
      </c>
    </row>
    <row r="270" spans="9:86" ht="14.25" customHeight="1">
      <c r="I270" s="150"/>
      <c r="J270" s="2">
        <v>263</v>
      </c>
      <c r="K270" s="118">
        <v>52841</v>
      </c>
      <c r="L270" s="5">
        <f t="shared" si="104"/>
        <v>360712.10958017159</v>
      </c>
      <c r="M270" s="5">
        <f t="shared" si="67"/>
        <v>5071.049577343746</v>
      </c>
      <c r="N270" s="5">
        <f t="shared" si="68"/>
        <v>2591.1538239800661</v>
      </c>
      <c r="O270" s="35">
        <f t="shared" si="69"/>
        <v>8.6201280916103823E-2</v>
      </c>
      <c r="P270" s="5">
        <f t="shared" si="70"/>
        <v>2479.8957533636799</v>
      </c>
      <c r="Q270" s="35">
        <f t="shared" si="71"/>
        <v>8.2500000000000018E-2</v>
      </c>
      <c r="R270" s="5">
        <f t="shared" si="105"/>
        <v>316879.04424380872</v>
      </c>
      <c r="S270" s="5">
        <f t="shared" si="106"/>
        <v>1016806.9945975968</v>
      </c>
      <c r="T270" s="5">
        <f t="shared" si="72"/>
        <v>358120.95575619151</v>
      </c>
      <c r="U270" s="5">
        <f t="shared" si="73"/>
        <v>1333686.0388414054</v>
      </c>
      <c r="V270" s="150"/>
      <c r="W270" s="2">
        <v>263</v>
      </c>
      <c r="X270" s="118">
        <v>52841</v>
      </c>
      <c r="Y270" s="5">
        <f t="shared" si="107"/>
        <v>355541.35121117916</v>
      </c>
      <c r="Z270" s="5">
        <f t="shared" si="108"/>
        <v>4952.9108736857979</v>
      </c>
      <c r="AA270" s="5">
        <f t="shared" si="74"/>
        <v>2582.6351989446034</v>
      </c>
      <c r="AB270" s="35">
        <f t="shared" si="75"/>
        <v>8.7167420278287971E-2</v>
      </c>
      <c r="AC270" s="5">
        <f t="shared" si="76"/>
        <v>2370.2756747411945</v>
      </c>
      <c r="AD270" s="35">
        <f t="shared" si="77"/>
        <v>0.08</v>
      </c>
      <c r="AE270" s="5">
        <f t="shared" si="109"/>
        <v>322041.28398776532</v>
      </c>
      <c r="AF270" s="5">
        <f t="shared" si="110"/>
        <v>980574.27579159953</v>
      </c>
      <c r="AG270" s="5">
        <f t="shared" si="78"/>
        <v>352958.71601223457</v>
      </c>
      <c r="AH270" s="5">
        <f t="shared" si="79"/>
        <v>1302615.5597793648</v>
      </c>
      <c r="AI270" s="150"/>
      <c r="AJ270" s="2">
        <v>263</v>
      </c>
      <c r="AK270" s="118">
        <v>52841</v>
      </c>
      <c r="AL270" s="5">
        <f t="shared" si="111"/>
        <v>350330.95739838347</v>
      </c>
      <c r="AM270" s="5">
        <f t="shared" si="112"/>
        <v>4835.7826575235513</v>
      </c>
      <c r="AN270" s="5">
        <f t="shared" si="80"/>
        <v>2573.2285576589916</v>
      </c>
      <c r="AO270" s="35">
        <f t="shared" si="81"/>
        <v>8.8141633046701404E-2</v>
      </c>
      <c r="AP270" s="5">
        <f t="shared" si="82"/>
        <v>2262.5540998645597</v>
      </c>
      <c r="AQ270" s="35">
        <f t="shared" si="83"/>
        <v>7.7499999999999986E-2</v>
      </c>
      <c r="AR270" s="5">
        <f t="shared" si="113"/>
        <v>327242.2711592752</v>
      </c>
      <c r="AS270" s="5">
        <f t="shared" si="114"/>
        <v>944568.56776941952</v>
      </c>
      <c r="AT270" s="5">
        <f t="shared" si="84"/>
        <v>347757.72884072451</v>
      </c>
      <c r="AU270" s="5">
        <f t="shared" si="85"/>
        <v>1271810.8389286948</v>
      </c>
      <c r="AV270" s="150"/>
      <c r="AW270" s="2">
        <v>263</v>
      </c>
      <c r="AX270" s="118">
        <v>52841</v>
      </c>
      <c r="AY270" s="5">
        <f t="shared" si="115"/>
        <v>345082.95558945066</v>
      </c>
      <c r="AZ270" s="5">
        <f t="shared" si="116"/>
        <v>4719.6979327312483</v>
      </c>
      <c r="BA270" s="5">
        <f t="shared" si="86"/>
        <v>2562.9294602971818</v>
      </c>
      <c r="BB270" s="35">
        <f t="shared" si="87"/>
        <v>8.9123942592389163E-2</v>
      </c>
      <c r="BC270" s="5">
        <f t="shared" si="88"/>
        <v>2156.7684724340666</v>
      </c>
      <c r="BD270" s="35">
        <f t="shared" si="89"/>
        <v>7.4999999999999997E-2</v>
      </c>
      <c r="BE270" s="5">
        <f t="shared" si="117"/>
        <v>332479.9738708465</v>
      </c>
      <c r="BF270" s="5">
        <f t="shared" si="118"/>
        <v>908800.58243747137</v>
      </c>
      <c r="BG270" s="5">
        <f t="shared" si="90"/>
        <v>342520.0261291535</v>
      </c>
      <c r="BH270" s="5">
        <f t="shared" si="91"/>
        <v>1241280.5563083179</v>
      </c>
      <c r="BI270" s="150"/>
      <c r="BJ270" s="2">
        <v>263</v>
      </c>
      <c r="BK270" s="118">
        <v>52841</v>
      </c>
      <c r="BL270" s="5">
        <f t="shared" si="119"/>
        <v>339799.47839172318</v>
      </c>
      <c r="BM270" s="5">
        <f t="shared" si="120"/>
        <v>4604.6898903792935</v>
      </c>
      <c r="BN270" s="5">
        <f t="shared" si="92"/>
        <v>2551.7347084292992</v>
      </c>
      <c r="BO270" s="35">
        <f t="shared" si="93"/>
        <v>9.0114371705573071E-2</v>
      </c>
      <c r="BP270" s="5">
        <f t="shared" si="94"/>
        <v>2052.9551819499943</v>
      </c>
      <c r="BQ270" s="35">
        <f t="shared" si="95"/>
        <v>7.2499999999999995E-2</v>
      </c>
      <c r="BR270" s="5">
        <f t="shared" si="121"/>
        <v>337752.25631670601</v>
      </c>
      <c r="BS270" s="5">
        <f t="shared" si="122"/>
        <v>873281.18485304783</v>
      </c>
      <c r="BT270" s="5">
        <f t="shared" si="96"/>
        <v>337247.74368329387</v>
      </c>
      <c r="BU270" s="5">
        <f t="shared" si="97"/>
        <v>1211033.4411697539</v>
      </c>
      <c r="BV270" s="150"/>
      <c r="BW270" s="2">
        <v>263</v>
      </c>
      <c r="BX270" s="118">
        <v>52841</v>
      </c>
      <c r="BY270" s="5">
        <f t="shared" si="123"/>
        <v>334482.76248666795</v>
      </c>
      <c r="BZ270" s="5">
        <f t="shared" si="124"/>
        <v>4490.7918424594827</v>
      </c>
      <c r="CA270" s="5">
        <f t="shared" si="98"/>
        <v>2539.6423946205859</v>
      </c>
      <c r="CB270" s="35">
        <f t="shared" si="99"/>
        <v>9.1112942588967502E-2</v>
      </c>
      <c r="CC270" s="5">
        <f t="shared" si="100"/>
        <v>1951.1494478388965</v>
      </c>
      <c r="CD270" s="35">
        <f t="shared" si="101"/>
        <v>7.0000000000000007E-2</v>
      </c>
      <c r="CE270" s="5">
        <f t="shared" si="125"/>
        <v>343056.87990795268</v>
      </c>
      <c r="CF270" s="5">
        <f t="shared" si="126"/>
        <v>838021.3746588917</v>
      </c>
      <c r="CG270" s="5">
        <f t="shared" si="102"/>
        <v>331943.12009204738</v>
      </c>
      <c r="CH270" s="5">
        <f t="shared" si="103"/>
        <v>1181078.2545668443</v>
      </c>
    </row>
    <row r="271" spans="9:86" ht="14.25" customHeight="1">
      <c r="I271" s="150"/>
      <c r="J271" s="2">
        <v>264</v>
      </c>
      <c r="K271" s="118">
        <v>52871</v>
      </c>
      <c r="L271" s="5">
        <f t="shared" si="104"/>
        <v>358120.95575619151</v>
      </c>
      <c r="M271" s="5">
        <f t="shared" si="67"/>
        <v>5071.049577343746</v>
      </c>
      <c r="N271" s="5">
        <f t="shared" si="68"/>
        <v>2608.9680065199295</v>
      </c>
      <c r="O271" s="35">
        <f t="shared" si="69"/>
        <v>8.7421904736435907E-2</v>
      </c>
      <c r="P271" s="5">
        <f t="shared" si="70"/>
        <v>2462.0815708238165</v>
      </c>
      <c r="Q271" s="35">
        <f t="shared" si="71"/>
        <v>8.249999999999999E-2</v>
      </c>
      <c r="R271" s="5">
        <f t="shared" si="105"/>
        <v>319488.01225032867</v>
      </c>
      <c r="S271" s="5">
        <f t="shared" si="106"/>
        <v>1019269.0761684206</v>
      </c>
      <c r="T271" s="5">
        <f t="shared" si="72"/>
        <v>355511.98774967156</v>
      </c>
      <c r="U271" s="5">
        <f t="shared" si="73"/>
        <v>1338757.0884187492</v>
      </c>
      <c r="V271" s="150"/>
      <c r="W271" s="2">
        <v>264</v>
      </c>
      <c r="X271" s="118">
        <v>52871</v>
      </c>
      <c r="Y271" s="5">
        <f t="shared" si="107"/>
        <v>352958.71601223457</v>
      </c>
      <c r="Z271" s="5">
        <f t="shared" si="108"/>
        <v>4952.9108736857979</v>
      </c>
      <c r="AA271" s="5">
        <f t="shared" si="74"/>
        <v>2599.8527669375671</v>
      </c>
      <c r="AB271" s="35">
        <f t="shared" si="75"/>
        <v>8.8390601472409541E-2</v>
      </c>
      <c r="AC271" s="5">
        <f t="shared" si="76"/>
        <v>2353.0581067482308</v>
      </c>
      <c r="AD271" s="35">
        <f t="shared" si="77"/>
        <v>8.0000000000000016E-2</v>
      </c>
      <c r="AE271" s="5">
        <f t="shared" si="109"/>
        <v>324641.13675470289</v>
      </c>
      <c r="AF271" s="5">
        <f t="shared" si="110"/>
        <v>982927.3338983478</v>
      </c>
      <c r="AG271" s="5">
        <f t="shared" si="78"/>
        <v>350358.86324529699</v>
      </c>
      <c r="AH271" s="5">
        <f t="shared" si="79"/>
        <v>1307568.4706530506</v>
      </c>
      <c r="AI271" s="150"/>
      <c r="AJ271" s="2">
        <v>264</v>
      </c>
      <c r="AK271" s="118">
        <v>52871</v>
      </c>
      <c r="AL271" s="5">
        <f t="shared" si="111"/>
        <v>347757.72884072451</v>
      </c>
      <c r="AM271" s="5">
        <f t="shared" si="112"/>
        <v>4835.7826575235513</v>
      </c>
      <c r="AN271" s="5">
        <f t="shared" si="80"/>
        <v>2589.8473254272053</v>
      </c>
      <c r="AO271" s="35">
        <f t="shared" si="81"/>
        <v>8.9367296044656666E-2</v>
      </c>
      <c r="AP271" s="5">
        <f t="shared" si="82"/>
        <v>2245.935332096346</v>
      </c>
      <c r="AQ271" s="35">
        <f t="shared" si="83"/>
        <v>7.7500000000000013E-2</v>
      </c>
      <c r="AR271" s="5">
        <f t="shared" si="113"/>
        <v>329832.11848470243</v>
      </c>
      <c r="AS271" s="5">
        <f t="shared" si="114"/>
        <v>946814.50310151582</v>
      </c>
      <c r="AT271" s="5">
        <f t="shared" si="84"/>
        <v>345167.88151529728</v>
      </c>
      <c r="AU271" s="5">
        <f t="shared" si="85"/>
        <v>1276646.6215862182</v>
      </c>
      <c r="AV271" s="150"/>
      <c r="AW271" s="2">
        <v>264</v>
      </c>
      <c r="AX271" s="118">
        <v>52871</v>
      </c>
      <c r="AY271" s="5">
        <f t="shared" si="115"/>
        <v>342520.0261291535</v>
      </c>
      <c r="AZ271" s="5">
        <f t="shared" si="116"/>
        <v>4719.6979327312483</v>
      </c>
      <c r="BA271" s="5">
        <f t="shared" si="86"/>
        <v>2578.9477694240391</v>
      </c>
      <c r="BB271" s="35">
        <f t="shared" si="87"/>
        <v>9.0352011188447101E-2</v>
      </c>
      <c r="BC271" s="5">
        <f t="shared" si="88"/>
        <v>2140.7501633072093</v>
      </c>
      <c r="BD271" s="35">
        <f t="shared" si="89"/>
        <v>7.4999999999999997E-2</v>
      </c>
      <c r="BE271" s="5">
        <f t="shared" si="117"/>
        <v>335058.92164027056</v>
      </c>
      <c r="BF271" s="5">
        <f t="shared" si="118"/>
        <v>910941.33260077855</v>
      </c>
      <c r="BG271" s="5">
        <f t="shared" si="90"/>
        <v>339941.07835972944</v>
      </c>
      <c r="BH271" s="5">
        <f t="shared" si="91"/>
        <v>1246000.2542410491</v>
      </c>
      <c r="BI271" s="150"/>
      <c r="BJ271" s="2">
        <v>264</v>
      </c>
      <c r="BK271" s="118">
        <v>52871</v>
      </c>
      <c r="BL271" s="5">
        <f t="shared" si="119"/>
        <v>337247.74368329387</v>
      </c>
      <c r="BM271" s="5">
        <f t="shared" si="120"/>
        <v>4604.6898903792935</v>
      </c>
      <c r="BN271" s="5">
        <f t="shared" si="92"/>
        <v>2567.1514389593931</v>
      </c>
      <c r="BO271" s="35">
        <f t="shared" si="93"/>
        <v>9.1344769074102883E-2</v>
      </c>
      <c r="BP271" s="5">
        <f t="shared" si="94"/>
        <v>2037.5384514199004</v>
      </c>
      <c r="BQ271" s="35">
        <f t="shared" si="95"/>
        <v>7.2499999999999995E-2</v>
      </c>
      <c r="BR271" s="5">
        <f t="shared" si="121"/>
        <v>340319.40775566542</v>
      </c>
      <c r="BS271" s="5">
        <f t="shared" si="122"/>
        <v>875318.72330446774</v>
      </c>
      <c r="BT271" s="5">
        <f t="shared" si="96"/>
        <v>334680.59224433446</v>
      </c>
      <c r="BU271" s="5">
        <f t="shared" si="97"/>
        <v>1215638.1310601332</v>
      </c>
      <c r="BV271" s="150"/>
      <c r="BW271" s="2">
        <v>264</v>
      </c>
      <c r="BX271" s="118">
        <v>52871</v>
      </c>
      <c r="BY271" s="5">
        <f t="shared" si="123"/>
        <v>331943.12009204738</v>
      </c>
      <c r="BZ271" s="5">
        <f t="shared" si="124"/>
        <v>4490.7918424594827</v>
      </c>
      <c r="CA271" s="5">
        <f t="shared" si="98"/>
        <v>2554.4569752558727</v>
      </c>
      <c r="CB271" s="35">
        <f t="shared" si="99"/>
        <v>9.23455913006129E-2</v>
      </c>
      <c r="CC271" s="5">
        <f t="shared" si="100"/>
        <v>1936.3348672036097</v>
      </c>
      <c r="CD271" s="35">
        <f t="shared" si="101"/>
        <v>7.0000000000000007E-2</v>
      </c>
      <c r="CE271" s="5">
        <f t="shared" si="125"/>
        <v>345611.33688320854</v>
      </c>
      <c r="CF271" s="5">
        <f t="shared" si="126"/>
        <v>839957.70952609531</v>
      </c>
      <c r="CG271" s="5">
        <f t="shared" si="102"/>
        <v>329388.66311679152</v>
      </c>
      <c r="CH271" s="5">
        <f t="shared" si="103"/>
        <v>1185569.0464093038</v>
      </c>
    </row>
    <row r="272" spans="9:86" ht="14.25" customHeight="1">
      <c r="I272" s="150"/>
      <c r="J272" s="2">
        <v>265</v>
      </c>
      <c r="K272" s="118">
        <v>52902</v>
      </c>
      <c r="L272" s="5">
        <f t="shared" si="104"/>
        <v>355511.98774967156</v>
      </c>
      <c r="M272" s="5">
        <f t="shared" si="67"/>
        <v>5071.049577343746</v>
      </c>
      <c r="N272" s="5">
        <f t="shared" si="68"/>
        <v>2626.904661564754</v>
      </c>
      <c r="O272" s="35">
        <f t="shared" si="69"/>
        <v>8.8668897322734988E-2</v>
      </c>
      <c r="P272" s="5">
        <f t="shared" si="70"/>
        <v>2444.1449157789921</v>
      </c>
      <c r="Q272" s="35">
        <f t="shared" si="71"/>
        <v>8.2500000000000004E-2</v>
      </c>
      <c r="R272" s="5">
        <f t="shared" si="105"/>
        <v>322114.91691189341</v>
      </c>
      <c r="S272" s="5">
        <f t="shared" si="106"/>
        <v>1021713.2210841996</v>
      </c>
      <c r="T272" s="5">
        <f t="shared" si="72"/>
        <v>352885.08308810683</v>
      </c>
      <c r="U272" s="5">
        <f t="shared" si="73"/>
        <v>1343828.1379960929</v>
      </c>
      <c r="V272" s="150"/>
      <c r="W272" s="2">
        <v>265</v>
      </c>
      <c r="X272" s="118">
        <v>52902</v>
      </c>
      <c r="Y272" s="5">
        <f t="shared" si="107"/>
        <v>350358.86324529699</v>
      </c>
      <c r="Z272" s="5">
        <f t="shared" si="108"/>
        <v>4952.9108736857979</v>
      </c>
      <c r="AA272" s="5">
        <f t="shared" si="74"/>
        <v>2617.185118717151</v>
      </c>
      <c r="AB272" s="35">
        <f t="shared" si="75"/>
        <v>8.9640151054541331E-2</v>
      </c>
      <c r="AC272" s="5">
        <f t="shared" si="76"/>
        <v>2335.7257549686469</v>
      </c>
      <c r="AD272" s="35">
        <f t="shared" si="77"/>
        <v>8.0000000000000016E-2</v>
      </c>
      <c r="AE272" s="5">
        <f t="shared" si="109"/>
        <v>327258.32187342003</v>
      </c>
      <c r="AF272" s="5">
        <f t="shared" si="110"/>
        <v>985263.05965331639</v>
      </c>
      <c r="AG272" s="5">
        <f t="shared" si="78"/>
        <v>347741.67812657985</v>
      </c>
      <c r="AH272" s="5">
        <f t="shared" si="79"/>
        <v>1312521.3815267365</v>
      </c>
      <c r="AI272" s="150"/>
      <c r="AJ272" s="2">
        <v>265</v>
      </c>
      <c r="AK272" s="118">
        <v>52902</v>
      </c>
      <c r="AL272" s="5">
        <f t="shared" si="111"/>
        <v>345167.88151529728</v>
      </c>
      <c r="AM272" s="5">
        <f t="shared" si="112"/>
        <v>4835.7826575235513</v>
      </c>
      <c r="AN272" s="5">
        <f t="shared" si="80"/>
        <v>2606.5734227372564</v>
      </c>
      <c r="AO272" s="35">
        <f t="shared" si="81"/>
        <v>9.0619326849102691E-2</v>
      </c>
      <c r="AP272" s="5">
        <f t="shared" si="82"/>
        <v>2229.2092347862949</v>
      </c>
      <c r="AQ272" s="35">
        <f t="shared" si="83"/>
        <v>7.7499999999999999E-2</v>
      </c>
      <c r="AR272" s="5">
        <f t="shared" si="113"/>
        <v>332438.69190743967</v>
      </c>
      <c r="AS272" s="5">
        <f t="shared" si="114"/>
        <v>949043.71233630215</v>
      </c>
      <c r="AT272" s="5">
        <f t="shared" si="84"/>
        <v>342561.30809256004</v>
      </c>
      <c r="AU272" s="5">
        <f t="shared" si="85"/>
        <v>1281482.4042437419</v>
      </c>
      <c r="AV272" s="150"/>
      <c r="AW272" s="2">
        <v>265</v>
      </c>
      <c r="AX272" s="118">
        <v>52902</v>
      </c>
      <c r="AY272" s="5">
        <f t="shared" si="115"/>
        <v>339941.07835972944</v>
      </c>
      <c r="AZ272" s="5">
        <f t="shared" si="116"/>
        <v>4719.6979327312483</v>
      </c>
      <c r="BA272" s="5">
        <f t="shared" si="86"/>
        <v>2595.0661929829394</v>
      </c>
      <c r="BB272" s="35">
        <f t="shared" si="87"/>
        <v>9.1606446817356205E-2</v>
      </c>
      <c r="BC272" s="5">
        <f t="shared" si="88"/>
        <v>2124.631739748309</v>
      </c>
      <c r="BD272" s="35">
        <f t="shared" si="89"/>
        <v>7.5000000000000011E-2</v>
      </c>
      <c r="BE272" s="5">
        <f t="shared" si="117"/>
        <v>337653.98783325352</v>
      </c>
      <c r="BF272" s="5">
        <f t="shared" si="118"/>
        <v>913065.96434052684</v>
      </c>
      <c r="BG272" s="5">
        <f t="shared" si="90"/>
        <v>337346.01216674648</v>
      </c>
      <c r="BH272" s="5">
        <f t="shared" si="91"/>
        <v>1250719.9521737804</v>
      </c>
      <c r="BI272" s="150"/>
      <c r="BJ272" s="2">
        <v>265</v>
      </c>
      <c r="BK272" s="118">
        <v>52902</v>
      </c>
      <c r="BL272" s="5">
        <f t="shared" si="119"/>
        <v>334680.59224433446</v>
      </c>
      <c r="BM272" s="5">
        <f t="shared" si="120"/>
        <v>4604.6898903792935</v>
      </c>
      <c r="BN272" s="5">
        <f t="shared" si="92"/>
        <v>2582.6613122364397</v>
      </c>
      <c r="BO272" s="35">
        <f t="shared" si="93"/>
        <v>9.2601532520928287E-2</v>
      </c>
      <c r="BP272" s="5">
        <f t="shared" si="94"/>
        <v>2022.028578142854</v>
      </c>
      <c r="BQ272" s="35">
        <f t="shared" si="95"/>
        <v>7.2499999999999995E-2</v>
      </c>
      <c r="BR272" s="5">
        <f t="shared" si="121"/>
        <v>342902.06906790187</v>
      </c>
      <c r="BS272" s="5">
        <f t="shared" si="122"/>
        <v>877340.75188261061</v>
      </c>
      <c r="BT272" s="5">
        <f t="shared" si="96"/>
        <v>332097.93093209801</v>
      </c>
      <c r="BU272" s="5">
        <f t="shared" si="97"/>
        <v>1220242.8209505125</v>
      </c>
      <c r="BV272" s="150"/>
      <c r="BW272" s="2">
        <v>265</v>
      </c>
      <c r="BX272" s="118">
        <v>52902</v>
      </c>
      <c r="BY272" s="5">
        <f t="shared" si="123"/>
        <v>329388.66311679152</v>
      </c>
      <c r="BZ272" s="5">
        <f t="shared" si="124"/>
        <v>4490.7918424594827</v>
      </c>
      <c r="CA272" s="5">
        <f t="shared" si="98"/>
        <v>2569.3579742781985</v>
      </c>
      <c r="CB272" s="35">
        <f t="shared" si="99"/>
        <v>9.3604604966037216E-2</v>
      </c>
      <c r="CC272" s="5">
        <f t="shared" si="100"/>
        <v>1921.433868181284</v>
      </c>
      <c r="CD272" s="35">
        <f t="shared" si="101"/>
        <v>7.0000000000000007E-2</v>
      </c>
      <c r="CE272" s="5">
        <f t="shared" si="125"/>
        <v>348180.69485748676</v>
      </c>
      <c r="CF272" s="5">
        <f t="shared" si="126"/>
        <v>841879.14339427662</v>
      </c>
      <c r="CG272" s="5">
        <f t="shared" si="102"/>
        <v>326819.3051425133</v>
      </c>
      <c r="CH272" s="5">
        <f t="shared" si="103"/>
        <v>1190059.8382517635</v>
      </c>
    </row>
    <row r="273" spans="9:86" ht="14.25" customHeight="1">
      <c r="I273" s="150"/>
      <c r="J273" s="2">
        <v>266</v>
      </c>
      <c r="K273" s="118">
        <v>52932</v>
      </c>
      <c r="L273" s="5">
        <f t="shared" si="104"/>
        <v>352885.08308810683</v>
      </c>
      <c r="M273" s="5">
        <f t="shared" si="67"/>
        <v>5071.049577343746</v>
      </c>
      <c r="N273" s="5">
        <f t="shared" si="68"/>
        <v>2644.9646311130114</v>
      </c>
      <c r="O273" s="35">
        <f t="shared" si="69"/>
        <v>8.9943092225951454E-2</v>
      </c>
      <c r="P273" s="5">
        <f t="shared" si="70"/>
        <v>2426.0849462307347</v>
      </c>
      <c r="Q273" s="35">
        <f t="shared" si="71"/>
        <v>8.2500000000000018E-2</v>
      </c>
      <c r="R273" s="5">
        <f t="shared" si="105"/>
        <v>324759.8815430064</v>
      </c>
      <c r="S273" s="5">
        <f t="shared" si="106"/>
        <v>1024139.3060304304</v>
      </c>
      <c r="T273" s="5">
        <f t="shared" si="72"/>
        <v>350240.11845699383</v>
      </c>
      <c r="U273" s="5">
        <f t="shared" si="73"/>
        <v>1348899.1875734366</v>
      </c>
      <c r="V273" s="150"/>
      <c r="W273" s="2">
        <v>266</v>
      </c>
      <c r="X273" s="118">
        <v>52932</v>
      </c>
      <c r="Y273" s="5">
        <f t="shared" si="107"/>
        <v>347741.67812657985</v>
      </c>
      <c r="Z273" s="5">
        <f t="shared" si="108"/>
        <v>4952.9108736857979</v>
      </c>
      <c r="AA273" s="5">
        <f t="shared" si="74"/>
        <v>2634.6330195085989</v>
      </c>
      <c r="AB273" s="35">
        <f t="shared" si="75"/>
        <v>9.0916902467454416E-2</v>
      </c>
      <c r="AC273" s="5">
        <f t="shared" si="76"/>
        <v>2318.2778541771991</v>
      </c>
      <c r="AD273" s="35">
        <f t="shared" si="77"/>
        <v>0.08</v>
      </c>
      <c r="AE273" s="5">
        <f t="shared" si="109"/>
        <v>329892.95489292865</v>
      </c>
      <c r="AF273" s="5">
        <f t="shared" si="110"/>
        <v>987581.33750749356</v>
      </c>
      <c r="AG273" s="5">
        <f t="shared" si="78"/>
        <v>345107.04510707123</v>
      </c>
      <c r="AH273" s="5">
        <f t="shared" si="79"/>
        <v>1317474.2924004223</v>
      </c>
      <c r="AI273" s="150"/>
      <c r="AJ273" s="2">
        <v>266</v>
      </c>
      <c r="AK273" s="118">
        <v>52932</v>
      </c>
      <c r="AL273" s="5">
        <f t="shared" si="111"/>
        <v>342561.30809256004</v>
      </c>
      <c r="AM273" s="5">
        <f t="shared" si="112"/>
        <v>4835.7826575235513</v>
      </c>
      <c r="AN273" s="5">
        <f t="shared" si="80"/>
        <v>2623.407542759101</v>
      </c>
      <c r="AO273" s="35">
        <f t="shared" si="81"/>
        <v>9.1898558796380703E-2</v>
      </c>
      <c r="AP273" s="5">
        <f t="shared" si="82"/>
        <v>2212.3751147644502</v>
      </c>
      <c r="AQ273" s="35">
        <f t="shared" si="83"/>
        <v>7.7499999999999999E-2</v>
      </c>
      <c r="AR273" s="5">
        <f t="shared" si="113"/>
        <v>335062.09945019876</v>
      </c>
      <c r="AS273" s="5">
        <f t="shared" si="114"/>
        <v>951256.08745106659</v>
      </c>
      <c r="AT273" s="5">
        <f t="shared" si="84"/>
        <v>339937.90054980095</v>
      </c>
      <c r="AU273" s="5">
        <f t="shared" si="85"/>
        <v>1286318.1869012653</v>
      </c>
      <c r="AV273" s="150"/>
      <c r="AW273" s="2">
        <v>266</v>
      </c>
      <c r="AX273" s="118">
        <v>52932</v>
      </c>
      <c r="AY273" s="5">
        <f t="shared" si="115"/>
        <v>337346.01216674648</v>
      </c>
      <c r="AZ273" s="5">
        <f t="shared" si="116"/>
        <v>4719.6979327312483</v>
      </c>
      <c r="BA273" s="5">
        <f t="shared" si="86"/>
        <v>2611.2853566890831</v>
      </c>
      <c r="BB273" s="35">
        <f t="shared" si="87"/>
        <v>9.2888082710698344E-2</v>
      </c>
      <c r="BC273" s="5">
        <f t="shared" si="88"/>
        <v>2108.4125760421653</v>
      </c>
      <c r="BD273" s="35">
        <f t="shared" si="89"/>
        <v>7.4999999999999997E-2</v>
      </c>
      <c r="BE273" s="5">
        <f t="shared" si="117"/>
        <v>340265.27318994259</v>
      </c>
      <c r="BF273" s="5">
        <f t="shared" si="118"/>
        <v>915174.37691656896</v>
      </c>
      <c r="BG273" s="5">
        <f t="shared" si="90"/>
        <v>334734.72681005741</v>
      </c>
      <c r="BH273" s="5">
        <f t="shared" si="91"/>
        <v>1255439.6501065115</v>
      </c>
      <c r="BI273" s="150"/>
      <c r="BJ273" s="2">
        <v>266</v>
      </c>
      <c r="BK273" s="118">
        <v>52932</v>
      </c>
      <c r="BL273" s="5">
        <f t="shared" si="119"/>
        <v>332097.93093209801</v>
      </c>
      <c r="BM273" s="5">
        <f t="shared" si="120"/>
        <v>4604.6898903792935</v>
      </c>
      <c r="BN273" s="5">
        <f t="shared" si="92"/>
        <v>2598.264890997868</v>
      </c>
      <c r="BO273" s="35">
        <f t="shared" si="93"/>
        <v>9.3885495174462347E-2</v>
      </c>
      <c r="BP273" s="5">
        <f t="shared" si="94"/>
        <v>2006.4249993814253</v>
      </c>
      <c r="BQ273" s="35">
        <f t="shared" si="95"/>
        <v>7.2499999999999995E-2</v>
      </c>
      <c r="BR273" s="5">
        <f t="shared" si="121"/>
        <v>345500.33395889972</v>
      </c>
      <c r="BS273" s="5">
        <f t="shared" si="122"/>
        <v>879347.17688199203</v>
      </c>
      <c r="BT273" s="5">
        <f t="shared" si="96"/>
        <v>329499.66604110016</v>
      </c>
      <c r="BU273" s="5">
        <f t="shared" si="97"/>
        <v>1224847.5108408919</v>
      </c>
      <c r="BV273" s="150"/>
      <c r="BW273" s="2">
        <v>266</v>
      </c>
      <c r="BX273" s="118">
        <v>52932</v>
      </c>
      <c r="BY273" s="5">
        <f t="shared" si="123"/>
        <v>326819.3051425133</v>
      </c>
      <c r="BZ273" s="5">
        <f t="shared" si="124"/>
        <v>4490.7918424594827</v>
      </c>
      <c r="CA273" s="5">
        <f t="shared" si="98"/>
        <v>2584.3458957948214</v>
      </c>
      <c r="CB273" s="35">
        <f t="shared" si="99"/>
        <v>9.4890816611994971E-2</v>
      </c>
      <c r="CC273" s="5">
        <f t="shared" si="100"/>
        <v>1906.4459466646611</v>
      </c>
      <c r="CD273" s="35">
        <f t="shared" si="101"/>
        <v>7.0000000000000007E-2</v>
      </c>
      <c r="CE273" s="5">
        <f t="shared" si="125"/>
        <v>350765.04075328156</v>
      </c>
      <c r="CF273" s="5">
        <f t="shared" si="126"/>
        <v>843785.58934094128</v>
      </c>
      <c r="CG273" s="5">
        <f t="shared" si="102"/>
        <v>324234.9592467185</v>
      </c>
      <c r="CH273" s="5">
        <f t="shared" si="103"/>
        <v>1194550.6300942227</v>
      </c>
    </row>
    <row r="274" spans="9:86" ht="14.25" customHeight="1">
      <c r="I274" s="150"/>
      <c r="J274" s="2">
        <v>267</v>
      </c>
      <c r="K274" s="118">
        <v>52963</v>
      </c>
      <c r="L274" s="5">
        <f t="shared" si="104"/>
        <v>350240.11845699383</v>
      </c>
      <c r="M274" s="5">
        <f t="shared" si="67"/>
        <v>5071.049577343746</v>
      </c>
      <c r="N274" s="5">
        <f t="shared" si="68"/>
        <v>2663.1487629519133</v>
      </c>
      <c r="O274" s="35">
        <f t="shared" si="69"/>
        <v>9.1245358459262488E-2</v>
      </c>
      <c r="P274" s="5">
        <f t="shared" si="70"/>
        <v>2407.9008143918327</v>
      </c>
      <c r="Q274" s="35">
        <f t="shared" si="71"/>
        <v>8.2500000000000004E-2</v>
      </c>
      <c r="R274" s="5">
        <f t="shared" si="105"/>
        <v>327423.03030595829</v>
      </c>
      <c r="S274" s="5">
        <f t="shared" si="106"/>
        <v>1026547.2068448222</v>
      </c>
      <c r="T274" s="5">
        <f t="shared" si="72"/>
        <v>347576.96969404194</v>
      </c>
      <c r="U274" s="5">
        <f t="shared" si="73"/>
        <v>1353970.2371507804</v>
      </c>
      <c r="V274" s="150"/>
      <c r="W274" s="2">
        <v>267</v>
      </c>
      <c r="X274" s="118">
        <v>52963</v>
      </c>
      <c r="Y274" s="5">
        <f t="shared" si="107"/>
        <v>345107.04510707123</v>
      </c>
      <c r="Z274" s="5">
        <f t="shared" si="108"/>
        <v>4952.9108736857979</v>
      </c>
      <c r="AA274" s="5">
        <f t="shared" si="74"/>
        <v>2652.1972396386564</v>
      </c>
      <c r="AB274" s="35">
        <f t="shared" si="75"/>
        <v>9.2221724612401301E-2</v>
      </c>
      <c r="AC274" s="5">
        <f t="shared" si="76"/>
        <v>2300.7136340471416</v>
      </c>
      <c r="AD274" s="35">
        <f t="shared" si="77"/>
        <v>0.08</v>
      </c>
      <c r="AE274" s="5">
        <f t="shared" si="109"/>
        <v>332545.15213256731</v>
      </c>
      <c r="AF274" s="5">
        <f t="shared" si="110"/>
        <v>989882.05114154075</v>
      </c>
      <c r="AG274" s="5">
        <f t="shared" si="78"/>
        <v>342454.84786743257</v>
      </c>
      <c r="AH274" s="5">
        <f t="shared" si="79"/>
        <v>1322427.203274108</v>
      </c>
      <c r="AI274" s="150"/>
      <c r="AJ274" s="2">
        <v>267</v>
      </c>
      <c r="AK274" s="118">
        <v>52963</v>
      </c>
      <c r="AL274" s="5">
        <f t="shared" si="111"/>
        <v>339937.90054980095</v>
      </c>
      <c r="AM274" s="5">
        <f t="shared" si="112"/>
        <v>4835.7826575235513</v>
      </c>
      <c r="AN274" s="5">
        <f t="shared" si="80"/>
        <v>2640.35038313942</v>
      </c>
      <c r="AO274" s="35">
        <f t="shared" si="81"/>
        <v>9.3205860677577787E-2</v>
      </c>
      <c r="AP274" s="5">
        <f t="shared" si="82"/>
        <v>2195.4322743841312</v>
      </c>
      <c r="AQ274" s="35">
        <f t="shared" si="83"/>
        <v>7.7499999999999999E-2</v>
      </c>
      <c r="AR274" s="5">
        <f t="shared" si="113"/>
        <v>337702.44983333821</v>
      </c>
      <c r="AS274" s="5">
        <f t="shared" si="114"/>
        <v>953451.51972545066</v>
      </c>
      <c r="AT274" s="5">
        <f t="shared" si="84"/>
        <v>337297.5501666615</v>
      </c>
      <c r="AU274" s="5">
        <f t="shared" si="85"/>
        <v>1291153.9695587889</v>
      </c>
      <c r="AV274" s="150"/>
      <c r="AW274" s="2">
        <v>267</v>
      </c>
      <c r="AX274" s="118">
        <v>52963</v>
      </c>
      <c r="AY274" s="5">
        <f t="shared" si="115"/>
        <v>334734.72681005741</v>
      </c>
      <c r="AZ274" s="5">
        <f t="shared" si="116"/>
        <v>4719.6979327312483</v>
      </c>
      <c r="BA274" s="5">
        <f t="shared" si="86"/>
        <v>2627.6058901683896</v>
      </c>
      <c r="BB274" s="35">
        <f t="shared" si="87"/>
        <v>9.4197787551074275E-2</v>
      </c>
      <c r="BC274" s="5">
        <f t="shared" si="88"/>
        <v>2092.0920425628588</v>
      </c>
      <c r="BD274" s="35">
        <f t="shared" si="89"/>
        <v>7.4999999999999997E-2</v>
      </c>
      <c r="BE274" s="5">
        <f t="shared" si="117"/>
        <v>342892.87908011099</v>
      </c>
      <c r="BF274" s="5">
        <f t="shared" si="118"/>
        <v>917266.46895913186</v>
      </c>
      <c r="BG274" s="5">
        <f t="shared" si="90"/>
        <v>332107.12091988901</v>
      </c>
      <c r="BH274" s="5">
        <f t="shared" si="91"/>
        <v>1260159.3480392429</v>
      </c>
      <c r="BI274" s="150"/>
      <c r="BJ274" s="2">
        <v>267</v>
      </c>
      <c r="BK274" s="118">
        <v>52963</v>
      </c>
      <c r="BL274" s="5">
        <f t="shared" si="119"/>
        <v>329499.66604110016</v>
      </c>
      <c r="BM274" s="5">
        <f t="shared" si="120"/>
        <v>4604.6898903792935</v>
      </c>
      <c r="BN274" s="5">
        <f t="shared" si="92"/>
        <v>2613.9627413809803</v>
      </c>
      <c r="BO274" s="35">
        <f t="shared" si="93"/>
        <v>9.519752561041786E-2</v>
      </c>
      <c r="BP274" s="5">
        <f t="shared" si="94"/>
        <v>1990.7271489983134</v>
      </c>
      <c r="BQ274" s="35">
        <f t="shared" si="95"/>
        <v>7.2499999999999995E-2</v>
      </c>
      <c r="BR274" s="5">
        <f t="shared" si="121"/>
        <v>348114.29670028068</v>
      </c>
      <c r="BS274" s="5">
        <f t="shared" si="122"/>
        <v>881337.90403099032</v>
      </c>
      <c r="BT274" s="5">
        <f t="shared" si="96"/>
        <v>326885.7032997192</v>
      </c>
      <c r="BU274" s="5">
        <f t="shared" si="97"/>
        <v>1229452.2007312709</v>
      </c>
      <c r="BV274" s="150"/>
      <c r="BW274" s="2">
        <v>267</v>
      </c>
      <c r="BX274" s="118">
        <v>52963</v>
      </c>
      <c r="BY274" s="5">
        <f t="shared" si="123"/>
        <v>324234.9592467185</v>
      </c>
      <c r="BZ274" s="5">
        <f t="shared" si="124"/>
        <v>4490.7918424594827</v>
      </c>
      <c r="CA274" s="5">
        <f t="shared" si="98"/>
        <v>2599.4212468536248</v>
      </c>
      <c r="CB274" s="35">
        <f t="shared" si="99"/>
        <v>9.6205094708827876E-2</v>
      </c>
      <c r="CC274" s="5">
        <f t="shared" si="100"/>
        <v>1891.3705956058579</v>
      </c>
      <c r="CD274" s="35">
        <f t="shared" si="101"/>
        <v>7.0000000000000007E-2</v>
      </c>
      <c r="CE274" s="5">
        <f t="shared" si="125"/>
        <v>353364.46200013516</v>
      </c>
      <c r="CF274" s="5">
        <f t="shared" si="126"/>
        <v>845676.95993654709</v>
      </c>
      <c r="CG274" s="5">
        <f t="shared" si="102"/>
        <v>321635.5379998649</v>
      </c>
      <c r="CH274" s="5">
        <f t="shared" si="103"/>
        <v>1199041.4219366822</v>
      </c>
    </row>
    <row r="275" spans="9:86" ht="14.25" customHeight="1">
      <c r="I275" s="150"/>
      <c r="J275" s="2">
        <v>268</v>
      </c>
      <c r="K275" s="118">
        <v>52994</v>
      </c>
      <c r="L275" s="5">
        <f t="shared" si="104"/>
        <v>347576.96969404194</v>
      </c>
      <c r="M275" s="5">
        <f t="shared" si="67"/>
        <v>5071.049577343746</v>
      </c>
      <c r="N275" s="5">
        <f t="shared" si="68"/>
        <v>2681.4579106972078</v>
      </c>
      <c r="O275" s="35">
        <f t="shared" si="69"/>
        <v>9.2576602404615738E-2</v>
      </c>
      <c r="P275" s="5">
        <f t="shared" si="70"/>
        <v>2389.5916666465382</v>
      </c>
      <c r="Q275" s="35">
        <f t="shared" si="71"/>
        <v>8.2500000000000004E-2</v>
      </c>
      <c r="R275" s="5">
        <f t="shared" si="105"/>
        <v>330104.4882166555</v>
      </c>
      <c r="S275" s="5">
        <f t="shared" si="106"/>
        <v>1028936.7985114687</v>
      </c>
      <c r="T275" s="5">
        <f t="shared" si="72"/>
        <v>344895.51178334473</v>
      </c>
      <c r="U275" s="5">
        <f t="shared" si="73"/>
        <v>1359041.2867281241</v>
      </c>
      <c r="V275" s="150"/>
      <c r="W275" s="2">
        <v>268</v>
      </c>
      <c r="X275" s="118">
        <v>52994</v>
      </c>
      <c r="Y275" s="5">
        <f t="shared" si="107"/>
        <v>342454.84786743257</v>
      </c>
      <c r="Z275" s="5">
        <f t="shared" si="108"/>
        <v>4952.9108736857979</v>
      </c>
      <c r="AA275" s="5">
        <f t="shared" si="74"/>
        <v>2669.8785545695805</v>
      </c>
      <c r="AB275" s="35">
        <f t="shared" si="75"/>
        <v>9.3555523755462749E-2</v>
      </c>
      <c r="AC275" s="5">
        <f t="shared" si="76"/>
        <v>2283.0323191162174</v>
      </c>
      <c r="AD275" s="35">
        <f t="shared" si="77"/>
        <v>0.08</v>
      </c>
      <c r="AE275" s="5">
        <f t="shared" si="109"/>
        <v>335215.03068713687</v>
      </c>
      <c r="AF275" s="5">
        <f t="shared" si="110"/>
        <v>992165.08346065693</v>
      </c>
      <c r="AG275" s="5">
        <f t="shared" si="78"/>
        <v>339784.96931286302</v>
      </c>
      <c r="AH275" s="5">
        <f t="shared" si="79"/>
        <v>1327380.1141477937</v>
      </c>
      <c r="AI275" s="150"/>
      <c r="AJ275" s="2">
        <v>268</v>
      </c>
      <c r="AK275" s="118">
        <v>52994</v>
      </c>
      <c r="AL275" s="5">
        <f t="shared" si="111"/>
        <v>337297.5501666615</v>
      </c>
      <c r="AM275" s="5">
        <f t="shared" si="112"/>
        <v>4835.7826575235513</v>
      </c>
      <c r="AN275" s="5">
        <f t="shared" si="80"/>
        <v>2657.402646030529</v>
      </c>
      <c r="AO275" s="35">
        <f t="shared" si="81"/>
        <v>9.4542138644676824E-2</v>
      </c>
      <c r="AP275" s="5">
        <f t="shared" si="82"/>
        <v>2178.3800114930223</v>
      </c>
      <c r="AQ275" s="35">
        <f t="shared" si="83"/>
        <v>7.7499999999999999E-2</v>
      </c>
      <c r="AR275" s="5">
        <f t="shared" si="113"/>
        <v>340359.85247936874</v>
      </c>
      <c r="AS275" s="5">
        <f t="shared" si="114"/>
        <v>955629.89973694365</v>
      </c>
      <c r="AT275" s="5">
        <f t="shared" si="84"/>
        <v>334640.14752063097</v>
      </c>
      <c r="AU275" s="5">
        <f t="shared" si="85"/>
        <v>1295989.7522163123</v>
      </c>
      <c r="AV275" s="150"/>
      <c r="AW275" s="2">
        <v>268</v>
      </c>
      <c r="AX275" s="118">
        <v>52994</v>
      </c>
      <c r="AY275" s="5">
        <f t="shared" si="115"/>
        <v>332107.12091988901</v>
      </c>
      <c r="AZ275" s="5">
        <f t="shared" si="116"/>
        <v>4719.6979327312483</v>
      </c>
      <c r="BA275" s="5">
        <f t="shared" si="86"/>
        <v>2644.0284269819422</v>
      </c>
      <c r="BB275" s="35">
        <f t="shared" si="87"/>
        <v>9.5536467378056683E-2</v>
      </c>
      <c r="BC275" s="5">
        <f t="shared" si="88"/>
        <v>2075.6695057493062</v>
      </c>
      <c r="BD275" s="35">
        <f t="shared" si="89"/>
        <v>7.4999999999999997E-2</v>
      </c>
      <c r="BE275" s="5">
        <f t="shared" si="117"/>
        <v>345536.90750709292</v>
      </c>
      <c r="BF275" s="5">
        <f t="shared" si="118"/>
        <v>919342.13846488122</v>
      </c>
      <c r="BG275" s="5">
        <f t="shared" si="90"/>
        <v>329463.09249290708</v>
      </c>
      <c r="BH275" s="5">
        <f t="shared" si="91"/>
        <v>1264879.0459719743</v>
      </c>
      <c r="BI275" s="150"/>
      <c r="BJ275" s="2">
        <v>268</v>
      </c>
      <c r="BK275" s="118">
        <v>52994</v>
      </c>
      <c r="BL275" s="5">
        <f t="shared" si="119"/>
        <v>326885.7032997192</v>
      </c>
      <c r="BM275" s="5">
        <f t="shared" si="120"/>
        <v>4604.6898903792935</v>
      </c>
      <c r="BN275" s="5">
        <f t="shared" si="92"/>
        <v>2629.7554329434897</v>
      </c>
      <c r="BO275" s="35">
        <f t="shared" si="93"/>
        <v>9.653852975756308E-2</v>
      </c>
      <c r="BP275" s="5">
        <f t="shared" si="94"/>
        <v>1974.9344574358036</v>
      </c>
      <c r="BQ275" s="35">
        <f t="shared" si="95"/>
        <v>7.2499999999999995E-2</v>
      </c>
      <c r="BR275" s="5">
        <f t="shared" si="121"/>
        <v>350744.05213322415</v>
      </c>
      <c r="BS275" s="5">
        <f t="shared" si="122"/>
        <v>883312.83848842618</v>
      </c>
      <c r="BT275" s="5">
        <f t="shared" si="96"/>
        <v>324255.94786677574</v>
      </c>
      <c r="BU275" s="5">
        <f t="shared" si="97"/>
        <v>1234056.8906216503</v>
      </c>
      <c r="BV275" s="150"/>
      <c r="BW275" s="2">
        <v>268</v>
      </c>
      <c r="BX275" s="118">
        <v>52994</v>
      </c>
      <c r="BY275" s="5">
        <f t="shared" si="123"/>
        <v>321635.5379998649</v>
      </c>
      <c r="BZ275" s="5">
        <f t="shared" si="124"/>
        <v>4490.7918424594827</v>
      </c>
      <c r="CA275" s="5">
        <f t="shared" si="98"/>
        <v>2614.5845374602704</v>
      </c>
      <c r="CB275" s="35">
        <f t="shared" si="99"/>
        <v>9.7548345076023349E-2</v>
      </c>
      <c r="CC275" s="5">
        <f t="shared" si="100"/>
        <v>1876.2073049992121</v>
      </c>
      <c r="CD275" s="35">
        <f t="shared" si="101"/>
        <v>7.0000000000000007E-2</v>
      </c>
      <c r="CE275" s="5">
        <f t="shared" si="125"/>
        <v>355979.04653759545</v>
      </c>
      <c r="CF275" s="5">
        <f t="shared" si="126"/>
        <v>847553.16724154633</v>
      </c>
      <c r="CG275" s="5">
        <f t="shared" si="102"/>
        <v>319020.95346240461</v>
      </c>
      <c r="CH275" s="5">
        <f t="shared" si="103"/>
        <v>1203532.2137791417</v>
      </c>
    </row>
    <row r="276" spans="9:86" ht="14.25" customHeight="1">
      <c r="I276" s="150"/>
      <c r="J276" s="2">
        <v>269</v>
      </c>
      <c r="K276" s="118">
        <v>53022</v>
      </c>
      <c r="L276" s="5">
        <f t="shared" si="104"/>
        <v>344895.51178334473</v>
      </c>
      <c r="M276" s="5">
        <f t="shared" si="67"/>
        <v>5071.049577343746</v>
      </c>
      <c r="N276" s="5">
        <f t="shared" si="68"/>
        <v>2699.8929338332509</v>
      </c>
      <c r="O276" s="35">
        <f t="shared" si="69"/>
        <v>9.3937769843613156E-2</v>
      </c>
      <c r="P276" s="5">
        <f t="shared" si="70"/>
        <v>2371.1566435104951</v>
      </c>
      <c r="Q276" s="35">
        <f t="shared" si="71"/>
        <v>8.2500000000000004E-2</v>
      </c>
      <c r="R276" s="5">
        <f t="shared" si="105"/>
        <v>332804.38115048874</v>
      </c>
      <c r="S276" s="5">
        <f t="shared" si="106"/>
        <v>1031307.9551549791</v>
      </c>
      <c r="T276" s="5">
        <f t="shared" si="72"/>
        <v>342195.61884951149</v>
      </c>
      <c r="U276" s="5">
        <f t="shared" si="73"/>
        <v>1364112.3363054679</v>
      </c>
      <c r="V276" s="150"/>
      <c r="W276" s="2">
        <v>269</v>
      </c>
      <c r="X276" s="118">
        <v>53022</v>
      </c>
      <c r="Y276" s="5">
        <f t="shared" si="107"/>
        <v>339784.96931286302</v>
      </c>
      <c r="Z276" s="5">
        <f t="shared" si="108"/>
        <v>4952.9108736857979</v>
      </c>
      <c r="AA276" s="5">
        <f t="shared" si="74"/>
        <v>2687.6777449333777</v>
      </c>
      <c r="AB276" s="35">
        <f t="shared" si="75"/>
        <v>9.4919245558221899E-2</v>
      </c>
      <c r="AC276" s="5">
        <f t="shared" si="76"/>
        <v>2265.2331287524203</v>
      </c>
      <c r="AD276" s="35">
        <f t="shared" si="77"/>
        <v>0.08</v>
      </c>
      <c r="AE276" s="5">
        <f t="shared" si="109"/>
        <v>337902.70843207027</v>
      </c>
      <c r="AF276" s="5">
        <f t="shared" si="110"/>
        <v>994430.31658940937</v>
      </c>
      <c r="AG276" s="5">
        <f t="shared" si="78"/>
        <v>337097.29156792961</v>
      </c>
      <c r="AH276" s="5">
        <f t="shared" si="79"/>
        <v>1332333.0250214797</v>
      </c>
      <c r="AI276" s="150"/>
      <c r="AJ276" s="2">
        <v>269</v>
      </c>
      <c r="AK276" s="118">
        <v>53022</v>
      </c>
      <c r="AL276" s="5">
        <f t="shared" si="111"/>
        <v>334640.14752063097</v>
      </c>
      <c r="AM276" s="5">
        <f t="shared" si="112"/>
        <v>4835.7826575235513</v>
      </c>
      <c r="AN276" s="5">
        <f t="shared" si="80"/>
        <v>2674.5650381194764</v>
      </c>
      <c r="AO276" s="35">
        <f t="shared" si="81"/>
        <v>9.590833824102063E-2</v>
      </c>
      <c r="AP276" s="5">
        <f t="shared" si="82"/>
        <v>2161.2176194040749</v>
      </c>
      <c r="AQ276" s="35">
        <f t="shared" si="83"/>
        <v>7.7499999999999999E-2</v>
      </c>
      <c r="AR276" s="5">
        <f t="shared" si="113"/>
        <v>343034.41751748824</v>
      </c>
      <c r="AS276" s="5">
        <f t="shared" si="114"/>
        <v>957791.11735634774</v>
      </c>
      <c r="AT276" s="5">
        <f t="shared" si="84"/>
        <v>331965.58248251147</v>
      </c>
      <c r="AU276" s="5">
        <f t="shared" si="85"/>
        <v>1300825.534873836</v>
      </c>
      <c r="AV276" s="150"/>
      <c r="AW276" s="2">
        <v>269</v>
      </c>
      <c r="AX276" s="118">
        <v>53022</v>
      </c>
      <c r="AY276" s="5">
        <f t="shared" si="115"/>
        <v>329463.09249290708</v>
      </c>
      <c r="AZ276" s="5">
        <f t="shared" si="116"/>
        <v>4719.6979327312483</v>
      </c>
      <c r="BA276" s="5">
        <f t="shared" si="86"/>
        <v>2660.5536046505795</v>
      </c>
      <c r="BB276" s="35">
        <f t="shared" si="87"/>
        <v>9.690506761844439E-2</v>
      </c>
      <c r="BC276" s="5">
        <f t="shared" si="88"/>
        <v>2059.1443280806689</v>
      </c>
      <c r="BD276" s="35">
        <f t="shared" si="89"/>
        <v>7.4999999999999983E-2</v>
      </c>
      <c r="BE276" s="5">
        <f t="shared" si="117"/>
        <v>348197.46111174353</v>
      </c>
      <c r="BF276" s="5">
        <f t="shared" si="118"/>
        <v>921401.28279296192</v>
      </c>
      <c r="BG276" s="5">
        <f t="shared" si="90"/>
        <v>326802.53888825647</v>
      </c>
      <c r="BH276" s="5">
        <f t="shared" si="91"/>
        <v>1269598.7439047054</v>
      </c>
      <c r="BI276" s="150"/>
      <c r="BJ276" s="2">
        <v>269</v>
      </c>
      <c r="BK276" s="118">
        <v>53022</v>
      </c>
      <c r="BL276" s="5">
        <f t="shared" si="119"/>
        <v>324255.94786677574</v>
      </c>
      <c r="BM276" s="5">
        <f t="shared" si="120"/>
        <v>4604.6898903792935</v>
      </c>
      <c r="BN276" s="5">
        <f t="shared" si="92"/>
        <v>2645.6435386841904</v>
      </c>
      <c r="BO276" s="35">
        <f t="shared" si="93"/>
        <v>9.7909452927766177E-2</v>
      </c>
      <c r="BP276" s="5">
        <f t="shared" si="94"/>
        <v>1959.0463516951033</v>
      </c>
      <c r="BQ276" s="35">
        <f t="shared" si="95"/>
        <v>7.2499999999999995E-2</v>
      </c>
      <c r="BR276" s="5">
        <f t="shared" si="121"/>
        <v>353389.69567190832</v>
      </c>
      <c r="BS276" s="5">
        <f t="shared" si="122"/>
        <v>885271.88484012126</v>
      </c>
      <c r="BT276" s="5">
        <f t="shared" si="96"/>
        <v>321610.30432809156</v>
      </c>
      <c r="BU276" s="5">
        <f t="shared" si="97"/>
        <v>1238661.5805120296</v>
      </c>
      <c r="BV276" s="150"/>
      <c r="BW276" s="2">
        <v>269</v>
      </c>
      <c r="BX276" s="118">
        <v>53022</v>
      </c>
      <c r="BY276" s="5">
        <f t="shared" si="123"/>
        <v>319020.95346240461</v>
      </c>
      <c r="BZ276" s="5">
        <f t="shared" si="124"/>
        <v>4490.7918424594827</v>
      </c>
      <c r="CA276" s="5">
        <f t="shared" si="98"/>
        <v>2629.8362805954557</v>
      </c>
      <c r="CB276" s="35">
        <f t="shared" si="99"/>
        <v>9.8921512912049078E-2</v>
      </c>
      <c r="CC276" s="5">
        <f t="shared" si="100"/>
        <v>1860.955561864027</v>
      </c>
      <c r="CD276" s="35">
        <f t="shared" si="101"/>
        <v>7.0000000000000007E-2</v>
      </c>
      <c r="CE276" s="5">
        <f t="shared" si="125"/>
        <v>358608.8828181909</v>
      </c>
      <c r="CF276" s="5">
        <f t="shared" si="126"/>
        <v>849414.1228034104</v>
      </c>
      <c r="CG276" s="5">
        <f t="shared" si="102"/>
        <v>316391.11718180915</v>
      </c>
      <c r="CH276" s="5">
        <f t="shared" si="103"/>
        <v>1208023.0056216014</v>
      </c>
    </row>
    <row r="277" spans="9:86" ht="14.25" customHeight="1">
      <c r="I277" s="150"/>
      <c r="J277" s="2">
        <v>270</v>
      </c>
      <c r="K277" s="118">
        <v>53053</v>
      </c>
      <c r="L277" s="5">
        <f t="shared" si="104"/>
        <v>342195.61884951149</v>
      </c>
      <c r="M277" s="5">
        <f t="shared" si="67"/>
        <v>5071.049577343746</v>
      </c>
      <c r="N277" s="5">
        <f t="shared" si="68"/>
        <v>2718.4546977533546</v>
      </c>
      <c r="O277" s="35">
        <f t="shared" si="69"/>
        <v>9.532984812229961E-2</v>
      </c>
      <c r="P277" s="5">
        <f t="shared" si="70"/>
        <v>2352.5948795903914</v>
      </c>
      <c r="Q277" s="35">
        <f t="shared" si="71"/>
        <v>8.2500000000000004E-2</v>
      </c>
      <c r="R277" s="5">
        <f t="shared" si="105"/>
        <v>335522.8358482421</v>
      </c>
      <c r="S277" s="5">
        <f t="shared" si="106"/>
        <v>1033660.5500345696</v>
      </c>
      <c r="T277" s="5">
        <f t="shared" si="72"/>
        <v>339477.16415175813</v>
      </c>
      <c r="U277" s="5">
        <f t="shared" si="73"/>
        <v>1369183.3858828116</v>
      </c>
      <c r="V277" s="150"/>
      <c r="W277" s="2">
        <v>270</v>
      </c>
      <c r="X277" s="118">
        <v>53053</v>
      </c>
      <c r="Y277" s="5">
        <f t="shared" si="107"/>
        <v>337097.29156792961</v>
      </c>
      <c r="Z277" s="5">
        <f t="shared" si="108"/>
        <v>4952.9108736857979</v>
      </c>
      <c r="AA277" s="5">
        <f t="shared" si="74"/>
        <v>2705.595596566267</v>
      </c>
      <c r="AB277" s="35">
        <f t="shared" si="75"/>
        <v>9.6313877242329121E-2</v>
      </c>
      <c r="AC277" s="5">
        <f t="shared" si="76"/>
        <v>2247.3152771195309</v>
      </c>
      <c r="AD277" s="35">
        <f t="shared" si="77"/>
        <v>0.08</v>
      </c>
      <c r="AE277" s="5">
        <f t="shared" si="109"/>
        <v>340608.30402863654</v>
      </c>
      <c r="AF277" s="5">
        <f t="shared" si="110"/>
        <v>996677.63186652889</v>
      </c>
      <c r="AG277" s="5">
        <f t="shared" si="78"/>
        <v>334391.69597136334</v>
      </c>
      <c r="AH277" s="5">
        <f t="shared" si="79"/>
        <v>1337285.9358951654</v>
      </c>
      <c r="AI277" s="150"/>
      <c r="AJ277" s="2">
        <v>270</v>
      </c>
      <c r="AK277" s="118">
        <v>53053</v>
      </c>
      <c r="AL277" s="5">
        <f t="shared" si="111"/>
        <v>331965.58248251147</v>
      </c>
      <c r="AM277" s="5">
        <f t="shared" si="112"/>
        <v>4835.7826575235513</v>
      </c>
      <c r="AN277" s="5">
        <f t="shared" si="80"/>
        <v>2691.8382706573316</v>
      </c>
      <c r="AO277" s="35">
        <f t="shared" si="81"/>
        <v>9.7305446565653264E-2</v>
      </c>
      <c r="AP277" s="5">
        <f t="shared" si="82"/>
        <v>2143.9443868662197</v>
      </c>
      <c r="AQ277" s="35">
        <f t="shared" si="83"/>
        <v>7.7499999999999986E-2</v>
      </c>
      <c r="AR277" s="5">
        <f t="shared" si="113"/>
        <v>345726.25578814559</v>
      </c>
      <c r="AS277" s="5">
        <f t="shared" si="114"/>
        <v>959935.06174321391</v>
      </c>
      <c r="AT277" s="5">
        <f t="shared" si="84"/>
        <v>329273.74421185412</v>
      </c>
      <c r="AU277" s="5">
        <f t="shared" si="85"/>
        <v>1305661.3175313594</v>
      </c>
      <c r="AV277" s="150"/>
      <c r="AW277" s="2">
        <v>270</v>
      </c>
      <c r="AX277" s="118">
        <v>53053</v>
      </c>
      <c r="AY277" s="5">
        <f t="shared" si="115"/>
        <v>326802.53888825647</v>
      </c>
      <c r="AZ277" s="5">
        <f t="shared" si="116"/>
        <v>4719.6979327312483</v>
      </c>
      <c r="BA277" s="5">
        <f t="shared" si="86"/>
        <v>2677.1820646796455</v>
      </c>
      <c r="BB277" s="35">
        <f t="shared" si="87"/>
        <v>9.8304575250379694E-2</v>
      </c>
      <c r="BC277" s="5">
        <f t="shared" si="88"/>
        <v>2042.5158680516029</v>
      </c>
      <c r="BD277" s="35">
        <f t="shared" si="89"/>
        <v>7.4999999999999997E-2</v>
      </c>
      <c r="BE277" s="5">
        <f t="shared" si="117"/>
        <v>350874.64317642315</v>
      </c>
      <c r="BF277" s="5">
        <f t="shared" si="118"/>
        <v>923443.79866101348</v>
      </c>
      <c r="BG277" s="5">
        <f t="shared" si="90"/>
        <v>324125.35682357685</v>
      </c>
      <c r="BH277" s="5">
        <f t="shared" si="91"/>
        <v>1274318.4418374365</v>
      </c>
      <c r="BI277" s="150"/>
      <c r="BJ277" s="2">
        <v>270</v>
      </c>
      <c r="BK277" s="118">
        <v>53053</v>
      </c>
      <c r="BL277" s="5">
        <f t="shared" si="119"/>
        <v>321610.30432809156</v>
      </c>
      <c r="BM277" s="5">
        <f t="shared" si="120"/>
        <v>4604.6898903792935</v>
      </c>
      <c r="BN277" s="5">
        <f t="shared" si="92"/>
        <v>2661.6276350637404</v>
      </c>
      <c r="BO277" s="35">
        <f t="shared" si="93"/>
        <v>9.9311281979888588E-2</v>
      </c>
      <c r="BP277" s="5">
        <f t="shared" si="94"/>
        <v>1943.0622553155531</v>
      </c>
      <c r="BQ277" s="35">
        <f t="shared" si="95"/>
        <v>7.2499999999999995E-2</v>
      </c>
      <c r="BR277" s="5">
        <f t="shared" si="121"/>
        <v>356051.32330697204</v>
      </c>
      <c r="BS277" s="5">
        <f t="shared" si="122"/>
        <v>887214.94709543686</v>
      </c>
      <c r="BT277" s="5">
        <f t="shared" si="96"/>
        <v>318948.67669302784</v>
      </c>
      <c r="BU277" s="5">
        <f t="shared" si="97"/>
        <v>1243266.2704024089</v>
      </c>
      <c r="BV277" s="150"/>
      <c r="BW277" s="2">
        <v>270</v>
      </c>
      <c r="BX277" s="118">
        <v>53053</v>
      </c>
      <c r="BY277" s="5">
        <f t="shared" si="123"/>
        <v>316391.11718180915</v>
      </c>
      <c r="BZ277" s="5">
        <f t="shared" si="124"/>
        <v>4490.7918424594827</v>
      </c>
      <c r="CA277" s="5">
        <f t="shared" si="98"/>
        <v>2645.1769922322628</v>
      </c>
      <c r="CB277" s="35">
        <f t="shared" si="99"/>
        <v>0.10032558495802221</v>
      </c>
      <c r="CC277" s="5">
        <f t="shared" si="100"/>
        <v>1845.6148502272201</v>
      </c>
      <c r="CD277" s="35">
        <f t="shared" si="101"/>
        <v>7.0000000000000007E-2</v>
      </c>
      <c r="CE277" s="5">
        <f t="shared" si="125"/>
        <v>361254.05981042318</v>
      </c>
      <c r="CF277" s="5">
        <f t="shared" si="126"/>
        <v>851259.73765363765</v>
      </c>
      <c r="CG277" s="5">
        <f t="shared" si="102"/>
        <v>313745.94018957688</v>
      </c>
      <c r="CH277" s="5">
        <f t="shared" si="103"/>
        <v>1212513.7974640608</v>
      </c>
    </row>
    <row r="278" spans="9:86" ht="14.25" customHeight="1">
      <c r="I278" s="150"/>
      <c r="J278" s="2">
        <v>271</v>
      </c>
      <c r="K278" s="118">
        <v>53083</v>
      </c>
      <c r="L278" s="5">
        <f t="shared" si="104"/>
        <v>339477.16415175813</v>
      </c>
      <c r="M278" s="5">
        <f t="shared" si="67"/>
        <v>5071.049577343746</v>
      </c>
      <c r="N278" s="5">
        <f t="shared" si="68"/>
        <v>2737.1440738004089</v>
      </c>
      <c r="O278" s="35">
        <f t="shared" si="69"/>
        <v>9.6753868460270648E-2</v>
      </c>
      <c r="P278" s="5">
        <f t="shared" si="70"/>
        <v>2333.9055035433371</v>
      </c>
      <c r="Q278" s="35">
        <f t="shared" si="71"/>
        <v>8.2500000000000004E-2</v>
      </c>
      <c r="R278" s="5">
        <f t="shared" si="105"/>
        <v>338259.97992204252</v>
      </c>
      <c r="S278" s="5">
        <f t="shared" si="106"/>
        <v>1035994.4555381129</v>
      </c>
      <c r="T278" s="5">
        <f t="shared" si="72"/>
        <v>336740.02007795771</v>
      </c>
      <c r="U278" s="5">
        <f t="shared" si="73"/>
        <v>1374254.4354601554</v>
      </c>
      <c r="V278" s="150"/>
      <c r="W278" s="2">
        <v>271</v>
      </c>
      <c r="X278" s="118">
        <v>53083</v>
      </c>
      <c r="Y278" s="5">
        <f t="shared" si="107"/>
        <v>334391.69597136334</v>
      </c>
      <c r="Z278" s="5">
        <f t="shared" si="108"/>
        <v>4952.9108736857979</v>
      </c>
      <c r="AA278" s="5">
        <f t="shared" si="74"/>
        <v>2723.6329005433754</v>
      </c>
      <c r="AB278" s="35">
        <f t="shared" si="75"/>
        <v>9.7740449898371468E-2</v>
      </c>
      <c r="AC278" s="5">
        <f t="shared" si="76"/>
        <v>2229.2779731424225</v>
      </c>
      <c r="AD278" s="35">
        <f t="shared" si="77"/>
        <v>0.08</v>
      </c>
      <c r="AE278" s="5">
        <f t="shared" si="109"/>
        <v>343331.93692917994</v>
      </c>
      <c r="AF278" s="5">
        <f t="shared" si="110"/>
        <v>998906.90983967134</v>
      </c>
      <c r="AG278" s="5">
        <f t="shared" si="78"/>
        <v>331668.06307081995</v>
      </c>
      <c r="AH278" s="5">
        <f t="shared" si="79"/>
        <v>1342238.8467688514</v>
      </c>
      <c r="AI278" s="150"/>
      <c r="AJ278" s="2">
        <v>271</v>
      </c>
      <c r="AK278" s="118">
        <v>53083</v>
      </c>
      <c r="AL278" s="5">
        <f t="shared" si="111"/>
        <v>329273.74421185412</v>
      </c>
      <c r="AM278" s="5">
        <f t="shared" si="112"/>
        <v>4835.7826575235513</v>
      </c>
      <c r="AN278" s="5">
        <f t="shared" si="80"/>
        <v>2709.2230594886601</v>
      </c>
      <c r="AO278" s="35">
        <f t="shared" si="81"/>
        <v>9.873449458195066E-2</v>
      </c>
      <c r="AP278" s="5">
        <f t="shared" si="82"/>
        <v>2126.5595980348912</v>
      </c>
      <c r="AQ278" s="35">
        <f t="shared" si="83"/>
        <v>7.7499999999999999E-2</v>
      </c>
      <c r="AR278" s="5">
        <f t="shared" si="113"/>
        <v>348435.47884763422</v>
      </c>
      <c r="AS278" s="5">
        <f t="shared" si="114"/>
        <v>962061.62134124886</v>
      </c>
      <c r="AT278" s="5">
        <f t="shared" si="84"/>
        <v>326564.52115236549</v>
      </c>
      <c r="AU278" s="5">
        <f t="shared" si="85"/>
        <v>1310497.100188883</v>
      </c>
      <c r="AV278" s="150"/>
      <c r="AW278" s="2">
        <v>271</v>
      </c>
      <c r="AX278" s="118">
        <v>53083</v>
      </c>
      <c r="AY278" s="5">
        <f t="shared" si="115"/>
        <v>324125.35682357685</v>
      </c>
      <c r="AZ278" s="5">
        <f t="shared" si="116"/>
        <v>4719.6979327312483</v>
      </c>
      <c r="BA278" s="5">
        <f t="shared" si="86"/>
        <v>2693.9144525838933</v>
      </c>
      <c r="BB278" s="35">
        <f t="shared" si="87"/>
        <v>9.9736021111740611E-2</v>
      </c>
      <c r="BC278" s="5">
        <f t="shared" si="88"/>
        <v>2025.783480147355</v>
      </c>
      <c r="BD278" s="35">
        <f t="shared" si="89"/>
        <v>7.4999999999999997E-2</v>
      </c>
      <c r="BE278" s="5">
        <f t="shared" si="117"/>
        <v>353568.55762900703</v>
      </c>
      <c r="BF278" s="5">
        <f t="shared" si="118"/>
        <v>925469.58214116085</v>
      </c>
      <c r="BG278" s="5">
        <f t="shared" si="90"/>
        <v>321431.44237099297</v>
      </c>
      <c r="BH278" s="5">
        <f t="shared" si="91"/>
        <v>1279038.1397701679</v>
      </c>
      <c r="BI278" s="150"/>
      <c r="BJ278" s="2">
        <v>271</v>
      </c>
      <c r="BK278" s="118">
        <v>53083</v>
      </c>
      <c r="BL278" s="5">
        <f t="shared" si="119"/>
        <v>318948.67669302784</v>
      </c>
      <c r="BM278" s="5">
        <f t="shared" si="120"/>
        <v>4604.6898903792935</v>
      </c>
      <c r="BN278" s="5">
        <f t="shared" si="92"/>
        <v>2677.7083020255836</v>
      </c>
      <c r="BO278" s="35">
        <f t="shared" si="93"/>
        <v>0.10074504762793834</v>
      </c>
      <c r="BP278" s="5">
        <f t="shared" si="94"/>
        <v>1926.9815883537099</v>
      </c>
      <c r="BQ278" s="35">
        <f t="shared" si="95"/>
        <v>7.2499999999999995E-2</v>
      </c>
      <c r="BR278" s="5">
        <f t="shared" si="121"/>
        <v>358729.03160899761</v>
      </c>
      <c r="BS278" s="5">
        <f t="shared" si="122"/>
        <v>889141.92868379061</v>
      </c>
      <c r="BT278" s="5">
        <f t="shared" si="96"/>
        <v>316270.96839100227</v>
      </c>
      <c r="BU278" s="5">
        <f t="shared" si="97"/>
        <v>1247870.9602927882</v>
      </c>
      <c r="BV278" s="150"/>
      <c r="BW278" s="2">
        <v>271</v>
      </c>
      <c r="BX278" s="118">
        <v>53083</v>
      </c>
      <c r="BY278" s="5">
        <f t="shared" si="123"/>
        <v>313745.94018957688</v>
      </c>
      <c r="BZ278" s="5">
        <f t="shared" si="124"/>
        <v>4490.7918424594827</v>
      </c>
      <c r="CA278" s="5">
        <f t="shared" si="98"/>
        <v>2660.6071913536175</v>
      </c>
      <c r="CB278" s="35">
        <f t="shared" si="99"/>
        <v>0.10176159180562389</v>
      </c>
      <c r="CC278" s="5">
        <f t="shared" si="100"/>
        <v>1830.1846511058652</v>
      </c>
      <c r="CD278" s="35">
        <f t="shared" si="101"/>
        <v>7.0000000000000007E-2</v>
      </c>
      <c r="CE278" s="5">
        <f t="shared" si="125"/>
        <v>363914.6670017768</v>
      </c>
      <c r="CF278" s="5">
        <f t="shared" si="126"/>
        <v>853089.92230474355</v>
      </c>
      <c r="CG278" s="5">
        <f t="shared" si="102"/>
        <v>311085.33299822325</v>
      </c>
      <c r="CH278" s="5">
        <f t="shared" si="103"/>
        <v>1217004.5893065203</v>
      </c>
    </row>
    <row r="279" spans="9:86" ht="14.25" customHeight="1">
      <c r="I279" s="150"/>
      <c r="J279" s="2">
        <v>272</v>
      </c>
      <c r="K279" s="118">
        <v>53114</v>
      </c>
      <c r="L279" s="5">
        <f t="shared" si="104"/>
        <v>336740.02007795771</v>
      </c>
      <c r="M279" s="5">
        <f t="shared" si="67"/>
        <v>5071.049577343746</v>
      </c>
      <c r="N279" s="5">
        <f t="shared" si="68"/>
        <v>2755.9619393077869</v>
      </c>
      <c r="O279" s="35">
        <f t="shared" si="69"/>
        <v>9.821090841545102E-2</v>
      </c>
      <c r="P279" s="5">
        <f t="shared" si="70"/>
        <v>2315.0876380359591</v>
      </c>
      <c r="Q279" s="35">
        <f t="shared" si="71"/>
        <v>8.249999999999999E-2</v>
      </c>
      <c r="R279" s="5">
        <f t="shared" si="105"/>
        <v>341015.94186135032</v>
      </c>
      <c r="S279" s="5">
        <f t="shared" si="106"/>
        <v>1038309.5431761489</v>
      </c>
      <c r="T279" s="5">
        <f t="shared" si="72"/>
        <v>333984.05813864991</v>
      </c>
      <c r="U279" s="5">
        <f t="shared" si="73"/>
        <v>1379325.4850374991</v>
      </c>
      <c r="V279" s="150"/>
      <c r="W279" s="2">
        <v>272</v>
      </c>
      <c r="X279" s="118">
        <v>53114</v>
      </c>
      <c r="Y279" s="5">
        <f t="shared" si="107"/>
        <v>331668.06307081995</v>
      </c>
      <c r="Z279" s="5">
        <f t="shared" si="108"/>
        <v>4952.9108736857979</v>
      </c>
      <c r="AA279" s="5">
        <f t="shared" si="74"/>
        <v>2741.7904532136649</v>
      </c>
      <c r="AB279" s="35">
        <f t="shared" si="75"/>
        <v>9.9200040950396348E-2</v>
      </c>
      <c r="AC279" s="5">
        <f t="shared" si="76"/>
        <v>2211.120420472133</v>
      </c>
      <c r="AD279" s="35">
        <f t="shared" si="77"/>
        <v>0.08</v>
      </c>
      <c r="AE279" s="5">
        <f t="shared" si="109"/>
        <v>346073.72738239361</v>
      </c>
      <c r="AF279" s="5">
        <f t="shared" si="110"/>
        <v>1001118.0302601435</v>
      </c>
      <c r="AG279" s="5">
        <f t="shared" si="78"/>
        <v>328926.27261760627</v>
      </c>
      <c r="AH279" s="5">
        <f t="shared" si="79"/>
        <v>1347191.7576425371</v>
      </c>
      <c r="AI279" s="150"/>
      <c r="AJ279" s="2">
        <v>272</v>
      </c>
      <c r="AK279" s="118">
        <v>53114</v>
      </c>
      <c r="AL279" s="5">
        <f t="shared" si="111"/>
        <v>326564.52115236549</v>
      </c>
      <c r="AM279" s="5">
        <f t="shared" si="112"/>
        <v>4835.7826575235513</v>
      </c>
      <c r="AN279" s="5">
        <f t="shared" si="80"/>
        <v>2726.7201250811909</v>
      </c>
      <c r="AO279" s="35">
        <f t="shared" si="81"/>
        <v>0.10019655958188976</v>
      </c>
      <c r="AP279" s="5">
        <f t="shared" si="82"/>
        <v>2109.0625324423604</v>
      </c>
      <c r="AQ279" s="35">
        <f t="shared" si="83"/>
        <v>7.7499999999999999E-2</v>
      </c>
      <c r="AR279" s="5">
        <f t="shared" si="113"/>
        <v>351162.19897271541</v>
      </c>
      <c r="AS279" s="5">
        <f t="shared" si="114"/>
        <v>964170.68387369125</v>
      </c>
      <c r="AT279" s="5">
        <f t="shared" si="84"/>
        <v>323837.80102728429</v>
      </c>
      <c r="AU279" s="5">
        <f t="shared" si="85"/>
        <v>1315332.8828464067</v>
      </c>
      <c r="AV279" s="150"/>
      <c r="AW279" s="2">
        <v>272</v>
      </c>
      <c r="AX279" s="118">
        <v>53114</v>
      </c>
      <c r="AY279" s="5">
        <f t="shared" si="115"/>
        <v>321431.44237099297</v>
      </c>
      <c r="AZ279" s="5">
        <f t="shared" si="116"/>
        <v>4719.6979327312483</v>
      </c>
      <c r="BA279" s="5">
        <f t="shared" si="86"/>
        <v>2710.7514179125424</v>
      </c>
      <c r="BB279" s="35">
        <f t="shared" si="87"/>
        <v>0.10120048236415477</v>
      </c>
      <c r="BC279" s="5">
        <f t="shared" si="88"/>
        <v>2008.946514818706</v>
      </c>
      <c r="BD279" s="35">
        <f t="shared" si="89"/>
        <v>7.4999999999999997E-2</v>
      </c>
      <c r="BE279" s="5">
        <f t="shared" si="117"/>
        <v>356279.30904691957</v>
      </c>
      <c r="BF279" s="5">
        <f t="shared" si="118"/>
        <v>927478.52865597955</v>
      </c>
      <c r="BG279" s="5">
        <f t="shared" si="90"/>
        <v>318720.69095308043</v>
      </c>
      <c r="BH279" s="5">
        <f t="shared" si="91"/>
        <v>1283757.8377028992</v>
      </c>
      <c r="BI279" s="150"/>
      <c r="BJ279" s="2">
        <v>272</v>
      </c>
      <c r="BK279" s="118">
        <v>53114</v>
      </c>
      <c r="BL279" s="5">
        <f t="shared" si="119"/>
        <v>316270.96839100227</v>
      </c>
      <c r="BM279" s="5">
        <f t="shared" si="120"/>
        <v>4604.6898903792935</v>
      </c>
      <c r="BN279" s="5">
        <f t="shared" si="92"/>
        <v>2693.8861230169882</v>
      </c>
      <c r="BO279" s="35">
        <f t="shared" si="93"/>
        <v>0.10221182690482927</v>
      </c>
      <c r="BP279" s="5">
        <f t="shared" si="94"/>
        <v>1910.8037673623053</v>
      </c>
      <c r="BQ279" s="35">
        <f t="shared" si="95"/>
        <v>7.2499999999999995E-2</v>
      </c>
      <c r="BR279" s="5">
        <f t="shared" si="121"/>
        <v>361422.91773201461</v>
      </c>
      <c r="BS279" s="5">
        <f t="shared" si="122"/>
        <v>891052.73245115287</v>
      </c>
      <c r="BT279" s="5">
        <f t="shared" si="96"/>
        <v>313577.08226798527</v>
      </c>
      <c r="BU279" s="5">
        <f t="shared" si="97"/>
        <v>1252475.6501831675</v>
      </c>
      <c r="BV279" s="150"/>
      <c r="BW279" s="2">
        <v>272</v>
      </c>
      <c r="BX279" s="118">
        <v>53114</v>
      </c>
      <c r="BY279" s="5">
        <f t="shared" si="123"/>
        <v>311085.33299822325</v>
      </c>
      <c r="BZ279" s="5">
        <f t="shared" si="124"/>
        <v>4490.7918424594827</v>
      </c>
      <c r="CA279" s="5">
        <f t="shared" si="98"/>
        <v>2676.1273999698469</v>
      </c>
      <c r="CB279" s="35">
        <f t="shared" si="99"/>
        <v>0.10323061036060346</v>
      </c>
      <c r="CC279" s="5">
        <f t="shared" si="100"/>
        <v>1814.6644424896358</v>
      </c>
      <c r="CD279" s="35">
        <f t="shared" si="101"/>
        <v>7.0000000000000007E-2</v>
      </c>
      <c r="CE279" s="5">
        <f t="shared" si="125"/>
        <v>366590.79440174665</v>
      </c>
      <c r="CF279" s="5">
        <f t="shared" si="126"/>
        <v>854904.58674723317</v>
      </c>
      <c r="CG279" s="5">
        <f t="shared" si="102"/>
        <v>308409.20559825341</v>
      </c>
      <c r="CH279" s="5">
        <f t="shared" si="103"/>
        <v>1221495.3811489798</v>
      </c>
    </row>
    <row r="280" spans="9:86" ht="14.25" customHeight="1">
      <c r="I280" s="150"/>
      <c r="J280" s="2">
        <v>273</v>
      </c>
      <c r="K280" s="118">
        <v>53144</v>
      </c>
      <c r="L280" s="5">
        <f t="shared" si="104"/>
        <v>333984.05813864991</v>
      </c>
      <c r="M280" s="5">
        <f t="shared" si="67"/>
        <v>5071.049577343746</v>
      </c>
      <c r="N280" s="5">
        <f t="shared" si="68"/>
        <v>2774.909177640528</v>
      </c>
      <c r="O280" s="35">
        <f t="shared" si="69"/>
        <v>9.9702094516926465E-2</v>
      </c>
      <c r="P280" s="5">
        <f t="shared" si="70"/>
        <v>2296.140399703218</v>
      </c>
      <c r="Q280" s="35">
        <f t="shared" si="71"/>
        <v>8.2500000000000004E-2</v>
      </c>
      <c r="R280" s="5">
        <f t="shared" si="105"/>
        <v>343790.85103899083</v>
      </c>
      <c r="S280" s="5">
        <f t="shared" si="106"/>
        <v>1040605.6835758521</v>
      </c>
      <c r="T280" s="5">
        <f t="shared" si="72"/>
        <v>331209.1489610094</v>
      </c>
      <c r="U280" s="5">
        <f t="shared" si="73"/>
        <v>1384396.5346148429</v>
      </c>
      <c r="V280" s="150"/>
      <c r="W280" s="2">
        <v>273</v>
      </c>
      <c r="X280" s="118">
        <v>53144</v>
      </c>
      <c r="Y280" s="5">
        <f t="shared" si="107"/>
        <v>328926.27261760627</v>
      </c>
      <c r="Z280" s="5">
        <f t="shared" si="108"/>
        <v>4952.9108736857979</v>
      </c>
      <c r="AA280" s="5">
        <f t="shared" si="74"/>
        <v>2760.0690562350892</v>
      </c>
      <c r="AB280" s="35">
        <f t="shared" si="75"/>
        <v>0.10069377678847119</v>
      </c>
      <c r="AC280" s="5">
        <f t="shared" si="76"/>
        <v>2192.8418174507087</v>
      </c>
      <c r="AD280" s="35">
        <f t="shared" si="77"/>
        <v>0.08</v>
      </c>
      <c r="AE280" s="5">
        <f t="shared" si="109"/>
        <v>348833.79643862869</v>
      </c>
      <c r="AF280" s="5">
        <f t="shared" si="110"/>
        <v>1003310.8720775942</v>
      </c>
      <c r="AG280" s="5">
        <f t="shared" si="78"/>
        <v>326166.20356137119</v>
      </c>
      <c r="AH280" s="5">
        <f t="shared" si="79"/>
        <v>1352144.6685162229</v>
      </c>
      <c r="AI280" s="150"/>
      <c r="AJ280" s="2">
        <v>273</v>
      </c>
      <c r="AK280" s="118">
        <v>53144</v>
      </c>
      <c r="AL280" s="5">
        <f t="shared" si="111"/>
        <v>323837.80102728429</v>
      </c>
      <c r="AM280" s="5">
        <f t="shared" si="112"/>
        <v>4835.7826575235513</v>
      </c>
      <c r="AN280" s="5">
        <f t="shared" si="80"/>
        <v>2744.3301925556734</v>
      </c>
      <c r="AO280" s="35">
        <f t="shared" si="81"/>
        <v>0.10169276781833589</v>
      </c>
      <c r="AP280" s="5">
        <f t="shared" si="82"/>
        <v>2091.4524649678779</v>
      </c>
      <c r="AQ280" s="35">
        <f t="shared" si="83"/>
        <v>7.7499999999999999E-2</v>
      </c>
      <c r="AR280" s="5">
        <f t="shared" si="113"/>
        <v>353906.52916527109</v>
      </c>
      <c r="AS280" s="5">
        <f t="shared" si="114"/>
        <v>966262.1363386591</v>
      </c>
      <c r="AT280" s="5">
        <f t="shared" si="84"/>
        <v>321093.47083472862</v>
      </c>
      <c r="AU280" s="5">
        <f t="shared" si="85"/>
        <v>1320168.6655039303</v>
      </c>
      <c r="AV280" s="150"/>
      <c r="AW280" s="2">
        <v>273</v>
      </c>
      <c r="AX280" s="118">
        <v>53144</v>
      </c>
      <c r="AY280" s="5">
        <f t="shared" si="115"/>
        <v>318720.69095308043</v>
      </c>
      <c r="AZ280" s="5">
        <f t="shared" si="116"/>
        <v>4719.6979327312483</v>
      </c>
      <c r="BA280" s="5">
        <f t="shared" si="86"/>
        <v>2727.6936142744958</v>
      </c>
      <c r="BB280" s="35">
        <f t="shared" si="87"/>
        <v>0.10269908512501483</v>
      </c>
      <c r="BC280" s="5">
        <f t="shared" si="88"/>
        <v>1992.0043184567526</v>
      </c>
      <c r="BD280" s="35">
        <f t="shared" si="89"/>
        <v>7.4999999999999997E-2</v>
      </c>
      <c r="BE280" s="5">
        <f t="shared" si="117"/>
        <v>359007.00266119407</v>
      </c>
      <c r="BF280" s="5">
        <f t="shared" si="118"/>
        <v>929470.5329744363</v>
      </c>
      <c r="BG280" s="5">
        <f t="shared" si="90"/>
        <v>315992.99733880593</v>
      </c>
      <c r="BH280" s="5">
        <f t="shared" si="91"/>
        <v>1288477.5356356304</v>
      </c>
      <c r="BI280" s="150"/>
      <c r="BJ280" s="2">
        <v>273</v>
      </c>
      <c r="BK280" s="118">
        <v>53144</v>
      </c>
      <c r="BL280" s="5">
        <f t="shared" si="119"/>
        <v>313577.08226798527</v>
      </c>
      <c r="BM280" s="5">
        <f t="shared" si="120"/>
        <v>4604.6898903792935</v>
      </c>
      <c r="BN280" s="5">
        <f t="shared" si="92"/>
        <v>2710.1616850102159</v>
      </c>
      <c r="BO280" s="35">
        <f t="shared" si="93"/>
        <v>0.10371274579412376</v>
      </c>
      <c r="BP280" s="5">
        <f t="shared" si="94"/>
        <v>1894.5282053690776</v>
      </c>
      <c r="BQ280" s="35">
        <f t="shared" si="95"/>
        <v>7.2499999999999995E-2</v>
      </c>
      <c r="BR280" s="5">
        <f t="shared" si="121"/>
        <v>364133.07941702486</v>
      </c>
      <c r="BS280" s="5">
        <f t="shared" si="122"/>
        <v>892947.260656522</v>
      </c>
      <c r="BT280" s="5">
        <f t="shared" si="96"/>
        <v>310866.92058297503</v>
      </c>
      <c r="BU280" s="5">
        <f t="shared" si="97"/>
        <v>1257080.3400735469</v>
      </c>
      <c r="BV280" s="150"/>
      <c r="BW280" s="2">
        <v>273</v>
      </c>
      <c r="BX280" s="118">
        <v>53144</v>
      </c>
      <c r="BY280" s="5">
        <f t="shared" si="123"/>
        <v>308409.20559825341</v>
      </c>
      <c r="BZ280" s="5">
        <f t="shared" si="124"/>
        <v>4490.7918424594827</v>
      </c>
      <c r="CA280" s="5">
        <f t="shared" si="98"/>
        <v>2691.7381431363378</v>
      </c>
      <c r="CB280" s="35">
        <f t="shared" si="99"/>
        <v>0.10473376647424879</v>
      </c>
      <c r="CC280" s="5">
        <f t="shared" si="100"/>
        <v>1799.0536993231449</v>
      </c>
      <c r="CD280" s="35">
        <f t="shared" si="101"/>
        <v>7.0000000000000007E-2</v>
      </c>
      <c r="CE280" s="5">
        <f t="shared" si="125"/>
        <v>369282.53254488297</v>
      </c>
      <c r="CF280" s="5">
        <f t="shared" si="126"/>
        <v>856703.64044655627</v>
      </c>
      <c r="CG280" s="5">
        <f t="shared" si="102"/>
        <v>305717.46745511709</v>
      </c>
      <c r="CH280" s="5">
        <f t="shared" si="103"/>
        <v>1225986.1729914392</v>
      </c>
    </row>
    <row r="281" spans="9:86" ht="14.25" customHeight="1">
      <c r="I281" s="150"/>
      <c r="J281" s="2">
        <v>274</v>
      </c>
      <c r="K281" s="118">
        <v>53175</v>
      </c>
      <c r="L281" s="5">
        <f t="shared" si="104"/>
        <v>331209.1489610094</v>
      </c>
      <c r="M281" s="5">
        <f t="shared" si="67"/>
        <v>5071.049577343746</v>
      </c>
      <c r="N281" s="5">
        <f t="shared" si="68"/>
        <v>2793.9866782368063</v>
      </c>
      <c r="O281" s="35">
        <f t="shared" si="69"/>
        <v>0.10122860507935014</v>
      </c>
      <c r="P281" s="5">
        <f t="shared" si="70"/>
        <v>2277.0628991069398</v>
      </c>
      <c r="Q281" s="35">
        <f t="shared" si="71"/>
        <v>8.2500000000000004E-2</v>
      </c>
      <c r="R281" s="5">
        <f t="shared" si="105"/>
        <v>346584.83771722764</v>
      </c>
      <c r="S281" s="5">
        <f t="shared" si="106"/>
        <v>1042882.7464749591</v>
      </c>
      <c r="T281" s="5">
        <f t="shared" si="72"/>
        <v>328415.1622827726</v>
      </c>
      <c r="U281" s="5">
        <f t="shared" si="73"/>
        <v>1389467.5841921866</v>
      </c>
      <c r="V281" s="150"/>
      <c r="W281" s="2">
        <v>274</v>
      </c>
      <c r="X281" s="118">
        <v>53175</v>
      </c>
      <c r="Y281" s="5">
        <f t="shared" si="107"/>
        <v>326166.20356137119</v>
      </c>
      <c r="Z281" s="5">
        <f t="shared" si="108"/>
        <v>4952.9108736857979</v>
      </c>
      <c r="AA281" s="5">
        <f t="shared" si="74"/>
        <v>2778.46951660999</v>
      </c>
      <c r="AB281" s="35">
        <f t="shared" si="75"/>
        <v>0.10222283558279927</v>
      </c>
      <c r="AC281" s="5">
        <f t="shared" si="76"/>
        <v>2174.4413570758079</v>
      </c>
      <c r="AD281" s="35">
        <f t="shared" si="77"/>
        <v>7.9999999999999988E-2</v>
      </c>
      <c r="AE281" s="5">
        <f t="shared" si="109"/>
        <v>351612.26595523866</v>
      </c>
      <c r="AF281" s="5">
        <f t="shared" si="110"/>
        <v>1005485.31343467</v>
      </c>
      <c r="AG281" s="5">
        <f t="shared" si="78"/>
        <v>323387.73404476122</v>
      </c>
      <c r="AH281" s="5">
        <f t="shared" si="79"/>
        <v>1357097.5793899086</v>
      </c>
      <c r="AI281" s="150"/>
      <c r="AJ281" s="2">
        <v>274</v>
      </c>
      <c r="AK281" s="118">
        <v>53175</v>
      </c>
      <c r="AL281" s="5">
        <f t="shared" si="111"/>
        <v>321093.47083472862</v>
      </c>
      <c r="AM281" s="5">
        <f t="shared" si="112"/>
        <v>4835.7826575235513</v>
      </c>
      <c r="AN281" s="5">
        <f t="shared" si="80"/>
        <v>2762.053991715929</v>
      </c>
      <c r="AO281" s="35">
        <f t="shared" si="81"/>
        <v>0.10322429731886754</v>
      </c>
      <c r="AP281" s="5">
        <f t="shared" si="82"/>
        <v>2073.7286658076223</v>
      </c>
      <c r="AQ281" s="35">
        <f t="shared" si="83"/>
        <v>7.7499999999999999E-2</v>
      </c>
      <c r="AR281" s="5">
        <f t="shared" si="113"/>
        <v>356668.58315698704</v>
      </c>
      <c r="AS281" s="5">
        <f t="shared" si="114"/>
        <v>968335.86500446673</v>
      </c>
      <c r="AT281" s="5">
        <f t="shared" si="84"/>
        <v>318331.41684301267</v>
      </c>
      <c r="AU281" s="5">
        <f t="shared" si="85"/>
        <v>1325004.4481614537</v>
      </c>
      <c r="AV281" s="150"/>
      <c r="AW281" s="2">
        <v>274</v>
      </c>
      <c r="AX281" s="118">
        <v>53175</v>
      </c>
      <c r="AY281" s="5">
        <f t="shared" si="115"/>
        <v>315992.99733880593</v>
      </c>
      <c r="AZ281" s="5">
        <f t="shared" si="116"/>
        <v>4719.6979327312483</v>
      </c>
      <c r="BA281" s="5">
        <f t="shared" si="86"/>
        <v>2744.7416993637116</v>
      </c>
      <c r="BB281" s="35">
        <f t="shared" si="87"/>
        <v>0.10423300728101192</v>
      </c>
      <c r="BC281" s="5">
        <f t="shared" si="88"/>
        <v>1974.9562333675369</v>
      </c>
      <c r="BD281" s="35">
        <f t="shared" si="89"/>
        <v>7.4999999999999997E-2</v>
      </c>
      <c r="BE281" s="5">
        <f t="shared" si="117"/>
        <v>361751.74436055776</v>
      </c>
      <c r="BF281" s="5">
        <f t="shared" si="118"/>
        <v>931445.48920780385</v>
      </c>
      <c r="BG281" s="5">
        <f t="shared" si="90"/>
        <v>313248.25563944224</v>
      </c>
      <c r="BH281" s="5">
        <f t="shared" si="91"/>
        <v>1293197.2335683615</v>
      </c>
      <c r="BI281" s="150"/>
      <c r="BJ281" s="2">
        <v>274</v>
      </c>
      <c r="BK281" s="118">
        <v>53175</v>
      </c>
      <c r="BL281" s="5">
        <f t="shared" si="119"/>
        <v>310866.92058297503</v>
      </c>
      <c r="BM281" s="5">
        <f t="shared" si="120"/>
        <v>4604.6898903792935</v>
      </c>
      <c r="BN281" s="5">
        <f t="shared" si="92"/>
        <v>2726.5355785238194</v>
      </c>
      <c r="BO281" s="35">
        <f t="shared" si="93"/>
        <v>0.10524898204327532</v>
      </c>
      <c r="BP281" s="5">
        <f t="shared" si="94"/>
        <v>1878.1543118554741</v>
      </c>
      <c r="BQ281" s="35">
        <f t="shared" si="95"/>
        <v>7.2499999999999995E-2</v>
      </c>
      <c r="BR281" s="5">
        <f t="shared" si="121"/>
        <v>366859.61499554868</v>
      </c>
      <c r="BS281" s="5">
        <f t="shared" si="122"/>
        <v>894825.41496837744</v>
      </c>
      <c r="BT281" s="5">
        <f t="shared" si="96"/>
        <v>308140.38500445121</v>
      </c>
      <c r="BU281" s="5">
        <f t="shared" si="97"/>
        <v>1261685.0299639262</v>
      </c>
      <c r="BV281" s="150"/>
      <c r="BW281" s="2">
        <v>274</v>
      </c>
      <c r="BX281" s="118">
        <v>53175</v>
      </c>
      <c r="BY281" s="5">
        <f t="shared" si="123"/>
        <v>305717.46745511709</v>
      </c>
      <c r="BZ281" s="5">
        <f t="shared" si="124"/>
        <v>4490.7918424594827</v>
      </c>
      <c r="CA281" s="5">
        <f t="shared" si="98"/>
        <v>2707.4399489712996</v>
      </c>
      <c r="CB281" s="35">
        <f t="shared" si="99"/>
        <v>0.10627223775633757</v>
      </c>
      <c r="CC281" s="5">
        <f t="shared" si="100"/>
        <v>1783.3518934881831</v>
      </c>
      <c r="CD281" s="35">
        <f t="shared" si="101"/>
        <v>7.0000000000000007E-2</v>
      </c>
      <c r="CE281" s="5">
        <f t="shared" si="125"/>
        <v>371989.97249385429</v>
      </c>
      <c r="CF281" s="5">
        <f t="shared" si="126"/>
        <v>858486.99234004447</v>
      </c>
      <c r="CG281" s="5">
        <f t="shared" si="102"/>
        <v>303010.02750614577</v>
      </c>
      <c r="CH281" s="5">
        <f t="shared" si="103"/>
        <v>1230476.9648338987</v>
      </c>
    </row>
    <row r="282" spans="9:86" ht="14.25" customHeight="1">
      <c r="I282" s="150"/>
      <c r="J282" s="2">
        <v>275</v>
      </c>
      <c r="K282" s="118">
        <v>53206</v>
      </c>
      <c r="L282" s="5">
        <f t="shared" si="104"/>
        <v>328415.1622827726</v>
      </c>
      <c r="M282" s="5">
        <f t="shared" si="67"/>
        <v>5071.049577343746</v>
      </c>
      <c r="N282" s="5">
        <f t="shared" si="68"/>
        <v>2813.1953366496846</v>
      </c>
      <c r="O282" s="35">
        <f t="shared" si="69"/>
        <v>0.10279167321370365</v>
      </c>
      <c r="P282" s="5">
        <f t="shared" si="70"/>
        <v>2257.8542406940614</v>
      </c>
      <c r="Q282" s="35">
        <f t="shared" si="71"/>
        <v>8.249999999999999E-2</v>
      </c>
      <c r="R282" s="5">
        <f t="shared" si="105"/>
        <v>349398.0330538773</v>
      </c>
      <c r="S282" s="5">
        <f t="shared" si="106"/>
        <v>1045140.6007156532</v>
      </c>
      <c r="T282" s="5">
        <f t="shared" si="72"/>
        <v>325601.96694612294</v>
      </c>
      <c r="U282" s="5">
        <f t="shared" si="73"/>
        <v>1394538.6337695303</v>
      </c>
      <c r="V282" s="150"/>
      <c r="W282" s="2">
        <v>275</v>
      </c>
      <c r="X282" s="118">
        <v>53206</v>
      </c>
      <c r="Y282" s="5">
        <f t="shared" si="107"/>
        <v>323387.73404476122</v>
      </c>
      <c r="Z282" s="5">
        <f t="shared" si="108"/>
        <v>4952.9108736857979</v>
      </c>
      <c r="AA282" s="5">
        <f t="shared" si="74"/>
        <v>2796.9926467207229</v>
      </c>
      <c r="AB282" s="35">
        <f t="shared" si="75"/>
        <v>0.10378845029416911</v>
      </c>
      <c r="AC282" s="5">
        <f t="shared" si="76"/>
        <v>2155.9182269650751</v>
      </c>
      <c r="AD282" s="35">
        <f t="shared" si="77"/>
        <v>0.08</v>
      </c>
      <c r="AE282" s="5">
        <f t="shared" si="109"/>
        <v>354409.25860195939</v>
      </c>
      <c r="AF282" s="5">
        <f t="shared" si="110"/>
        <v>1007641.2316616351</v>
      </c>
      <c r="AG282" s="5">
        <f t="shared" si="78"/>
        <v>320590.7413980405</v>
      </c>
      <c r="AH282" s="5">
        <f t="shared" si="79"/>
        <v>1362050.4902635945</v>
      </c>
      <c r="AI282" s="150"/>
      <c r="AJ282" s="2">
        <v>275</v>
      </c>
      <c r="AK282" s="118">
        <v>53206</v>
      </c>
      <c r="AL282" s="5">
        <f t="shared" si="111"/>
        <v>318331.41684301267</v>
      </c>
      <c r="AM282" s="5">
        <f t="shared" si="112"/>
        <v>4835.7826575235513</v>
      </c>
      <c r="AN282" s="5">
        <f t="shared" si="80"/>
        <v>2779.8922570790946</v>
      </c>
      <c r="AO282" s="35">
        <f t="shared" si="81"/>
        <v>0.10479238089591456</v>
      </c>
      <c r="AP282" s="5">
        <f t="shared" si="82"/>
        <v>2055.8904004444566</v>
      </c>
      <c r="AQ282" s="35">
        <f t="shared" si="83"/>
        <v>7.7499999999999986E-2</v>
      </c>
      <c r="AR282" s="5">
        <f t="shared" si="113"/>
        <v>359448.47541406611</v>
      </c>
      <c r="AS282" s="5">
        <f t="shared" si="114"/>
        <v>970391.75540491124</v>
      </c>
      <c r="AT282" s="5">
        <f t="shared" si="84"/>
        <v>315551.5245859336</v>
      </c>
      <c r="AU282" s="5">
        <f t="shared" si="85"/>
        <v>1329840.2308189773</v>
      </c>
      <c r="AV282" s="150"/>
      <c r="AW282" s="2">
        <v>275</v>
      </c>
      <c r="AX282" s="118">
        <v>53206</v>
      </c>
      <c r="AY282" s="5">
        <f t="shared" si="115"/>
        <v>313248.25563944224</v>
      </c>
      <c r="AZ282" s="5">
        <f t="shared" si="116"/>
        <v>4719.6979327312483</v>
      </c>
      <c r="BA282" s="5">
        <f t="shared" si="86"/>
        <v>2761.8963349847345</v>
      </c>
      <c r="BB282" s="35">
        <f t="shared" si="87"/>
        <v>0.1058034814979627</v>
      </c>
      <c r="BC282" s="5">
        <f t="shared" si="88"/>
        <v>1957.8015977465138</v>
      </c>
      <c r="BD282" s="35">
        <f t="shared" si="89"/>
        <v>7.4999999999999997E-2</v>
      </c>
      <c r="BE282" s="5">
        <f t="shared" si="117"/>
        <v>364513.6406955425</v>
      </c>
      <c r="BF282" s="5">
        <f t="shared" si="118"/>
        <v>933403.29080555041</v>
      </c>
      <c r="BG282" s="5">
        <f t="shared" si="90"/>
        <v>310486.3593044575</v>
      </c>
      <c r="BH282" s="5">
        <f t="shared" si="91"/>
        <v>1297916.9315010929</v>
      </c>
      <c r="BI282" s="150"/>
      <c r="BJ282" s="2">
        <v>275</v>
      </c>
      <c r="BK282" s="118">
        <v>53206</v>
      </c>
      <c r="BL282" s="5">
        <f t="shared" si="119"/>
        <v>308140.38500445121</v>
      </c>
      <c r="BM282" s="5">
        <f t="shared" si="120"/>
        <v>4604.6898903792935</v>
      </c>
      <c r="BN282" s="5">
        <f t="shared" si="92"/>
        <v>2743.0083976440674</v>
      </c>
      <c r="BO282" s="35">
        <f t="shared" si="93"/>
        <v>0.10682176817314396</v>
      </c>
      <c r="BP282" s="5">
        <f t="shared" si="94"/>
        <v>1861.6814927352259</v>
      </c>
      <c r="BQ282" s="35">
        <f t="shared" si="95"/>
        <v>7.2499999999999995E-2</v>
      </c>
      <c r="BR282" s="5">
        <f t="shared" si="121"/>
        <v>369602.62339319277</v>
      </c>
      <c r="BS282" s="5">
        <f t="shared" si="122"/>
        <v>896687.09646111273</v>
      </c>
      <c r="BT282" s="5">
        <f t="shared" si="96"/>
        <v>305397.37660680711</v>
      </c>
      <c r="BU282" s="5">
        <f t="shared" si="97"/>
        <v>1266289.7198543055</v>
      </c>
      <c r="BV282" s="150"/>
      <c r="BW282" s="2">
        <v>275</v>
      </c>
      <c r="BX282" s="118">
        <v>53206</v>
      </c>
      <c r="BY282" s="5">
        <f t="shared" si="123"/>
        <v>303010.02750614577</v>
      </c>
      <c r="BZ282" s="5">
        <f t="shared" si="124"/>
        <v>4490.7918424594827</v>
      </c>
      <c r="CA282" s="5">
        <f t="shared" si="98"/>
        <v>2723.2333486736325</v>
      </c>
      <c r="CB282" s="35">
        <f t="shared" si="99"/>
        <v>0.10784725658434122</v>
      </c>
      <c r="CC282" s="5">
        <f t="shared" si="100"/>
        <v>1767.5584937858505</v>
      </c>
      <c r="CD282" s="35">
        <f t="shared" si="101"/>
        <v>7.0000000000000007E-2</v>
      </c>
      <c r="CE282" s="5">
        <f t="shared" si="125"/>
        <v>374713.20584252791</v>
      </c>
      <c r="CF282" s="5">
        <f t="shared" si="126"/>
        <v>860254.55083383026</v>
      </c>
      <c r="CG282" s="5">
        <f t="shared" si="102"/>
        <v>300286.79415747215</v>
      </c>
      <c r="CH282" s="5">
        <f t="shared" si="103"/>
        <v>1234967.7566763582</v>
      </c>
    </row>
    <row r="283" spans="9:86" ht="14.25" customHeight="1">
      <c r="I283" s="150"/>
      <c r="J283" s="2">
        <v>276</v>
      </c>
      <c r="K283" s="118">
        <v>53236</v>
      </c>
      <c r="L283" s="5">
        <f t="shared" si="104"/>
        <v>325601.96694612294</v>
      </c>
      <c r="M283" s="5">
        <f t="shared" si="67"/>
        <v>5071.049577343746</v>
      </c>
      <c r="N283" s="5">
        <f t="shared" si="68"/>
        <v>2832.5360545891508</v>
      </c>
      <c r="O283" s="35">
        <f t="shared" si="69"/>
        <v>0.10439259005058214</v>
      </c>
      <c r="P283" s="5">
        <f t="shared" si="70"/>
        <v>2238.5135227545952</v>
      </c>
      <c r="Q283" s="35">
        <f t="shared" si="71"/>
        <v>8.2500000000000004E-2</v>
      </c>
      <c r="R283" s="5">
        <f t="shared" si="105"/>
        <v>352230.56910846644</v>
      </c>
      <c r="S283" s="5">
        <f t="shared" si="106"/>
        <v>1047379.1142384077</v>
      </c>
      <c r="T283" s="5">
        <f t="shared" si="72"/>
        <v>322769.43089153379</v>
      </c>
      <c r="U283" s="5">
        <f t="shared" si="73"/>
        <v>1399609.6833468741</v>
      </c>
      <c r="V283" s="150"/>
      <c r="W283" s="2">
        <v>276</v>
      </c>
      <c r="X283" s="118">
        <v>53236</v>
      </c>
      <c r="Y283" s="5">
        <f t="shared" si="107"/>
        <v>320590.7413980405</v>
      </c>
      <c r="Z283" s="5">
        <f t="shared" si="108"/>
        <v>4952.9108736857979</v>
      </c>
      <c r="AA283" s="5">
        <f t="shared" si="74"/>
        <v>2815.6392643655277</v>
      </c>
      <c r="AB283" s="35">
        <f t="shared" si="75"/>
        <v>0.10539191189690686</v>
      </c>
      <c r="AC283" s="5">
        <f t="shared" si="76"/>
        <v>2137.2716093202703</v>
      </c>
      <c r="AD283" s="35">
        <f t="shared" si="77"/>
        <v>8.0000000000000016E-2</v>
      </c>
      <c r="AE283" s="5">
        <f t="shared" si="109"/>
        <v>357224.89786632493</v>
      </c>
      <c r="AF283" s="5">
        <f t="shared" si="110"/>
        <v>1009778.5032709554</v>
      </c>
      <c r="AG283" s="5">
        <f t="shared" si="78"/>
        <v>317775.10213367495</v>
      </c>
      <c r="AH283" s="5">
        <f t="shared" si="79"/>
        <v>1367003.4011372803</v>
      </c>
      <c r="AI283" s="150"/>
      <c r="AJ283" s="2">
        <v>276</v>
      </c>
      <c r="AK283" s="118">
        <v>53236</v>
      </c>
      <c r="AL283" s="5">
        <f t="shared" si="111"/>
        <v>315551.5245859336</v>
      </c>
      <c r="AM283" s="5">
        <f t="shared" si="112"/>
        <v>4835.7826575235513</v>
      </c>
      <c r="AN283" s="5">
        <f t="shared" si="80"/>
        <v>2797.8457279060635</v>
      </c>
      <c r="AO283" s="35">
        <f t="shared" si="81"/>
        <v>0.10639830936937708</v>
      </c>
      <c r="AP283" s="5">
        <f t="shared" si="82"/>
        <v>2037.9369296174877</v>
      </c>
      <c r="AQ283" s="35">
        <f t="shared" si="83"/>
        <v>7.7499999999999999E-2</v>
      </c>
      <c r="AR283" s="5">
        <f t="shared" si="113"/>
        <v>362246.32114197215</v>
      </c>
      <c r="AS283" s="5">
        <f t="shared" si="114"/>
        <v>972429.69233452878</v>
      </c>
      <c r="AT283" s="5">
        <f t="shared" si="84"/>
        <v>312753.67885802756</v>
      </c>
      <c r="AU283" s="5">
        <f t="shared" si="85"/>
        <v>1334676.013476501</v>
      </c>
      <c r="AV283" s="150"/>
      <c r="AW283" s="2">
        <v>276</v>
      </c>
      <c r="AX283" s="118">
        <v>53236</v>
      </c>
      <c r="AY283" s="5">
        <f t="shared" si="115"/>
        <v>310486.3593044575</v>
      </c>
      <c r="AZ283" s="5">
        <f t="shared" si="116"/>
        <v>4719.6979327312483</v>
      </c>
      <c r="BA283" s="5">
        <f t="shared" si="86"/>
        <v>2779.1581870783893</v>
      </c>
      <c r="BB283" s="35">
        <f t="shared" si="87"/>
        <v>0.10741179844309472</v>
      </c>
      <c r="BC283" s="5">
        <f t="shared" si="88"/>
        <v>1940.5397456528592</v>
      </c>
      <c r="BD283" s="35">
        <f t="shared" si="89"/>
        <v>7.4999999999999997E-2</v>
      </c>
      <c r="BE283" s="5">
        <f t="shared" si="117"/>
        <v>367292.79888262087</v>
      </c>
      <c r="BF283" s="5">
        <f t="shared" si="118"/>
        <v>935343.83055120322</v>
      </c>
      <c r="BG283" s="5">
        <f t="shared" si="90"/>
        <v>307707.20111737913</v>
      </c>
      <c r="BH283" s="5">
        <f t="shared" si="91"/>
        <v>1302636.6294338242</v>
      </c>
      <c r="BI283" s="150"/>
      <c r="BJ283" s="2">
        <v>276</v>
      </c>
      <c r="BK283" s="118">
        <v>53236</v>
      </c>
      <c r="BL283" s="5">
        <f t="shared" si="119"/>
        <v>305397.37660680711</v>
      </c>
      <c r="BM283" s="5">
        <f t="shared" si="120"/>
        <v>4604.6898903792935</v>
      </c>
      <c r="BN283" s="5">
        <f t="shared" si="92"/>
        <v>2759.5807400465005</v>
      </c>
      <c r="BO283" s="35">
        <f t="shared" si="93"/>
        <v>0.10843239469994811</v>
      </c>
      <c r="BP283" s="5">
        <f t="shared" si="94"/>
        <v>1845.109150332793</v>
      </c>
      <c r="BQ283" s="35">
        <f t="shared" si="95"/>
        <v>7.2499999999999995E-2</v>
      </c>
      <c r="BR283" s="5">
        <f t="shared" si="121"/>
        <v>372362.20413323928</v>
      </c>
      <c r="BS283" s="5">
        <f t="shared" si="122"/>
        <v>898532.20561144548</v>
      </c>
      <c r="BT283" s="5">
        <f t="shared" si="96"/>
        <v>302637.7958667606</v>
      </c>
      <c r="BU283" s="5">
        <f t="shared" si="97"/>
        <v>1270894.4097446848</v>
      </c>
      <c r="BV283" s="150"/>
      <c r="BW283" s="2">
        <v>276</v>
      </c>
      <c r="BX283" s="118">
        <v>53236</v>
      </c>
      <c r="BY283" s="5">
        <f t="shared" si="123"/>
        <v>300286.79415747215</v>
      </c>
      <c r="BZ283" s="5">
        <f t="shared" si="124"/>
        <v>4490.7918424594827</v>
      </c>
      <c r="CA283" s="5">
        <f t="shared" si="98"/>
        <v>2739.1188765408951</v>
      </c>
      <c r="CB283" s="35">
        <f t="shared" si="99"/>
        <v>0.10946011332504293</v>
      </c>
      <c r="CC283" s="5">
        <f t="shared" si="100"/>
        <v>1751.6729659185876</v>
      </c>
      <c r="CD283" s="35">
        <f t="shared" si="101"/>
        <v>7.0000000000000007E-2</v>
      </c>
      <c r="CE283" s="5">
        <f t="shared" si="125"/>
        <v>377452.32471906883</v>
      </c>
      <c r="CF283" s="5">
        <f t="shared" si="126"/>
        <v>862006.22379974881</v>
      </c>
      <c r="CG283" s="5">
        <f t="shared" si="102"/>
        <v>297547.67528093123</v>
      </c>
      <c r="CH283" s="5">
        <f t="shared" si="103"/>
        <v>1239458.5485188176</v>
      </c>
    </row>
    <row r="284" spans="9:86" ht="14.25" customHeight="1">
      <c r="I284" s="150"/>
      <c r="J284" s="2">
        <v>277</v>
      </c>
      <c r="K284" s="118">
        <v>53267</v>
      </c>
      <c r="L284" s="5">
        <f t="shared" si="104"/>
        <v>322769.43089153379</v>
      </c>
      <c r="M284" s="5">
        <f t="shared" si="67"/>
        <v>5071.049577343746</v>
      </c>
      <c r="N284" s="5">
        <f t="shared" si="68"/>
        <v>2852.009739964451</v>
      </c>
      <c r="O284" s="35">
        <f t="shared" si="69"/>
        <v>0.10603270819371484</v>
      </c>
      <c r="P284" s="5">
        <f t="shared" si="70"/>
        <v>2219.039837379295</v>
      </c>
      <c r="Q284" s="35">
        <f t="shared" si="71"/>
        <v>8.2500000000000018E-2</v>
      </c>
      <c r="R284" s="5">
        <f t="shared" si="105"/>
        <v>355082.57884843089</v>
      </c>
      <c r="S284" s="5">
        <f t="shared" si="106"/>
        <v>1049598.1540757869</v>
      </c>
      <c r="T284" s="5">
        <f t="shared" si="72"/>
        <v>319917.42115156935</v>
      </c>
      <c r="U284" s="5">
        <f t="shared" si="73"/>
        <v>1404680.7329242178</v>
      </c>
      <c r="V284" s="150"/>
      <c r="W284" s="2">
        <v>277</v>
      </c>
      <c r="X284" s="118">
        <v>53267</v>
      </c>
      <c r="Y284" s="5">
        <f t="shared" si="107"/>
        <v>317775.10213367495</v>
      </c>
      <c r="Z284" s="5">
        <f t="shared" si="108"/>
        <v>4952.9108736857979</v>
      </c>
      <c r="AA284" s="5">
        <f t="shared" si="74"/>
        <v>2834.4101927946313</v>
      </c>
      <c r="AB284" s="35">
        <f t="shared" si="75"/>
        <v>0.10703457283203935</v>
      </c>
      <c r="AC284" s="5">
        <f t="shared" si="76"/>
        <v>2118.5006808911667</v>
      </c>
      <c r="AD284" s="35">
        <f t="shared" si="77"/>
        <v>8.0000000000000016E-2</v>
      </c>
      <c r="AE284" s="5">
        <f t="shared" si="109"/>
        <v>360059.30805911956</v>
      </c>
      <c r="AF284" s="5">
        <f t="shared" si="110"/>
        <v>1011897.0039518466</v>
      </c>
      <c r="AG284" s="5">
        <f t="shared" si="78"/>
        <v>314940.69194088032</v>
      </c>
      <c r="AH284" s="5">
        <f t="shared" si="79"/>
        <v>1371956.3120109662</v>
      </c>
      <c r="AI284" s="150"/>
      <c r="AJ284" s="2">
        <v>277</v>
      </c>
      <c r="AK284" s="118">
        <v>53267</v>
      </c>
      <c r="AL284" s="5">
        <f t="shared" si="111"/>
        <v>312753.67885802756</v>
      </c>
      <c r="AM284" s="5">
        <f t="shared" si="112"/>
        <v>4835.7826575235513</v>
      </c>
      <c r="AN284" s="5">
        <f t="shared" si="80"/>
        <v>2815.9151482321231</v>
      </c>
      <c r="AO284" s="35">
        <f t="shared" si="81"/>
        <v>0.10804343501943159</v>
      </c>
      <c r="AP284" s="5">
        <f t="shared" si="82"/>
        <v>2019.867509291428</v>
      </c>
      <c r="AQ284" s="35">
        <f t="shared" si="83"/>
        <v>7.7499999999999999E-2</v>
      </c>
      <c r="AR284" s="5">
        <f t="shared" si="113"/>
        <v>365062.23629020428</v>
      </c>
      <c r="AS284" s="5">
        <f t="shared" si="114"/>
        <v>974449.55984382017</v>
      </c>
      <c r="AT284" s="5">
        <f t="shared" si="84"/>
        <v>309937.76370979543</v>
      </c>
      <c r="AU284" s="5">
        <f t="shared" si="85"/>
        <v>1339511.7961340244</v>
      </c>
      <c r="AV284" s="150"/>
      <c r="AW284" s="2">
        <v>277</v>
      </c>
      <c r="AX284" s="118">
        <v>53267</v>
      </c>
      <c r="AY284" s="5">
        <f t="shared" si="115"/>
        <v>307707.20111737913</v>
      </c>
      <c r="AZ284" s="5">
        <f t="shared" si="116"/>
        <v>4719.6979327312483</v>
      </c>
      <c r="BA284" s="5">
        <f t="shared" si="86"/>
        <v>2796.5279257476291</v>
      </c>
      <c r="BB284" s="35">
        <f t="shared" si="87"/>
        <v>0.1090593102374951</v>
      </c>
      <c r="BC284" s="5">
        <f t="shared" si="88"/>
        <v>1923.1700069836193</v>
      </c>
      <c r="BD284" s="35">
        <f t="shared" si="89"/>
        <v>7.4999999999999997E-2</v>
      </c>
      <c r="BE284" s="5">
        <f t="shared" si="117"/>
        <v>370089.3268083685</v>
      </c>
      <c r="BF284" s="5">
        <f t="shared" si="118"/>
        <v>937267.00055818679</v>
      </c>
      <c r="BG284" s="5">
        <f t="shared" si="90"/>
        <v>304910.6731916315</v>
      </c>
      <c r="BH284" s="5">
        <f t="shared" si="91"/>
        <v>1307356.3273665553</v>
      </c>
      <c r="BI284" s="150"/>
      <c r="BJ284" s="2">
        <v>277</v>
      </c>
      <c r="BK284" s="118">
        <v>53267</v>
      </c>
      <c r="BL284" s="5">
        <f t="shared" si="119"/>
        <v>302637.7958667606</v>
      </c>
      <c r="BM284" s="5">
        <f t="shared" si="120"/>
        <v>4604.6898903792935</v>
      </c>
      <c r="BN284" s="5">
        <f t="shared" si="92"/>
        <v>2776.2532070176148</v>
      </c>
      <c r="BO284" s="35">
        <f t="shared" si="93"/>
        <v>0.11008221358735598</v>
      </c>
      <c r="BP284" s="5">
        <f t="shared" si="94"/>
        <v>1828.4366833616787</v>
      </c>
      <c r="BQ284" s="35">
        <f t="shared" si="95"/>
        <v>7.2499999999999995E-2</v>
      </c>
      <c r="BR284" s="5">
        <f t="shared" si="121"/>
        <v>375138.45734025689</v>
      </c>
      <c r="BS284" s="5">
        <f t="shared" si="122"/>
        <v>900360.64229480713</v>
      </c>
      <c r="BT284" s="5">
        <f t="shared" si="96"/>
        <v>299861.54265974299</v>
      </c>
      <c r="BU284" s="5">
        <f t="shared" si="97"/>
        <v>1275499.0996350641</v>
      </c>
      <c r="BV284" s="150"/>
      <c r="BW284" s="2">
        <v>277</v>
      </c>
      <c r="BX284" s="118">
        <v>53267</v>
      </c>
      <c r="BY284" s="5">
        <f t="shared" si="123"/>
        <v>297547.67528093123</v>
      </c>
      <c r="BZ284" s="5">
        <f t="shared" si="124"/>
        <v>4490.7918424594827</v>
      </c>
      <c r="CA284" s="5">
        <f t="shared" si="98"/>
        <v>2755.0970699873837</v>
      </c>
      <c r="CB284" s="35">
        <f t="shared" si="99"/>
        <v>0.11111215978627201</v>
      </c>
      <c r="CC284" s="5">
        <f t="shared" si="100"/>
        <v>1735.694772472099</v>
      </c>
      <c r="CD284" s="35">
        <f t="shared" si="101"/>
        <v>7.0000000000000007E-2</v>
      </c>
      <c r="CE284" s="5">
        <f t="shared" si="125"/>
        <v>380207.42178905621</v>
      </c>
      <c r="CF284" s="5">
        <f t="shared" si="126"/>
        <v>863741.91857222095</v>
      </c>
      <c r="CG284" s="5">
        <f t="shared" si="102"/>
        <v>294792.57821094384</v>
      </c>
      <c r="CH284" s="5">
        <f t="shared" si="103"/>
        <v>1243949.3403612771</v>
      </c>
    </row>
    <row r="285" spans="9:86" ht="14.25" customHeight="1">
      <c r="I285" s="150"/>
      <c r="J285" s="2">
        <v>278</v>
      </c>
      <c r="K285" s="118">
        <v>53297</v>
      </c>
      <c r="L285" s="5">
        <f t="shared" si="104"/>
        <v>319917.42115156935</v>
      </c>
      <c r="M285" s="5">
        <f t="shared" si="67"/>
        <v>5071.049577343746</v>
      </c>
      <c r="N285" s="5">
        <f t="shared" si="68"/>
        <v>2871.6173069267065</v>
      </c>
      <c r="O285" s="35">
        <f t="shared" si="69"/>
        <v>0.10771344542313754</v>
      </c>
      <c r="P285" s="5">
        <f t="shared" si="70"/>
        <v>2199.4322704170395</v>
      </c>
      <c r="Q285" s="35">
        <f t="shared" si="71"/>
        <v>8.2500000000000018E-2</v>
      </c>
      <c r="R285" s="5">
        <f t="shared" si="105"/>
        <v>357954.19615535758</v>
      </c>
      <c r="S285" s="5">
        <f t="shared" si="106"/>
        <v>1051797.5863462039</v>
      </c>
      <c r="T285" s="5">
        <f t="shared" si="72"/>
        <v>317045.80384464265</v>
      </c>
      <c r="U285" s="5">
        <f t="shared" si="73"/>
        <v>1409751.7825015616</v>
      </c>
      <c r="V285" s="150"/>
      <c r="W285" s="2">
        <v>278</v>
      </c>
      <c r="X285" s="118">
        <v>53297</v>
      </c>
      <c r="Y285" s="5">
        <f t="shared" si="107"/>
        <v>314940.69194088032</v>
      </c>
      <c r="Z285" s="5">
        <f t="shared" si="108"/>
        <v>4952.9108736857979</v>
      </c>
      <c r="AA285" s="5">
        <f t="shared" si="74"/>
        <v>2853.3062607465959</v>
      </c>
      <c r="AB285" s="35">
        <f t="shared" si="75"/>
        <v>0.1087178507100839</v>
      </c>
      <c r="AC285" s="5">
        <f t="shared" si="76"/>
        <v>2099.6046129392021</v>
      </c>
      <c r="AD285" s="35">
        <f t="shared" si="77"/>
        <v>7.9999999999999988E-2</v>
      </c>
      <c r="AE285" s="5">
        <f t="shared" si="109"/>
        <v>362912.61431986617</v>
      </c>
      <c r="AF285" s="5">
        <f t="shared" si="110"/>
        <v>1013996.6085647858</v>
      </c>
      <c r="AG285" s="5">
        <f t="shared" si="78"/>
        <v>312087.38568013371</v>
      </c>
      <c r="AH285" s="5">
        <f t="shared" si="79"/>
        <v>1376909.222884652</v>
      </c>
      <c r="AI285" s="150"/>
      <c r="AJ285" s="2">
        <v>278</v>
      </c>
      <c r="AK285" s="118">
        <v>53297</v>
      </c>
      <c r="AL285" s="5">
        <f t="shared" si="111"/>
        <v>309937.76370979543</v>
      </c>
      <c r="AM285" s="5">
        <f t="shared" si="112"/>
        <v>4835.7826575235513</v>
      </c>
      <c r="AN285" s="5">
        <f t="shared" si="80"/>
        <v>2834.1012668977892</v>
      </c>
      <c r="AO285" s="35">
        <f t="shared" si="81"/>
        <v>0.10972917528893762</v>
      </c>
      <c r="AP285" s="5">
        <f t="shared" si="82"/>
        <v>2001.6813906257621</v>
      </c>
      <c r="AQ285" s="35">
        <f t="shared" si="83"/>
        <v>7.7499999999999999E-2</v>
      </c>
      <c r="AR285" s="5">
        <f t="shared" si="113"/>
        <v>367896.33755710209</v>
      </c>
      <c r="AS285" s="5">
        <f t="shared" si="114"/>
        <v>976451.24123444594</v>
      </c>
      <c r="AT285" s="5">
        <f t="shared" si="84"/>
        <v>307103.66244289762</v>
      </c>
      <c r="AU285" s="5">
        <f t="shared" si="85"/>
        <v>1344347.578791548</v>
      </c>
      <c r="AV285" s="150"/>
      <c r="AW285" s="2">
        <v>278</v>
      </c>
      <c r="AX285" s="118">
        <v>53297</v>
      </c>
      <c r="AY285" s="5">
        <f t="shared" si="115"/>
        <v>304910.6731916315</v>
      </c>
      <c r="AZ285" s="5">
        <f t="shared" si="116"/>
        <v>4719.6979327312483</v>
      </c>
      <c r="BA285" s="5">
        <f t="shared" si="86"/>
        <v>2814.0062252835514</v>
      </c>
      <c r="BB285" s="35">
        <f t="shared" si="87"/>
        <v>0.11074743415813429</v>
      </c>
      <c r="BC285" s="5">
        <f t="shared" si="88"/>
        <v>1905.6917074476967</v>
      </c>
      <c r="BD285" s="35">
        <f t="shared" si="89"/>
        <v>7.4999999999999997E-2</v>
      </c>
      <c r="BE285" s="5">
        <f t="shared" si="117"/>
        <v>372903.33303365204</v>
      </c>
      <c r="BF285" s="5">
        <f t="shared" si="118"/>
        <v>939172.69226563454</v>
      </c>
      <c r="BG285" s="5">
        <f t="shared" si="90"/>
        <v>302096.66696634796</v>
      </c>
      <c r="BH285" s="5">
        <f t="shared" si="91"/>
        <v>1312076.0252992865</v>
      </c>
      <c r="BI285" s="150"/>
      <c r="BJ285" s="2">
        <v>278</v>
      </c>
      <c r="BK285" s="118">
        <v>53297</v>
      </c>
      <c r="BL285" s="5">
        <f t="shared" si="119"/>
        <v>299861.54265974299</v>
      </c>
      <c r="BM285" s="5">
        <f t="shared" si="120"/>
        <v>4604.6898903792935</v>
      </c>
      <c r="BN285" s="5">
        <f t="shared" si="92"/>
        <v>2793.0264034766797</v>
      </c>
      <c r="BO285" s="35">
        <f t="shared" si="93"/>
        <v>0.11177264194812597</v>
      </c>
      <c r="BP285" s="5">
        <f t="shared" si="94"/>
        <v>1811.6634869026138</v>
      </c>
      <c r="BQ285" s="35">
        <f t="shared" si="95"/>
        <v>7.2499999999999995E-2</v>
      </c>
      <c r="BR285" s="5">
        <f t="shared" si="121"/>
        <v>377931.48374373355</v>
      </c>
      <c r="BS285" s="5">
        <f t="shared" si="122"/>
        <v>902172.30578170973</v>
      </c>
      <c r="BT285" s="5">
        <f t="shared" si="96"/>
        <v>297068.51625626633</v>
      </c>
      <c r="BU285" s="5">
        <f t="shared" si="97"/>
        <v>1280103.7895254432</v>
      </c>
      <c r="BV285" s="150"/>
      <c r="BW285" s="2">
        <v>278</v>
      </c>
      <c r="BX285" s="118">
        <v>53297</v>
      </c>
      <c r="BY285" s="5">
        <f t="shared" si="123"/>
        <v>294792.57821094384</v>
      </c>
      <c r="BZ285" s="5">
        <f t="shared" si="124"/>
        <v>4490.7918424594827</v>
      </c>
      <c r="CA285" s="5">
        <f t="shared" si="98"/>
        <v>2771.1684695623103</v>
      </c>
      <c r="CB285" s="35">
        <f t="shared" si="99"/>
        <v>0.11280481291816052</v>
      </c>
      <c r="CC285" s="5">
        <f t="shared" si="100"/>
        <v>1719.6233728971724</v>
      </c>
      <c r="CD285" s="35">
        <f t="shared" si="101"/>
        <v>7.0000000000000007E-2</v>
      </c>
      <c r="CE285" s="5">
        <f t="shared" si="125"/>
        <v>382978.59025861853</v>
      </c>
      <c r="CF285" s="5">
        <f t="shared" si="126"/>
        <v>865461.54194511811</v>
      </c>
      <c r="CG285" s="5">
        <f t="shared" si="102"/>
        <v>292021.40974138153</v>
      </c>
      <c r="CH285" s="5">
        <f t="shared" si="103"/>
        <v>1248440.1322037366</v>
      </c>
    </row>
    <row r="286" spans="9:86" ht="14.25" customHeight="1">
      <c r="I286" s="150"/>
      <c r="J286" s="2">
        <v>279</v>
      </c>
      <c r="K286" s="118">
        <v>53328</v>
      </c>
      <c r="L286" s="5">
        <f t="shared" si="104"/>
        <v>317045.80384464265</v>
      </c>
      <c r="M286" s="5">
        <f t="shared" si="67"/>
        <v>5071.049577343746</v>
      </c>
      <c r="N286" s="5">
        <f t="shared" si="68"/>
        <v>2891.3596759118277</v>
      </c>
      <c r="O286" s="35">
        <f t="shared" si="69"/>
        <v>0.1094362886693295</v>
      </c>
      <c r="P286" s="5">
        <f t="shared" si="70"/>
        <v>2179.6899014319183</v>
      </c>
      <c r="Q286" s="35">
        <f t="shared" si="71"/>
        <v>8.2500000000000004E-2</v>
      </c>
      <c r="R286" s="5">
        <f t="shared" si="105"/>
        <v>360845.55583126942</v>
      </c>
      <c r="S286" s="5">
        <f t="shared" si="106"/>
        <v>1053977.2762476359</v>
      </c>
      <c r="T286" s="5">
        <f t="shared" si="72"/>
        <v>314154.44416873081</v>
      </c>
      <c r="U286" s="5">
        <f t="shared" si="73"/>
        <v>1414822.8320789053</v>
      </c>
      <c r="V286" s="150"/>
      <c r="W286" s="2">
        <v>279</v>
      </c>
      <c r="X286" s="118">
        <v>53328</v>
      </c>
      <c r="Y286" s="5">
        <f t="shared" si="107"/>
        <v>312087.38568013371</v>
      </c>
      <c r="Z286" s="5">
        <f t="shared" si="108"/>
        <v>4952.9108736857979</v>
      </c>
      <c r="AA286" s="5">
        <f t="shared" si="74"/>
        <v>2872.3283024849065</v>
      </c>
      <c r="AB286" s="35">
        <f t="shared" si="75"/>
        <v>0.11044323228477407</v>
      </c>
      <c r="AC286" s="5">
        <f t="shared" si="76"/>
        <v>2080.5825712008914</v>
      </c>
      <c r="AD286" s="35">
        <f t="shared" si="77"/>
        <v>7.9999999999999988E-2</v>
      </c>
      <c r="AE286" s="5">
        <f t="shared" si="109"/>
        <v>365784.94262235105</v>
      </c>
      <c r="AF286" s="5">
        <f t="shared" si="110"/>
        <v>1016077.1911359867</v>
      </c>
      <c r="AG286" s="5">
        <f t="shared" si="78"/>
        <v>309215.05737764883</v>
      </c>
      <c r="AH286" s="5">
        <f t="shared" si="79"/>
        <v>1381862.1337583377</v>
      </c>
      <c r="AI286" s="150"/>
      <c r="AJ286" s="2">
        <v>279</v>
      </c>
      <c r="AK286" s="118">
        <v>53328</v>
      </c>
      <c r="AL286" s="5">
        <f t="shared" si="111"/>
        <v>307103.66244289762</v>
      </c>
      <c r="AM286" s="5">
        <f t="shared" si="112"/>
        <v>4835.7826575235513</v>
      </c>
      <c r="AN286" s="5">
        <f t="shared" si="80"/>
        <v>2852.4048375798375</v>
      </c>
      <c r="AO286" s="35">
        <f t="shared" si="81"/>
        <v>0.11145701675675232</v>
      </c>
      <c r="AP286" s="5">
        <f t="shared" si="82"/>
        <v>1983.3778199437138</v>
      </c>
      <c r="AQ286" s="35">
        <f t="shared" si="83"/>
        <v>7.7499999999999999E-2</v>
      </c>
      <c r="AR286" s="5">
        <f t="shared" si="113"/>
        <v>370748.7423946819</v>
      </c>
      <c r="AS286" s="5">
        <f t="shared" si="114"/>
        <v>978434.61905438965</v>
      </c>
      <c r="AT286" s="5">
        <f t="shared" si="84"/>
        <v>304251.25760531781</v>
      </c>
      <c r="AU286" s="5">
        <f t="shared" si="85"/>
        <v>1349183.3614490717</v>
      </c>
      <c r="AV286" s="150"/>
      <c r="AW286" s="2">
        <v>279</v>
      </c>
      <c r="AX286" s="118">
        <v>53328</v>
      </c>
      <c r="AY286" s="5">
        <f t="shared" si="115"/>
        <v>302096.66696634796</v>
      </c>
      <c r="AZ286" s="5">
        <f t="shared" si="116"/>
        <v>4719.6979327312483</v>
      </c>
      <c r="BA286" s="5">
        <f t="shared" si="86"/>
        <v>2831.5937641915734</v>
      </c>
      <c r="BB286" s="35">
        <f t="shared" si="87"/>
        <v>0.11247765661076951</v>
      </c>
      <c r="BC286" s="5">
        <f t="shared" si="88"/>
        <v>1888.1041685396747</v>
      </c>
      <c r="BD286" s="35">
        <f t="shared" si="89"/>
        <v>7.4999999999999997E-2</v>
      </c>
      <c r="BE286" s="5">
        <f t="shared" si="117"/>
        <v>375734.9267978436</v>
      </c>
      <c r="BF286" s="5">
        <f t="shared" si="118"/>
        <v>941060.79643417418</v>
      </c>
      <c r="BG286" s="5">
        <f t="shared" si="90"/>
        <v>299265.0732021564</v>
      </c>
      <c r="BH286" s="5">
        <f t="shared" si="91"/>
        <v>1316795.7232320178</v>
      </c>
      <c r="BI286" s="150"/>
      <c r="BJ286" s="2">
        <v>279</v>
      </c>
      <c r="BK286" s="118">
        <v>53328</v>
      </c>
      <c r="BL286" s="5">
        <f t="shared" si="119"/>
        <v>297068.51625626633</v>
      </c>
      <c r="BM286" s="5">
        <f t="shared" si="120"/>
        <v>4604.6898903792935</v>
      </c>
      <c r="BN286" s="5">
        <f t="shared" si="92"/>
        <v>2809.9009379976842</v>
      </c>
      <c r="BO286" s="35">
        <f t="shared" si="93"/>
        <v>0.11350516601659887</v>
      </c>
      <c r="BP286" s="5">
        <f t="shared" si="94"/>
        <v>1794.7889523816091</v>
      </c>
      <c r="BQ286" s="35">
        <f t="shared" si="95"/>
        <v>7.2499999999999995E-2</v>
      </c>
      <c r="BR286" s="5">
        <f t="shared" si="121"/>
        <v>380741.38468173123</v>
      </c>
      <c r="BS286" s="5">
        <f t="shared" si="122"/>
        <v>903967.09473409131</v>
      </c>
      <c r="BT286" s="5">
        <f t="shared" si="96"/>
        <v>294258.61531826865</v>
      </c>
      <c r="BU286" s="5">
        <f t="shared" si="97"/>
        <v>1284708.4794158225</v>
      </c>
      <c r="BV286" s="150"/>
      <c r="BW286" s="2">
        <v>279</v>
      </c>
      <c r="BX286" s="118">
        <v>53328</v>
      </c>
      <c r="BY286" s="5">
        <f t="shared" si="123"/>
        <v>292021.40974138153</v>
      </c>
      <c r="BZ286" s="5">
        <f t="shared" si="124"/>
        <v>4490.7918424594827</v>
      </c>
      <c r="CA286" s="5">
        <f t="shared" si="98"/>
        <v>2787.3336189680904</v>
      </c>
      <c r="CB286" s="35">
        <f t="shared" si="99"/>
        <v>0.11453955878522445</v>
      </c>
      <c r="CC286" s="5">
        <f t="shared" si="100"/>
        <v>1703.4582234913923</v>
      </c>
      <c r="CD286" s="35">
        <f t="shared" si="101"/>
        <v>7.0000000000000007E-2</v>
      </c>
      <c r="CE286" s="5">
        <f t="shared" si="125"/>
        <v>385765.92387758661</v>
      </c>
      <c r="CF286" s="5">
        <f t="shared" si="126"/>
        <v>867165.00016860955</v>
      </c>
      <c r="CG286" s="5">
        <f t="shared" si="102"/>
        <v>289234.07612241345</v>
      </c>
      <c r="CH286" s="5">
        <f t="shared" si="103"/>
        <v>1252930.924046196</v>
      </c>
    </row>
    <row r="287" spans="9:86" ht="14.25" customHeight="1">
      <c r="I287" s="150"/>
      <c r="J287" s="2">
        <v>280</v>
      </c>
      <c r="K287" s="118">
        <v>53359</v>
      </c>
      <c r="L287" s="5">
        <f t="shared" si="104"/>
        <v>314154.44416873081</v>
      </c>
      <c r="M287" s="5">
        <f t="shared" si="67"/>
        <v>5071.049577343746</v>
      </c>
      <c r="N287" s="5">
        <f t="shared" si="68"/>
        <v>2911.2377736837216</v>
      </c>
      <c r="O287" s="35">
        <f t="shared" si="69"/>
        <v>0.11120279828173088</v>
      </c>
      <c r="P287" s="5">
        <f t="shared" si="70"/>
        <v>2159.8118036600245</v>
      </c>
      <c r="Q287" s="35">
        <f t="shared" si="71"/>
        <v>8.2500000000000004E-2</v>
      </c>
      <c r="R287" s="5">
        <f t="shared" si="105"/>
        <v>363756.79360495316</v>
      </c>
      <c r="S287" s="5">
        <f t="shared" si="106"/>
        <v>1056137.0880512961</v>
      </c>
      <c r="T287" s="5">
        <f t="shared" si="72"/>
        <v>311243.20639504708</v>
      </c>
      <c r="U287" s="5">
        <f t="shared" si="73"/>
        <v>1419893.8816562493</v>
      </c>
      <c r="V287" s="150"/>
      <c r="W287" s="2">
        <v>280</v>
      </c>
      <c r="X287" s="118">
        <v>53359</v>
      </c>
      <c r="Y287" s="5">
        <f t="shared" si="107"/>
        <v>309215.05737764883</v>
      </c>
      <c r="Z287" s="5">
        <f t="shared" si="108"/>
        <v>4952.9108736857979</v>
      </c>
      <c r="AA287" s="5">
        <f t="shared" si="74"/>
        <v>2891.4771578348054</v>
      </c>
      <c r="AB287" s="35">
        <f t="shared" si="75"/>
        <v>0.11221227772113578</v>
      </c>
      <c r="AC287" s="5">
        <f t="shared" si="76"/>
        <v>2061.4337158509925</v>
      </c>
      <c r="AD287" s="35">
        <f t="shared" si="77"/>
        <v>8.0000000000000016E-2</v>
      </c>
      <c r="AE287" s="5">
        <f t="shared" si="109"/>
        <v>368676.41978018585</v>
      </c>
      <c r="AF287" s="5">
        <f t="shared" si="110"/>
        <v>1018138.6248518378</v>
      </c>
      <c r="AG287" s="5">
        <f t="shared" si="78"/>
        <v>306323.58021981403</v>
      </c>
      <c r="AH287" s="5">
        <f t="shared" si="79"/>
        <v>1386815.0446320237</v>
      </c>
      <c r="AI287" s="150"/>
      <c r="AJ287" s="2">
        <v>280</v>
      </c>
      <c r="AK287" s="118">
        <v>53359</v>
      </c>
      <c r="AL287" s="5">
        <f t="shared" si="111"/>
        <v>304251.25760531781</v>
      </c>
      <c r="AM287" s="5">
        <f t="shared" si="112"/>
        <v>4835.7826575235513</v>
      </c>
      <c r="AN287" s="5">
        <f t="shared" si="80"/>
        <v>2870.8266188225407</v>
      </c>
      <c r="AO287" s="35">
        <f t="shared" si="81"/>
        <v>0.11322851940536519</v>
      </c>
      <c r="AP287" s="5">
        <f t="shared" si="82"/>
        <v>1964.9560387010108</v>
      </c>
      <c r="AQ287" s="35">
        <f t="shared" si="83"/>
        <v>7.7499999999999999E-2</v>
      </c>
      <c r="AR287" s="5">
        <f t="shared" si="113"/>
        <v>373619.56901350443</v>
      </c>
      <c r="AS287" s="5">
        <f t="shared" si="114"/>
        <v>980399.57509309065</v>
      </c>
      <c r="AT287" s="5">
        <f t="shared" si="84"/>
        <v>301380.43098649528</v>
      </c>
      <c r="AU287" s="5">
        <f t="shared" si="85"/>
        <v>1354019.1441065951</v>
      </c>
      <c r="AV287" s="150"/>
      <c r="AW287" s="2">
        <v>280</v>
      </c>
      <c r="AX287" s="118">
        <v>53359</v>
      </c>
      <c r="AY287" s="5">
        <f t="shared" si="115"/>
        <v>299265.0732021564</v>
      </c>
      <c r="AZ287" s="5">
        <f t="shared" si="116"/>
        <v>4719.6979327312483</v>
      </c>
      <c r="BA287" s="5">
        <f t="shared" si="86"/>
        <v>2849.2912252177712</v>
      </c>
      <c r="BB287" s="35">
        <f t="shared" si="87"/>
        <v>0.11425153739713746</v>
      </c>
      <c r="BC287" s="5">
        <f t="shared" si="88"/>
        <v>1870.4067075134774</v>
      </c>
      <c r="BD287" s="35">
        <f t="shared" si="89"/>
        <v>7.4999999999999997E-2</v>
      </c>
      <c r="BE287" s="5">
        <f t="shared" si="117"/>
        <v>378584.21802306134</v>
      </c>
      <c r="BF287" s="5">
        <f t="shared" si="118"/>
        <v>942931.20314168767</v>
      </c>
      <c r="BG287" s="5">
        <f t="shared" si="90"/>
        <v>296415.78197693866</v>
      </c>
      <c r="BH287" s="5">
        <f t="shared" si="91"/>
        <v>1321515.421164749</v>
      </c>
      <c r="BI287" s="150"/>
      <c r="BJ287" s="2">
        <v>280</v>
      </c>
      <c r="BK287" s="118">
        <v>53359</v>
      </c>
      <c r="BL287" s="5">
        <f t="shared" si="119"/>
        <v>294258.61531826865</v>
      </c>
      <c r="BM287" s="5">
        <f t="shared" si="120"/>
        <v>4604.6898903792935</v>
      </c>
      <c r="BN287" s="5">
        <f t="shared" si="92"/>
        <v>2826.8774228314205</v>
      </c>
      <c r="BO287" s="35">
        <f t="shared" si="93"/>
        <v>0.11528134541544893</v>
      </c>
      <c r="BP287" s="5">
        <f t="shared" si="94"/>
        <v>1777.812467547873</v>
      </c>
      <c r="BQ287" s="35">
        <f t="shared" si="95"/>
        <v>7.2499999999999995E-2</v>
      </c>
      <c r="BR287" s="5">
        <f t="shared" si="121"/>
        <v>383568.26210456266</v>
      </c>
      <c r="BS287" s="5">
        <f t="shared" si="122"/>
        <v>905744.90720163914</v>
      </c>
      <c r="BT287" s="5">
        <f t="shared" si="96"/>
        <v>291431.73789543723</v>
      </c>
      <c r="BU287" s="5">
        <f t="shared" si="97"/>
        <v>1289313.1693062019</v>
      </c>
      <c r="BV287" s="150"/>
      <c r="BW287" s="2">
        <v>280</v>
      </c>
      <c r="BX287" s="118">
        <v>53359</v>
      </c>
      <c r="BY287" s="5">
        <f t="shared" si="123"/>
        <v>289234.07612241345</v>
      </c>
      <c r="BZ287" s="5">
        <f t="shared" si="124"/>
        <v>4490.7918424594827</v>
      </c>
      <c r="CA287" s="5">
        <f t="shared" si="98"/>
        <v>2803.5930650787377</v>
      </c>
      <c r="CB287" s="35">
        <f t="shared" si="99"/>
        <v>0.11631795683267268</v>
      </c>
      <c r="CC287" s="5">
        <f t="shared" si="100"/>
        <v>1687.1987773807452</v>
      </c>
      <c r="CD287" s="35">
        <f t="shared" si="101"/>
        <v>7.0000000000000007E-2</v>
      </c>
      <c r="CE287" s="5">
        <f t="shared" si="125"/>
        <v>388569.51694266533</v>
      </c>
      <c r="CF287" s="5">
        <f t="shared" si="126"/>
        <v>868852.1989459903</v>
      </c>
      <c r="CG287" s="5">
        <f t="shared" si="102"/>
        <v>286430.48305733473</v>
      </c>
      <c r="CH287" s="5">
        <f t="shared" si="103"/>
        <v>1257421.7158886557</v>
      </c>
    </row>
    <row r="288" spans="9:86" ht="14.25" customHeight="1">
      <c r="I288" s="150"/>
      <c r="J288" s="2">
        <v>281</v>
      </c>
      <c r="K288" s="118">
        <v>53387</v>
      </c>
      <c r="L288" s="5">
        <f t="shared" si="104"/>
        <v>311243.20639504708</v>
      </c>
      <c r="M288" s="5">
        <f t="shared" si="67"/>
        <v>5071.049577343746</v>
      </c>
      <c r="N288" s="5">
        <f t="shared" si="68"/>
        <v>2931.2525333777971</v>
      </c>
      <c r="O288" s="35">
        <f t="shared" si="69"/>
        <v>0.11301461261739951</v>
      </c>
      <c r="P288" s="5">
        <f t="shared" si="70"/>
        <v>2139.7970439659489</v>
      </c>
      <c r="Q288" s="35">
        <f t="shared" si="71"/>
        <v>8.2500000000000018E-2</v>
      </c>
      <c r="R288" s="5">
        <f t="shared" si="105"/>
        <v>366688.04613833094</v>
      </c>
      <c r="S288" s="5">
        <f t="shared" si="106"/>
        <v>1058276.885095262</v>
      </c>
      <c r="T288" s="5">
        <f t="shared" si="72"/>
        <v>308311.95386166929</v>
      </c>
      <c r="U288" s="5">
        <f t="shared" si="73"/>
        <v>1424964.9312335928</v>
      </c>
      <c r="V288" s="150"/>
      <c r="W288" s="2">
        <v>281</v>
      </c>
      <c r="X288" s="118">
        <v>53387</v>
      </c>
      <c r="Y288" s="5">
        <f t="shared" si="107"/>
        <v>306323.58021981403</v>
      </c>
      <c r="Z288" s="5">
        <f t="shared" si="108"/>
        <v>4952.9108736857979</v>
      </c>
      <c r="AA288" s="5">
        <f t="shared" si="74"/>
        <v>2910.7536722203708</v>
      </c>
      <c r="AB288" s="35">
        <f t="shared" si="75"/>
        <v>0.11402662518366949</v>
      </c>
      <c r="AC288" s="5">
        <f t="shared" si="76"/>
        <v>2042.1572014654271</v>
      </c>
      <c r="AD288" s="35">
        <f t="shared" si="77"/>
        <v>0.08</v>
      </c>
      <c r="AE288" s="5">
        <f t="shared" si="109"/>
        <v>371587.17345240625</v>
      </c>
      <c r="AF288" s="5">
        <f t="shared" si="110"/>
        <v>1020180.7820533032</v>
      </c>
      <c r="AG288" s="5">
        <f t="shared" si="78"/>
        <v>303412.82654759364</v>
      </c>
      <c r="AH288" s="5">
        <f t="shared" si="79"/>
        <v>1391767.9555057094</v>
      </c>
      <c r="AI288" s="150"/>
      <c r="AJ288" s="2">
        <v>281</v>
      </c>
      <c r="AK288" s="118">
        <v>53387</v>
      </c>
      <c r="AL288" s="5">
        <f t="shared" si="111"/>
        <v>301380.43098649528</v>
      </c>
      <c r="AM288" s="5">
        <f t="shared" si="112"/>
        <v>4835.7826575235513</v>
      </c>
      <c r="AN288" s="5">
        <f t="shared" si="80"/>
        <v>2889.3673740691029</v>
      </c>
      <c r="AO288" s="35">
        <f t="shared" si="81"/>
        <v>0.11504532120860525</v>
      </c>
      <c r="AP288" s="5">
        <f t="shared" si="82"/>
        <v>1946.4152834544486</v>
      </c>
      <c r="AQ288" s="35">
        <f t="shared" si="83"/>
        <v>7.7499999999999999E-2</v>
      </c>
      <c r="AR288" s="5">
        <f t="shared" si="113"/>
        <v>376508.93638757354</v>
      </c>
      <c r="AS288" s="5">
        <f t="shared" si="114"/>
        <v>982345.99037654512</v>
      </c>
      <c r="AT288" s="5">
        <f t="shared" si="84"/>
        <v>298491.06361242617</v>
      </c>
      <c r="AU288" s="5">
        <f t="shared" si="85"/>
        <v>1358854.9267641187</v>
      </c>
      <c r="AV288" s="150"/>
      <c r="AW288" s="2">
        <v>281</v>
      </c>
      <c r="AX288" s="118">
        <v>53387</v>
      </c>
      <c r="AY288" s="5">
        <f t="shared" si="115"/>
        <v>296415.78197693866</v>
      </c>
      <c r="AZ288" s="5">
        <f t="shared" si="116"/>
        <v>4719.6979327312483</v>
      </c>
      <c r="BA288" s="5">
        <f t="shared" si="86"/>
        <v>2867.0992953753821</v>
      </c>
      <c r="BB288" s="35">
        <f t="shared" si="87"/>
        <v>0.11607071430218696</v>
      </c>
      <c r="BC288" s="5">
        <f t="shared" si="88"/>
        <v>1852.5986373558665</v>
      </c>
      <c r="BD288" s="35">
        <f t="shared" si="89"/>
        <v>7.4999999999999997E-2</v>
      </c>
      <c r="BE288" s="5">
        <f t="shared" si="117"/>
        <v>381451.31731843675</v>
      </c>
      <c r="BF288" s="5">
        <f t="shared" si="118"/>
        <v>944783.80177904351</v>
      </c>
      <c r="BG288" s="5">
        <f t="shared" si="90"/>
        <v>293548.68268156325</v>
      </c>
      <c r="BH288" s="5">
        <f t="shared" si="91"/>
        <v>1326235.1190974803</v>
      </c>
      <c r="BI288" s="150"/>
      <c r="BJ288" s="2">
        <v>281</v>
      </c>
      <c r="BK288" s="118">
        <v>53387</v>
      </c>
      <c r="BL288" s="5">
        <f t="shared" si="119"/>
        <v>291431.73789543723</v>
      </c>
      <c r="BM288" s="5">
        <f t="shared" si="120"/>
        <v>4604.6898903792935</v>
      </c>
      <c r="BN288" s="5">
        <f t="shared" si="92"/>
        <v>2843.9564739276939</v>
      </c>
      <c r="BO288" s="35">
        <f t="shared" si="93"/>
        <v>0.11710281774244136</v>
      </c>
      <c r="BP288" s="5">
        <f t="shared" si="94"/>
        <v>1760.7334164515999</v>
      </c>
      <c r="BQ288" s="35">
        <f t="shared" si="95"/>
        <v>7.2499999999999995E-2</v>
      </c>
      <c r="BR288" s="5">
        <f t="shared" si="121"/>
        <v>386412.21857849037</v>
      </c>
      <c r="BS288" s="5">
        <f t="shared" si="122"/>
        <v>907505.64061809075</v>
      </c>
      <c r="BT288" s="5">
        <f t="shared" si="96"/>
        <v>288587.78142150951</v>
      </c>
      <c r="BU288" s="5">
        <f t="shared" si="97"/>
        <v>1293917.8591965812</v>
      </c>
      <c r="BV288" s="150"/>
      <c r="BW288" s="2">
        <v>281</v>
      </c>
      <c r="BX288" s="118">
        <v>53387</v>
      </c>
      <c r="BY288" s="5">
        <f t="shared" si="123"/>
        <v>286430.48305733473</v>
      </c>
      <c r="BZ288" s="5">
        <f t="shared" si="124"/>
        <v>4490.7918424594827</v>
      </c>
      <c r="CA288" s="5">
        <f t="shared" si="98"/>
        <v>2819.9473579583637</v>
      </c>
      <c r="CB288" s="35">
        <f t="shared" si="99"/>
        <v>0.11814164447268954</v>
      </c>
      <c r="CC288" s="5">
        <f t="shared" si="100"/>
        <v>1670.8444845011193</v>
      </c>
      <c r="CD288" s="35">
        <f t="shared" si="101"/>
        <v>7.0000000000000007E-2</v>
      </c>
      <c r="CE288" s="5">
        <f t="shared" si="125"/>
        <v>391389.46430062369</v>
      </c>
      <c r="CF288" s="5">
        <f t="shared" si="126"/>
        <v>870523.04343049147</v>
      </c>
      <c r="CG288" s="5">
        <f t="shared" si="102"/>
        <v>283610.53569937637</v>
      </c>
      <c r="CH288" s="5">
        <f t="shared" si="103"/>
        <v>1261912.5077311152</v>
      </c>
    </row>
    <row r="289" spans="9:86" ht="14.25" customHeight="1">
      <c r="I289" s="150"/>
      <c r="J289" s="2">
        <v>282</v>
      </c>
      <c r="K289" s="118">
        <v>53418</v>
      </c>
      <c r="L289" s="5">
        <f t="shared" si="104"/>
        <v>308311.95386166929</v>
      </c>
      <c r="M289" s="5">
        <f t="shared" si="67"/>
        <v>5071.049577343746</v>
      </c>
      <c r="N289" s="5">
        <f t="shared" si="68"/>
        <v>2951.4048945447698</v>
      </c>
      <c r="O289" s="35">
        <f t="shared" si="69"/>
        <v>0.1148734529781734</v>
      </c>
      <c r="P289" s="5">
        <f t="shared" si="70"/>
        <v>2119.6446827989762</v>
      </c>
      <c r="Q289" s="35">
        <f t="shared" si="71"/>
        <v>8.249999999999999E-2</v>
      </c>
      <c r="R289" s="5">
        <f t="shared" si="105"/>
        <v>369639.45103287569</v>
      </c>
      <c r="S289" s="5">
        <f t="shared" si="106"/>
        <v>1060396.529778061</v>
      </c>
      <c r="T289" s="5">
        <f t="shared" si="72"/>
        <v>305360.54896712455</v>
      </c>
      <c r="U289" s="5">
        <f t="shared" si="73"/>
        <v>1430035.9808109365</v>
      </c>
      <c r="V289" s="150"/>
      <c r="W289" s="2">
        <v>282</v>
      </c>
      <c r="X289" s="118">
        <v>53418</v>
      </c>
      <c r="Y289" s="5">
        <f t="shared" si="107"/>
        <v>303412.82654759364</v>
      </c>
      <c r="Z289" s="5">
        <f t="shared" si="108"/>
        <v>4952.9108736857979</v>
      </c>
      <c r="AA289" s="5">
        <f t="shared" si="74"/>
        <v>2930.1586967018402</v>
      </c>
      <c r="AB289" s="35">
        <f t="shared" si="75"/>
        <v>0.11588799577300188</v>
      </c>
      <c r="AC289" s="5">
        <f t="shared" si="76"/>
        <v>2022.7521769839577</v>
      </c>
      <c r="AD289" s="35">
        <f t="shared" si="77"/>
        <v>0.08</v>
      </c>
      <c r="AE289" s="5">
        <f t="shared" si="109"/>
        <v>374517.33214910812</v>
      </c>
      <c r="AF289" s="5">
        <f t="shared" si="110"/>
        <v>1022203.5342302872</v>
      </c>
      <c r="AG289" s="5">
        <f t="shared" si="78"/>
        <v>300482.66785089177</v>
      </c>
      <c r="AH289" s="5">
        <f t="shared" si="79"/>
        <v>1396720.8663793954</v>
      </c>
      <c r="AI289" s="150"/>
      <c r="AJ289" s="2">
        <v>282</v>
      </c>
      <c r="AK289" s="118">
        <v>53418</v>
      </c>
      <c r="AL289" s="5">
        <f t="shared" si="111"/>
        <v>298491.06361242617</v>
      </c>
      <c r="AM289" s="5">
        <f t="shared" si="112"/>
        <v>4835.7826575235513</v>
      </c>
      <c r="AN289" s="5">
        <f t="shared" si="80"/>
        <v>2908.0278716932989</v>
      </c>
      <c r="AO289" s="35">
        <f t="shared" si="81"/>
        <v>0.11690914306778212</v>
      </c>
      <c r="AP289" s="5">
        <f t="shared" si="82"/>
        <v>1927.7547858302523</v>
      </c>
      <c r="AQ289" s="35">
        <f t="shared" si="83"/>
        <v>7.7499999999999999E-2</v>
      </c>
      <c r="AR289" s="5">
        <f t="shared" si="113"/>
        <v>379416.96425926685</v>
      </c>
      <c r="AS289" s="5">
        <f t="shared" si="114"/>
        <v>984273.74516237539</v>
      </c>
      <c r="AT289" s="5">
        <f t="shared" si="84"/>
        <v>295583.03574073286</v>
      </c>
      <c r="AU289" s="5">
        <f t="shared" si="85"/>
        <v>1363690.7094216421</v>
      </c>
      <c r="AV289" s="150"/>
      <c r="AW289" s="2">
        <v>282</v>
      </c>
      <c r="AX289" s="118">
        <v>53418</v>
      </c>
      <c r="AY289" s="5">
        <f t="shared" si="115"/>
        <v>293548.68268156325</v>
      </c>
      <c r="AZ289" s="5">
        <f t="shared" si="116"/>
        <v>4719.6979327312483</v>
      </c>
      <c r="BA289" s="5">
        <f t="shared" si="86"/>
        <v>2885.0186659714782</v>
      </c>
      <c r="BB289" s="35">
        <f t="shared" si="87"/>
        <v>0.11793690802970894</v>
      </c>
      <c r="BC289" s="5">
        <f t="shared" si="88"/>
        <v>1834.6792667597701</v>
      </c>
      <c r="BD289" s="35">
        <f t="shared" si="89"/>
        <v>7.4999999999999997E-2</v>
      </c>
      <c r="BE289" s="5">
        <f t="shared" si="117"/>
        <v>384336.33598440822</v>
      </c>
      <c r="BF289" s="5">
        <f t="shared" si="118"/>
        <v>946618.48104580329</v>
      </c>
      <c r="BG289" s="5">
        <f t="shared" si="90"/>
        <v>290663.66401559178</v>
      </c>
      <c r="BH289" s="5">
        <f t="shared" si="91"/>
        <v>1330954.8170302114</v>
      </c>
      <c r="BI289" s="150"/>
      <c r="BJ289" s="2">
        <v>282</v>
      </c>
      <c r="BK289" s="118">
        <v>53418</v>
      </c>
      <c r="BL289" s="5">
        <f t="shared" si="119"/>
        <v>288587.78142150951</v>
      </c>
      <c r="BM289" s="5">
        <f t="shared" si="120"/>
        <v>4604.6898903792935</v>
      </c>
      <c r="BN289" s="5">
        <f t="shared" si="92"/>
        <v>2861.1387109576735</v>
      </c>
      <c r="BO289" s="35">
        <f t="shared" si="93"/>
        <v>0.11897130350555121</v>
      </c>
      <c r="BP289" s="5">
        <f t="shared" si="94"/>
        <v>1743.55117942162</v>
      </c>
      <c r="BQ289" s="35">
        <f t="shared" si="95"/>
        <v>7.2499999999999995E-2</v>
      </c>
      <c r="BR289" s="5">
        <f t="shared" si="121"/>
        <v>389273.35728944803</v>
      </c>
      <c r="BS289" s="5">
        <f t="shared" si="122"/>
        <v>909249.19179751235</v>
      </c>
      <c r="BT289" s="5">
        <f t="shared" si="96"/>
        <v>285726.64271055185</v>
      </c>
      <c r="BU289" s="5">
        <f t="shared" si="97"/>
        <v>1298522.5490869605</v>
      </c>
      <c r="BV289" s="150"/>
      <c r="BW289" s="2">
        <v>282</v>
      </c>
      <c r="BX289" s="118">
        <v>53418</v>
      </c>
      <c r="BY289" s="5">
        <f t="shared" si="123"/>
        <v>283610.53569937637</v>
      </c>
      <c r="BZ289" s="5">
        <f t="shared" si="124"/>
        <v>4490.7918424594827</v>
      </c>
      <c r="CA289" s="5">
        <f t="shared" si="98"/>
        <v>2836.3970508797875</v>
      </c>
      <c r="CB289" s="35">
        <f t="shared" si="99"/>
        <v>0.12001234201904259</v>
      </c>
      <c r="CC289" s="5">
        <f t="shared" si="100"/>
        <v>1654.3947915796955</v>
      </c>
      <c r="CD289" s="35">
        <f t="shared" si="101"/>
        <v>7.0000000000000007E-2</v>
      </c>
      <c r="CE289" s="5">
        <f t="shared" si="125"/>
        <v>394225.86135150347</v>
      </c>
      <c r="CF289" s="5">
        <f t="shared" si="126"/>
        <v>872177.43822207116</v>
      </c>
      <c r="CG289" s="5">
        <f t="shared" si="102"/>
        <v>280774.13864849659</v>
      </c>
      <c r="CH289" s="5">
        <f t="shared" si="103"/>
        <v>1266403.2995735747</v>
      </c>
    </row>
    <row r="290" spans="9:86" ht="14.25" customHeight="1">
      <c r="I290" s="150"/>
      <c r="J290" s="2">
        <v>283</v>
      </c>
      <c r="K290" s="118">
        <v>53448</v>
      </c>
      <c r="L290" s="5">
        <f t="shared" si="104"/>
        <v>305360.54896712455</v>
      </c>
      <c r="M290" s="5">
        <f t="shared" si="67"/>
        <v>5071.049577343746</v>
      </c>
      <c r="N290" s="5">
        <f t="shared" si="68"/>
        <v>2971.6958031947647</v>
      </c>
      <c r="O290" s="35">
        <f t="shared" si="69"/>
        <v>0.11678112892761536</v>
      </c>
      <c r="P290" s="5">
        <f t="shared" si="70"/>
        <v>2099.3537741489813</v>
      </c>
      <c r="Q290" s="35">
        <f t="shared" si="71"/>
        <v>8.2500000000000004E-2</v>
      </c>
      <c r="R290" s="5">
        <f t="shared" si="105"/>
        <v>372611.14683607046</v>
      </c>
      <c r="S290" s="5">
        <f t="shared" si="106"/>
        <v>1062495.8835522099</v>
      </c>
      <c r="T290" s="5">
        <f t="shared" si="72"/>
        <v>302388.85316392977</v>
      </c>
      <c r="U290" s="5">
        <f t="shared" si="73"/>
        <v>1435107.0303882803</v>
      </c>
      <c r="V290" s="150"/>
      <c r="W290" s="2">
        <v>283</v>
      </c>
      <c r="X290" s="118">
        <v>53448</v>
      </c>
      <c r="Y290" s="5">
        <f t="shared" si="107"/>
        <v>300482.66785089177</v>
      </c>
      <c r="Z290" s="5">
        <f t="shared" si="108"/>
        <v>4952.9108736857979</v>
      </c>
      <c r="AA290" s="5">
        <f t="shared" si="74"/>
        <v>2949.6930880131858</v>
      </c>
      <c r="AB290" s="35">
        <f t="shared" si="75"/>
        <v>0.11779819884228035</v>
      </c>
      <c r="AC290" s="5">
        <f t="shared" si="76"/>
        <v>2003.2177856726119</v>
      </c>
      <c r="AD290" s="35">
        <f t="shared" si="77"/>
        <v>0.08</v>
      </c>
      <c r="AE290" s="5">
        <f t="shared" si="109"/>
        <v>377467.02523712133</v>
      </c>
      <c r="AF290" s="5">
        <f t="shared" si="110"/>
        <v>1024206.7520159598</v>
      </c>
      <c r="AG290" s="5">
        <f t="shared" si="78"/>
        <v>297532.97476287856</v>
      </c>
      <c r="AH290" s="5">
        <f t="shared" si="79"/>
        <v>1401673.7772530811</v>
      </c>
      <c r="AI290" s="150"/>
      <c r="AJ290" s="2">
        <v>283</v>
      </c>
      <c r="AK290" s="118">
        <v>53448</v>
      </c>
      <c r="AL290" s="5">
        <f t="shared" si="111"/>
        <v>295583.03574073286</v>
      </c>
      <c r="AM290" s="5">
        <f t="shared" si="112"/>
        <v>4835.7826575235513</v>
      </c>
      <c r="AN290" s="5">
        <f t="shared" si="80"/>
        <v>2926.8088850313184</v>
      </c>
      <c r="AO290" s="35">
        <f t="shared" si="81"/>
        <v>0.11882179412753041</v>
      </c>
      <c r="AP290" s="5">
        <f t="shared" si="82"/>
        <v>1908.9737724922329</v>
      </c>
      <c r="AQ290" s="35">
        <f t="shared" si="83"/>
        <v>7.7499999999999999E-2</v>
      </c>
      <c r="AR290" s="5">
        <f t="shared" si="113"/>
        <v>382343.77314429817</v>
      </c>
      <c r="AS290" s="5">
        <f t="shared" si="114"/>
        <v>986182.71893486765</v>
      </c>
      <c r="AT290" s="5">
        <f t="shared" si="84"/>
        <v>292656.22685570153</v>
      </c>
      <c r="AU290" s="5">
        <f t="shared" si="85"/>
        <v>1368526.4920791658</v>
      </c>
      <c r="AV290" s="150"/>
      <c r="AW290" s="2">
        <v>283</v>
      </c>
      <c r="AX290" s="118">
        <v>53448</v>
      </c>
      <c r="AY290" s="5">
        <f t="shared" si="115"/>
        <v>290663.66401559178</v>
      </c>
      <c r="AZ290" s="5">
        <f t="shared" si="116"/>
        <v>4719.6979327312483</v>
      </c>
      <c r="BA290" s="5">
        <f t="shared" si="86"/>
        <v>2903.0500326337997</v>
      </c>
      <c r="BB290" s="35">
        <f t="shared" si="87"/>
        <v>0.11985192751763044</v>
      </c>
      <c r="BC290" s="5">
        <f t="shared" si="88"/>
        <v>1816.6479000974484</v>
      </c>
      <c r="BD290" s="35">
        <f t="shared" si="89"/>
        <v>7.4999999999999997E-2</v>
      </c>
      <c r="BE290" s="5">
        <f t="shared" si="117"/>
        <v>387239.38601704204</v>
      </c>
      <c r="BF290" s="5">
        <f t="shared" si="118"/>
        <v>948435.12894590071</v>
      </c>
      <c r="BG290" s="5">
        <f t="shared" si="90"/>
        <v>287760.61398295796</v>
      </c>
      <c r="BH290" s="5">
        <f t="shared" si="91"/>
        <v>1335674.5149629428</v>
      </c>
      <c r="BI290" s="150"/>
      <c r="BJ290" s="2">
        <v>283</v>
      </c>
      <c r="BK290" s="118">
        <v>53448</v>
      </c>
      <c r="BL290" s="5">
        <f t="shared" si="119"/>
        <v>285726.64271055185</v>
      </c>
      <c r="BM290" s="5">
        <f t="shared" si="120"/>
        <v>4604.6898903792935</v>
      </c>
      <c r="BN290" s="5">
        <f t="shared" si="92"/>
        <v>2878.4247573363764</v>
      </c>
      <c r="BO290" s="35">
        <f t="shared" si="93"/>
        <v>0.12088861143770727</v>
      </c>
      <c r="BP290" s="5">
        <f t="shared" si="94"/>
        <v>1726.2651330429173</v>
      </c>
      <c r="BQ290" s="35">
        <f t="shared" si="95"/>
        <v>7.2499999999999995E-2</v>
      </c>
      <c r="BR290" s="5">
        <f t="shared" si="121"/>
        <v>392151.78204678441</v>
      </c>
      <c r="BS290" s="5">
        <f t="shared" si="122"/>
        <v>910975.45693055529</v>
      </c>
      <c r="BT290" s="5">
        <f t="shared" si="96"/>
        <v>282848.21795321547</v>
      </c>
      <c r="BU290" s="5">
        <f t="shared" si="97"/>
        <v>1303127.2389773396</v>
      </c>
      <c r="BV290" s="150"/>
      <c r="BW290" s="2">
        <v>283</v>
      </c>
      <c r="BX290" s="118">
        <v>53448</v>
      </c>
      <c r="BY290" s="5">
        <f t="shared" si="123"/>
        <v>280774.13864849659</v>
      </c>
      <c r="BZ290" s="5">
        <f t="shared" si="124"/>
        <v>4490.7918424594827</v>
      </c>
      <c r="CA290" s="5">
        <f t="shared" si="98"/>
        <v>2852.9427003432525</v>
      </c>
      <c r="CB290" s="35">
        <f t="shared" si="99"/>
        <v>0.12193185800127587</v>
      </c>
      <c r="CC290" s="5">
        <f t="shared" si="100"/>
        <v>1637.8491421162303</v>
      </c>
      <c r="CD290" s="35">
        <f t="shared" si="101"/>
        <v>7.0000000000000007E-2</v>
      </c>
      <c r="CE290" s="5">
        <f t="shared" si="125"/>
        <v>397078.80405184673</v>
      </c>
      <c r="CF290" s="5">
        <f t="shared" si="126"/>
        <v>873815.28736418742</v>
      </c>
      <c r="CG290" s="5">
        <f t="shared" si="102"/>
        <v>277921.19594815333</v>
      </c>
      <c r="CH290" s="5">
        <f t="shared" si="103"/>
        <v>1270894.0914160341</v>
      </c>
    </row>
    <row r="291" spans="9:86" ht="14.25" customHeight="1">
      <c r="I291" s="150"/>
      <c r="J291" s="2">
        <v>284</v>
      </c>
      <c r="K291" s="118">
        <v>53479</v>
      </c>
      <c r="L291" s="5">
        <f t="shared" si="104"/>
        <v>302388.85316392977</v>
      </c>
      <c r="M291" s="5">
        <f t="shared" si="67"/>
        <v>5071.049577343746</v>
      </c>
      <c r="N291" s="5">
        <f t="shared" si="68"/>
        <v>2992.1262118417289</v>
      </c>
      <c r="O291" s="35">
        <f t="shared" si="69"/>
        <v>0.11873954402226528</v>
      </c>
      <c r="P291" s="5">
        <f t="shared" si="70"/>
        <v>2078.9233655020171</v>
      </c>
      <c r="Q291" s="35">
        <f t="shared" si="71"/>
        <v>8.2500000000000004E-2</v>
      </c>
      <c r="R291" s="5">
        <f t="shared" si="105"/>
        <v>375603.27304791217</v>
      </c>
      <c r="S291" s="5">
        <f t="shared" si="106"/>
        <v>1064574.8069177119</v>
      </c>
      <c r="T291" s="5">
        <f t="shared" si="72"/>
        <v>299396.72695208807</v>
      </c>
      <c r="U291" s="5">
        <f t="shared" si="73"/>
        <v>1440178.079965624</v>
      </c>
      <c r="V291" s="150"/>
      <c r="W291" s="2">
        <v>284</v>
      </c>
      <c r="X291" s="118">
        <v>53479</v>
      </c>
      <c r="Y291" s="5">
        <f t="shared" si="107"/>
        <v>297532.97476287856</v>
      </c>
      <c r="Z291" s="5">
        <f t="shared" si="108"/>
        <v>4952.9108736857979</v>
      </c>
      <c r="AA291" s="5">
        <f t="shared" si="74"/>
        <v>2969.3577085999405</v>
      </c>
      <c r="AB291" s="35">
        <f t="shared" si="75"/>
        <v>0.1197591377278325</v>
      </c>
      <c r="AC291" s="5">
        <f t="shared" si="76"/>
        <v>1983.5531650858572</v>
      </c>
      <c r="AD291" s="35">
        <f t="shared" si="77"/>
        <v>0.08</v>
      </c>
      <c r="AE291" s="5">
        <f t="shared" si="109"/>
        <v>380436.38294572127</v>
      </c>
      <c r="AF291" s="5">
        <f t="shared" si="110"/>
        <v>1026190.3051810457</v>
      </c>
      <c r="AG291" s="5">
        <f t="shared" si="78"/>
        <v>294563.61705427861</v>
      </c>
      <c r="AH291" s="5">
        <f t="shared" si="79"/>
        <v>1406626.6881267671</v>
      </c>
      <c r="AI291" s="150"/>
      <c r="AJ291" s="2">
        <v>284</v>
      </c>
      <c r="AK291" s="118">
        <v>53479</v>
      </c>
      <c r="AL291" s="5">
        <f t="shared" si="111"/>
        <v>292656.22685570153</v>
      </c>
      <c r="AM291" s="5">
        <f t="shared" si="112"/>
        <v>4835.7826575235513</v>
      </c>
      <c r="AN291" s="5">
        <f t="shared" si="80"/>
        <v>2945.7111924138121</v>
      </c>
      <c r="AO291" s="35">
        <f t="shared" si="81"/>
        <v>0.12078517750587572</v>
      </c>
      <c r="AP291" s="5">
        <f t="shared" si="82"/>
        <v>1890.0714651097392</v>
      </c>
      <c r="AQ291" s="35">
        <f t="shared" si="83"/>
        <v>7.7499999999999999E-2</v>
      </c>
      <c r="AR291" s="5">
        <f t="shared" si="113"/>
        <v>385289.48433671199</v>
      </c>
      <c r="AS291" s="5">
        <f t="shared" si="114"/>
        <v>988072.79039997736</v>
      </c>
      <c r="AT291" s="5">
        <f t="shared" si="84"/>
        <v>289710.51566328772</v>
      </c>
      <c r="AU291" s="5">
        <f t="shared" si="85"/>
        <v>1373362.2747366894</v>
      </c>
      <c r="AV291" s="150"/>
      <c r="AW291" s="2">
        <v>284</v>
      </c>
      <c r="AX291" s="118">
        <v>53479</v>
      </c>
      <c r="AY291" s="5">
        <f t="shared" si="115"/>
        <v>287760.61398295796</v>
      </c>
      <c r="AZ291" s="5">
        <f t="shared" si="116"/>
        <v>4719.6979327312483</v>
      </c>
      <c r="BA291" s="5">
        <f t="shared" si="86"/>
        <v>2921.1940953377612</v>
      </c>
      <c r="BB291" s="35">
        <f t="shared" si="87"/>
        <v>0.12181767566748783</v>
      </c>
      <c r="BC291" s="5">
        <f t="shared" si="88"/>
        <v>1798.5038373934872</v>
      </c>
      <c r="BD291" s="35">
        <f t="shared" si="89"/>
        <v>7.4999999999999997E-2</v>
      </c>
      <c r="BE291" s="5">
        <f t="shared" si="117"/>
        <v>390160.5801123798</v>
      </c>
      <c r="BF291" s="5">
        <f t="shared" si="118"/>
        <v>950233.63278329419</v>
      </c>
      <c r="BG291" s="5">
        <f t="shared" si="90"/>
        <v>284839.4198876202</v>
      </c>
      <c r="BH291" s="5">
        <f t="shared" si="91"/>
        <v>1340394.2128956739</v>
      </c>
      <c r="BI291" s="150"/>
      <c r="BJ291" s="2">
        <v>284</v>
      </c>
      <c r="BK291" s="118">
        <v>53479</v>
      </c>
      <c r="BL291" s="5">
        <f t="shared" si="119"/>
        <v>282848.21795321547</v>
      </c>
      <c r="BM291" s="5">
        <f t="shared" si="120"/>
        <v>4604.6898903792935</v>
      </c>
      <c r="BN291" s="5">
        <f t="shared" si="92"/>
        <v>2895.8152402452833</v>
      </c>
      <c r="BO291" s="35">
        <f t="shared" si="93"/>
        <v>0.12285664422567157</v>
      </c>
      <c r="BP291" s="5">
        <f t="shared" si="94"/>
        <v>1708.8746501340102</v>
      </c>
      <c r="BQ291" s="35">
        <f t="shared" si="95"/>
        <v>7.2499999999999995E-2</v>
      </c>
      <c r="BR291" s="5">
        <f t="shared" si="121"/>
        <v>395047.59728702973</v>
      </c>
      <c r="BS291" s="5">
        <f t="shared" si="122"/>
        <v>912684.33158068929</v>
      </c>
      <c r="BT291" s="5">
        <f t="shared" si="96"/>
        <v>279952.40271297016</v>
      </c>
      <c r="BU291" s="5">
        <f t="shared" si="97"/>
        <v>1307731.9288677191</v>
      </c>
      <c r="BV291" s="150"/>
      <c r="BW291" s="2">
        <v>284</v>
      </c>
      <c r="BX291" s="118">
        <v>53479</v>
      </c>
      <c r="BY291" s="5">
        <f t="shared" si="123"/>
        <v>277921.19594815333</v>
      </c>
      <c r="BZ291" s="5">
        <f t="shared" si="124"/>
        <v>4490.7918424594827</v>
      </c>
      <c r="CA291" s="5">
        <f t="shared" si="98"/>
        <v>2869.5848660952552</v>
      </c>
      <c r="CB291" s="35">
        <f t="shared" si="99"/>
        <v>0.12390209489299613</v>
      </c>
      <c r="CC291" s="5">
        <f t="shared" si="100"/>
        <v>1621.2069763642278</v>
      </c>
      <c r="CD291" s="35">
        <f t="shared" si="101"/>
        <v>7.0000000000000007E-2</v>
      </c>
      <c r="CE291" s="5">
        <f t="shared" si="125"/>
        <v>399948.38891794201</v>
      </c>
      <c r="CF291" s="5">
        <f t="shared" si="126"/>
        <v>875436.49434055167</v>
      </c>
      <c r="CG291" s="5">
        <f t="shared" si="102"/>
        <v>275051.61108205805</v>
      </c>
      <c r="CH291" s="5">
        <f t="shared" si="103"/>
        <v>1275384.8832584936</v>
      </c>
    </row>
    <row r="292" spans="9:86" ht="14.25" customHeight="1">
      <c r="I292" s="150"/>
      <c r="J292" s="2">
        <v>285</v>
      </c>
      <c r="K292" s="118">
        <v>53509</v>
      </c>
      <c r="L292" s="5">
        <f t="shared" si="104"/>
        <v>299396.72695208807</v>
      </c>
      <c r="M292" s="5">
        <f t="shared" si="67"/>
        <v>5071.049577343746</v>
      </c>
      <c r="N292" s="5">
        <f t="shared" si="68"/>
        <v>3012.6970795481407</v>
      </c>
      <c r="O292" s="35">
        <f t="shared" si="69"/>
        <v>0.12075070199535978</v>
      </c>
      <c r="P292" s="5">
        <f t="shared" si="70"/>
        <v>2058.3524977956054</v>
      </c>
      <c r="Q292" s="35">
        <f t="shared" si="71"/>
        <v>8.2500000000000004E-2</v>
      </c>
      <c r="R292" s="5">
        <f t="shared" si="105"/>
        <v>378615.97012746031</v>
      </c>
      <c r="S292" s="5">
        <f t="shared" si="106"/>
        <v>1066633.1594155075</v>
      </c>
      <c r="T292" s="5">
        <f t="shared" si="72"/>
        <v>296384.02987253992</v>
      </c>
      <c r="U292" s="5">
        <f t="shared" si="73"/>
        <v>1445249.1295429678</v>
      </c>
      <c r="V292" s="150"/>
      <c r="W292" s="2">
        <v>285</v>
      </c>
      <c r="X292" s="118">
        <v>53509</v>
      </c>
      <c r="Y292" s="5">
        <f t="shared" si="107"/>
        <v>294563.61705427861</v>
      </c>
      <c r="Z292" s="5">
        <f t="shared" si="108"/>
        <v>4952.9108736857979</v>
      </c>
      <c r="AA292" s="5">
        <f t="shared" si="74"/>
        <v>2989.1534266572735</v>
      </c>
      <c r="AB292" s="35">
        <f t="shared" si="75"/>
        <v>0.12177281593224605</v>
      </c>
      <c r="AC292" s="5">
        <f t="shared" si="76"/>
        <v>1963.7574470285242</v>
      </c>
      <c r="AD292" s="35">
        <f t="shared" si="77"/>
        <v>0.08</v>
      </c>
      <c r="AE292" s="5">
        <f t="shared" si="109"/>
        <v>383425.53637237853</v>
      </c>
      <c r="AF292" s="5">
        <f t="shared" si="110"/>
        <v>1028154.0626280742</v>
      </c>
      <c r="AG292" s="5">
        <f t="shared" si="78"/>
        <v>291574.46362762136</v>
      </c>
      <c r="AH292" s="5">
        <f t="shared" si="79"/>
        <v>1411579.5990004528</v>
      </c>
      <c r="AI292" s="150"/>
      <c r="AJ292" s="2">
        <v>285</v>
      </c>
      <c r="AK292" s="118">
        <v>53509</v>
      </c>
      <c r="AL292" s="5">
        <f t="shared" si="111"/>
        <v>289710.51566328772</v>
      </c>
      <c r="AM292" s="5">
        <f t="shared" si="112"/>
        <v>4835.7826575235513</v>
      </c>
      <c r="AN292" s="5">
        <f t="shared" si="80"/>
        <v>2964.7355771981515</v>
      </c>
      <c r="AO292" s="35">
        <f t="shared" si="81"/>
        <v>0.12280129647667509</v>
      </c>
      <c r="AP292" s="5">
        <f t="shared" si="82"/>
        <v>1871.0470803253997</v>
      </c>
      <c r="AQ292" s="35">
        <f t="shared" si="83"/>
        <v>7.7499999999999999E-2</v>
      </c>
      <c r="AR292" s="5">
        <f t="shared" si="113"/>
        <v>388254.21991391014</v>
      </c>
      <c r="AS292" s="5">
        <f t="shared" si="114"/>
        <v>989943.83748030278</v>
      </c>
      <c r="AT292" s="5">
        <f t="shared" si="84"/>
        <v>286745.78008608957</v>
      </c>
      <c r="AU292" s="5">
        <f t="shared" si="85"/>
        <v>1378198.057394213</v>
      </c>
      <c r="AV292" s="150"/>
      <c r="AW292" s="2">
        <v>285</v>
      </c>
      <c r="AX292" s="118">
        <v>53509</v>
      </c>
      <c r="AY292" s="5">
        <f t="shared" si="115"/>
        <v>284839.4198876202</v>
      </c>
      <c r="AZ292" s="5">
        <f t="shared" si="116"/>
        <v>4719.6979327312483</v>
      </c>
      <c r="BA292" s="5">
        <f t="shared" si="86"/>
        <v>2939.4515584336223</v>
      </c>
      <c r="BB292" s="35">
        <f t="shared" si="87"/>
        <v>0.1238361555262265</v>
      </c>
      <c r="BC292" s="5">
        <f t="shared" si="88"/>
        <v>1780.2463742976261</v>
      </c>
      <c r="BD292" s="35">
        <f t="shared" si="89"/>
        <v>7.4999999999999997E-2</v>
      </c>
      <c r="BE292" s="5">
        <f t="shared" si="117"/>
        <v>393100.03167081345</v>
      </c>
      <c r="BF292" s="5">
        <f t="shared" si="118"/>
        <v>952013.87915759184</v>
      </c>
      <c r="BG292" s="5">
        <f t="shared" si="90"/>
        <v>281899.96832918655</v>
      </c>
      <c r="BH292" s="5">
        <f t="shared" si="91"/>
        <v>1345113.9108284053</v>
      </c>
      <c r="BI292" s="150"/>
      <c r="BJ292" s="2">
        <v>285</v>
      </c>
      <c r="BK292" s="118">
        <v>53509</v>
      </c>
      <c r="BL292" s="5">
        <f t="shared" si="119"/>
        <v>279952.40271297016</v>
      </c>
      <c r="BM292" s="5">
        <f t="shared" si="120"/>
        <v>4604.6898903792935</v>
      </c>
      <c r="BN292" s="5">
        <f t="shared" si="92"/>
        <v>2913.3107906550986</v>
      </c>
      <c r="BO292" s="35">
        <f t="shared" si="93"/>
        <v>0.12487740469119932</v>
      </c>
      <c r="BP292" s="5">
        <f t="shared" si="94"/>
        <v>1691.3790997241947</v>
      </c>
      <c r="BQ292" s="35">
        <f t="shared" si="95"/>
        <v>7.2499999999999995E-2</v>
      </c>
      <c r="BR292" s="5">
        <f t="shared" si="121"/>
        <v>397960.90807768481</v>
      </c>
      <c r="BS292" s="5">
        <f t="shared" si="122"/>
        <v>914375.71068041353</v>
      </c>
      <c r="BT292" s="5">
        <f t="shared" si="96"/>
        <v>277039.09192231507</v>
      </c>
      <c r="BU292" s="5">
        <f t="shared" si="97"/>
        <v>1312336.6187580982</v>
      </c>
      <c r="BV292" s="150"/>
      <c r="BW292" s="2">
        <v>285</v>
      </c>
      <c r="BX292" s="118">
        <v>53509</v>
      </c>
      <c r="BY292" s="5">
        <f t="shared" si="123"/>
        <v>275051.61108205805</v>
      </c>
      <c r="BZ292" s="5">
        <f t="shared" si="124"/>
        <v>4490.7918424594827</v>
      </c>
      <c r="CA292" s="5">
        <f t="shared" si="98"/>
        <v>2886.3241111474772</v>
      </c>
      <c r="CB292" s="35">
        <f t="shared" si="99"/>
        <v>0.12592505529239223</v>
      </c>
      <c r="CC292" s="5">
        <f t="shared" si="100"/>
        <v>1604.4677313120053</v>
      </c>
      <c r="CD292" s="35">
        <f t="shared" si="101"/>
        <v>7.0000000000000007E-2</v>
      </c>
      <c r="CE292" s="5">
        <f t="shared" si="125"/>
        <v>402834.7130290895</v>
      </c>
      <c r="CF292" s="5">
        <f t="shared" si="126"/>
        <v>877040.9620718637</v>
      </c>
      <c r="CG292" s="5">
        <f t="shared" si="102"/>
        <v>272165.28697091056</v>
      </c>
      <c r="CH292" s="5">
        <f t="shared" si="103"/>
        <v>1279875.6751009533</v>
      </c>
    </row>
    <row r="293" spans="9:86" ht="14.25" customHeight="1">
      <c r="I293" s="150"/>
      <c r="J293" s="2">
        <v>286</v>
      </c>
      <c r="K293" s="118">
        <v>53540</v>
      </c>
      <c r="L293" s="5">
        <f t="shared" si="104"/>
        <v>296384.02987253992</v>
      </c>
      <c r="M293" s="5">
        <f t="shared" si="67"/>
        <v>5071.049577343746</v>
      </c>
      <c r="N293" s="5">
        <f t="shared" si="68"/>
        <v>3033.409371970034</v>
      </c>
      <c r="O293" s="35">
        <f t="shared" si="69"/>
        <v>0.12281671343525033</v>
      </c>
      <c r="P293" s="5">
        <f t="shared" si="70"/>
        <v>2037.640205373712</v>
      </c>
      <c r="Q293" s="35">
        <f t="shared" si="71"/>
        <v>8.2500000000000004E-2</v>
      </c>
      <c r="R293" s="5">
        <f t="shared" si="105"/>
        <v>381649.37949943036</v>
      </c>
      <c r="S293" s="5">
        <f t="shared" si="106"/>
        <v>1068670.7996208812</v>
      </c>
      <c r="T293" s="5">
        <f t="shared" si="72"/>
        <v>293350.62050056987</v>
      </c>
      <c r="U293" s="5">
        <f t="shared" si="73"/>
        <v>1450320.1791203115</v>
      </c>
      <c r="V293" s="150"/>
      <c r="W293" s="2">
        <v>286</v>
      </c>
      <c r="X293" s="118">
        <v>53540</v>
      </c>
      <c r="Y293" s="5">
        <f t="shared" si="107"/>
        <v>291574.46362762136</v>
      </c>
      <c r="Z293" s="5">
        <f t="shared" si="108"/>
        <v>4952.9108736857979</v>
      </c>
      <c r="AA293" s="5">
        <f t="shared" si="74"/>
        <v>3009.0811161683223</v>
      </c>
      <c r="AB293" s="35">
        <f t="shared" si="75"/>
        <v>0.12384134380209558</v>
      </c>
      <c r="AC293" s="5">
        <f t="shared" si="76"/>
        <v>1943.8297575174759</v>
      </c>
      <c r="AD293" s="35">
        <f t="shared" si="77"/>
        <v>0.08</v>
      </c>
      <c r="AE293" s="5">
        <f t="shared" si="109"/>
        <v>386434.61748854682</v>
      </c>
      <c r="AF293" s="5">
        <f t="shared" si="110"/>
        <v>1030097.8923855916</v>
      </c>
      <c r="AG293" s="5">
        <f t="shared" si="78"/>
        <v>288565.38251145306</v>
      </c>
      <c r="AH293" s="5">
        <f t="shared" si="79"/>
        <v>1416532.5098741385</v>
      </c>
      <c r="AI293" s="150"/>
      <c r="AJ293" s="2">
        <v>286</v>
      </c>
      <c r="AK293" s="118">
        <v>53540</v>
      </c>
      <c r="AL293" s="5">
        <f t="shared" si="111"/>
        <v>286745.78008608957</v>
      </c>
      <c r="AM293" s="5">
        <f t="shared" si="112"/>
        <v>4835.7826575235513</v>
      </c>
      <c r="AN293" s="5">
        <f t="shared" si="80"/>
        <v>2983.8828278008896</v>
      </c>
      <c r="AO293" s="35">
        <f t="shared" si="81"/>
        <v>0.12487226114665217</v>
      </c>
      <c r="AP293" s="5">
        <f t="shared" si="82"/>
        <v>1851.8998297226617</v>
      </c>
      <c r="AQ293" s="35">
        <f t="shared" si="83"/>
        <v>7.7499999999999999E-2</v>
      </c>
      <c r="AR293" s="5">
        <f t="shared" si="113"/>
        <v>391238.10274171102</v>
      </c>
      <c r="AS293" s="5">
        <f t="shared" si="114"/>
        <v>991795.73731002549</v>
      </c>
      <c r="AT293" s="5">
        <f t="shared" si="84"/>
        <v>283761.89725828869</v>
      </c>
      <c r="AU293" s="5">
        <f t="shared" si="85"/>
        <v>1383033.8400517364</v>
      </c>
      <c r="AV293" s="150"/>
      <c r="AW293" s="2">
        <v>286</v>
      </c>
      <c r="AX293" s="118">
        <v>53540</v>
      </c>
      <c r="AY293" s="5">
        <f t="shared" si="115"/>
        <v>281899.96832918655</v>
      </c>
      <c r="AZ293" s="5">
        <f t="shared" si="116"/>
        <v>4719.6979327312483</v>
      </c>
      <c r="BA293" s="5">
        <f t="shared" si="86"/>
        <v>2957.8231306738326</v>
      </c>
      <c r="BB293" s="35">
        <f t="shared" si="87"/>
        <v>0.1259094769625454</v>
      </c>
      <c r="BC293" s="5">
        <f t="shared" si="88"/>
        <v>1761.8748020574158</v>
      </c>
      <c r="BD293" s="35">
        <f t="shared" si="89"/>
        <v>7.4999999999999997E-2</v>
      </c>
      <c r="BE293" s="5">
        <f t="shared" si="117"/>
        <v>396057.85480148729</v>
      </c>
      <c r="BF293" s="5">
        <f t="shared" si="118"/>
        <v>953775.75395964924</v>
      </c>
      <c r="BG293" s="5">
        <f t="shared" si="90"/>
        <v>278942.14519851271</v>
      </c>
      <c r="BH293" s="5">
        <f t="shared" si="91"/>
        <v>1349833.6087611364</v>
      </c>
      <c r="BI293" s="150"/>
      <c r="BJ293" s="2">
        <v>286</v>
      </c>
      <c r="BK293" s="118">
        <v>53540</v>
      </c>
      <c r="BL293" s="5">
        <f t="shared" si="119"/>
        <v>277039.09192231507</v>
      </c>
      <c r="BM293" s="5">
        <f t="shared" si="120"/>
        <v>4604.6898903792935</v>
      </c>
      <c r="BN293" s="5">
        <f t="shared" si="92"/>
        <v>2930.9120433486401</v>
      </c>
      <c r="BO293" s="35">
        <f t="shared" si="93"/>
        <v>0.12695300246669167</v>
      </c>
      <c r="BP293" s="5">
        <f t="shared" si="94"/>
        <v>1673.7778470306534</v>
      </c>
      <c r="BQ293" s="35">
        <f t="shared" si="95"/>
        <v>7.2499999999999995E-2</v>
      </c>
      <c r="BR293" s="5">
        <f t="shared" si="121"/>
        <v>400891.82012103347</v>
      </c>
      <c r="BS293" s="5">
        <f t="shared" si="122"/>
        <v>916049.48852744419</v>
      </c>
      <c r="BT293" s="5">
        <f t="shared" si="96"/>
        <v>274108.17987896642</v>
      </c>
      <c r="BU293" s="5">
        <f t="shared" si="97"/>
        <v>1316941.3086484778</v>
      </c>
      <c r="BV293" s="150"/>
      <c r="BW293" s="2">
        <v>286</v>
      </c>
      <c r="BX293" s="118">
        <v>53540</v>
      </c>
      <c r="BY293" s="5">
        <f t="shared" si="123"/>
        <v>272165.28697091056</v>
      </c>
      <c r="BZ293" s="5">
        <f t="shared" si="124"/>
        <v>4490.7918424594827</v>
      </c>
      <c r="CA293" s="5">
        <f t="shared" si="98"/>
        <v>2903.1610017958378</v>
      </c>
      <c r="CB293" s="35">
        <f t="shared" si="99"/>
        <v>0.12800284859719668</v>
      </c>
      <c r="CC293" s="5">
        <f t="shared" si="100"/>
        <v>1587.6308406636449</v>
      </c>
      <c r="CD293" s="35">
        <f t="shared" si="101"/>
        <v>7.0000000000000007E-2</v>
      </c>
      <c r="CE293" s="5">
        <f t="shared" si="125"/>
        <v>405737.87403088534</v>
      </c>
      <c r="CF293" s="5">
        <f t="shared" si="126"/>
        <v>878628.59291252738</v>
      </c>
      <c r="CG293" s="5">
        <f t="shared" si="102"/>
        <v>269262.12596911471</v>
      </c>
      <c r="CH293" s="5">
        <f t="shared" si="103"/>
        <v>1284366.4669434128</v>
      </c>
    </row>
    <row r="294" spans="9:86" ht="14.25" customHeight="1">
      <c r="I294" s="150"/>
      <c r="J294" s="2">
        <v>287</v>
      </c>
      <c r="K294" s="118">
        <v>53571</v>
      </c>
      <c r="L294" s="5">
        <f t="shared" si="104"/>
        <v>293350.62050056987</v>
      </c>
      <c r="M294" s="5">
        <f t="shared" si="67"/>
        <v>5071.049577343746</v>
      </c>
      <c r="N294" s="5">
        <f t="shared" si="68"/>
        <v>3054.2640614023285</v>
      </c>
      <c r="O294" s="35">
        <f t="shared" si="69"/>
        <v>0.12493980300531439</v>
      </c>
      <c r="P294" s="5">
        <f t="shared" si="70"/>
        <v>2016.7855159414178</v>
      </c>
      <c r="Q294" s="35">
        <f t="shared" si="71"/>
        <v>8.2500000000000004E-2</v>
      </c>
      <c r="R294" s="5">
        <f t="shared" si="105"/>
        <v>384703.64356083272</v>
      </c>
      <c r="S294" s="5">
        <f t="shared" si="106"/>
        <v>1070687.5851368227</v>
      </c>
      <c r="T294" s="5">
        <f t="shared" si="72"/>
        <v>290296.35643916752</v>
      </c>
      <c r="U294" s="5">
        <f t="shared" si="73"/>
        <v>1455391.2286976553</v>
      </c>
      <c r="V294" s="150"/>
      <c r="W294" s="2">
        <v>287</v>
      </c>
      <c r="X294" s="118">
        <v>53571</v>
      </c>
      <c r="Y294" s="5">
        <f t="shared" si="107"/>
        <v>288565.38251145306</v>
      </c>
      <c r="Z294" s="5">
        <f t="shared" si="108"/>
        <v>4952.9108736857979</v>
      </c>
      <c r="AA294" s="5">
        <f t="shared" si="74"/>
        <v>3029.1416569427774</v>
      </c>
      <c r="AB294" s="35">
        <f t="shared" si="75"/>
        <v>0.12596694574710679</v>
      </c>
      <c r="AC294" s="5">
        <f t="shared" si="76"/>
        <v>1923.7692167430205</v>
      </c>
      <c r="AD294" s="35">
        <f t="shared" si="77"/>
        <v>0.08</v>
      </c>
      <c r="AE294" s="5">
        <f t="shared" si="109"/>
        <v>389463.7591454896</v>
      </c>
      <c r="AF294" s="5">
        <f t="shared" si="110"/>
        <v>1032021.6616023347</v>
      </c>
      <c r="AG294" s="5">
        <f t="shared" si="78"/>
        <v>285536.24085451028</v>
      </c>
      <c r="AH294" s="5">
        <f t="shared" si="79"/>
        <v>1421485.4207478242</v>
      </c>
      <c r="AI294" s="150"/>
      <c r="AJ294" s="2">
        <v>287</v>
      </c>
      <c r="AK294" s="118">
        <v>53571</v>
      </c>
      <c r="AL294" s="5">
        <f t="shared" si="111"/>
        <v>283761.89725828869</v>
      </c>
      <c r="AM294" s="5">
        <f t="shared" si="112"/>
        <v>4835.7826575235513</v>
      </c>
      <c r="AN294" s="5">
        <f t="shared" si="80"/>
        <v>3003.1537377304367</v>
      </c>
      <c r="AO294" s="35">
        <f t="shared" si="81"/>
        <v>0.12700029567381452</v>
      </c>
      <c r="AP294" s="5">
        <f t="shared" si="82"/>
        <v>1832.6289197931144</v>
      </c>
      <c r="AQ294" s="35">
        <f t="shared" si="83"/>
        <v>7.7499999999999999E-2</v>
      </c>
      <c r="AR294" s="5">
        <f t="shared" si="113"/>
        <v>394241.25647944148</v>
      </c>
      <c r="AS294" s="5">
        <f t="shared" si="114"/>
        <v>993628.36622981855</v>
      </c>
      <c r="AT294" s="5">
        <f t="shared" si="84"/>
        <v>280758.74352055823</v>
      </c>
      <c r="AU294" s="5">
        <f t="shared" si="85"/>
        <v>1387869.6227092601</v>
      </c>
      <c r="AV294" s="150"/>
      <c r="AW294" s="2">
        <v>287</v>
      </c>
      <c r="AX294" s="118">
        <v>53571</v>
      </c>
      <c r="AY294" s="5">
        <f t="shared" si="115"/>
        <v>278942.14519851271</v>
      </c>
      <c r="AZ294" s="5">
        <f t="shared" si="116"/>
        <v>4719.6979327312483</v>
      </c>
      <c r="BA294" s="5">
        <f t="shared" si="86"/>
        <v>2976.3095252405437</v>
      </c>
      <c r="BB294" s="35">
        <f t="shared" si="87"/>
        <v>0.1280398638845664</v>
      </c>
      <c r="BC294" s="5">
        <f t="shared" si="88"/>
        <v>1743.3884074907044</v>
      </c>
      <c r="BD294" s="35">
        <f t="shared" si="89"/>
        <v>7.4999999999999997E-2</v>
      </c>
      <c r="BE294" s="5">
        <f t="shared" si="117"/>
        <v>399034.16432672786</v>
      </c>
      <c r="BF294" s="5">
        <f t="shared" si="118"/>
        <v>955519.14236713992</v>
      </c>
      <c r="BG294" s="5">
        <f t="shared" si="90"/>
        <v>275965.83567327214</v>
      </c>
      <c r="BH294" s="5">
        <f t="shared" si="91"/>
        <v>1354553.3066938678</v>
      </c>
      <c r="BI294" s="150"/>
      <c r="BJ294" s="2">
        <v>287</v>
      </c>
      <c r="BK294" s="118">
        <v>53571</v>
      </c>
      <c r="BL294" s="5">
        <f t="shared" si="119"/>
        <v>274108.17987896642</v>
      </c>
      <c r="BM294" s="5">
        <f t="shared" si="120"/>
        <v>4604.6898903792935</v>
      </c>
      <c r="BN294" s="5">
        <f t="shared" si="92"/>
        <v>2948.6196369438712</v>
      </c>
      <c r="BO294" s="35">
        <f t="shared" si="93"/>
        <v>0.12908566121211762</v>
      </c>
      <c r="BP294" s="5">
        <f t="shared" si="94"/>
        <v>1656.070253435422</v>
      </c>
      <c r="BQ294" s="35">
        <f t="shared" si="95"/>
        <v>7.2499999999999995E-2</v>
      </c>
      <c r="BR294" s="5">
        <f t="shared" si="121"/>
        <v>403840.43975797732</v>
      </c>
      <c r="BS294" s="5">
        <f t="shared" si="122"/>
        <v>917705.5587808796</v>
      </c>
      <c r="BT294" s="5">
        <f t="shared" si="96"/>
        <v>271159.56024202256</v>
      </c>
      <c r="BU294" s="5">
        <f t="shared" si="97"/>
        <v>1321545.9985388569</v>
      </c>
      <c r="BV294" s="150"/>
      <c r="BW294" s="2">
        <v>287</v>
      </c>
      <c r="BX294" s="118">
        <v>53571</v>
      </c>
      <c r="BY294" s="5">
        <f t="shared" si="123"/>
        <v>269262.12596911471</v>
      </c>
      <c r="BZ294" s="5">
        <f t="shared" si="124"/>
        <v>4490.7918424594827</v>
      </c>
      <c r="CA294" s="5">
        <f t="shared" si="98"/>
        <v>2920.096107639647</v>
      </c>
      <c r="CB294" s="35">
        <f t="shared" si="99"/>
        <v>0.13013769822085972</v>
      </c>
      <c r="CC294" s="5">
        <f t="shared" si="100"/>
        <v>1570.6957348198359</v>
      </c>
      <c r="CD294" s="35">
        <f t="shared" si="101"/>
        <v>7.0000000000000007E-2</v>
      </c>
      <c r="CE294" s="5">
        <f t="shared" si="125"/>
        <v>408657.97013852501</v>
      </c>
      <c r="CF294" s="5">
        <f t="shared" si="126"/>
        <v>880199.28864734725</v>
      </c>
      <c r="CG294" s="5">
        <f t="shared" si="102"/>
        <v>266342.02986147505</v>
      </c>
      <c r="CH294" s="5">
        <f t="shared" si="103"/>
        <v>1288857.2587858723</v>
      </c>
    </row>
    <row r="295" spans="9:86" ht="14.25" customHeight="1">
      <c r="I295" s="150"/>
      <c r="J295" s="2">
        <v>288</v>
      </c>
      <c r="K295" s="118">
        <v>53601</v>
      </c>
      <c r="L295" s="5">
        <f t="shared" si="104"/>
        <v>290296.35643916752</v>
      </c>
      <c r="M295" s="5">
        <f t="shared" si="67"/>
        <v>5071.049577343746</v>
      </c>
      <c r="N295" s="5">
        <f t="shared" si="68"/>
        <v>3075.2621268244693</v>
      </c>
      <c r="O295" s="35">
        <f t="shared" si="69"/>
        <v>0.12712231725728462</v>
      </c>
      <c r="P295" s="5">
        <f t="shared" si="70"/>
        <v>1995.7874505192767</v>
      </c>
      <c r="Q295" s="35">
        <f t="shared" si="71"/>
        <v>8.2500000000000004E-2</v>
      </c>
      <c r="R295" s="5">
        <f t="shared" si="105"/>
        <v>387778.90568765718</v>
      </c>
      <c r="S295" s="5">
        <f t="shared" si="106"/>
        <v>1072683.372587342</v>
      </c>
      <c r="T295" s="5">
        <f t="shared" si="72"/>
        <v>287221.09431234305</v>
      </c>
      <c r="U295" s="5">
        <f t="shared" si="73"/>
        <v>1460462.2782749992</v>
      </c>
      <c r="V295" s="150"/>
      <c r="W295" s="2">
        <v>288</v>
      </c>
      <c r="X295" s="118">
        <v>53601</v>
      </c>
      <c r="Y295" s="5">
        <f t="shared" si="107"/>
        <v>285536.24085451028</v>
      </c>
      <c r="Z295" s="5">
        <f t="shared" si="108"/>
        <v>4952.9108736857979</v>
      </c>
      <c r="AA295" s="5">
        <f t="shared" si="74"/>
        <v>3049.335934655729</v>
      </c>
      <c r="AB295" s="35">
        <f t="shared" si="75"/>
        <v>0.12815196805267723</v>
      </c>
      <c r="AC295" s="5">
        <f t="shared" si="76"/>
        <v>1903.5749390300687</v>
      </c>
      <c r="AD295" s="35">
        <f t="shared" si="77"/>
        <v>0.08</v>
      </c>
      <c r="AE295" s="5">
        <f t="shared" si="109"/>
        <v>392513.09508014534</v>
      </c>
      <c r="AF295" s="5">
        <f t="shared" si="110"/>
        <v>1033925.2365413648</v>
      </c>
      <c r="AG295" s="5">
        <f t="shared" si="78"/>
        <v>282486.90491985454</v>
      </c>
      <c r="AH295" s="5">
        <f t="shared" si="79"/>
        <v>1426438.3316215102</v>
      </c>
      <c r="AI295" s="150"/>
      <c r="AJ295" s="2">
        <v>288</v>
      </c>
      <c r="AK295" s="118">
        <v>53601</v>
      </c>
      <c r="AL295" s="5">
        <f t="shared" si="111"/>
        <v>280758.74352055823</v>
      </c>
      <c r="AM295" s="5">
        <f t="shared" si="112"/>
        <v>4835.7826575235513</v>
      </c>
      <c r="AN295" s="5">
        <f t="shared" si="80"/>
        <v>3022.5491056199462</v>
      </c>
      <c r="AO295" s="35">
        <f t="shared" si="81"/>
        <v>0.12918774607916525</v>
      </c>
      <c r="AP295" s="5">
        <f t="shared" si="82"/>
        <v>1813.2335519036053</v>
      </c>
      <c r="AQ295" s="35">
        <f t="shared" si="83"/>
        <v>7.7499999999999999E-2</v>
      </c>
      <c r="AR295" s="5">
        <f t="shared" si="113"/>
        <v>397263.80558506143</v>
      </c>
      <c r="AS295" s="5">
        <f t="shared" si="114"/>
        <v>995441.59978172218</v>
      </c>
      <c r="AT295" s="5">
        <f t="shared" si="84"/>
        <v>277736.19441493828</v>
      </c>
      <c r="AU295" s="5">
        <f t="shared" si="85"/>
        <v>1392705.4053667835</v>
      </c>
      <c r="AV295" s="150"/>
      <c r="AW295" s="2">
        <v>288</v>
      </c>
      <c r="AX295" s="118">
        <v>53601</v>
      </c>
      <c r="AY295" s="5">
        <f t="shared" si="115"/>
        <v>275965.83567327214</v>
      </c>
      <c r="AZ295" s="5">
        <f t="shared" si="116"/>
        <v>4719.6979327312483</v>
      </c>
      <c r="BA295" s="5">
        <f t="shared" si="86"/>
        <v>2994.9114597732978</v>
      </c>
      <c r="BB295" s="35">
        <f t="shared" si="87"/>
        <v>0.13022966205073744</v>
      </c>
      <c r="BC295" s="5">
        <f t="shared" si="88"/>
        <v>1724.7864729579508</v>
      </c>
      <c r="BD295" s="35">
        <f t="shared" si="89"/>
        <v>7.4999999999999997E-2</v>
      </c>
      <c r="BE295" s="5">
        <f t="shared" si="117"/>
        <v>402029.07578650117</v>
      </c>
      <c r="BF295" s="5">
        <f t="shared" si="118"/>
        <v>957243.92884009785</v>
      </c>
      <c r="BG295" s="5">
        <f t="shared" si="90"/>
        <v>272970.92421349883</v>
      </c>
      <c r="BH295" s="5">
        <f t="shared" si="91"/>
        <v>1359273.0046265991</v>
      </c>
      <c r="BI295" s="150"/>
      <c r="BJ295" s="2">
        <v>288</v>
      </c>
      <c r="BK295" s="118">
        <v>53601</v>
      </c>
      <c r="BL295" s="5">
        <f t="shared" si="119"/>
        <v>271159.56024202256</v>
      </c>
      <c r="BM295" s="5">
        <f t="shared" si="120"/>
        <v>4604.6898903792935</v>
      </c>
      <c r="BN295" s="5">
        <f t="shared" si="92"/>
        <v>2966.434213917074</v>
      </c>
      <c r="BO295" s="35">
        <f t="shared" si="93"/>
        <v>0.13127772642510821</v>
      </c>
      <c r="BP295" s="5">
        <f t="shared" si="94"/>
        <v>1638.2556764622195</v>
      </c>
      <c r="BQ295" s="35">
        <f t="shared" si="95"/>
        <v>7.2499999999999995E-2</v>
      </c>
      <c r="BR295" s="5">
        <f t="shared" si="121"/>
        <v>406806.87397189438</v>
      </c>
      <c r="BS295" s="5">
        <f t="shared" si="122"/>
        <v>919343.8144573418</v>
      </c>
      <c r="BT295" s="5">
        <f t="shared" si="96"/>
        <v>268193.1260281055</v>
      </c>
      <c r="BU295" s="5">
        <f t="shared" si="97"/>
        <v>1326150.6884292362</v>
      </c>
      <c r="BV295" s="150"/>
      <c r="BW295" s="2">
        <v>288</v>
      </c>
      <c r="BX295" s="118">
        <v>53601</v>
      </c>
      <c r="BY295" s="5">
        <f t="shared" si="123"/>
        <v>266342.02986147505</v>
      </c>
      <c r="BZ295" s="5">
        <f t="shared" si="124"/>
        <v>4490.7918424594827</v>
      </c>
      <c r="CA295" s="5">
        <f t="shared" si="98"/>
        <v>2937.1300016008781</v>
      </c>
      <c r="CB295" s="35">
        <f t="shared" si="99"/>
        <v>0.13233194940183424</v>
      </c>
      <c r="CC295" s="5">
        <f t="shared" si="100"/>
        <v>1553.6618408586046</v>
      </c>
      <c r="CD295" s="35">
        <f t="shared" si="101"/>
        <v>7.0000000000000007E-2</v>
      </c>
      <c r="CE295" s="5">
        <f t="shared" si="125"/>
        <v>411595.1001401259</v>
      </c>
      <c r="CF295" s="5">
        <f t="shared" si="126"/>
        <v>881752.95048820588</v>
      </c>
      <c r="CG295" s="5">
        <f t="shared" si="102"/>
        <v>263404.89985987416</v>
      </c>
      <c r="CH295" s="5">
        <f t="shared" si="103"/>
        <v>1293348.0506283317</v>
      </c>
    </row>
    <row r="296" spans="9:86" ht="14.25" customHeight="1">
      <c r="I296" s="150"/>
      <c r="J296" s="2">
        <v>289</v>
      </c>
      <c r="K296" s="118">
        <v>53632</v>
      </c>
      <c r="L296" s="5">
        <f t="shared" si="104"/>
        <v>287221.09431234305</v>
      </c>
      <c r="M296" s="5">
        <f t="shared" si="67"/>
        <v>5071.049577343746</v>
      </c>
      <c r="N296" s="5">
        <f t="shared" si="68"/>
        <v>3096.4045539463878</v>
      </c>
      <c r="O296" s="35">
        <f t="shared" si="69"/>
        <v>0.12936673309568919</v>
      </c>
      <c r="P296" s="5">
        <f t="shared" si="70"/>
        <v>1974.6450233973585</v>
      </c>
      <c r="Q296" s="35">
        <f t="shared" si="71"/>
        <v>8.2500000000000004E-2</v>
      </c>
      <c r="R296" s="5">
        <f t="shared" si="105"/>
        <v>390875.31024160358</v>
      </c>
      <c r="S296" s="5">
        <f t="shared" si="106"/>
        <v>1074658.0176107395</v>
      </c>
      <c r="T296" s="5">
        <f t="shared" si="72"/>
        <v>284124.68975839665</v>
      </c>
      <c r="U296" s="5">
        <f t="shared" si="73"/>
        <v>1465533.327852343</v>
      </c>
      <c r="V296" s="150"/>
      <c r="W296" s="2">
        <v>289</v>
      </c>
      <c r="X296" s="118">
        <v>53632</v>
      </c>
      <c r="Y296" s="5">
        <f t="shared" si="107"/>
        <v>282486.90491985454</v>
      </c>
      <c r="Z296" s="5">
        <f t="shared" si="108"/>
        <v>4952.9108736857979</v>
      </c>
      <c r="AA296" s="5">
        <f t="shared" si="74"/>
        <v>3069.6648408867677</v>
      </c>
      <c r="AB296" s="35">
        <f t="shared" si="75"/>
        <v>0.13039888734344018</v>
      </c>
      <c r="AC296" s="5">
        <f t="shared" si="76"/>
        <v>1883.2460327990304</v>
      </c>
      <c r="AD296" s="35">
        <f t="shared" si="77"/>
        <v>0.08</v>
      </c>
      <c r="AE296" s="5">
        <f t="shared" si="109"/>
        <v>395582.75992103212</v>
      </c>
      <c r="AF296" s="5">
        <f t="shared" si="110"/>
        <v>1035808.4825741638</v>
      </c>
      <c r="AG296" s="5">
        <f t="shared" si="78"/>
        <v>279417.24007896776</v>
      </c>
      <c r="AH296" s="5">
        <f t="shared" si="79"/>
        <v>1431391.2424951959</v>
      </c>
      <c r="AI296" s="150"/>
      <c r="AJ296" s="2">
        <v>289</v>
      </c>
      <c r="AK296" s="118">
        <v>53632</v>
      </c>
      <c r="AL296" s="5">
        <f t="shared" si="111"/>
        <v>277736.19441493828</v>
      </c>
      <c r="AM296" s="5">
        <f t="shared" si="112"/>
        <v>4835.7826575235513</v>
      </c>
      <c r="AN296" s="5">
        <f t="shared" si="80"/>
        <v>3042.0697352604084</v>
      </c>
      <c r="AO296" s="35">
        <f t="shared" si="81"/>
        <v>0.13143708870939097</v>
      </c>
      <c r="AP296" s="5">
        <f t="shared" si="82"/>
        <v>1793.7129222631431</v>
      </c>
      <c r="AQ296" s="35">
        <f t="shared" si="83"/>
        <v>7.7499999999999999E-2</v>
      </c>
      <c r="AR296" s="5">
        <f t="shared" si="113"/>
        <v>400305.87532032182</v>
      </c>
      <c r="AS296" s="5">
        <f t="shared" si="114"/>
        <v>997235.31270398537</v>
      </c>
      <c r="AT296" s="5">
        <f t="shared" si="84"/>
        <v>274694.12467967789</v>
      </c>
      <c r="AU296" s="5">
        <f t="shared" si="85"/>
        <v>1397541.1880243071</v>
      </c>
      <c r="AV296" s="150"/>
      <c r="AW296" s="2">
        <v>289</v>
      </c>
      <c r="AX296" s="118">
        <v>53632</v>
      </c>
      <c r="AY296" s="5">
        <f t="shared" si="115"/>
        <v>272970.92421349883</v>
      </c>
      <c r="AZ296" s="5">
        <f t="shared" si="116"/>
        <v>4719.6979327312483</v>
      </c>
      <c r="BA296" s="5">
        <f t="shared" si="86"/>
        <v>3013.6296563968808</v>
      </c>
      <c r="BB296" s="35">
        <f t="shared" si="87"/>
        <v>0.13248134753164392</v>
      </c>
      <c r="BC296" s="5">
        <f t="shared" si="88"/>
        <v>1706.0682763343675</v>
      </c>
      <c r="BD296" s="35">
        <f t="shared" si="89"/>
        <v>7.4999999999999997E-2</v>
      </c>
      <c r="BE296" s="5">
        <f t="shared" si="117"/>
        <v>405042.70544289803</v>
      </c>
      <c r="BF296" s="5">
        <f t="shared" si="118"/>
        <v>958949.99711643218</v>
      </c>
      <c r="BG296" s="5">
        <f t="shared" si="90"/>
        <v>269957.29455710197</v>
      </c>
      <c r="BH296" s="5">
        <f t="shared" si="91"/>
        <v>1363992.7025593303</v>
      </c>
      <c r="BI296" s="150"/>
      <c r="BJ296" s="2">
        <v>289</v>
      </c>
      <c r="BK296" s="118">
        <v>53632</v>
      </c>
      <c r="BL296" s="5">
        <f t="shared" si="119"/>
        <v>268193.1260281055</v>
      </c>
      <c r="BM296" s="5">
        <f t="shared" si="120"/>
        <v>4604.6898903792935</v>
      </c>
      <c r="BN296" s="5">
        <f t="shared" si="92"/>
        <v>2984.3564206261563</v>
      </c>
      <c r="BO296" s="35">
        <f t="shared" si="93"/>
        <v>0.13353167390189152</v>
      </c>
      <c r="BP296" s="5">
        <f t="shared" si="94"/>
        <v>1620.3334697531373</v>
      </c>
      <c r="BQ296" s="35">
        <f t="shared" si="95"/>
        <v>7.2499999999999995E-2</v>
      </c>
      <c r="BR296" s="5">
        <f t="shared" si="121"/>
        <v>409791.23039252055</v>
      </c>
      <c r="BS296" s="5">
        <f t="shared" si="122"/>
        <v>920964.14792709495</v>
      </c>
      <c r="BT296" s="5">
        <f t="shared" si="96"/>
        <v>265208.76960747933</v>
      </c>
      <c r="BU296" s="5">
        <f t="shared" si="97"/>
        <v>1330755.3783196155</v>
      </c>
      <c r="BV296" s="150"/>
      <c r="BW296" s="2">
        <v>289</v>
      </c>
      <c r="BX296" s="118">
        <v>53632</v>
      </c>
      <c r="BY296" s="5">
        <f t="shared" si="123"/>
        <v>263404.89985987416</v>
      </c>
      <c r="BZ296" s="5">
        <f t="shared" si="124"/>
        <v>4490.7918424594827</v>
      </c>
      <c r="CA296" s="5">
        <f t="shared" si="98"/>
        <v>2954.2632599435501</v>
      </c>
      <c r="CB296" s="35">
        <f t="shared" si="99"/>
        <v>0.13458807766363445</v>
      </c>
      <c r="CC296" s="5">
        <f t="shared" si="100"/>
        <v>1536.5285825159326</v>
      </c>
      <c r="CD296" s="35">
        <f t="shared" si="101"/>
        <v>7.0000000000000007E-2</v>
      </c>
      <c r="CE296" s="5">
        <f t="shared" si="125"/>
        <v>414549.36340006947</v>
      </c>
      <c r="CF296" s="5">
        <f t="shared" si="126"/>
        <v>883289.47907072178</v>
      </c>
      <c r="CG296" s="5">
        <f t="shared" si="102"/>
        <v>260450.63659993061</v>
      </c>
      <c r="CH296" s="5">
        <f t="shared" si="103"/>
        <v>1297838.8424707912</v>
      </c>
    </row>
    <row r="297" spans="9:86" ht="14.25" customHeight="1">
      <c r="I297" s="150"/>
      <c r="J297" s="2">
        <v>290</v>
      </c>
      <c r="K297" s="118">
        <v>53662</v>
      </c>
      <c r="L297" s="5">
        <f t="shared" si="104"/>
        <v>284124.68975839665</v>
      </c>
      <c r="M297" s="5">
        <f t="shared" si="67"/>
        <v>5071.049577343746</v>
      </c>
      <c r="N297" s="5">
        <f t="shared" si="68"/>
        <v>3117.6923352547692</v>
      </c>
      <c r="O297" s="35">
        <f t="shared" si="69"/>
        <v>0.13167566695759708</v>
      </c>
      <c r="P297" s="5">
        <f t="shared" si="70"/>
        <v>1953.357242088977</v>
      </c>
      <c r="Q297" s="35">
        <f t="shared" si="71"/>
        <v>8.2500000000000004E-2</v>
      </c>
      <c r="R297" s="5">
        <f t="shared" si="105"/>
        <v>393993.00257685833</v>
      </c>
      <c r="S297" s="5">
        <f t="shared" si="106"/>
        <v>1076611.3748528284</v>
      </c>
      <c r="T297" s="5">
        <f t="shared" si="72"/>
        <v>281006.9974231419</v>
      </c>
      <c r="U297" s="5">
        <f t="shared" si="73"/>
        <v>1470604.3774296867</v>
      </c>
      <c r="V297" s="150"/>
      <c r="W297" s="2">
        <v>290</v>
      </c>
      <c r="X297" s="118">
        <v>53662</v>
      </c>
      <c r="Y297" s="5">
        <f t="shared" si="107"/>
        <v>279417.24007896776</v>
      </c>
      <c r="Z297" s="5">
        <f t="shared" si="108"/>
        <v>4952.9108736857979</v>
      </c>
      <c r="AA297" s="5">
        <f t="shared" si="74"/>
        <v>3090.1292731593458</v>
      </c>
      <c r="AB297" s="35">
        <f t="shared" si="75"/>
        <v>0.13271031976206019</v>
      </c>
      <c r="AC297" s="5">
        <f t="shared" si="76"/>
        <v>1862.7816005264519</v>
      </c>
      <c r="AD297" s="35">
        <f t="shared" si="77"/>
        <v>0.08</v>
      </c>
      <c r="AE297" s="5">
        <f t="shared" si="109"/>
        <v>398672.88919419149</v>
      </c>
      <c r="AF297" s="5">
        <f t="shared" si="110"/>
        <v>1037671.2641746902</v>
      </c>
      <c r="AG297" s="5">
        <f t="shared" si="78"/>
        <v>276327.11080580839</v>
      </c>
      <c r="AH297" s="5">
        <f t="shared" si="79"/>
        <v>1436344.1533688817</v>
      </c>
      <c r="AI297" s="150"/>
      <c r="AJ297" s="2">
        <v>290</v>
      </c>
      <c r="AK297" s="118">
        <v>53662</v>
      </c>
      <c r="AL297" s="5">
        <f t="shared" si="111"/>
        <v>274694.12467967789</v>
      </c>
      <c r="AM297" s="5">
        <f t="shared" si="112"/>
        <v>4835.7826575235513</v>
      </c>
      <c r="AN297" s="5">
        <f t="shared" si="80"/>
        <v>3061.7164356339649</v>
      </c>
      <c r="AO297" s="35">
        <f t="shared" si="81"/>
        <v>0.13375093941470703</v>
      </c>
      <c r="AP297" s="5">
        <f t="shared" si="82"/>
        <v>1774.0662218895864</v>
      </c>
      <c r="AQ297" s="35">
        <f t="shared" si="83"/>
        <v>7.7499999999999999E-2</v>
      </c>
      <c r="AR297" s="5">
        <f t="shared" si="113"/>
        <v>403367.59175595577</v>
      </c>
      <c r="AS297" s="5">
        <f t="shared" si="114"/>
        <v>999009.37892587495</v>
      </c>
      <c r="AT297" s="5">
        <f t="shared" si="84"/>
        <v>271632.40824404394</v>
      </c>
      <c r="AU297" s="5">
        <f t="shared" si="85"/>
        <v>1402376.9706818308</v>
      </c>
      <c r="AV297" s="150"/>
      <c r="AW297" s="2">
        <v>290</v>
      </c>
      <c r="AX297" s="118">
        <v>53662</v>
      </c>
      <c r="AY297" s="5">
        <f t="shared" si="115"/>
        <v>269957.29455710197</v>
      </c>
      <c r="AZ297" s="5">
        <f t="shared" si="116"/>
        <v>4719.6979327312483</v>
      </c>
      <c r="BA297" s="5">
        <f t="shared" si="86"/>
        <v>3032.4648417493609</v>
      </c>
      <c r="BB297" s="35">
        <f t="shared" si="87"/>
        <v>0.13479753588690349</v>
      </c>
      <c r="BC297" s="5">
        <f t="shared" si="88"/>
        <v>1687.2330909818872</v>
      </c>
      <c r="BD297" s="35">
        <f t="shared" si="89"/>
        <v>7.4999999999999997E-2</v>
      </c>
      <c r="BE297" s="5">
        <f t="shared" si="117"/>
        <v>408075.17028464738</v>
      </c>
      <c r="BF297" s="5">
        <f t="shared" si="118"/>
        <v>960637.23020741402</v>
      </c>
      <c r="BG297" s="5">
        <f t="shared" si="90"/>
        <v>266924.82971535262</v>
      </c>
      <c r="BH297" s="5">
        <f t="shared" si="91"/>
        <v>1368712.4004920614</v>
      </c>
      <c r="BI297" s="150"/>
      <c r="BJ297" s="2">
        <v>290</v>
      </c>
      <c r="BK297" s="118">
        <v>53662</v>
      </c>
      <c r="BL297" s="5">
        <f t="shared" si="119"/>
        <v>265208.76960747933</v>
      </c>
      <c r="BM297" s="5">
        <f t="shared" si="120"/>
        <v>4604.6898903792935</v>
      </c>
      <c r="BN297" s="5">
        <f t="shared" si="92"/>
        <v>3002.3869073341057</v>
      </c>
      <c r="BO297" s="35">
        <f t="shared" si="93"/>
        <v>0.13585011891323673</v>
      </c>
      <c r="BP297" s="5">
        <f t="shared" si="94"/>
        <v>1602.3029830451876</v>
      </c>
      <c r="BQ297" s="35">
        <f t="shared" si="95"/>
        <v>7.2499999999999995E-2</v>
      </c>
      <c r="BR297" s="5">
        <f t="shared" si="121"/>
        <v>412793.61729985464</v>
      </c>
      <c r="BS297" s="5">
        <f t="shared" si="122"/>
        <v>922566.45091014018</v>
      </c>
      <c r="BT297" s="5">
        <f t="shared" si="96"/>
        <v>262206.38270014524</v>
      </c>
      <c r="BU297" s="5">
        <f t="shared" si="97"/>
        <v>1335360.0682099948</v>
      </c>
      <c r="BV297" s="150"/>
      <c r="BW297" s="2">
        <v>290</v>
      </c>
      <c r="BX297" s="118">
        <v>53662</v>
      </c>
      <c r="BY297" s="5">
        <f t="shared" si="123"/>
        <v>260450.63659993061</v>
      </c>
      <c r="BZ297" s="5">
        <f t="shared" si="124"/>
        <v>4490.7918424594827</v>
      </c>
      <c r="CA297" s="5">
        <f t="shared" si="98"/>
        <v>2971.4964622932207</v>
      </c>
      <c r="CB297" s="35">
        <f t="shared" si="99"/>
        <v>0.13690869798982919</v>
      </c>
      <c r="CC297" s="5">
        <f t="shared" si="100"/>
        <v>1519.295380166262</v>
      </c>
      <c r="CD297" s="35">
        <f t="shared" si="101"/>
        <v>7.0000000000000007E-2</v>
      </c>
      <c r="CE297" s="5">
        <f t="shared" si="125"/>
        <v>417520.85986236267</v>
      </c>
      <c r="CF297" s="5">
        <f t="shared" si="126"/>
        <v>884808.77445088804</v>
      </c>
      <c r="CG297" s="5">
        <f t="shared" si="102"/>
        <v>257479.14013763738</v>
      </c>
      <c r="CH297" s="5">
        <f t="shared" si="103"/>
        <v>1302329.6343132507</v>
      </c>
    </row>
    <row r="298" spans="9:86" ht="14.25" customHeight="1">
      <c r="I298" s="150"/>
      <c r="J298" s="2">
        <v>291</v>
      </c>
      <c r="K298" s="118">
        <v>53693</v>
      </c>
      <c r="L298" s="5">
        <f t="shared" si="104"/>
        <v>281006.9974231419</v>
      </c>
      <c r="M298" s="5">
        <f t="shared" si="67"/>
        <v>5071.049577343746</v>
      </c>
      <c r="N298" s="5">
        <f t="shared" si="68"/>
        <v>3139.1264700596457</v>
      </c>
      <c r="O298" s="35">
        <f t="shared" si="69"/>
        <v>0.13405188477919922</v>
      </c>
      <c r="P298" s="5">
        <f t="shared" si="70"/>
        <v>1931.9231072841005</v>
      </c>
      <c r="Q298" s="35">
        <f t="shared" si="71"/>
        <v>8.2500000000000004E-2</v>
      </c>
      <c r="R298" s="5">
        <f t="shared" si="105"/>
        <v>397132.12904691795</v>
      </c>
      <c r="S298" s="5">
        <f t="shared" si="106"/>
        <v>1078543.2979601126</v>
      </c>
      <c r="T298" s="5">
        <f t="shared" si="72"/>
        <v>277867.87095308228</v>
      </c>
      <c r="U298" s="5">
        <f t="shared" si="73"/>
        <v>1475675.4270070305</v>
      </c>
      <c r="V298" s="150"/>
      <c r="W298" s="2">
        <v>291</v>
      </c>
      <c r="X298" s="118">
        <v>53693</v>
      </c>
      <c r="Y298" s="5">
        <f t="shared" si="107"/>
        <v>276327.11080580839</v>
      </c>
      <c r="Z298" s="5">
        <f t="shared" si="108"/>
        <v>4952.9108736857979</v>
      </c>
      <c r="AA298" s="5">
        <f t="shared" si="74"/>
        <v>3110.7301349804084</v>
      </c>
      <c r="AB298" s="35">
        <f t="shared" si="75"/>
        <v>0.13508903093478242</v>
      </c>
      <c r="AC298" s="5">
        <f t="shared" si="76"/>
        <v>1842.1807387053893</v>
      </c>
      <c r="AD298" s="35">
        <f t="shared" si="77"/>
        <v>0.08</v>
      </c>
      <c r="AE298" s="5">
        <f t="shared" si="109"/>
        <v>401783.6193291719</v>
      </c>
      <c r="AF298" s="5">
        <f t="shared" si="110"/>
        <v>1039513.4449133957</v>
      </c>
      <c r="AG298" s="5">
        <f t="shared" si="78"/>
        <v>273216.38067082799</v>
      </c>
      <c r="AH298" s="5">
        <f t="shared" si="79"/>
        <v>1441297.0642425676</v>
      </c>
      <c r="AI298" s="150"/>
      <c r="AJ298" s="2">
        <v>291</v>
      </c>
      <c r="AK298" s="118">
        <v>53693</v>
      </c>
      <c r="AL298" s="5">
        <f t="shared" si="111"/>
        <v>271632.40824404394</v>
      </c>
      <c r="AM298" s="5">
        <f t="shared" si="112"/>
        <v>4835.7826575235513</v>
      </c>
      <c r="AN298" s="5">
        <f t="shared" si="80"/>
        <v>3081.4900209474345</v>
      </c>
      <c r="AO298" s="35">
        <f t="shared" si="81"/>
        <v>0.13613206351337506</v>
      </c>
      <c r="AP298" s="5">
        <f t="shared" si="82"/>
        <v>1754.292636576117</v>
      </c>
      <c r="AQ298" s="35">
        <f t="shared" si="83"/>
        <v>7.7499999999999999E-2</v>
      </c>
      <c r="AR298" s="5">
        <f t="shared" si="113"/>
        <v>406449.08177690319</v>
      </c>
      <c r="AS298" s="5">
        <f t="shared" si="114"/>
        <v>1000763.6715624511</v>
      </c>
      <c r="AT298" s="5">
        <f t="shared" si="84"/>
        <v>268550.91822309652</v>
      </c>
      <c r="AU298" s="5">
        <f t="shared" si="85"/>
        <v>1407212.7533393542</v>
      </c>
      <c r="AV298" s="150"/>
      <c r="AW298" s="2">
        <v>291</v>
      </c>
      <c r="AX298" s="118">
        <v>53693</v>
      </c>
      <c r="AY298" s="5">
        <f t="shared" si="115"/>
        <v>266924.82971535262</v>
      </c>
      <c r="AZ298" s="5">
        <f t="shared" si="116"/>
        <v>4719.6979327312483</v>
      </c>
      <c r="BA298" s="5">
        <f t="shared" si="86"/>
        <v>3051.4177470102945</v>
      </c>
      <c r="BB298" s="35">
        <f t="shared" si="87"/>
        <v>0.1371809921286519</v>
      </c>
      <c r="BC298" s="5">
        <f t="shared" si="88"/>
        <v>1668.2801857209538</v>
      </c>
      <c r="BD298" s="35">
        <f t="shared" si="89"/>
        <v>7.4999999999999997E-2</v>
      </c>
      <c r="BE298" s="5">
        <f t="shared" si="117"/>
        <v>411126.58803165768</v>
      </c>
      <c r="BF298" s="5">
        <f t="shared" si="118"/>
        <v>962305.51039313502</v>
      </c>
      <c r="BG298" s="5">
        <f t="shared" si="90"/>
        <v>263873.41196834232</v>
      </c>
      <c r="BH298" s="5">
        <f t="shared" si="91"/>
        <v>1373432.0984247928</v>
      </c>
      <c r="BI298" s="150"/>
      <c r="BJ298" s="2">
        <v>291</v>
      </c>
      <c r="BK298" s="118">
        <v>53693</v>
      </c>
      <c r="BL298" s="5">
        <f t="shared" si="119"/>
        <v>262206.38270014524</v>
      </c>
      <c r="BM298" s="5">
        <f t="shared" si="120"/>
        <v>4604.6898903792935</v>
      </c>
      <c r="BN298" s="5">
        <f t="shared" si="92"/>
        <v>3020.5263282325827</v>
      </c>
      <c r="BO298" s="35">
        <f t="shared" si="93"/>
        <v>0.13823582616690785</v>
      </c>
      <c r="BP298" s="5">
        <f t="shared" si="94"/>
        <v>1584.1635621467108</v>
      </c>
      <c r="BQ298" s="35">
        <f t="shared" si="95"/>
        <v>7.2499999999999995E-2</v>
      </c>
      <c r="BR298" s="5">
        <f t="shared" si="121"/>
        <v>415814.14362808724</v>
      </c>
      <c r="BS298" s="5">
        <f t="shared" si="122"/>
        <v>924150.61447228689</v>
      </c>
      <c r="BT298" s="5">
        <f t="shared" si="96"/>
        <v>259185.85637191267</v>
      </c>
      <c r="BU298" s="5">
        <f t="shared" si="97"/>
        <v>1339964.7581003741</v>
      </c>
      <c r="BV298" s="150"/>
      <c r="BW298" s="2">
        <v>291</v>
      </c>
      <c r="BX298" s="118">
        <v>53693</v>
      </c>
      <c r="BY298" s="5">
        <f t="shared" si="123"/>
        <v>257479.14013763738</v>
      </c>
      <c r="BZ298" s="5">
        <f t="shared" si="124"/>
        <v>4490.7918424594827</v>
      </c>
      <c r="CA298" s="5">
        <f t="shared" si="98"/>
        <v>2988.8301916565979</v>
      </c>
      <c r="CB298" s="35">
        <f t="shared" si="99"/>
        <v>0.13929657478546323</v>
      </c>
      <c r="CC298" s="5">
        <f t="shared" si="100"/>
        <v>1501.9616508028848</v>
      </c>
      <c r="CD298" s="35">
        <f t="shared" si="101"/>
        <v>7.0000000000000007E-2</v>
      </c>
      <c r="CE298" s="5">
        <f t="shared" si="125"/>
        <v>420509.69005401927</v>
      </c>
      <c r="CF298" s="5">
        <f t="shared" si="126"/>
        <v>886310.73610169091</v>
      </c>
      <c r="CG298" s="5">
        <f t="shared" si="102"/>
        <v>254490.30994598079</v>
      </c>
      <c r="CH298" s="5">
        <f t="shared" si="103"/>
        <v>1306820.4261557101</v>
      </c>
    </row>
    <row r="299" spans="9:86" ht="14.25" customHeight="1">
      <c r="I299" s="150"/>
      <c r="J299" s="2">
        <v>292</v>
      </c>
      <c r="K299" s="118">
        <v>53724</v>
      </c>
      <c r="L299" s="5">
        <f t="shared" si="104"/>
        <v>277867.87095308228</v>
      </c>
      <c r="M299" s="5">
        <f t="shared" si="67"/>
        <v>5071.049577343746</v>
      </c>
      <c r="N299" s="5">
        <f t="shared" si="68"/>
        <v>3160.707964541305</v>
      </c>
      <c r="O299" s="35">
        <f t="shared" si="69"/>
        <v>0.13649831282904906</v>
      </c>
      <c r="P299" s="5">
        <f t="shared" si="70"/>
        <v>1910.3416128024407</v>
      </c>
      <c r="Q299" s="35">
        <f t="shared" si="71"/>
        <v>8.2500000000000004E-2</v>
      </c>
      <c r="R299" s="5">
        <f t="shared" si="105"/>
        <v>400292.83701145928</v>
      </c>
      <c r="S299" s="5">
        <f t="shared" si="106"/>
        <v>1080453.6395729149</v>
      </c>
      <c r="T299" s="5">
        <f t="shared" si="72"/>
        <v>274707.16298854095</v>
      </c>
      <c r="U299" s="5">
        <f t="shared" si="73"/>
        <v>1480746.4765843742</v>
      </c>
      <c r="V299" s="150"/>
      <c r="W299" s="2">
        <v>292</v>
      </c>
      <c r="X299" s="118">
        <v>53724</v>
      </c>
      <c r="Y299" s="5">
        <f t="shared" si="107"/>
        <v>273216.38067082799</v>
      </c>
      <c r="Z299" s="5">
        <f t="shared" si="108"/>
        <v>4952.9108736857979</v>
      </c>
      <c r="AA299" s="5">
        <f t="shared" si="74"/>
        <v>3131.4683358802777</v>
      </c>
      <c r="AB299" s="35">
        <f t="shared" si="75"/>
        <v>0.13753794680355191</v>
      </c>
      <c r="AC299" s="5">
        <f t="shared" si="76"/>
        <v>1821.44253780552</v>
      </c>
      <c r="AD299" s="35">
        <f t="shared" si="77"/>
        <v>0.08</v>
      </c>
      <c r="AE299" s="5">
        <f t="shared" si="109"/>
        <v>404915.08766505215</v>
      </c>
      <c r="AF299" s="5">
        <f t="shared" si="110"/>
        <v>1041334.8874512012</v>
      </c>
      <c r="AG299" s="5">
        <f t="shared" si="78"/>
        <v>270084.91233494773</v>
      </c>
      <c r="AH299" s="5">
        <f t="shared" si="79"/>
        <v>1446249.9751162534</v>
      </c>
      <c r="AI299" s="150"/>
      <c r="AJ299" s="2">
        <v>292</v>
      </c>
      <c r="AK299" s="118">
        <v>53724</v>
      </c>
      <c r="AL299" s="5">
        <f t="shared" si="111"/>
        <v>268550.91822309652</v>
      </c>
      <c r="AM299" s="5">
        <f t="shared" si="112"/>
        <v>4835.7826575235513</v>
      </c>
      <c r="AN299" s="5">
        <f t="shared" si="80"/>
        <v>3101.391310666053</v>
      </c>
      <c r="AO299" s="35">
        <f t="shared" si="81"/>
        <v>0.13858338662270059</v>
      </c>
      <c r="AP299" s="5">
        <f t="shared" si="82"/>
        <v>1734.3913468574983</v>
      </c>
      <c r="AQ299" s="35">
        <f t="shared" si="83"/>
        <v>7.7499999999999999E-2</v>
      </c>
      <c r="AR299" s="5">
        <f t="shared" si="113"/>
        <v>409550.47308756923</v>
      </c>
      <c r="AS299" s="5">
        <f t="shared" si="114"/>
        <v>1002498.0629093086</v>
      </c>
      <c r="AT299" s="5">
        <f t="shared" si="84"/>
        <v>265449.52691243048</v>
      </c>
      <c r="AU299" s="5">
        <f t="shared" si="85"/>
        <v>1412048.5359968778</v>
      </c>
      <c r="AV299" s="150"/>
      <c r="AW299" s="2">
        <v>292</v>
      </c>
      <c r="AX299" s="118">
        <v>53724</v>
      </c>
      <c r="AY299" s="5">
        <f t="shared" si="115"/>
        <v>263873.41196834232</v>
      </c>
      <c r="AZ299" s="5">
        <f t="shared" si="116"/>
        <v>4719.6979327312483</v>
      </c>
      <c r="BA299" s="5">
        <f t="shared" si="86"/>
        <v>3070.4891079291092</v>
      </c>
      <c r="BB299" s="35">
        <f t="shared" si="87"/>
        <v>0.13963464155141866</v>
      </c>
      <c r="BC299" s="5">
        <f t="shared" si="88"/>
        <v>1649.2088248021394</v>
      </c>
      <c r="BD299" s="35">
        <f t="shared" si="89"/>
        <v>7.4999999999999997E-2</v>
      </c>
      <c r="BE299" s="5">
        <f t="shared" si="117"/>
        <v>414197.07713958679</v>
      </c>
      <c r="BF299" s="5">
        <f t="shared" si="118"/>
        <v>963954.71921793721</v>
      </c>
      <c r="BG299" s="5">
        <f t="shared" si="90"/>
        <v>260802.92286041321</v>
      </c>
      <c r="BH299" s="5">
        <f t="shared" si="91"/>
        <v>1378151.7963575241</v>
      </c>
      <c r="BI299" s="150"/>
      <c r="BJ299" s="2">
        <v>292</v>
      </c>
      <c r="BK299" s="118">
        <v>53724</v>
      </c>
      <c r="BL299" s="5">
        <f t="shared" si="119"/>
        <v>259185.85637191267</v>
      </c>
      <c r="BM299" s="5">
        <f t="shared" si="120"/>
        <v>4604.6898903792935</v>
      </c>
      <c r="BN299" s="5">
        <f t="shared" si="92"/>
        <v>3038.7753414656545</v>
      </c>
      <c r="BO299" s="35">
        <f t="shared" si="93"/>
        <v>0.14069172063641783</v>
      </c>
      <c r="BP299" s="5">
        <f t="shared" si="94"/>
        <v>1565.914548913639</v>
      </c>
      <c r="BQ299" s="35">
        <f t="shared" si="95"/>
        <v>7.2499999999999995E-2</v>
      </c>
      <c r="BR299" s="5">
        <f t="shared" si="121"/>
        <v>418852.91896955291</v>
      </c>
      <c r="BS299" s="5">
        <f t="shared" si="122"/>
        <v>925716.52902120049</v>
      </c>
      <c r="BT299" s="5">
        <f t="shared" si="96"/>
        <v>256147.08103044701</v>
      </c>
      <c r="BU299" s="5">
        <f t="shared" si="97"/>
        <v>1344569.4479907535</v>
      </c>
      <c r="BV299" s="150"/>
      <c r="BW299" s="2">
        <v>292</v>
      </c>
      <c r="BX299" s="118">
        <v>53724</v>
      </c>
      <c r="BY299" s="5">
        <f t="shared" si="123"/>
        <v>254490.30994598079</v>
      </c>
      <c r="BZ299" s="5">
        <f t="shared" si="124"/>
        <v>4490.7918424594827</v>
      </c>
      <c r="CA299" s="5">
        <f t="shared" si="98"/>
        <v>3006.2650344412614</v>
      </c>
      <c r="CB299" s="35">
        <f t="shared" si="99"/>
        <v>0.14175463270468966</v>
      </c>
      <c r="CC299" s="5">
        <f t="shared" si="100"/>
        <v>1484.5268080182213</v>
      </c>
      <c r="CD299" s="35">
        <f t="shared" si="101"/>
        <v>7.0000000000000007E-2</v>
      </c>
      <c r="CE299" s="5">
        <f t="shared" si="125"/>
        <v>423515.95508846053</v>
      </c>
      <c r="CF299" s="5">
        <f t="shared" si="126"/>
        <v>887795.26290970913</v>
      </c>
      <c r="CG299" s="5">
        <f t="shared" si="102"/>
        <v>251484.04491153953</v>
      </c>
      <c r="CH299" s="5">
        <f t="shared" si="103"/>
        <v>1311311.2179981696</v>
      </c>
    </row>
    <row r="300" spans="9:86" ht="14.25" customHeight="1">
      <c r="I300" s="150"/>
      <c r="J300" s="2">
        <v>293</v>
      </c>
      <c r="K300" s="118">
        <v>53752</v>
      </c>
      <c r="L300" s="5">
        <f t="shared" si="104"/>
        <v>274707.16298854095</v>
      </c>
      <c r="M300" s="5">
        <f t="shared" si="67"/>
        <v>5071.049577343746</v>
      </c>
      <c r="N300" s="5">
        <f t="shared" si="68"/>
        <v>3182.437831797527</v>
      </c>
      <c r="O300" s="35">
        <f t="shared" si="69"/>
        <v>0.13901804949717797</v>
      </c>
      <c r="P300" s="5">
        <f t="shared" si="70"/>
        <v>1888.611745546219</v>
      </c>
      <c r="Q300" s="35">
        <f t="shared" si="71"/>
        <v>8.2500000000000004E-2</v>
      </c>
      <c r="R300" s="5">
        <f t="shared" si="105"/>
        <v>403475.2748432568</v>
      </c>
      <c r="S300" s="5">
        <f t="shared" si="106"/>
        <v>1082342.251318461</v>
      </c>
      <c r="T300" s="5">
        <f t="shared" si="72"/>
        <v>271524.72515674343</v>
      </c>
      <c r="U300" s="5">
        <f t="shared" si="73"/>
        <v>1485817.5261617177</v>
      </c>
      <c r="V300" s="150"/>
      <c r="W300" s="2">
        <v>293</v>
      </c>
      <c r="X300" s="118">
        <v>53752</v>
      </c>
      <c r="Y300" s="5">
        <f t="shared" si="107"/>
        <v>270084.91233494773</v>
      </c>
      <c r="Z300" s="5">
        <f t="shared" si="108"/>
        <v>4952.9108736857979</v>
      </c>
      <c r="AA300" s="5">
        <f t="shared" si="74"/>
        <v>3152.3447914528128</v>
      </c>
      <c r="AB300" s="35">
        <f t="shared" si="75"/>
        <v>0.14006016541390848</v>
      </c>
      <c r="AC300" s="5">
        <f t="shared" si="76"/>
        <v>1800.5660822329851</v>
      </c>
      <c r="AD300" s="35">
        <f t="shared" si="77"/>
        <v>0.08</v>
      </c>
      <c r="AE300" s="5">
        <f t="shared" si="109"/>
        <v>408067.43245650496</v>
      </c>
      <c r="AF300" s="5">
        <f t="shared" si="110"/>
        <v>1043135.4535334342</v>
      </c>
      <c r="AG300" s="5">
        <f t="shared" si="78"/>
        <v>266932.56754349492</v>
      </c>
      <c r="AH300" s="5">
        <f t="shared" si="79"/>
        <v>1451202.8859899391</v>
      </c>
      <c r="AI300" s="150"/>
      <c r="AJ300" s="2">
        <v>293</v>
      </c>
      <c r="AK300" s="118">
        <v>53752</v>
      </c>
      <c r="AL300" s="5">
        <f t="shared" si="111"/>
        <v>265449.52691243048</v>
      </c>
      <c r="AM300" s="5">
        <f t="shared" si="112"/>
        <v>4835.7826575235513</v>
      </c>
      <c r="AN300" s="5">
        <f t="shared" si="80"/>
        <v>3121.4211295474379</v>
      </c>
      <c r="AO300" s="35">
        <f t="shared" si="81"/>
        <v>0.14110800644570753</v>
      </c>
      <c r="AP300" s="5">
        <f t="shared" si="82"/>
        <v>1714.3615279761134</v>
      </c>
      <c r="AQ300" s="35">
        <f t="shared" si="83"/>
        <v>7.7499999999999999E-2</v>
      </c>
      <c r="AR300" s="5">
        <f t="shared" si="113"/>
        <v>412671.89421711664</v>
      </c>
      <c r="AS300" s="5">
        <f t="shared" si="114"/>
        <v>1004212.4244372847</v>
      </c>
      <c r="AT300" s="5">
        <f t="shared" si="84"/>
        <v>262328.10578288301</v>
      </c>
      <c r="AU300" s="5">
        <f t="shared" si="85"/>
        <v>1416884.3186544012</v>
      </c>
      <c r="AV300" s="150"/>
      <c r="AW300" s="2">
        <v>293</v>
      </c>
      <c r="AX300" s="118">
        <v>53752</v>
      </c>
      <c r="AY300" s="5">
        <f t="shared" si="115"/>
        <v>260802.92286041321</v>
      </c>
      <c r="AZ300" s="5">
        <f t="shared" si="116"/>
        <v>4719.6979327312483</v>
      </c>
      <c r="BA300" s="5">
        <f t="shared" si="86"/>
        <v>3089.6796648536656</v>
      </c>
      <c r="BB300" s="35">
        <f t="shared" si="87"/>
        <v>0.14216158151758088</v>
      </c>
      <c r="BC300" s="5">
        <f t="shared" si="88"/>
        <v>1630.0182678775825</v>
      </c>
      <c r="BD300" s="35">
        <f t="shared" si="89"/>
        <v>7.4999999999999997E-2</v>
      </c>
      <c r="BE300" s="5">
        <f t="shared" si="117"/>
        <v>417286.75680444046</v>
      </c>
      <c r="BF300" s="5">
        <f t="shared" si="118"/>
        <v>965584.73748581484</v>
      </c>
      <c r="BG300" s="5">
        <f t="shared" si="90"/>
        <v>257713.24319555954</v>
      </c>
      <c r="BH300" s="5">
        <f t="shared" si="91"/>
        <v>1382871.4942902552</v>
      </c>
      <c r="BI300" s="150"/>
      <c r="BJ300" s="2">
        <v>293</v>
      </c>
      <c r="BK300" s="118">
        <v>53752</v>
      </c>
      <c r="BL300" s="5">
        <f t="shared" si="119"/>
        <v>256147.08103044701</v>
      </c>
      <c r="BM300" s="5">
        <f t="shared" si="120"/>
        <v>4604.6898903792935</v>
      </c>
      <c r="BN300" s="5">
        <f t="shared" si="92"/>
        <v>3057.1346091536761</v>
      </c>
      <c r="BO300" s="35">
        <f t="shared" si="93"/>
        <v>0.14322089934526119</v>
      </c>
      <c r="BP300" s="5">
        <f t="shared" si="94"/>
        <v>1547.5552812256174</v>
      </c>
      <c r="BQ300" s="35">
        <f t="shared" si="95"/>
        <v>7.2499999999999995E-2</v>
      </c>
      <c r="BR300" s="5">
        <f t="shared" si="121"/>
        <v>421910.05357870657</v>
      </c>
      <c r="BS300" s="5">
        <f t="shared" si="122"/>
        <v>927264.08430242608</v>
      </c>
      <c r="BT300" s="5">
        <f t="shared" si="96"/>
        <v>253089.94642129334</v>
      </c>
      <c r="BU300" s="5">
        <f t="shared" si="97"/>
        <v>1349174.1378811328</v>
      </c>
      <c r="BV300" s="150"/>
      <c r="BW300" s="2">
        <v>293</v>
      </c>
      <c r="BX300" s="118">
        <v>53752</v>
      </c>
      <c r="BY300" s="5">
        <f t="shared" si="123"/>
        <v>251484.04491153953</v>
      </c>
      <c r="BZ300" s="5">
        <f t="shared" si="124"/>
        <v>4490.7918424594827</v>
      </c>
      <c r="CA300" s="5">
        <f t="shared" si="98"/>
        <v>3023.8015804755023</v>
      </c>
      <c r="CB300" s="35">
        <f t="shared" si="99"/>
        <v>0.14428596843378128</v>
      </c>
      <c r="CC300" s="5">
        <f t="shared" si="100"/>
        <v>1466.9902619839806</v>
      </c>
      <c r="CD300" s="35">
        <f t="shared" si="101"/>
        <v>7.0000000000000007E-2</v>
      </c>
      <c r="CE300" s="5">
        <f t="shared" si="125"/>
        <v>426539.75666893605</v>
      </c>
      <c r="CF300" s="5">
        <f t="shared" si="126"/>
        <v>889262.25317169307</v>
      </c>
      <c r="CG300" s="5">
        <f t="shared" si="102"/>
        <v>248460.24333106403</v>
      </c>
      <c r="CH300" s="5">
        <f t="shared" si="103"/>
        <v>1315802.0098406291</v>
      </c>
    </row>
    <row r="301" spans="9:86" ht="14.25" customHeight="1">
      <c r="I301" s="150"/>
      <c r="J301" s="2">
        <v>294</v>
      </c>
      <c r="K301" s="118">
        <v>53783</v>
      </c>
      <c r="L301" s="5">
        <f t="shared" si="104"/>
        <v>271524.72515674343</v>
      </c>
      <c r="M301" s="5">
        <f t="shared" si="67"/>
        <v>5071.049577343746</v>
      </c>
      <c r="N301" s="5">
        <f t="shared" si="68"/>
        <v>3204.3170918911346</v>
      </c>
      <c r="O301" s="35">
        <f t="shared" si="69"/>
        <v>0.14161437813995206</v>
      </c>
      <c r="P301" s="5">
        <f t="shared" si="70"/>
        <v>1866.7324854526112</v>
      </c>
      <c r="Q301" s="35">
        <f t="shared" si="71"/>
        <v>8.2500000000000004E-2</v>
      </c>
      <c r="R301" s="5">
        <f t="shared" si="105"/>
        <v>406679.59193514794</v>
      </c>
      <c r="S301" s="5">
        <f t="shared" si="106"/>
        <v>1084208.9838039137</v>
      </c>
      <c r="T301" s="5">
        <f t="shared" si="72"/>
        <v>268320.40806485229</v>
      </c>
      <c r="U301" s="5">
        <f t="shared" si="73"/>
        <v>1490888.5757390617</v>
      </c>
      <c r="V301" s="150"/>
      <c r="W301" s="2">
        <v>294</v>
      </c>
      <c r="X301" s="118">
        <v>53783</v>
      </c>
      <c r="Y301" s="5">
        <f t="shared" si="107"/>
        <v>266932.56754349492</v>
      </c>
      <c r="Z301" s="5">
        <f t="shared" si="108"/>
        <v>4952.9108736857979</v>
      </c>
      <c r="AA301" s="5">
        <f t="shared" si="74"/>
        <v>3173.3604233958317</v>
      </c>
      <c r="AB301" s="35">
        <f t="shared" si="75"/>
        <v>0.14265896975851416</v>
      </c>
      <c r="AC301" s="5">
        <f t="shared" si="76"/>
        <v>1779.5504502899662</v>
      </c>
      <c r="AD301" s="35">
        <f t="shared" si="77"/>
        <v>0.08</v>
      </c>
      <c r="AE301" s="5">
        <f t="shared" si="109"/>
        <v>411240.79287990078</v>
      </c>
      <c r="AF301" s="5">
        <f t="shared" si="110"/>
        <v>1044915.0039837242</v>
      </c>
      <c r="AG301" s="5">
        <f t="shared" si="78"/>
        <v>263759.2071200991</v>
      </c>
      <c r="AH301" s="5">
        <f t="shared" si="79"/>
        <v>1456155.7968636248</v>
      </c>
      <c r="AI301" s="150"/>
      <c r="AJ301" s="2">
        <v>294</v>
      </c>
      <c r="AK301" s="118">
        <v>53783</v>
      </c>
      <c r="AL301" s="5">
        <f t="shared" si="111"/>
        <v>262328.10578288301</v>
      </c>
      <c r="AM301" s="5">
        <f t="shared" si="112"/>
        <v>4835.7826575235513</v>
      </c>
      <c r="AN301" s="5">
        <f t="shared" si="80"/>
        <v>3141.5803076757652</v>
      </c>
      <c r="AO301" s="35">
        <f t="shared" si="81"/>
        <v>0.14370920561333558</v>
      </c>
      <c r="AP301" s="5">
        <f t="shared" si="82"/>
        <v>1694.2023498477861</v>
      </c>
      <c r="AQ301" s="35">
        <f t="shared" si="83"/>
        <v>7.7499999999999999E-2</v>
      </c>
      <c r="AR301" s="5">
        <f t="shared" si="113"/>
        <v>415813.4745247924</v>
      </c>
      <c r="AS301" s="5">
        <f t="shared" si="114"/>
        <v>1005906.6267871325</v>
      </c>
      <c r="AT301" s="5">
        <f t="shared" si="84"/>
        <v>259186.52547520725</v>
      </c>
      <c r="AU301" s="5">
        <f t="shared" si="85"/>
        <v>1421720.1013119249</v>
      </c>
      <c r="AV301" s="150"/>
      <c r="AW301" s="2">
        <v>294</v>
      </c>
      <c r="AX301" s="118">
        <v>53783</v>
      </c>
      <c r="AY301" s="5">
        <f t="shared" si="115"/>
        <v>257713.24319555954</v>
      </c>
      <c r="AZ301" s="5">
        <f t="shared" si="116"/>
        <v>4719.6979327312483</v>
      </c>
      <c r="BA301" s="5">
        <f t="shared" si="86"/>
        <v>3108.9901627590016</v>
      </c>
      <c r="BB301" s="35">
        <f t="shared" si="87"/>
        <v>0.14476509429823062</v>
      </c>
      <c r="BC301" s="5">
        <f t="shared" si="88"/>
        <v>1610.707769972247</v>
      </c>
      <c r="BD301" s="35">
        <f t="shared" si="89"/>
        <v>7.4999999999999997E-2</v>
      </c>
      <c r="BE301" s="5">
        <f t="shared" si="117"/>
        <v>420395.74696719949</v>
      </c>
      <c r="BF301" s="5">
        <f t="shared" si="118"/>
        <v>967195.44525578711</v>
      </c>
      <c r="BG301" s="5">
        <f t="shared" si="90"/>
        <v>254604.25303280054</v>
      </c>
      <c r="BH301" s="5">
        <f t="shared" si="91"/>
        <v>1387591.1922229866</v>
      </c>
      <c r="BI301" s="150"/>
      <c r="BJ301" s="2">
        <v>294</v>
      </c>
      <c r="BK301" s="118">
        <v>53783</v>
      </c>
      <c r="BL301" s="5">
        <f t="shared" si="119"/>
        <v>253089.94642129334</v>
      </c>
      <c r="BM301" s="5">
        <f t="shared" si="120"/>
        <v>4604.6898903792935</v>
      </c>
      <c r="BN301" s="5">
        <f t="shared" si="92"/>
        <v>3075.604797417313</v>
      </c>
      <c r="BO301" s="35">
        <f t="shared" si="93"/>
        <v>0.14582664420645125</v>
      </c>
      <c r="BP301" s="5">
        <f t="shared" si="94"/>
        <v>1529.0850929619805</v>
      </c>
      <c r="BQ301" s="35">
        <f t="shared" si="95"/>
        <v>7.2499999999999995E-2</v>
      </c>
      <c r="BR301" s="5">
        <f t="shared" si="121"/>
        <v>424985.65837612387</v>
      </c>
      <c r="BS301" s="5">
        <f t="shared" si="122"/>
        <v>928793.1693953881</v>
      </c>
      <c r="BT301" s="5">
        <f t="shared" si="96"/>
        <v>250014.34162387601</v>
      </c>
      <c r="BU301" s="5">
        <f t="shared" si="97"/>
        <v>1353778.8277715119</v>
      </c>
      <c r="BV301" s="150"/>
      <c r="BW301" s="2">
        <v>294</v>
      </c>
      <c r="BX301" s="118">
        <v>53783</v>
      </c>
      <c r="BY301" s="5">
        <f t="shared" si="123"/>
        <v>248460.24333106403</v>
      </c>
      <c r="BZ301" s="5">
        <f t="shared" si="124"/>
        <v>4490.7918424594827</v>
      </c>
      <c r="CA301" s="5">
        <f t="shared" si="98"/>
        <v>3041.4404230282757</v>
      </c>
      <c r="CB301" s="35">
        <f t="shared" si="99"/>
        <v>0.1468938635293375</v>
      </c>
      <c r="CC301" s="5">
        <f t="shared" si="100"/>
        <v>1449.351419431207</v>
      </c>
      <c r="CD301" s="35">
        <f t="shared" si="101"/>
        <v>7.0000000000000007E-2</v>
      </c>
      <c r="CE301" s="5">
        <f t="shared" si="125"/>
        <v>429581.19709196431</v>
      </c>
      <c r="CF301" s="5">
        <f t="shared" si="126"/>
        <v>890711.60459112423</v>
      </c>
      <c r="CG301" s="5">
        <f t="shared" si="102"/>
        <v>245418.80290803575</v>
      </c>
      <c r="CH301" s="5">
        <f t="shared" si="103"/>
        <v>1320292.8016830885</v>
      </c>
    </row>
    <row r="302" spans="9:86" ht="14.25" customHeight="1">
      <c r="I302" s="150"/>
      <c r="J302" s="2">
        <v>295</v>
      </c>
      <c r="K302" s="118">
        <v>53813</v>
      </c>
      <c r="L302" s="5">
        <f t="shared" si="104"/>
        <v>268320.40806485229</v>
      </c>
      <c r="M302" s="5">
        <f t="shared" si="67"/>
        <v>5071.049577343746</v>
      </c>
      <c r="N302" s="5">
        <f t="shared" si="68"/>
        <v>3226.3467718978864</v>
      </c>
      <c r="O302" s="35">
        <f t="shared" si="69"/>
        <v>0.14429078109264448</v>
      </c>
      <c r="P302" s="5">
        <f t="shared" si="70"/>
        <v>1844.7028054458594</v>
      </c>
      <c r="Q302" s="35">
        <f t="shared" si="71"/>
        <v>8.2500000000000004E-2</v>
      </c>
      <c r="R302" s="5">
        <f t="shared" si="105"/>
        <v>409905.9387070458</v>
      </c>
      <c r="S302" s="5">
        <f t="shared" si="106"/>
        <v>1086053.6866093595</v>
      </c>
      <c r="T302" s="5">
        <f t="shared" si="72"/>
        <v>265094.06129295443</v>
      </c>
      <c r="U302" s="5">
        <f t="shared" si="73"/>
        <v>1495959.6253164052</v>
      </c>
      <c r="V302" s="150"/>
      <c r="W302" s="2">
        <v>295</v>
      </c>
      <c r="X302" s="118">
        <v>53813</v>
      </c>
      <c r="Y302" s="5">
        <f t="shared" si="107"/>
        <v>263759.2071200991</v>
      </c>
      <c r="Z302" s="5">
        <f t="shared" si="108"/>
        <v>4952.9108736857979</v>
      </c>
      <c r="AA302" s="5">
        <f t="shared" si="74"/>
        <v>3194.5161595518039</v>
      </c>
      <c r="AB302" s="35">
        <f t="shared" si="75"/>
        <v>0.14533784178827433</v>
      </c>
      <c r="AC302" s="5">
        <f t="shared" si="76"/>
        <v>1758.3947141339941</v>
      </c>
      <c r="AD302" s="35">
        <f t="shared" si="77"/>
        <v>0.08</v>
      </c>
      <c r="AE302" s="5">
        <f t="shared" si="109"/>
        <v>414435.30903945258</v>
      </c>
      <c r="AF302" s="5">
        <f t="shared" si="110"/>
        <v>1046673.3986978582</v>
      </c>
      <c r="AG302" s="5">
        <f t="shared" si="78"/>
        <v>260564.6909605473</v>
      </c>
      <c r="AH302" s="5">
        <f t="shared" si="79"/>
        <v>1461108.7077373108</v>
      </c>
      <c r="AI302" s="150"/>
      <c r="AJ302" s="2">
        <v>295</v>
      </c>
      <c r="AK302" s="118">
        <v>53813</v>
      </c>
      <c r="AL302" s="5">
        <f t="shared" si="111"/>
        <v>259186.52547520725</v>
      </c>
      <c r="AM302" s="5">
        <f t="shared" si="112"/>
        <v>4835.7826575235513</v>
      </c>
      <c r="AN302" s="5">
        <f t="shared" si="80"/>
        <v>3161.869680496171</v>
      </c>
      <c r="AO302" s="35">
        <f t="shared" si="81"/>
        <v>0.14639046569411063</v>
      </c>
      <c r="AP302" s="5">
        <f t="shared" si="82"/>
        <v>1673.9129770273801</v>
      </c>
      <c r="AQ302" s="35">
        <f t="shared" si="83"/>
        <v>7.7499999999999999E-2</v>
      </c>
      <c r="AR302" s="5">
        <f t="shared" si="113"/>
        <v>418975.34420528857</v>
      </c>
      <c r="AS302" s="5">
        <f t="shared" si="114"/>
        <v>1007580.5397641598</v>
      </c>
      <c r="AT302" s="5">
        <f t="shared" si="84"/>
        <v>256024.65579471109</v>
      </c>
      <c r="AU302" s="5">
        <f t="shared" si="85"/>
        <v>1426555.8839694485</v>
      </c>
      <c r="AV302" s="150"/>
      <c r="AW302" s="2">
        <v>295</v>
      </c>
      <c r="AX302" s="118">
        <v>53813</v>
      </c>
      <c r="AY302" s="5">
        <f t="shared" si="115"/>
        <v>254604.25303280054</v>
      </c>
      <c r="AZ302" s="5">
        <f t="shared" si="116"/>
        <v>4719.6979327312483</v>
      </c>
      <c r="BA302" s="5">
        <f t="shared" si="86"/>
        <v>3128.4213512762453</v>
      </c>
      <c r="BB302" s="35">
        <f t="shared" si="87"/>
        <v>0.14744866108139421</v>
      </c>
      <c r="BC302" s="5">
        <f t="shared" si="88"/>
        <v>1591.2765814550032</v>
      </c>
      <c r="BD302" s="35">
        <f t="shared" si="89"/>
        <v>7.4999999999999997E-2</v>
      </c>
      <c r="BE302" s="5">
        <f t="shared" si="117"/>
        <v>423524.16831847571</v>
      </c>
      <c r="BF302" s="5">
        <f t="shared" si="118"/>
        <v>968786.72183724213</v>
      </c>
      <c r="BG302" s="5">
        <f t="shared" si="90"/>
        <v>251475.83168152429</v>
      </c>
      <c r="BH302" s="5">
        <f t="shared" si="91"/>
        <v>1392310.8901557177</v>
      </c>
      <c r="BI302" s="150"/>
      <c r="BJ302" s="2">
        <v>295</v>
      </c>
      <c r="BK302" s="118">
        <v>53813</v>
      </c>
      <c r="BL302" s="5">
        <f t="shared" si="119"/>
        <v>250014.34162387601</v>
      </c>
      <c r="BM302" s="5">
        <f t="shared" si="120"/>
        <v>4604.6898903792935</v>
      </c>
      <c r="BN302" s="5">
        <f t="shared" si="92"/>
        <v>3094.1865764017093</v>
      </c>
      <c r="BO302" s="35">
        <f t="shared" si="93"/>
        <v>0.14851243602928826</v>
      </c>
      <c r="BP302" s="5">
        <f t="shared" si="94"/>
        <v>1510.5033139775842</v>
      </c>
      <c r="BQ302" s="35">
        <f t="shared" si="95"/>
        <v>7.2499999999999995E-2</v>
      </c>
      <c r="BR302" s="5">
        <f t="shared" si="121"/>
        <v>428079.84495252557</v>
      </c>
      <c r="BS302" s="5">
        <f t="shared" si="122"/>
        <v>930303.67270936572</v>
      </c>
      <c r="BT302" s="5">
        <f t="shared" si="96"/>
        <v>246920.15504747431</v>
      </c>
      <c r="BU302" s="5">
        <f t="shared" si="97"/>
        <v>1358383.5176618914</v>
      </c>
      <c r="BV302" s="150"/>
      <c r="BW302" s="2">
        <v>295</v>
      </c>
      <c r="BX302" s="118">
        <v>53813</v>
      </c>
      <c r="BY302" s="5">
        <f t="shared" si="123"/>
        <v>245418.80290803575</v>
      </c>
      <c r="BZ302" s="5">
        <f t="shared" si="124"/>
        <v>4490.7918424594827</v>
      </c>
      <c r="CA302" s="5">
        <f t="shared" si="98"/>
        <v>3059.1821588292742</v>
      </c>
      <c r="CB302" s="35">
        <f t="shared" si="99"/>
        <v>0.14958179842360109</v>
      </c>
      <c r="CC302" s="5">
        <f t="shared" si="100"/>
        <v>1431.6096836302086</v>
      </c>
      <c r="CD302" s="35">
        <f t="shared" si="101"/>
        <v>7.0000000000000007E-2</v>
      </c>
      <c r="CE302" s="5">
        <f t="shared" si="125"/>
        <v>432640.3792507936</v>
      </c>
      <c r="CF302" s="5">
        <f t="shared" si="126"/>
        <v>892143.2142747544</v>
      </c>
      <c r="CG302" s="5">
        <f t="shared" si="102"/>
        <v>242359.62074920649</v>
      </c>
      <c r="CH302" s="5">
        <f t="shared" si="103"/>
        <v>1324783.593525548</v>
      </c>
    </row>
    <row r="303" spans="9:86" ht="14.25" customHeight="1">
      <c r="I303" s="150"/>
      <c r="J303" s="2">
        <v>296</v>
      </c>
      <c r="K303" s="118">
        <v>53844</v>
      </c>
      <c r="L303" s="5">
        <f t="shared" si="104"/>
        <v>265094.06129295443</v>
      </c>
      <c r="M303" s="5">
        <f t="shared" si="67"/>
        <v>5071.049577343746</v>
      </c>
      <c r="N303" s="5">
        <f t="shared" si="68"/>
        <v>3248.5279059546842</v>
      </c>
      <c r="O303" s="35">
        <f t="shared" si="69"/>
        <v>0.1470509549754756</v>
      </c>
      <c r="P303" s="5">
        <f t="shared" si="70"/>
        <v>1822.5216713890618</v>
      </c>
      <c r="Q303" s="35">
        <f t="shared" si="71"/>
        <v>8.2500000000000004E-2</v>
      </c>
      <c r="R303" s="5">
        <f t="shared" si="105"/>
        <v>413154.46661300049</v>
      </c>
      <c r="S303" s="5">
        <f t="shared" si="106"/>
        <v>1087876.2082807485</v>
      </c>
      <c r="T303" s="5">
        <f t="shared" si="72"/>
        <v>261845.53338699974</v>
      </c>
      <c r="U303" s="5">
        <f t="shared" si="73"/>
        <v>1501030.6748937489</v>
      </c>
      <c r="V303" s="150"/>
      <c r="W303" s="2">
        <v>296</v>
      </c>
      <c r="X303" s="118">
        <v>53844</v>
      </c>
      <c r="Y303" s="5">
        <f t="shared" si="107"/>
        <v>260564.6909605473</v>
      </c>
      <c r="Z303" s="5">
        <f t="shared" si="108"/>
        <v>4952.9108736857979</v>
      </c>
      <c r="AA303" s="5">
        <f t="shared" si="74"/>
        <v>3215.812933948816</v>
      </c>
      <c r="AB303" s="35">
        <f t="shared" si="75"/>
        <v>0.14810047771679377</v>
      </c>
      <c r="AC303" s="5">
        <f t="shared" si="76"/>
        <v>1737.0979397369822</v>
      </c>
      <c r="AD303" s="35">
        <f t="shared" si="77"/>
        <v>0.08</v>
      </c>
      <c r="AE303" s="5">
        <f t="shared" si="109"/>
        <v>417651.1219734014</v>
      </c>
      <c r="AF303" s="5">
        <f t="shared" si="110"/>
        <v>1048410.4966375952</v>
      </c>
      <c r="AG303" s="5">
        <f t="shared" si="78"/>
        <v>257348.87802659848</v>
      </c>
      <c r="AH303" s="5">
        <f t="shared" si="79"/>
        <v>1466061.6186109968</v>
      </c>
      <c r="AI303" s="150"/>
      <c r="AJ303" s="2">
        <v>296</v>
      </c>
      <c r="AK303" s="118">
        <v>53844</v>
      </c>
      <c r="AL303" s="5">
        <f t="shared" si="111"/>
        <v>256024.65579471109</v>
      </c>
      <c r="AM303" s="5">
        <f t="shared" si="112"/>
        <v>4835.7826575235513</v>
      </c>
      <c r="AN303" s="5">
        <f t="shared" si="80"/>
        <v>3182.2900888493755</v>
      </c>
      <c r="AO303" s="35">
        <f t="shared" si="81"/>
        <v>0.14915548249701571</v>
      </c>
      <c r="AP303" s="5">
        <f t="shared" si="82"/>
        <v>1653.4925686741758</v>
      </c>
      <c r="AQ303" s="35">
        <f t="shared" si="83"/>
        <v>7.7499999999999999E-2</v>
      </c>
      <c r="AR303" s="5">
        <f t="shared" si="113"/>
        <v>422157.63429413794</v>
      </c>
      <c r="AS303" s="5">
        <f t="shared" si="114"/>
        <v>1009234.032332834</v>
      </c>
      <c r="AT303" s="5">
        <f t="shared" si="84"/>
        <v>252842.36570586171</v>
      </c>
      <c r="AU303" s="5">
        <f t="shared" si="85"/>
        <v>1431391.6666269719</v>
      </c>
      <c r="AV303" s="150"/>
      <c r="AW303" s="2">
        <v>296</v>
      </c>
      <c r="AX303" s="118">
        <v>53844</v>
      </c>
      <c r="AY303" s="5">
        <f t="shared" si="115"/>
        <v>251475.83168152429</v>
      </c>
      <c r="AZ303" s="5">
        <f t="shared" si="116"/>
        <v>4719.6979327312483</v>
      </c>
      <c r="BA303" s="5">
        <f t="shared" si="86"/>
        <v>3147.9739847217215</v>
      </c>
      <c r="BB303" s="35">
        <f t="shared" si="87"/>
        <v>0.15021597727331826</v>
      </c>
      <c r="BC303" s="5">
        <f t="shared" si="88"/>
        <v>1571.7239480095266</v>
      </c>
      <c r="BD303" s="35">
        <f t="shared" si="89"/>
        <v>7.4999999999999997E-2</v>
      </c>
      <c r="BE303" s="5">
        <f t="shared" si="117"/>
        <v>426672.14230319741</v>
      </c>
      <c r="BF303" s="5">
        <f t="shared" si="118"/>
        <v>970358.44578525168</v>
      </c>
      <c r="BG303" s="5">
        <f t="shared" si="90"/>
        <v>248327.85769680256</v>
      </c>
      <c r="BH303" s="5">
        <f t="shared" si="91"/>
        <v>1397030.5880884491</v>
      </c>
      <c r="BI303" s="150"/>
      <c r="BJ303" s="2">
        <v>296</v>
      </c>
      <c r="BK303" s="118">
        <v>53844</v>
      </c>
      <c r="BL303" s="5">
        <f t="shared" si="119"/>
        <v>246920.15504747431</v>
      </c>
      <c r="BM303" s="5">
        <f t="shared" si="120"/>
        <v>4604.6898903792935</v>
      </c>
      <c r="BN303" s="5">
        <f t="shared" si="92"/>
        <v>3112.880620300803</v>
      </c>
      <c r="BO303" s="35">
        <f t="shared" si="93"/>
        <v>0.15128196981906003</v>
      </c>
      <c r="BP303" s="5">
        <f t="shared" si="94"/>
        <v>1491.8092700784905</v>
      </c>
      <c r="BQ303" s="35">
        <f t="shared" si="95"/>
        <v>7.2499999999999981E-2</v>
      </c>
      <c r="BR303" s="5">
        <f t="shared" si="121"/>
        <v>431192.7255728264</v>
      </c>
      <c r="BS303" s="5">
        <f t="shared" si="122"/>
        <v>931795.48197944416</v>
      </c>
      <c r="BT303" s="5">
        <f t="shared" si="96"/>
        <v>243807.27442717351</v>
      </c>
      <c r="BU303" s="5">
        <f t="shared" si="97"/>
        <v>1362988.2075522705</v>
      </c>
      <c r="BV303" s="150"/>
      <c r="BW303" s="2">
        <v>296</v>
      </c>
      <c r="BX303" s="118">
        <v>53844</v>
      </c>
      <c r="BY303" s="5">
        <f t="shared" si="123"/>
        <v>242359.62074920649</v>
      </c>
      <c r="BZ303" s="5">
        <f t="shared" si="124"/>
        <v>4490.7918424594827</v>
      </c>
      <c r="CA303" s="5">
        <f t="shared" si="98"/>
        <v>3077.0273880891118</v>
      </c>
      <c r="CB303" s="35">
        <f t="shared" si="99"/>
        <v>0.15235346772257333</v>
      </c>
      <c r="CC303" s="5">
        <f t="shared" si="100"/>
        <v>1413.7644543703711</v>
      </c>
      <c r="CD303" s="35">
        <f t="shared" si="101"/>
        <v>7.0000000000000007E-2</v>
      </c>
      <c r="CE303" s="5">
        <f t="shared" si="125"/>
        <v>435717.40663888271</v>
      </c>
      <c r="CF303" s="5">
        <f t="shared" si="126"/>
        <v>893556.97872912476</v>
      </c>
      <c r="CG303" s="5">
        <f t="shared" si="102"/>
        <v>239282.59336111738</v>
      </c>
      <c r="CH303" s="5">
        <f t="shared" si="103"/>
        <v>1329274.3853680075</v>
      </c>
    </row>
    <row r="304" spans="9:86" ht="14.25" customHeight="1">
      <c r="I304" s="150"/>
      <c r="J304" s="2">
        <v>297</v>
      </c>
      <c r="K304" s="118">
        <v>53874</v>
      </c>
      <c r="L304" s="5">
        <f t="shared" si="104"/>
        <v>261845.53338699974</v>
      </c>
      <c r="M304" s="5">
        <f t="shared" si="67"/>
        <v>5071.049577343746</v>
      </c>
      <c r="N304" s="5">
        <f t="shared" si="68"/>
        <v>3270.8615353081227</v>
      </c>
      <c r="O304" s="35">
        <f t="shared" si="69"/>
        <v>0.14989882743459543</v>
      </c>
      <c r="P304" s="5">
        <f t="shared" si="70"/>
        <v>1800.1880420356233</v>
      </c>
      <c r="Q304" s="35">
        <f t="shared" si="71"/>
        <v>8.2500000000000004E-2</v>
      </c>
      <c r="R304" s="5">
        <f t="shared" si="105"/>
        <v>416425.32814830862</v>
      </c>
      <c r="S304" s="5">
        <f t="shared" si="106"/>
        <v>1089676.396322784</v>
      </c>
      <c r="T304" s="5">
        <f t="shared" si="72"/>
        <v>258574.67185169162</v>
      </c>
      <c r="U304" s="5">
        <f t="shared" si="73"/>
        <v>1506101.7244710927</v>
      </c>
      <c r="V304" s="150"/>
      <c r="W304" s="2">
        <v>297</v>
      </c>
      <c r="X304" s="118">
        <v>53874</v>
      </c>
      <c r="Y304" s="5">
        <f t="shared" si="107"/>
        <v>257348.87802659848</v>
      </c>
      <c r="Z304" s="5">
        <f t="shared" si="108"/>
        <v>4952.9108736857979</v>
      </c>
      <c r="AA304" s="5">
        <f t="shared" si="74"/>
        <v>3237.2516868418079</v>
      </c>
      <c r="AB304" s="35">
        <f t="shared" si="75"/>
        <v>0.1509508047596253</v>
      </c>
      <c r="AC304" s="5">
        <f t="shared" si="76"/>
        <v>1715.65918684399</v>
      </c>
      <c r="AD304" s="35">
        <f t="shared" si="77"/>
        <v>0.08</v>
      </c>
      <c r="AE304" s="5">
        <f t="shared" si="109"/>
        <v>420888.37366024323</v>
      </c>
      <c r="AF304" s="5">
        <f t="shared" si="110"/>
        <v>1050126.1558244391</v>
      </c>
      <c r="AG304" s="5">
        <f t="shared" si="78"/>
        <v>254111.62633975668</v>
      </c>
      <c r="AH304" s="5">
        <f t="shared" si="79"/>
        <v>1471014.5294846823</v>
      </c>
      <c r="AI304" s="150"/>
      <c r="AJ304" s="2">
        <v>297</v>
      </c>
      <c r="AK304" s="118">
        <v>53874</v>
      </c>
      <c r="AL304" s="5">
        <f t="shared" si="111"/>
        <v>252842.36570586171</v>
      </c>
      <c r="AM304" s="5">
        <f t="shared" si="112"/>
        <v>4835.7826575235513</v>
      </c>
      <c r="AN304" s="5">
        <f t="shared" si="80"/>
        <v>3202.8423790065281</v>
      </c>
      <c r="AO304" s="35">
        <f t="shared" si="81"/>
        <v>0.15200818280900663</v>
      </c>
      <c r="AP304" s="5">
        <f t="shared" si="82"/>
        <v>1632.9402785170234</v>
      </c>
      <c r="AQ304" s="35">
        <f t="shared" si="83"/>
        <v>7.7499999999999999E-2</v>
      </c>
      <c r="AR304" s="5">
        <f t="shared" si="113"/>
        <v>425360.4766731445</v>
      </c>
      <c r="AS304" s="5">
        <f t="shared" si="114"/>
        <v>1010866.9726113509</v>
      </c>
      <c r="AT304" s="5">
        <f t="shared" si="84"/>
        <v>249639.52332685518</v>
      </c>
      <c r="AU304" s="5">
        <f t="shared" si="85"/>
        <v>1436227.4492844953</v>
      </c>
      <c r="AV304" s="150"/>
      <c r="AW304" s="2">
        <v>297</v>
      </c>
      <c r="AX304" s="118">
        <v>53874</v>
      </c>
      <c r="AY304" s="5">
        <f t="shared" si="115"/>
        <v>248327.85769680256</v>
      </c>
      <c r="AZ304" s="5">
        <f t="shared" si="116"/>
        <v>4719.6979327312483</v>
      </c>
      <c r="BA304" s="5">
        <f t="shared" si="86"/>
        <v>3167.6488221262325</v>
      </c>
      <c r="BB304" s="35">
        <f t="shared" si="87"/>
        <v>0.15307096923425126</v>
      </c>
      <c r="BC304" s="5">
        <f t="shared" si="88"/>
        <v>1552.0491106050158</v>
      </c>
      <c r="BD304" s="35">
        <f t="shared" si="89"/>
        <v>7.4999999999999997E-2</v>
      </c>
      <c r="BE304" s="5">
        <f t="shared" si="117"/>
        <v>429839.79112532362</v>
      </c>
      <c r="BF304" s="5">
        <f t="shared" si="118"/>
        <v>971910.49489585671</v>
      </c>
      <c r="BG304" s="5">
        <f t="shared" si="90"/>
        <v>245160.20887467632</v>
      </c>
      <c r="BH304" s="5">
        <f t="shared" si="91"/>
        <v>1401750.2860211805</v>
      </c>
      <c r="BI304" s="150"/>
      <c r="BJ304" s="2">
        <v>297</v>
      </c>
      <c r="BK304" s="118">
        <v>53874</v>
      </c>
      <c r="BL304" s="5">
        <f t="shared" si="119"/>
        <v>243807.27442717351</v>
      </c>
      <c r="BM304" s="5">
        <f t="shared" si="120"/>
        <v>4604.6898903792935</v>
      </c>
      <c r="BN304" s="5">
        <f t="shared" si="92"/>
        <v>3131.6876073817866</v>
      </c>
      <c r="BO304" s="35">
        <f t="shared" si="93"/>
        <v>0.15413917151108983</v>
      </c>
      <c r="BP304" s="5">
        <f t="shared" si="94"/>
        <v>1473.0022829975067</v>
      </c>
      <c r="BQ304" s="35">
        <f t="shared" si="95"/>
        <v>7.2499999999999995E-2</v>
      </c>
      <c r="BR304" s="5">
        <f t="shared" si="121"/>
        <v>434324.41318020818</v>
      </c>
      <c r="BS304" s="5">
        <f t="shared" si="122"/>
        <v>933268.48426244163</v>
      </c>
      <c r="BT304" s="5">
        <f t="shared" si="96"/>
        <v>240675.58681979173</v>
      </c>
      <c r="BU304" s="5">
        <f t="shared" si="97"/>
        <v>1367592.8974426498</v>
      </c>
      <c r="BV304" s="150"/>
      <c r="BW304" s="2">
        <v>297</v>
      </c>
      <c r="BX304" s="118">
        <v>53874</v>
      </c>
      <c r="BY304" s="5">
        <f t="shared" si="123"/>
        <v>239282.59336111738</v>
      </c>
      <c r="BZ304" s="5">
        <f t="shared" si="124"/>
        <v>4490.7918424594827</v>
      </c>
      <c r="CA304" s="5">
        <f t="shared" si="98"/>
        <v>3094.9767145196311</v>
      </c>
      <c r="CB304" s="35">
        <f t="shared" si="99"/>
        <v>0.15521279693832779</v>
      </c>
      <c r="CC304" s="5">
        <f t="shared" si="100"/>
        <v>1395.8151279398514</v>
      </c>
      <c r="CD304" s="35">
        <f t="shared" si="101"/>
        <v>7.0000000000000007E-2</v>
      </c>
      <c r="CE304" s="5">
        <f t="shared" si="125"/>
        <v>438812.38335340231</v>
      </c>
      <c r="CF304" s="5">
        <f t="shared" si="126"/>
        <v>894952.79385706456</v>
      </c>
      <c r="CG304" s="5">
        <f t="shared" si="102"/>
        <v>236187.61664659774</v>
      </c>
      <c r="CH304" s="5">
        <f t="shared" si="103"/>
        <v>1333765.1772104669</v>
      </c>
    </row>
    <row r="305" spans="9:86" ht="14.25" customHeight="1">
      <c r="I305" s="150"/>
      <c r="J305" s="2">
        <v>298</v>
      </c>
      <c r="K305" s="118">
        <v>53905</v>
      </c>
      <c r="L305" s="5">
        <f t="shared" si="104"/>
        <v>258574.67185169162</v>
      </c>
      <c r="M305" s="5">
        <f t="shared" si="67"/>
        <v>5071.049577343746</v>
      </c>
      <c r="N305" s="5">
        <f t="shared" si="68"/>
        <v>3293.3487083633663</v>
      </c>
      <c r="O305" s="35">
        <f t="shared" si="69"/>
        <v>0.15283857547744523</v>
      </c>
      <c r="P305" s="5">
        <f t="shared" si="70"/>
        <v>1777.7008689803799</v>
      </c>
      <c r="Q305" s="35">
        <f t="shared" si="71"/>
        <v>8.2500000000000004E-2</v>
      </c>
      <c r="R305" s="5">
        <f t="shared" si="105"/>
        <v>419718.67685667198</v>
      </c>
      <c r="S305" s="5">
        <f t="shared" si="106"/>
        <v>1091454.0971917645</v>
      </c>
      <c r="T305" s="5">
        <f t="shared" si="72"/>
        <v>255281.32314332825</v>
      </c>
      <c r="U305" s="5">
        <f t="shared" si="73"/>
        <v>1511172.7740484364</v>
      </c>
      <c r="V305" s="150"/>
      <c r="W305" s="2">
        <v>298</v>
      </c>
      <c r="X305" s="118">
        <v>53905</v>
      </c>
      <c r="Y305" s="5">
        <f t="shared" si="107"/>
        <v>254111.62633975668</v>
      </c>
      <c r="Z305" s="5">
        <f t="shared" si="108"/>
        <v>4952.9108736857979</v>
      </c>
      <c r="AA305" s="5">
        <f t="shared" si="74"/>
        <v>3258.8333647540867</v>
      </c>
      <c r="AB305" s="35">
        <f t="shared" si="75"/>
        <v>0.15389299946773338</v>
      </c>
      <c r="AC305" s="5">
        <f t="shared" si="76"/>
        <v>1694.0775089317112</v>
      </c>
      <c r="AD305" s="35">
        <f t="shared" si="77"/>
        <v>0.08</v>
      </c>
      <c r="AE305" s="5">
        <f t="shared" si="109"/>
        <v>424147.20702499733</v>
      </c>
      <c r="AF305" s="5">
        <f t="shared" si="110"/>
        <v>1051820.2333333709</v>
      </c>
      <c r="AG305" s="5">
        <f t="shared" si="78"/>
        <v>250852.79297500258</v>
      </c>
      <c r="AH305" s="5">
        <f t="shared" si="79"/>
        <v>1475967.4403583682</v>
      </c>
      <c r="AI305" s="150"/>
      <c r="AJ305" s="2">
        <v>298</v>
      </c>
      <c r="AK305" s="118">
        <v>53905</v>
      </c>
      <c r="AL305" s="5">
        <f t="shared" si="111"/>
        <v>249639.52332685518</v>
      </c>
      <c r="AM305" s="5">
        <f t="shared" si="112"/>
        <v>4835.7826575235513</v>
      </c>
      <c r="AN305" s="5">
        <f t="shared" si="80"/>
        <v>3223.5274027042783</v>
      </c>
      <c r="AO305" s="35">
        <f t="shared" si="81"/>
        <v>0.15495274272657633</v>
      </c>
      <c r="AP305" s="5">
        <f t="shared" si="82"/>
        <v>1612.255254819273</v>
      </c>
      <c r="AQ305" s="35">
        <f t="shared" si="83"/>
        <v>7.7499999999999999E-2</v>
      </c>
      <c r="AR305" s="5">
        <f t="shared" si="113"/>
        <v>428584.00407584879</v>
      </c>
      <c r="AS305" s="5">
        <f t="shared" si="114"/>
        <v>1012479.2278661702</v>
      </c>
      <c r="AT305" s="5">
        <f t="shared" si="84"/>
        <v>246415.99592415089</v>
      </c>
      <c r="AU305" s="5">
        <f t="shared" si="85"/>
        <v>1441063.231942019</v>
      </c>
      <c r="AV305" s="150"/>
      <c r="AW305" s="2">
        <v>298</v>
      </c>
      <c r="AX305" s="118">
        <v>53905</v>
      </c>
      <c r="AY305" s="5">
        <f t="shared" si="115"/>
        <v>245160.20887467632</v>
      </c>
      <c r="AZ305" s="5">
        <f t="shared" si="116"/>
        <v>4719.6979327312483</v>
      </c>
      <c r="BA305" s="5">
        <f t="shared" si="86"/>
        <v>3187.4466272645213</v>
      </c>
      <c r="BB305" s="35">
        <f t="shared" si="87"/>
        <v>0.1560178126081096</v>
      </c>
      <c r="BC305" s="5">
        <f t="shared" si="88"/>
        <v>1532.2513054667268</v>
      </c>
      <c r="BD305" s="35">
        <f t="shared" si="89"/>
        <v>7.4999999999999997E-2</v>
      </c>
      <c r="BE305" s="5">
        <f t="shared" si="117"/>
        <v>433027.23775258812</v>
      </c>
      <c r="BF305" s="5">
        <f t="shared" si="118"/>
        <v>973442.74620132346</v>
      </c>
      <c r="BG305" s="5">
        <f t="shared" si="90"/>
        <v>241972.7622474118</v>
      </c>
      <c r="BH305" s="5">
        <f t="shared" si="91"/>
        <v>1406469.9839539116</v>
      </c>
      <c r="BI305" s="150"/>
      <c r="BJ305" s="2">
        <v>298</v>
      </c>
      <c r="BK305" s="118">
        <v>53905</v>
      </c>
      <c r="BL305" s="5">
        <f t="shared" si="119"/>
        <v>240675.58681979173</v>
      </c>
      <c r="BM305" s="5">
        <f t="shared" si="120"/>
        <v>4604.6898903792935</v>
      </c>
      <c r="BN305" s="5">
        <f t="shared" si="92"/>
        <v>3150.6082200097185</v>
      </c>
      <c r="BO305" s="35">
        <f t="shared" si="93"/>
        <v>0.15708821629850317</v>
      </c>
      <c r="BP305" s="5">
        <f t="shared" si="94"/>
        <v>1454.081670369575</v>
      </c>
      <c r="BQ305" s="35">
        <f t="shared" si="95"/>
        <v>7.2499999999999995E-2</v>
      </c>
      <c r="BR305" s="5">
        <f t="shared" si="121"/>
        <v>437475.0214002179</v>
      </c>
      <c r="BS305" s="5">
        <f t="shared" si="122"/>
        <v>934722.56593281124</v>
      </c>
      <c r="BT305" s="5">
        <f t="shared" si="96"/>
        <v>237524.97859978201</v>
      </c>
      <c r="BU305" s="5">
        <f t="shared" si="97"/>
        <v>1372197.5873330291</v>
      </c>
      <c r="BV305" s="150"/>
      <c r="BW305" s="2">
        <v>298</v>
      </c>
      <c r="BX305" s="118">
        <v>53905</v>
      </c>
      <c r="BY305" s="5">
        <f t="shared" si="123"/>
        <v>236187.61664659774</v>
      </c>
      <c r="BZ305" s="5">
        <f t="shared" si="124"/>
        <v>4490.7918424594827</v>
      </c>
      <c r="CA305" s="5">
        <f t="shared" si="98"/>
        <v>3113.0307453543292</v>
      </c>
      <c r="CB305" s="35">
        <f t="shared" si="99"/>
        <v>0.15816396081487816</v>
      </c>
      <c r="CC305" s="5">
        <f t="shared" si="100"/>
        <v>1377.7610971051536</v>
      </c>
      <c r="CD305" s="35">
        <f t="shared" si="101"/>
        <v>7.0000000000000007E-2</v>
      </c>
      <c r="CE305" s="5">
        <f t="shared" si="125"/>
        <v>441925.41409875662</v>
      </c>
      <c r="CF305" s="5">
        <f t="shared" si="126"/>
        <v>896330.55495416967</v>
      </c>
      <c r="CG305" s="5">
        <f t="shared" si="102"/>
        <v>233074.58590124341</v>
      </c>
      <c r="CH305" s="5">
        <f t="shared" si="103"/>
        <v>1338255.9690529262</v>
      </c>
    </row>
    <row r="306" spans="9:86" ht="14.25" customHeight="1">
      <c r="I306" s="150"/>
      <c r="J306" s="2">
        <v>299</v>
      </c>
      <c r="K306" s="118">
        <v>53936</v>
      </c>
      <c r="L306" s="5">
        <f t="shared" si="104"/>
        <v>255281.32314332825</v>
      </c>
      <c r="M306" s="5">
        <f t="shared" si="67"/>
        <v>5071.049577343746</v>
      </c>
      <c r="N306" s="5">
        <f t="shared" si="68"/>
        <v>3315.9904807333642</v>
      </c>
      <c r="O306" s="35">
        <f t="shared" si="69"/>
        <v>0.15587464558250952</v>
      </c>
      <c r="P306" s="5">
        <f t="shared" si="70"/>
        <v>1755.0590966103816</v>
      </c>
      <c r="Q306" s="35">
        <f t="shared" si="71"/>
        <v>8.2500000000000004E-2</v>
      </c>
      <c r="R306" s="5">
        <f t="shared" si="105"/>
        <v>423034.66733740532</v>
      </c>
      <c r="S306" s="5">
        <f t="shared" si="106"/>
        <v>1093209.1562883749</v>
      </c>
      <c r="T306" s="5">
        <f t="shared" si="72"/>
        <v>251965.33266259488</v>
      </c>
      <c r="U306" s="5">
        <f t="shared" si="73"/>
        <v>1516243.8236257802</v>
      </c>
      <c r="V306" s="150"/>
      <c r="W306" s="2">
        <v>299</v>
      </c>
      <c r="X306" s="118">
        <v>53936</v>
      </c>
      <c r="Y306" s="5">
        <f t="shared" si="107"/>
        <v>250852.79297500258</v>
      </c>
      <c r="Z306" s="5">
        <f t="shared" si="108"/>
        <v>4952.9108736857979</v>
      </c>
      <c r="AA306" s="5">
        <f t="shared" si="74"/>
        <v>3280.5589205191141</v>
      </c>
      <c r="AB306" s="35">
        <f t="shared" si="75"/>
        <v>0.15693150783516391</v>
      </c>
      <c r="AC306" s="5">
        <f t="shared" si="76"/>
        <v>1672.3519531666839</v>
      </c>
      <c r="AD306" s="35">
        <f t="shared" si="77"/>
        <v>0.08</v>
      </c>
      <c r="AE306" s="5">
        <f t="shared" si="109"/>
        <v>427427.76594551647</v>
      </c>
      <c r="AF306" s="5">
        <f t="shared" si="110"/>
        <v>1053492.5852865377</v>
      </c>
      <c r="AG306" s="5">
        <f t="shared" si="78"/>
        <v>247572.23405448347</v>
      </c>
      <c r="AH306" s="5">
        <f t="shared" si="79"/>
        <v>1480920.3512320542</v>
      </c>
      <c r="AI306" s="150"/>
      <c r="AJ306" s="2">
        <v>299</v>
      </c>
      <c r="AK306" s="118">
        <v>53936</v>
      </c>
      <c r="AL306" s="5">
        <f t="shared" si="111"/>
        <v>246415.99592415089</v>
      </c>
      <c r="AM306" s="5">
        <f t="shared" si="112"/>
        <v>4835.7826575235513</v>
      </c>
      <c r="AN306" s="5">
        <f t="shared" si="80"/>
        <v>3244.3460171800771</v>
      </c>
      <c r="AO306" s="35">
        <f t="shared" si="81"/>
        <v>0.15799360776134275</v>
      </c>
      <c r="AP306" s="5">
        <f t="shared" si="82"/>
        <v>1591.4366403434744</v>
      </c>
      <c r="AQ306" s="35">
        <f t="shared" si="83"/>
        <v>7.7499999999999999E-2</v>
      </c>
      <c r="AR306" s="5">
        <f t="shared" si="113"/>
        <v>431828.35009302886</v>
      </c>
      <c r="AS306" s="5">
        <f t="shared" si="114"/>
        <v>1014070.6645065137</v>
      </c>
      <c r="AT306" s="5">
        <f t="shared" si="84"/>
        <v>243171.64990697082</v>
      </c>
      <c r="AU306" s="5">
        <f t="shared" si="85"/>
        <v>1445899.0145995426</v>
      </c>
      <c r="AV306" s="150"/>
      <c r="AW306" s="2">
        <v>299</v>
      </c>
      <c r="AX306" s="118">
        <v>53936</v>
      </c>
      <c r="AY306" s="5">
        <f t="shared" si="115"/>
        <v>241972.7622474118</v>
      </c>
      <c r="AZ306" s="5">
        <f t="shared" si="116"/>
        <v>4719.6979327312483</v>
      </c>
      <c r="BA306" s="5">
        <f t="shared" si="86"/>
        <v>3207.368168684925</v>
      </c>
      <c r="BB306" s="35">
        <f t="shared" si="87"/>
        <v>0.15906095242598234</v>
      </c>
      <c r="BC306" s="5">
        <f t="shared" si="88"/>
        <v>1512.3297640463236</v>
      </c>
      <c r="BD306" s="35">
        <f t="shared" si="89"/>
        <v>7.4999999999999997E-2</v>
      </c>
      <c r="BE306" s="5">
        <f t="shared" si="117"/>
        <v>436234.60592127306</v>
      </c>
      <c r="BF306" s="5">
        <f t="shared" si="118"/>
        <v>974955.07596536982</v>
      </c>
      <c r="BG306" s="5">
        <f t="shared" si="90"/>
        <v>238765.39407872688</v>
      </c>
      <c r="BH306" s="5">
        <f t="shared" si="91"/>
        <v>1411189.6818866429</v>
      </c>
      <c r="BI306" s="150"/>
      <c r="BJ306" s="2">
        <v>299</v>
      </c>
      <c r="BK306" s="118">
        <v>53936</v>
      </c>
      <c r="BL306" s="5">
        <f t="shared" si="119"/>
        <v>237524.97859978201</v>
      </c>
      <c r="BM306" s="5">
        <f t="shared" si="120"/>
        <v>4604.6898903792935</v>
      </c>
      <c r="BN306" s="5">
        <f t="shared" si="92"/>
        <v>3169.6431446722772</v>
      </c>
      <c r="BO306" s="35">
        <f t="shared" si="93"/>
        <v>0.16013354873364985</v>
      </c>
      <c r="BP306" s="5">
        <f t="shared" si="94"/>
        <v>1435.0467457070163</v>
      </c>
      <c r="BQ306" s="35">
        <f t="shared" si="95"/>
        <v>7.2499999999999995E-2</v>
      </c>
      <c r="BR306" s="5">
        <f t="shared" si="121"/>
        <v>440644.66454489017</v>
      </c>
      <c r="BS306" s="5">
        <f t="shared" si="122"/>
        <v>936157.61267851829</v>
      </c>
      <c r="BT306" s="5">
        <f t="shared" si="96"/>
        <v>234355.33545510974</v>
      </c>
      <c r="BU306" s="5">
        <f t="shared" si="97"/>
        <v>1376802.2772234085</v>
      </c>
      <c r="BV306" s="150"/>
      <c r="BW306" s="2">
        <v>299</v>
      </c>
      <c r="BX306" s="118">
        <v>53936</v>
      </c>
      <c r="BY306" s="5">
        <f t="shared" si="123"/>
        <v>233074.58590124341</v>
      </c>
      <c r="BZ306" s="5">
        <f t="shared" si="124"/>
        <v>4490.7918424594827</v>
      </c>
      <c r="CA306" s="5">
        <f t="shared" si="98"/>
        <v>3131.190091368896</v>
      </c>
      <c r="CB306" s="35">
        <f t="shared" si="99"/>
        <v>0.16121140342751672</v>
      </c>
      <c r="CC306" s="5">
        <f t="shared" si="100"/>
        <v>1359.6017510905865</v>
      </c>
      <c r="CD306" s="35">
        <f t="shared" si="101"/>
        <v>6.9999999999999993E-2</v>
      </c>
      <c r="CE306" s="5">
        <f t="shared" si="125"/>
        <v>445056.60419012554</v>
      </c>
      <c r="CF306" s="5">
        <f t="shared" si="126"/>
        <v>897690.15670526028</v>
      </c>
      <c r="CG306" s="5">
        <f t="shared" si="102"/>
        <v>229943.39580987452</v>
      </c>
      <c r="CH306" s="5">
        <f t="shared" si="103"/>
        <v>1342746.7608953859</v>
      </c>
    </row>
    <row r="307" spans="9:86" ht="14.25" customHeight="1">
      <c r="I307" s="150"/>
      <c r="J307" s="2">
        <v>300</v>
      </c>
      <c r="K307" s="118">
        <v>53966</v>
      </c>
      <c r="L307" s="5">
        <f t="shared" si="104"/>
        <v>251965.33266259488</v>
      </c>
      <c r="M307" s="5">
        <f t="shared" si="67"/>
        <v>5071.049577343746</v>
      </c>
      <c r="N307" s="5">
        <f t="shared" si="68"/>
        <v>3338.7879152884061</v>
      </c>
      <c r="O307" s="35">
        <f t="shared" si="69"/>
        <v>0.15901177578707726</v>
      </c>
      <c r="P307" s="5">
        <f t="shared" si="70"/>
        <v>1732.2616620553399</v>
      </c>
      <c r="Q307" s="35">
        <f t="shared" si="71"/>
        <v>8.2500000000000004E-2</v>
      </c>
      <c r="R307" s="5">
        <f t="shared" si="105"/>
        <v>426373.45525269373</v>
      </c>
      <c r="S307" s="5">
        <f t="shared" si="106"/>
        <v>1094941.4179504302</v>
      </c>
      <c r="T307" s="5">
        <f t="shared" si="72"/>
        <v>248626.54474730647</v>
      </c>
      <c r="U307" s="5">
        <f t="shared" si="73"/>
        <v>1521314.8732031239</v>
      </c>
      <c r="V307" s="150"/>
      <c r="W307" s="2">
        <v>300</v>
      </c>
      <c r="X307" s="118">
        <v>53966</v>
      </c>
      <c r="Y307" s="5">
        <f t="shared" si="107"/>
        <v>247572.23405448347</v>
      </c>
      <c r="Z307" s="5">
        <f t="shared" si="108"/>
        <v>4952.9108736857979</v>
      </c>
      <c r="AA307" s="5">
        <f t="shared" si="74"/>
        <v>3302.4293133225747</v>
      </c>
      <c r="AB307" s="35">
        <f t="shared" si="75"/>
        <v>0.16007106738451804</v>
      </c>
      <c r="AC307" s="5">
        <f t="shared" si="76"/>
        <v>1650.4815603632233</v>
      </c>
      <c r="AD307" s="35">
        <f t="shared" si="77"/>
        <v>0.08</v>
      </c>
      <c r="AE307" s="5">
        <f t="shared" si="109"/>
        <v>430730.19525883906</v>
      </c>
      <c r="AF307" s="5">
        <f t="shared" si="110"/>
        <v>1055143.0668469009</v>
      </c>
      <c r="AG307" s="5">
        <f t="shared" si="78"/>
        <v>244269.80474116089</v>
      </c>
      <c r="AH307" s="5">
        <f t="shared" si="79"/>
        <v>1485873.2621057399</v>
      </c>
      <c r="AI307" s="150"/>
      <c r="AJ307" s="2">
        <v>300</v>
      </c>
      <c r="AK307" s="118">
        <v>53966</v>
      </c>
      <c r="AL307" s="5">
        <f t="shared" si="111"/>
        <v>243171.64990697082</v>
      </c>
      <c r="AM307" s="5">
        <f t="shared" si="112"/>
        <v>4835.7826575235513</v>
      </c>
      <c r="AN307" s="5">
        <f t="shared" si="80"/>
        <v>3265.2990852076982</v>
      </c>
      <c r="AO307" s="35">
        <f t="shared" si="81"/>
        <v>0.16113551492323502</v>
      </c>
      <c r="AP307" s="5">
        <f t="shared" si="82"/>
        <v>1570.4835723158533</v>
      </c>
      <c r="AQ307" s="35">
        <f t="shared" si="83"/>
        <v>7.7499999999999999E-2</v>
      </c>
      <c r="AR307" s="5">
        <f t="shared" si="113"/>
        <v>435093.64917823655</v>
      </c>
      <c r="AS307" s="5">
        <f t="shared" si="114"/>
        <v>1015641.1480788296</v>
      </c>
      <c r="AT307" s="5">
        <f t="shared" si="84"/>
        <v>239906.35082176313</v>
      </c>
      <c r="AU307" s="5">
        <f t="shared" si="85"/>
        <v>1450734.7972570662</v>
      </c>
      <c r="AV307" s="150"/>
      <c r="AW307" s="2">
        <v>300</v>
      </c>
      <c r="AX307" s="118">
        <v>53966</v>
      </c>
      <c r="AY307" s="5">
        <f t="shared" si="115"/>
        <v>238765.39407872688</v>
      </c>
      <c r="AZ307" s="5">
        <f t="shared" si="116"/>
        <v>4719.6979327312483</v>
      </c>
      <c r="BA307" s="5">
        <f t="shared" si="86"/>
        <v>3227.4142197392057</v>
      </c>
      <c r="BB307" s="35">
        <f t="shared" si="87"/>
        <v>0.16220512518703012</v>
      </c>
      <c r="BC307" s="5">
        <f t="shared" si="88"/>
        <v>1492.2837129920429</v>
      </c>
      <c r="BD307" s="35">
        <f t="shared" si="89"/>
        <v>7.4999999999999997E-2</v>
      </c>
      <c r="BE307" s="5">
        <f t="shared" si="117"/>
        <v>439462.02014101227</v>
      </c>
      <c r="BF307" s="5">
        <f t="shared" si="118"/>
        <v>976447.35967836191</v>
      </c>
      <c r="BG307" s="5">
        <f t="shared" si="90"/>
        <v>235537.97985898767</v>
      </c>
      <c r="BH307" s="5">
        <f t="shared" si="91"/>
        <v>1415909.3798193741</v>
      </c>
      <c r="BI307" s="150"/>
      <c r="BJ307" s="2">
        <v>300</v>
      </c>
      <c r="BK307" s="118">
        <v>53966</v>
      </c>
      <c r="BL307" s="5">
        <f t="shared" si="119"/>
        <v>234355.33545510974</v>
      </c>
      <c r="BM307" s="5">
        <f t="shared" si="120"/>
        <v>4604.6898903792935</v>
      </c>
      <c r="BN307" s="5">
        <f t="shared" si="92"/>
        <v>3188.7930720046725</v>
      </c>
      <c r="BO307" s="35">
        <f t="shared" si="93"/>
        <v>0.16327990480671495</v>
      </c>
      <c r="BP307" s="5">
        <f t="shared" si="94"/>
        <v>1415.8968183746213</v>
      </c>
      <c r="BQ307" s="35">
        <f t="shared" si="95"/>
        <v>7.2499999999999995E-2</v>
      </c>
      <c r="BR307" s="5">
        <f t="shared" si="121"/>
        <v>443833.45761689486</v>
      </c>
      <c r="BS307" s="5">
        <f t="shared" si="122"/>
        <v>937573.50949689292</v>
      </c>
      <c r="BT307" s="5">
        <f t="shared" si="96"/>
        <v>231166.54238310506</v>
      </c>
      <c r="BU307" s="5">
        <f t="shared" si="97"/>
        <v>1381406.9671137878</v>
      </c>
      <c r="BV307" s="150"/>
      <c r="BW307" s="2">
        <v>300</v>
      </c>
      <c r="BX307" s="118">
        <v>53966</v>
      </c>
      <c r="BY307" s="5">
        <f t="shared" si="123"/>
        <v>229943.39580987452</v>
      </c>
      <c r="BZ307" s="5">
        <f t="shared" si="124"/>
        <v>4490.7918424594827</v>
      </c>
      <c r="CA307" s="5">
        <f t="shared" si="98"/>
        <v>3149.4553669018815</v>
      </c>
      <c r="CB307" s="35">
        <f t="shared" si="99"/>
        <v>0.16435986025913776</v>
      </c>
      <c r="CC307" s="5">
        <f t="shared" si="100"/>
        <v>1341.3364755576015</v>
      </c>
      <c r="CD307" s="35">
        <f t="shared" si="101"/>
        <v>7.0000000000000007E-2</v>
      </c>
      <c r="CE307" s="5">
        <f t="shared" si="125"/>
        <v>448206.05955702742</v>
      </c>
      <c r="CF307" s="5">
        <f t="shared" si="126"/>
        <v>899031.49318081792</v>
      </c>
      <c r="CG307" s="5">
        <f t="shared" si="102"/>
        <v>226793.94044297264</v>
      </c>
      <c r="CH307" s="5">
        <f t="shared" si="103"/>
        <v>1347237.5527378453</v>
      </c>
    </row>
    <row r="308" spans="9:86" ht="14.25" customHeight="1">
      <c r="I308" s="150"/>
      <c r="J308" s="2">
        <v>301</v>
      </c>
      <c r="K308" s="118">
        <v>53997</v>
      </c>
      <c r="L308" s="5">
        <f t="shared" si="104"/>
        <v>248626.54474730647</v>
      </c>
      <c r="M308" s="5">
        <f t="shared" si="67"/>
        <v>5071.049577343746</v>
      </c>
      <c r="N308" s="5">
        <f t="shared" si="68"/>
        <v>3361.7420822060139</v>
      </c>
      <c r="O308" s="35">
        <f t="shared" si="69"/>
        <v>0.16225501998377914</v>
      </c>
      <c r="P308" s="5">
        <f t="shared" si="70"/>
        <v>1709.3074951377321</v>
      </c>
      <c r="Q308" s="35">
        <f t="shared" si="71"/>
        <v>8.2500000000000004E-2</v>
      </c>
      <c r="R308" s="5">
        <f t="shared" si="105"/>
        <v>429735.19733489974</v>
      </c>
      <c r="S308" s="5">
        <f t="shared" si="106"/>
        <v>1096650.7254455679</v>
      </c>
      <c r="T308" s="5">
        <f t="shared" si="72"/>
        <v>245264.80266510046</v>
      </c>
      <c r="U308" s="5">
        <f t="shared" si="73"/>
        <v>1526385.9227804677</v>
      </c>
      <c r="V308" s="150"/>
      <c r="W308" s="2">
        <v>301</v>
      </c>
      <c r="X308" s="118">
        <v>53997</v>
      </c>
      <c r="Y308" s="5">
        <f t="shared" si="107"/>
        <v>244269.80474116089</v>
      </c>
      <c r="Z308" s="5">
        <f t="shared" si="108"/>
        <v>4952.9108736857979</v>
      </c>
      <c r="AA308" s="5">
        <f t="shared" si="74"/>
        <v>3324.445508744725</v>
      </c>
      <c r="AB308" s="35">
        <f t="shared" si="75"/>
        <v>0.16331673146097389</v>
      </c>
      <c r="AC308" s="5">
        <f t="shared" si="76"/>
        <v>1628.4653649410727</v>
      </c>
      <c r="AD308" s="35">
        <f t="shared" si="77"/>
        <v>0.08</v>
      </c>
      <c r="AE308" s="5">
        <f t="shared" si="109"/>
        <v>434054.6407675838</v>
      </c>
      <c r="AF308" s="5">
        <f t="shared" si="110"/>
        <v>1056771.532211842</v>
      </c>
      <c r="AG308" s="5">
        <f t="shared" si="78"/>
        <v>240945.35923241617</v>
      </c>
      <c r="AH308" s="5">
        <f t="shared" si="79"/>
        <v>1490826.1729794259</v>
      </c>
      <c r="AI308" s="150"/>
      <c r="AJ308" s="2">
        <v>301</v>
      </c>
      <c r="AK308" s="118">
        <v>53997</v>
      </c>
      <c r="AL308" s="5">
        <f t="shared" si="111"/>
        <v>239906.35082176313</v>
      </c>
      <c r="AM308" s="5">
        <f t="shared" si="112"/>
        <v>4835.7826575235513</v>
      </c>
      <c r="AN308" s="5">
        <f t="shared" si="80"/>
        <v>3286.3874751329977</v>
      </c>
      <c r="AO308" s="35">
        <f t="shared" si="81"/>
        <v>0.1643835170119993</v>
      </c>
      <c r="AP308" s="5">
        <f t="shared" si="82"/>
        <v>1549.3951823905536</v>
      </c>
      <c r="AQ308" s="35">
        <f t="shared" si="83"/>
        <v>7.7499999999999999E-2</v>
      </c>
      <c r="AR308" s="5">
        <f t="shared" si="113"/>
        <v>438380.03665336955</v>
      </c>
      <c r="AS308" s="5">
        <f t="shared" si="114"/>
        <v>1017190.5432612202</v>
      </c>
      <c r="AT308" s="5">
        <f t="shared" si="84"/>
        <v>236619.96334663013</v>
      </c>
      <c r="AU308" s="5">
        <f t="shared" si="85"/>
        <v>1455570.5799145899</v>
      </c>
      <c r="AV308" s="150"/>
      <c r="AW308" s="2">
        <v>301</v>
      </c>
      <c r="AX308" s="118">
        <v>53997</v>
      </c>
      <c r="AY308" s="5">
        <f t="shared" si="115"/>
        <v>235537.97985898767</v>
      </c>
      <c r="AZ308" s="5">
        <f t="shared" si="116"/>
        <v>4719.6979327312483</v>
      </c>
      <c r="BA308" s="5">
        <f t="shared" si="86"/>
        <v>3247.5855586125754</v>
      </c>
      <c r="BB308" s="35">
        <f t="shared" si="87"/>
        <v>0.16545538314747435</v>
      </c>
      <c r="BC308" s="5">
        <f t="shared" si="88"/>
        <v>1472.1123741186727</v>
      </c>
      <c r="BD308" s="35">
        <f t="shared" si="89"/>
        <v>7.4999999999999983E-2</v>
      </c>
      <c r="BE308" s="5">
        <f t="shared" si="117"/>
        <v>442709.60569962487</v>
      </c>
      <c r="BF308" s="5">
        <f t="shared" si="118"/>
        <v>977919.47205248056</v>
      </c>
      <c r="BG308" s="5">
        <f t="shared" si="90"/>
        <v>232290.3943003751</v>
      </c>
      <c r="BH308" s="5">
        <f t="shared" si="91"/>
        <v>1420629.0777521054</v>
      </c>
      <c r="BI308" s="150"/>
      <c r="BJ308" s="2">
        <v>301</v>
      </c>
      <c r="BK308" s="118">
        <v>53997</v>
      </c>
      <c r="BL308" s="5">
        <f t="shared" si="119"/>
        <v>231166.54238310506</v>
      </c>
      <c r="BM308" s="5">
        <f t="shared" si="120"/>
        <v>4604.6898903792935</v>
      </c>
      <c r="BN308" s="5">
        <f t="shared" si="92"/>
        <v>3208.0586968147004</v>
      </c>
      <c r="BO308" s="35">
        <f t="shared" si="93"/>
        <v>0.16653233623219152</v>
      </c>
      <c r="BP308" s="5">
        <f t="shared" si="94"/>
        <v>1396.6311935645931</v>
      </c>
      <c r="BQ308" s="35">
        <f t="shared" si="95"/>
        <v>7.2499999999999995E-2</v>
      </c>
      <c r="BR308" s="5">
        <f t="shared" si="121"/>
        <v>447041.51631370955</v>
      </c>
      <c r="BS308" s="5">
        <f t="shared" si="122"/>
        <v>938970.14069045754</v>
      </c>
      <c r="BT308" s="5">
        <f t="shared" si="96"/>
        <v>227958.48368629036</v>
      </c>
      <c r="BU308" s="5">
        <f t="shared" si="97"/>
        <v>1386011.6570041671</v>
      </c>
      <c r="BV308" s="150"/>
      <c r="BW308" s="2">
        <v>301</v>
      </c>
      <c r="BX308" s="118">
        <v>53997</v>
      </c>
      <c r="BY308" s="5">
        <f t="shared" si="123"/>
        <v>226793.94044297264</v>
      </c>
      <c r="BZ308" s="5">
        <f t="shared" si="124"/>
        <v>4490.7918424594827</v>
      </c>
      <c r="CA308" s="5">
        <f t="shared" si="98"/>
        <v>3167.8271898754756</v>
      </c>
      <c r="CB308" s="35">
        <f t="shared" si="99"/>
        <v>0.16761438248419303</v>
      </c>
      <c r="CC308" s="5">
        <f t="shared" si="100"/>
        <v>1322.9646525840071</v>
      </c>
      <c r="CD308" s="35">
        <f t="shared" si="101"/>
        <v>7.0000000000000007E-2</v>
      </c>
      <c r="CE308" s="5">
        <f t="shared" si="125"/>
        <v>451373.88674690289</v>
      </c>
      <c r="CF308" s="5">
        <f t="shared" si="126"/>
        <v>900354.45783340198</v>
      </c>
      <c r="CG308" s="5">
        <f t="shared" si="102"/>
        <v>223626.11325309717</v>
      </c>
      <c r="CH308" s="5">
        <f t="shared" si="103"/>
        <v>1351728.3445803048</v>
      </c>
    </row>
    <row r="309" spans="9:86" ht="14.25" customHeight="1">
      <c r="I309" s="150"/>
      <c r="J309" s="2">
        <v>302</v>
      </c>
      <c r="K309" s="118">
        <v>54027</v>
      </c>
      <c r="L309" s="5">
        <f t="shared" si="104"/>
        <v>245264.80266510046</v>
      </c>
      <c r="M309" s="5">
        <f t="shared" si="67"/>
        <v>5071.049577343746</v>
      </c>
      <c r="N309" s="5">
        <f t="shared" si="68"/>
        <v>3384.8540590211805</v>
      </c>
      <c r="O309" s="35">
        <f t="shared" si="69"/>
        <v>0.16560977468795962</v>
      </c>
      <c r="P309" s="5">
        <f t="shared" si="70"/>
        <v>1686.1955183225657</v>
      </c>
      <c r="Q309" s="35">
        <f t="shared" si="71"/>
        <v>8.2500000000000004E-2</v>
      </c>
      <c r="R309" s="5">
        <f t="shared" si="105"/>
        <v>433120.0513939209</v>
      </c>
      <c r="S309" s="5">
        <f t="shared" si="106"/>
        <v>1098336.9209638904</v>
      </c>
      <c r="T309" s="5">
        <f t="shared" si="72"/>
        <v>241879.94860607927</v>
      </c>
      <c r="U309" s="5">
        <f t="shared" si="73"/>
        <v>1531456.9723578114</v>
      </c>
      <c r="V309" s="150"/>
      <c r="W309" s="2">
        <v>302</v>
      </c>
      <c r="X309" s="118">
        <v>54027</v>
      </c>
      <c r="Y309" s="5">
        <f t="shared" si="107"/>
        <v>240945.35923241617</v>
      </c>
      <c r="Z309" s="5">
        <f t="shared" si="108"/>
        <v>4952.9108736857979</v>
      </c>
      <c r="AA309" s="5">
        <f t="shared" si="74"/>
        <v>3346.6084788030234</v>
      </c>
      <c r="AB309" s="35">
        <f t="shared" si="75"/>
        <v>0.16667389599688689</v>
      </c>
      <c r="AC309" s="5">
        <f t="shared" si="76"/>
        <v>1606.3023948827745</v>
      </c>
      <c r="AD309" s="35">
        <f t="shared" si="77"/>
        <v>7.9999999999999988E-2</v>
      </c>
      <c r="AE309" s="5">
        <f t="shared" si="109"/>
        <v>437401.24924638681</v>
      </c>
      <c r="AF309" s="5">
        <f t="shared" si="110"/>
        <v>1058377.8346067248</v>
      </c>
      <c r="AG309" s="5">
        <f t="shared" si="78"/>
        <v>237598.75075361316</v>
      </c>
      <c r="AH309" s="5">
        <f t="shared" si="79"/>
        <v>1495779.0838531116</v>
      </c>
      <c r="AI309" s="150"/>
      <c r="AJ309" s="2">
        <v>302</v>
      </c>
      <c r="AK309" s="118">
        <v>54027</v>
      </c>
      <c r="AL309" s="5">
        <f t="shared" si="111"/>
        <v>236619.96334663013</v>
      </c>
      <c r="AM309" s="5">
        <f t="shared" si="112"/>
        <v>4835.7826575235513</v>
      </c>
      <c r="AN309" s="5">
        <f t="shared" si="80"/>
        <v>3307.6120609098984</v>
      </c>
      <c r="AO309" s="35">
        <f t="shared" si="81"/>
        <v>0.16774300937902689</v>
      </c>
      <c r="AP309" s="5">
        <f t="shared" si="82"/>
        <v>1528.1705966136528</v>
      </c>
      <c r="AQ309" s="35">
        <f t="shared" si="83"/>
        <v>7.7499999999999999E-2</v>
      </c>
      <c r="AR309" s="5">
        <f t="shared" si="113"/>
        <v>441687.64871427946</v>
      </c>
      <c r="AS309" s="5">
        <f t="shared" si="114"/>
        <v>1018718.7138578339</v>
      </c>
      <c r="AT309" s="5">
        <f t="shared" si="84"/>
        <v>233312.35128572024</v>
      </c>
      <c r="AU309" s="5">
        <f t="shared" si="85"/>
        <v>1460406.3625721133</v>
      </c>
      <c r="AV309" s="150"/>
      <c r="AW309" s="2">
        <v>302</v>
      </c>
      <c r="AX309" s="118">
        <v>54027</v>
      </c>
      <c r="AY309" s="5">
        <f t="shared" si="115"/>
        <v>232290.3943003751</v>
      </c>
      <c r="AZ309" s="5">
        <f t="shared" si="116"/>
        <v>4719.6979327312483</v>
      </c>
      <c r="BA309" s="5">
        <f t="shared" si="86"/>
        <v>3267.8829683539043</v>
      </c>
      <c r="BB309" s="35">
        <f t="shared" si="87"/>
        <v>0.16881712107965338</v>
      </c>
      <c r="BC309" s="5">
        <f t="shared" si="88"/>
        <v>1451.8149643773443</v>
      </c>
      <c r="BD309" s="35">
        <f t="shared" si="89"/>
        <v>7.4999999999999997E-2</v>
      </c>
      <c r="BE309" s="5">
        <f t="shared" si="117"/>
        <v>445977.48866797879</v>
      </c>
      <c r="BF309" s="5">
        <f t="shared" si="118"/>
        <v>979371.28701685788</v>
      </c>
      <c r="BG309" s="5">
        <f t="shared" si="90"/>
        <v>229022.51133202121</v>
      </c>
      <c r="BH309" s="5">
        <f t="shared" si="91"/>
        <v>1425348.7756848368</v>
      </c>
      <c r="BI309" s="150"/>
      <c r="BJ309" s="2">
        <v>302</v>
      </c>
      <c r="BK309" s="118">
        <v>54027</v>
      </c>
      <c r="BL309" s="5">
        <f t="shared" si="119"/>
        <v>227958.48368629036</v>
      </c>
      <c r="BM309" s="5">
        <f t="shared" si="120"/>
        <v>4604.6898903792935</v>
      </c>
      <c r="BN309" s="5">
        <f t="shared" si="92"/>
        <v>3227.4407181079559</v>
      </c>
      <c r="BO309" s="35">
        <f t="shared" si="93"/>
        <v>0.16989623720516389</v>
      </c>
      <c r="BP309" s="5">
        <f t="shared" si="94"/>
        <v>1377.2491722713376</v>
      </c>
      <c r="BQ309" s="35">
        <f t="shared" si="95"/>
        <v>7.2499999999999995E-2</v>
      </c>
      <c r="BR309" s="5">
        <f t="shared" si="121"/>
        <v>450268.95703181752</v>
      </c>
      <c r="BS309" s="5">
        <f t="shared" si="122"/>
        <v>940347.38986272889</v>
      </c>
      <c r="BT309" s="5">
        <f t="shared" si="96"/>
        <v>224731.04296818242</v>
      </c>
      <c r="BU309" s="5">
        <f t="shared" si="97"/>
        <v>1390616.3468945464</v>
      </c>
      <c r="BV309" s="150"/>
      <c r="BW309" s="2">
        <v>302</v>
      </c>
      <c r="BX309" s="118">
        <v>54027</v>
      </c>
      <c r="BY309" s="5">
        <f t="shared" si="123"/>
        <v>223626.11325309717</v>
      </c>
      <c r="BZ309" s="5">
        <f t="shared" si="124"/>
        <v>4490.7918424594827</v>
      </c>
      <c r="CA309" s="5">
        <f t="shared" si="98"/>
        <v>3186.306181816416</v>
      </c>
      <c r="CB309" s="35">
        <f t="shared" si="99"/>
        <v>0.17098036372220246</v>
      </c>
      <c r="CC309" s="5">
        <f t="shared" si="100"/>
        <v>1304.4856606430669</v>
      </c>
      <c r="CD309" s="35">
        <f t="shared" si="101"/>
        <v>7.0000000000000007E-2</v>
      </c>
      <c r="CE309" s="5">
        <f t="shared" si="125"/>
        <v>454560.19292871933</v>
      </c>
      <c r="CF309" s="5">
        <f t="shared" si="126"/>
        <v>901658.94349404506</v>
      </c>
      <c r="CG309" s="5">
        <f t="shared" si="102"/>
        <v>220439.80707128075</v>
      </c>
      <c r="CH309" s="5">
        <f t="shared" si="103"/>
        <v>1356219.1364227645</v>
      </c>
    </row>
    <row r="310" spans="9:86" ht="14.25" customHeight="1">
      <c r="I310" s="150"/>
      <c r="J310" s="2">
        <v>303</v>
      </c>
      <c r="K310" s="118">
        <v>54058</v>
      </c>
      <c r="L310" s="5">
        <f t="shared" si="104"/>
        <v>241879.94860607927</v>
      </c>
      <c r="M310" s="5">
        <f t="shared" si="67"/>
        <v>5071.049577343746</v>
      </c>
      <c r="N310" s="5">
        <f t="shared" si="68"/>
        <v>3408.124930676951</v>
      </c>
      <c r="O310" s="35">
        <f t="shared" si="69"/>
        <v>0.1690818085740883</v>
      </c>
      <c r="P310" s="5">
        <f t="shared" si="70"/>
        <v>1662.9246466667951</v>
      </c>
      <c r="Q310" s="35">
        <f t="shared" si="71"/>
        <v>8.2500000000000004E-2</v>
      </c>
      <c r="R310" s="5">
        <f t="shared" si="105"/>
        <v>436528.17632459785</v>
      </c>
      <c r="S310" s="5">
        <f t="shared" si="106"/>
        <v>1099999.8456105571</v>
      </c>
      <c r="T310" s="5">
        <f t="shared" si="72"/>
        <v>238471.82367540232</v>
      </c>
      <c r="U310" s="5">
        <f t="shared" si="73"/>
        <v>1536528.0219351549</v>
      </c>
      <c r="V310" s="150"/>
      <c r="W310" s="2">
        <v>303</v>
      </c>
      <c r="X310" s="118">
        <v>54058</v>
      </c>
      <c r="Y310" s="5">
        <f t="shared" si="107"/>
        <v>237598.75075361316</v>
      </c>
      <c r="Z310" s="5">
        <f t="shared" si="108"/>
        <v>4952.9108736857979</v>
      </c>
      <c r="AA310" s="5">
        <f t="shared" si="74"/>
        <v>3368.9192019950433</v>
      </c>
      <c r="AB310" s="35">
        <f t="shared" si="75"/>
        <v>0.17014832904514229</v>
      </c>
      <c r="AC310" s="5">
        <f t="shared" si="76"/>
        <v>1583.9916716907544</v>
      </c>
      <c r="AD310" s="35">
        <f t="shared" si="77"/>
        <v>0.08</v>
      </c>
      <c r="AE310" s="5">
        <f t="shared" si="109"/>
        <v>440770.16844838188</v>
      </c>
      <c r="AF310" s="5">
        <f t="shared" si="110"/>
        <v>1059961.8262784155</v>
      </c>
      <c r="AG310" s="5">
        <f t="shared" si="78"/>
        <v>234229.83155161812</v>
      </c>
      <c r="AH310" s="5">
        <f t="shared" si="79"/>
        <v>1500731.9947267973</v>
      </c>
      <c r="AI310" s="150"/>
      <c r="AJ310" s="2">
        <v>303</v>
      </c>
      <c r="AK310" s="118">
        <v>54058</v>
      </c>
      <c r="AL310" s="5">
        <f t="shared" si="111"/>
        <v>233312.35128572024</v>
      </c>
      <c r="AM310" s="5">
        <f t="shared" si="112"/>
        <v>4835.7826575235513</v>
      </c>
      <c r="AN310" s="5">
        <f t="shared" si="80"/>
        <v>3328.9737221366081</v>
      </c>
      <c r="AO310" s="35">
        <f t="shared" si="81"/>
        <v>0.171219759457648</v>
      </c>
      <c r="AP310" s="5">
        <f t="shared" si="82"/>
        <v>1506.8089353869432</v>
      </c>
      <c r="AQ310" s="35">
        <f t="shared" si="83"/>
        <v>7.7499999999999999E-2</v>
      </c>
      <c r="AR310" s="5">
        <f t="shared" si="113"/>
        <v>445016.62243641604</v>
      </c>
      <c r="AS310" s="5">
        <f t="shared" si="114"/>
        <v>1020225.5227932208</v>
      </c>
      <c r="AT310" s="5">
        <f t="shared" si="84"/>
        <v>229983.37756358364</v>
      </c>
      <c r="AU310" s="5">
        <f t="shared" si="85"/>
        <v>1465242.1452296369</v>
      </c>
      <c r="AV310" s="150"/>
      <c r="AW310" s="2">
        <v>303</v>
      </c>
      <c r="AX310" s="118">
        <v>54058</v>
      </c>
      <c r="AY310" s="5">
        <f t="shared" si="115"/>
        <v>229022.51133202121</v>
      </c>
      <c r="AZ310" s="5">
        <f t="shared" si="116"/>
        <v>4719.6979327312483</v>
      </c>
      <c r="BA310" s="5">
        <f t="shared" si="86"/>
        <v>3288.3072369061156</v>
      </c>
      <c r="BB310" s="35">
        <f t="shared" si="87"/>
        <v>0.17229610579925669</v>
      </c>
      <c r="BC310" s="5">
        <f t="shared" si="88"/>
        <v>1431.3906958251325</v>
      </c>
      <c r="BD310" s="35">
        <f t="shared" si="89"/>
        <v>7.4999999999999997E-2</v>
      </c>
      <c r="BE310" s="5">
        <f t="shared" si="117"/>
        <v>449265.79590488493</v>
      </c>
      <c r="BF310" s="5">
        <f t="shared" si="118"/>
        <v>980802.67771268298</v>
      </c>
      <c r="BG310" s="5">
        <f t="shared" si="90"/>
        <v>225734.2040951151</v>
      </c>
      <c r="BH310" s="5">
        <f t="shared" si="91"/>
        <v>1430068.4736175679</v>
      </c>
      <c r="BI310" s="150"/>
      <c r="BJ310" s="2">
        <v>303</v>
      </c>
      <c r="BK310" s="118">
        <v>54058</v>
      </c>
      <c r="BL310" s="5">
        <f t="shared" si="119"/>
        <v>224731.04296818242</v>
      </c>
      <c r="BM310" s="5">
        <f t="shared" si="120"/>
        <v>4604.6898903792935</v>
      </c>
      <c r="BN310" s="5">
        <f t="shared" si="92"/>
        <v>3246.9398391131917</v>
      </c>
      <c r="BO310" s="35">
        <f t="shared" si="93"/>
        <v>0.1733773739254828</v>
      </c>
      <c r="BP310" s="5">
        <f t="shared" si="94"/>
        <v>1357.750051266102</v>
      </c>
      <c r="BQ310" s="35">
        <f t="shared" si="95"/>
        <v>7.2499999999999995E-2</v>
      </c>
      <c r="BR310" s="5">
        <f t="shared" si="121"/>
        <v>453515.89687093074</v>
      </c>
      <c r="BS310" s="5">
        <f t="shared" si="122"/>
        <v>941705.13991399494</v>
      </c>
      <c r="BT310" s="5">
        <f t="shared" si="96"/>
        <v>221484.10312906923</v>
      </c>
      <c r="BU310" s="5">
        <f t="shared" si="97"/>
        <v>1395221.0367849257</v>
      </c>
      <c r="BV310" s="150"/>
      <c r="BW310" s="2">
        <v>303</v>
      </c>
      <c r="BX310" s="118">
        <v>54058</v>
      </c>
      <c r="BY310" s="5">
        <f t="shared" si="123"/>
        <v>220439.80707128075</v>
      </c>
      <c r="BZ310" s="5">
        <f t="shared" si="124"/>
        <v>4490.7918424594827</v>
      </c>
      <c r="CA310" s="5">
        <f t="shared" si="98"/>
        <v>3204.8929678770119</v>
      </c>
      <c r="CB310" s="35">
        <f t="shared" si="99"/>
        <v>0.17446356955886941</v>
      </c>
      <c r="CC310" s="5">
        <f t="shared" si="100"/>
        <v>1285.8988745824711</v>
      </c>
      <c r="CD310" s="35">
        <f t="shared" si="101"/>
        <v>7.0000000000000007E-2</v>
      </c>
      <c r="CE310" s="5">
        <f t="shared" si="125"/>
        <v>457765.08589659637</v>
      </c>
      <c r="CF310" s="5">
        <f t="shared" si="126"/>
        <v>902944.84236862755</v>
      </c>
      <c r="CG310" s="5">
        <f t="shared" si="102"/>
        <v>217234.91410340375</v>
      </c>
      <c r="CH310" s="5">
        <f t="shared" si="103"/>
        <v>1360709.928265224</v>
      </c>
    </row>
    <row r="311" spans="9:86" ht="14.25" customHeight="1">
      <c r="I311" s="150"/>
      <c r="J311" s="2">
        <v>304</v>
      </c>
      <c r="K311" s="118">
        <v>54089</v>
      </c>
      <c r="L311" s="5">
        <f t="shared" si="104"/>
        <v>238471.82367540232</v>
      </c>
      <c r="M311" s="5">
        <f t="shared" si="67"/>
        <v>5071.049577343746</v>
      </c>
      <c r="N311" s="5">
        <f t="shared" si="68"/>
        <v>3431.555789575355</v>
      </c>
      <c r="O311" s="35">
        <f t="shared" si="69"/>
        <v>0.17267729512126728</v>
      </c>
      <c r="P311" s="5">
        <f t="shared" si="70"/>
        <v>1639.493787768391</v>
      </c>
      <c r="Q311" s="35">
        <f t="shared" si="71"/>
        <v>8.2500000000000004E-2</v>
      </c>
      <c r="R311" s="5">
        <f t="shared" si="105"/>
        <v>439959.73211417318</v>
      </c>
      <c r="S311" s="5">
        <f t="shared" si="106"/>
        <v>1101639.3393983254</v>
      </c>
      <c r="T311" s="5">
        <f t="shared" si="72"/>
        <v>235040.26788582696</v>
      </c>
      <c r="U311" s="5">
        <f t="shared" si="73"/>
        <v>1541599.0715124987</v>
      </c>
      <c r="V311" s="150"/>
      <c r="W311" s="2">
        <v>304</v>
      </c>
      <c r="X311" s="118">
        <v>54089</v>
      </c>
      <c r="Y311" s="5">
        <f t="shared" si="107"/>
        <v>234229.83155161812</v>
      </c>
      <c r="Z311" s="5">
        <f t="shared" si="108"/>
        <v>4952.9108736857979</v>
      </c>
      <c r="AA311" s="5">
        <f t="shared" si="74"/>
        <v>3391.3786633416771</v>
      </c>
      <c r="AB311" s="35">
        <f t="shared" si="75"/>
        <v>0.1737462034212823</v>
      </c>
      <c r="AC311" s="5">
        <f t="shared" si="76"/>
        <v>1561.5322103441208</v>
      </c>
      <c r="AD311" s="35">
        <f t="shared" si="77"/>
        <v>0.08</v>
      </c>
      <c r="AE311" s="5">
        <f t="shared" si="109"/>
        <v>444161.54711172357</v>
      </c>
      <c r="AF311" s="5">
        <f t="shared" si="110"/>
        <v>1061523.3584887597</v>
      </c>
      <c r="AG311" s="5">
        <f t="shared" si="78"/>
        <v>230838.45288827643</v>
      </c>
      <c r="AH311" s="5">
        <f t="shared" si="79"/>
        <v>1505684.9056004833</v>
      </c>
      <c r="AI311" s="150"/>
      <c r="AJ311" s="2">
        <v>304</v>
      </c>
      <c r="AK311" s="118">
        <v>54089</v>
      </c>
      <c r="AL311" s="5">
        <f t="shared" si="111"/>
        <v>229983.37756358364</v>
      </c>
      <c r="AM311" s="5">
        <f t="shared" si="112"/>
        <v>4835.7826575235513</v>
      </c>
      <c r="AN311" s="5">
        <f t="shared" si="80"/>
        <v>3350.4733440920736</v>
      </c>
      <c r="AO311" s="35">
        <f t="shared" si="81"/>
        <v>0.17481993940187784</v>
      </c>
      <c r="AP311" s="5">
        <f t="shared" si="82"/>
        <v>1485.3093134314777</v>
      </c>
      <c r="AQ311" s="35">
        <f t="shared" si="83"/>
        <v>7.7499999999999999E-2</v>
      </c>
      <c r="AR311" s="5">
        <f t="shared" si="113"/>
        <v>448367.09578050813</v>
      </c>
      <c r="AS311" s="5">
        <f t="shared" si="114"/>
        <v>1021710.8321066523</v>
      </c>
      <c r="AT311" s="5">
        <f t="shared" si="84"/>
        <v>226632.90421949155</v>
      </c>
      <c r="AU311" s="5">
        <f t="shared" si="85"/>
        <v>1470077.9278871603</v>
      </c>
      <c r="AV311" s="150"/>
      <c r="AW311" s="2">
        <v>304</v>
      </c>
      <c r="AX311" s="118">
        <v>54089</v>
      </c>
      <c r="AY311" s="5">
        <f t="shared" si="115"/>
        <v>225734.2040951151</v>
      </c>
      <c r="AZ311" s="5">
        <f t="shared" si="116"/>
        <v>4719.6979327312483</v>
      </c>
      <c r="BA311" s="5">
        <f t="shared" si="86"/>
        <v>3308.8591571367788</v>
      </c>
      <c r="BB311" s="35">
        <f t="shared" si="87"/>
        <v>0.17589850880068997</v>
      </c>
      <c r="BC311" s="5">
        <f t="shared" si="88"/>
        <v>1410.8387755944693</v>
      </c>
      <c r="BD311" s="35">
        <f t="shared" si="89"/>
        <v>7.4999999999999997E-2</v>
      </c>
      <c r="BE311" s="5">
        <f t="shared" si="117"/>
        <v>452574.65506202169</v>
      </c>
      <c r="BF311" s="5">
        <f t="shared" si="118"/>
        <v>982213.51648827747</v>
      </c>
      <c r="BG311" s="5">
        <f t="shared" si="90"/>
        <v>222425.34493797831</v>
      </c>
      <c r="BH311" s="5">
        <f t="shared" si="91"/>
        <v>1434788.171550299</v>
      </c>
      <c r="BI311" s="150"/>
      <c r="BJ311" s="2">
        <v>304</v>
      </c>
      <c r="BK311" s="118">
        <v>54089</v>
      </c>
      <c r="BL311" s="5">
        <f t="shared" si="119"/>
        <v>221484.10312906923</v>
      </c>
      <c r="BM311" s="5">
        <f t="shared" si="120"/>
        <v>4604.6898903792935</v>
      </c>
      <c r="BN311" s="5">
        <f t="shared" si="92"/>
        <v>3266.5567673078335</v>
      </c>
      <c r="BO311" s="35">
        <f t="shared" si="93"/>
        <v>0.17698191722974846</v>
      </c>
      <c r="BP311" s="5">
        <f t="shared" si="94"/>
        <v>1338.13312307146</v>
      </c>
      <c r="BQ311" s="35">
        <f t="shared" si="95"/>
        <v>7.2499999999999995E-2</v>
      </c>
      <c r="BR311" s="5">
        <f t="shared" si="121"/>
        <v>456782.4536382386</v>
      </c>
      <c r="BS311" s="5">
        <f t="shared" si="122"/>
        <v>943043.27303706645</v>
      </c>
      <c r="BT311" s="5">
        <f t="shared" si="96"/>
        <v>218217.5463617614</v>
      </c>
      <c r="BU311" s="5">
        <f t="shared" si="97"/>
        <v>1399825.726675305</v>
      </c>
      <c r="BV311" s="150"/>
      <c r="BW311" s="2">
        <v>304</v>
      </c>
      <c r="BX311" s="118">
        <v>54089</v>
      </c>
      <c r="BY311" s="5">
        <f t="shared" si="123"/>
        <v>217234.91410340375</v>
      </c>
      <c r="BZ311" s="5">
        <f t="shared" si="124"/>
        <v>4490.7918424594827</v>
      </c>
      <c r="CA311" s="5">
        <f t="shared" si="98"/>
        <v>3223.588176856294</v>
      </c>
      <c r="CB311" s="35">
        <f t="shared" si="99"/>
        <v>0.17807017017468196</v>
      </c>
      <c r="CC311" s="5">
        <f t="shared" si="100"/>
        <v>1267.2036656031885</v>
      </c>
      <c r="CD311" s="35">
        <f t="shared" si="101"/>
        <v>7.0000000000000007E-2</v>
      </c>
      <c r="CE311" s="5">
        <f t="shared" si="125"/>
        <v>460988.67407345265</v>
      </c>
      <c r="CF311" s="5">
        <f t="shared" si="126"/>
        <v>904212.04603423073</v>
      </c>
      <c r="CG311" s="5">
        <f t="shared" si="102"/>
        <v>214011.32592654746</v>
      </c>
      <c r="CH311" s="5">
        <f t="shared" si="103"/>
        <v>1365200.7201076834</v>
      </c>
    </row>
    <row r="312" spans="9:86" ht="14.25" customHeight="1">
      <c r="I312" s="150"/>
      <c r="J312" s="2">
        <v>305</v>
      </c>
      <c r="K312" s="118">
        <v>54118</v>
      </c>
      <c r="L312" s="5">
        <f t="shared" si="104"/>
        <v>235040.26788582696</v>
      </c>
      <c r="M312" s="5">
        <f t="shared" si="67"/>
        <v>5071.049577343746</v>
      </c>
      <c r="N312" s="5">
        <f t="shared" si="68"/>
        <v>3455.147735628686</v>
      </c>
      <c r="O312" s="35">
        <f t="shared" si="69"/>
        <v>0.17640284875647216</v>
      </c>
      <c r="P312" s="5">
        <f t="shared" si="70"/>
        <v>1615.9018417150603</v>
      </c>
      <c r="Q312" s="35">
        <f t="shared" si="71"/>
        <v>8.2500000000000004E-2</v>
      </c>
      <c r="R312" s="5">
        <f t="shared" si="105"/>
        <v>443414.87984980189</v>
      </c>
      <c r="S312" s="5">
        <f t="shared" si="106"/>
        <v>1103255.2412400404</v>
      </c>
      <c r="T312" s="5">
        <f t="shared" si="72"/>
        <v>231585.12015019829</v>
      </c>
      <c r="U312" s="5">
        <f t="shared" si="73"/>
        <v>1546670.1210898422</v>
      </c>
      <c r="V312" s="150"/>
      <c r="W312" s="2">
        <v>305</v>
      </c>
      <c r="X312" s="118">
        <v>54118</v>
      </c>
      <c r="Y312" s="5">
        <f t="shared" si="107"/>
        <v>230838.45288827643</v>
      </c>
      <c r="Z312" s="5">
        <f t="shared" si="108"/>
        <v>4952.9108736857979</v>
      </c>
      <c r="AA312" s="5">
        <f t="shared" si="74"/>
        <v>3413.9878544306216</v>
      </c>
      <c r="AB312" s="35">
        <f t="shared" si="75"/>
        <v>0.17747413284300384</v>
      </c>
      <c r="AC312" s="5">
        <f t="shared" si="76"/>
        <v>1538.9230192551763</v>
      </c>
      <c r="AD312" s="35">
        <f t="shared" si="77"/>
        <v>0.08</v>
      </c>
      <c r="AE312" s="5">
        <f t="shared" si="109"/>
        <v>447575.5349661542</v>
      </c>
      <c r="AF312" s="5">
        <f t="shared" si="110"/>
        <v>1063062.281508015</v>
      </c>
      <c r="AG312" s="5">
        <f t="shared" si="78"/>
        <v>227424.4650338458</v>
      </c>
      <c r="AH312" s="5">
        <f t="shared" si="79"/>
        <v>1510637.8164741693</v>
      </c>
      <c r="AI312" s="150"/>
      <c r="AJ312" s="2">
        <v>305</v>
      </c>
      <c r="AK312" s="118">
        <v>54118</v>
      </c>
      <c r="AL312" s="5">
        <f t="shared" si="111"/>
        <v>226632.90421949155</v>
      </c>
      <c r="AM312" s="5">
        <f t="shared" si="112"/>
        <v>4835.7826575235513</v>
      </c>
      <c r="AN312" s="5">
        <f t="shared" si="80"/>
        <v>3372.1118177726685</v>
      </c>
      <c r="AO312" s="35">
        <f t="shared" si="81"/>
        <v>0.17855016222217127</v>
      </c>
      <c r="AP312" s="5">
        <f t="shared" si="82"/>
        <v>1463.670839750883</v>
      </c>
      <c r="AQ312" s="35">
        <f t="shared" si="83"/>
        <v>7.7500000000000013E-2</v>
      </c>
      <c r="AR312" s="5">
        <f t="shared" si="113"/>
        <v>451739.2075982808</v>
      </c>
      <c r="AS312" s="5">
        <f t="shared" si="114"/>
        <v>1023174.5029464032</v>
      </c>
      <c r="AT312" s="5">
        <f t="shared" si="84"/>
        <v>223260.79240171888</v>
      </c>
      <c r="AU312" s="5">
        <f t="shared" si="85"/>
        <v>1474913.710544684</v>
      </c>
      <c r="AV312" s="150"/>
      <c r="AW312" s="2">
        <v>305</v>
      </c>
      <c r="AX312" s="118">
        <v>54118</v>
      </c>
      <c r="AY312" s="5">
        <f t="shared" si="115"/>
        <v>222425.34493797831</v>
      </c>
      <c r="AZ312" s="5">
        <f t="shared" si="116"/>
        <v>4719.6979327312483</v>
      </c>
      <c r="BA312" s="5">
        <f t="shared" si="86"/>
        <v>3329.539526868884</v>
      </c>
      <c r="BB312" s="35">
        <f t="shared" si="87"/>
        <v>0.1796309423890862</v>
      </c>
      <c r="BC312" s="5">
        <f t="shared" si="88"/>
        <v>1390.1584058623644</v>
      </c>
      <c r="BD312" s="35">
        <f t="shared" si="89"/>
        <v>7.4999999999999997E-2</v>
      </c>
      <c r="BE312" s="5">
        <f t="shared" si="117"/>
        <v>455904.19458889059</v>
      </c>
      <c r="BF312" s="5">
        <f t="shared" si="118"/>
        <v>983603.67489413987</v>
      </c>
      <c r="BG312" s="5">
        <f t="shared" si="90"/>
        <v>219095.80541110944</v>
      </c>
      <c r="BH312" s="5">
        <f t="shared" si="91"/>
        <v>1439507.8694830304</v>
      </c>
      <c r="BI312" s="150"/>
      <c r="BJ312" s="2">
        <v>305</v>
      </c>
      <c r="BK312" s="118">
        <v>54118</v>
      </c>
      <c r="BL312" s="5">
        <f t="shared" si="119"/>
        <v>218217.5463617614</v>
      </c>
      <c r="BM312" s="5">
        <f t="shared" si="120"/>
        <v>4604.6898903792935</v>
      </c>
      <c r="BN312" s="5">
        <f t="shared" si="92"/>
        <v>3286.2922144436516</v>
      </c>
      <c r="BO312" s="35">
        <f t="shared" si="93"/>
        <v>0.18071647871957819</v>
      </c>
      <c r="BP312" s="5">
        <f t="shared" si="94"/>
        <v>1318.3976759356417</v>
      </c>
      <c r="BQ312" s="35">
        <f t="shared" si="95"/>
        <v>7.2499999999999995E-2</v>
      </c>
      <c r="BR312" s="5">
        <f t="shared" si="121"/>
        <v>460068.74585268227</v>
      </c>
      <c r="BS312" s="5">
        <f t="shared" si="122"/>
        <v>944361.67071300209</v>
      </c>
      <c r="BT312" s="5">
        <f t="shared" si="96"/>
        <v>214931.25414731776</v>
      </c>
      <c r="BU312" s="5">
        <f t="shared" si="97"/>
        <v>1404430.4165656844</v>
      </c>
      <c r="BV312" s="150"/>
      <c r="BW312" s="2">
        <v>305</v>
      </c>
      <c r="BX312" s="118">
        <v>54118</v>
      </c>
      <c r="BY312" s="5">
        <f t="shared" si="123"/>
        <v>214011.32592654746</v>
      </c>
      <c r="BZ312" s="5">
        <f t="shared" si="124"/>
        <v>4490.7918424594827</v>
      </c>
      <c r="CA312" s="5">
        <f t="shared" si="98"/>
        <v>3242.3924412212891</v>
      </c>
      <c r="CB312" s="35">
        <f t="shared" si="99"/>
        <v>0.18180677646943619</v>
      </c>
      <c r="CC312" s="5">
        <f t="shared" si="100"/>
        <v>1248.3994012381936</v>
      </c>
      <c r="CD312" s="35">
        <f t="shared" si="101"/>
        <v>7.0000000000000007E-2</v>
      </c>
      <c r="CE312" s="5">
        <f t="shared" si="125"/>
        <v>464231.06651467393</v>
      </c>
      <c r="CF312" s="5">
        <f t="shared" si="126"/>
        <v>905460.44543546892</v>
      </c>
      <c r="CG312" s="5">
        <f t="shared" si="102"/>
        <v>210768.93348532618</v>
      </c>
      <c r="CH312" s="5">
        <f t="shared" si="103"/>
        <v>1369691.5119501429</v>
      </c>
    </row>
    <row r="313" spans="9:86" ht="14.25" customHeight="1">
      <c r="I313" s="150"/>
      <c r="J313" s="2">
        <v>306</v>
      </c>
      <c r="K313" s="118">
        <v>54149</v>
      </c>
      <c r="L313" s="5">
        <f t="shared" si="104"/>
        <v>231585.12015019829</v>
      </c>
      <c r="M313" s="5">
        <f t="shared" si="67"/>
        <v>5071.049577343746</v>
      </c>
      <c r="N313" s="5">
        <f t="shared" si="68"/>
        <v>3478.9018763111326</v>
      </c>
      <c r="O313" s="35">
        <f t="shared" si="69"/>
        <v>0.18026556494069226</v>
      </c>
      <c r="P313" s="5">
        <f t="shared" si="70"/>
        <v>1592.1477010326132</v>
      </c>
      <c r="Q313" s="35">
        <f t="shared" si="71"/>
        <v>8.2500000000000004E-2</v>
      </c>
      <c r="R313" s="5">
        <f t="shared" si="105"/>
        <v>446893.781726113</v>
      </c>
      <c r="S313" s="5">
        <f t="shared" si="106"/>
        <v>1104847.3889410731</v>
      </c>
      <c r="T313" s="5">
        <f t="shared" si="72"/>
        <v>228106.21827388715</v>
      </c>
      <c r="U313" s="5">
        <f t="shared" si="73"/>
        <v>1551741.1706671861</v>
      </c>
      <c r="V313" s="150"/>
      <c r="W313" s="2">
        <v>306</v>
      </c>
      <c r="X313" s="118">
        <v>54149</v>
      </c>
      <c r="Y313" s="5">
        <f t="shared" si="107"/>
        <v>227424.4650338458</v>
      </c>
      <c r="Z313" s="5">
        <f t="shared" si="108"/>
        <v>4952.9108736857979</v>
      </c>
      <c r="AA313" s="5">
        <f t="shared" si="74"/>
        <v>3436.7477734601589</v>
      </c>
      <c r="AB313" s="35">
        <f t="shared" si="75"/>
        <v>0.18133921201214803</v>
      </c>
      <c r="AC313" s="5">
        <f t="shared" si="76"/>
        <v>1516.1631002256388</v>
      </c>
      <c r="AD313" s="35">
        <f t="shared" si="77"/>
        <v>0.08</v>
      </c>
      <c r="AE313" s="5">
        <f t="shared" si="109"/>
        <v>451012.28273961437</v>
      </c>
      <c r="AF313" s="5">
        <f t="shared" si="110"/>
        <v>1064578.4446082406</v>
      </c>
      <c r="AG313" s="5">
        <f t="shared" si="78"/>
        <v>223987.71726038563</v>
      </c>
      <c r="AH313" s="5">
        <f t="shared" si="79"/>
        <v>1515590.727347855</v>
      </c>
      <c r="AI313" s="150"/>
      <c r="AJ313" s="2">
        <v>306</v>
      </c>
      <c r="AK313" s="118">
        <v>54149</v>
      </c>
      <c r="AL313" s="5">
        <f t="shared" si="111"/>
        <v>223260.79240171888</v>
      </c>
      <c r="AM313" s="5">
        <f t="shared" si="112"/>
        <v>4835.7826575235513</v>
      </c>
      <c r="AN313" s="5">
        <f t="shared" si="80"/>
        <v>3393.8900399291169</v>
      </c>
      <c r="AO313" s="35">
        <f t="shared" si="81"/>
        <v>0.18241752186326043</v>
      </c>
      <c r="AP313" s="5">
        <f t="shared" si="82"/>
        <v>1441.8926175944343</v>
      </c>
      <c r="AQ313" s="35">
        <f t="shared" si="83"/>
        <v>7.7499999999999999E-2</v>
      </c>
      <c r="AR313" s="5">
        <f t="shared" si="113"/>
        <v>455133.09763820993</v>
      </c>
      <c r="AS313" s="5">
        <f t="shared" si="114"/>
        <v>1024616.3955639977</v>
      </c>
      <c r="AT313" s="5">
        <f t="shared" si="84"/>
        <v>219866.90236178975</v>
      </c>
      <c r="AU313" s="5">
        <f t="shared" si="85"/>
        <v>1479749.4932022076</v>
      </c>
      <c r="AV313" s="150"/>
      <c r="AW313" s="2">
        <v>306</v>
      </c>
      <c r="AX313" s="118">
        <v>54149</v>
      </c>
      <c r="AY313" s="5">
        <f t="shared" si="115"/>
        <v>219095.80541110944</v>
      </c>
      <c r="AZ313" s="5">
        <f t="shared" si="116"/>
        <v>4719.6979327312483</v>
      </c>
      <c r="BA313" s="5">
        <f t="shared" si="86"/>
        <v>3350.3491489118142</v>
      </c>
      <c r="BB313" s="35">
        <f t="shared" si="87"/>
        <v>0.1835004997539911</v>
      </c>
      <c r="BC313" s="5">
        <f t="shared" si="88"/>
        <v>1369.3487838194339</v>
      </c>
      <c r="BD313" s="35">
        <f t="shared" si="89"/>
        <v>7.4999999999999997E-2</v>
      </c>
      <c r="BE313" s="5">
        <f t="shared" si="117"/>
        <v>459254.54373780242</v>
      </c>
      <c r="BF313" s="5">
        <f t="shared" si="118"/>
        <v>984973.02367795934</v>
      </c>
      <c r="BG313" s="5">
        <f t="shared" si="90"/>
        <v>215745.45626219764</v>
      </c>
      <c r="BH313" s="5">
        <f t="shared" si="91"/>
        <v>1444227.5674157618</v>
      </c>
      <c r="BI313" s="150"/>
      <c r="BJ313" s="2">
        <v>306</v>
      </c>
      <c r="BK313" s="118">
        <v>54149</v>
      </c>
      <c r="BL313" s="5">
        <f t="shared" si="119"/>
        <v>214931.25414731776</v>
      </c>
      <c r="BM313" s="5">
        <f t="shared" si="120"/>
        <v>4604.6898903792935</v>
      </c>
      <c r="BN313" s="5">
        <f t="shared" si="92"/>
        <v>3306.1468965725821</v>
      </c>
      <c r="BO313" s="35">
        <f t="shared" si="93"/>
        <v>0.18458815083113911</v>
      </c>
      <c r="BP313" s="5">
        <f t="shared" si="94"/>
        <v>1298.5429938067114</v>
      </c>
      <c r="BQ313" s="35">
        <f t="shared" si="95"/>
        <v>7.2499999999999995E-2</v>
      </c>
      <c r="BR313" s="5">
        <f t="shared" si="121"/>
        <v>463374.89274925488</v>
      </c>
      <c r="BS313" s="5">
        <f t="shared" si="122"/>
        <v>945660.21370680886</v>
      </c>
      <c r="BT313" s="5">
        <f t="shared" si="96"/>
        <v>211625.10725074518</v>
      </c>
      <c r="BU313" s="5">
        <f t="shared" si="97"/>
        <v>1409035.1064560637</v>
      </c>
      <c r="BV313" s="150"/>
      <c r="BW313" s="2">
        <v>306</v>
      </c>
      <c r="BX313" s="118">
        <v>54149</v>
      </c>
      <c r="BY313" s="5">
        <f t="shared" si="123"/>
        <v>210768.93348532618</v>
      </c>
      <c r="BZ313" s="5">
        <f t="shared" si="124"/>
        <v>4490.7918424594827</v>
      </c>
      <c r="CA313" s="5">
        <f t="shared" si="98"/>
        <v>3261.3063971284132</v>
      </c>
      <c r="CB313" s="35">
        <f t="shared" si="99"/>
        <v>0.18568048012761615</v>
      </c>
      <c r="CC313" s="5">
        <f t="shared" si="100"/>
        <v>1229.4854453310695</v>
      </c>
      <c r="CD313" s="35">
        <f t="shared" si="101"/>
        <v>7.0000000000000007E-2</v>
      </c>
      <c r="CE313" s="5">
        <f t="shared" si="125"/>
        <v>467492.37291180232</v>
      </c>
      <c r="CF313" s="5">
        <f t="shared" si="126"/>
        <v>906689.93088080001</v>
      </c>
      <c r="CG313" s="5">
        <f t="shared" si="102"/>
        <v>207507.62708819777</v>
      </c>
      <c r="CH313" s="5">
        <f t="shared" si="103"/>
        <v>1374182.3037926024</v>
      </c>
    </row>
    <row r="314" spans="9:86" ht="14.25" customHeight="1">
      <c r="I314" s="150"/>
      <c r="J314" s="2">
        <v>307</v>
      </c>
      <c r="K314" s="118">
        <v>54179</v>
      </c>
      <c r="L314" s="5">
        <f t="shared" si="104"/>
        <v>228106.21827388715</v>
      </c>
      <c r="M314" s="5">
        <f t="shared" si="67"/>
        <v>5071.049577343746</v>
      </c>
      <c r="N314" s="5">
        <f t="shared" si="68"/>
        <v>3502.8193267107717</v>
      </c>
      <c r="O314" s="35">
        <f t="shared" si="69"/>
        <v>0.18427306470908758</v>
      </c>
      <c r="P314" s="5">
        <f t="shared" si="70"/>
        <v>1568.230250632974</v>
      </c>
      <c r="Q314" s="35">
        <f t="shared" si="71"/>
        <v>8.249999999999999E-2</v>
      </c>
      <c r="R314" s="5">
        <f t="shared" si="105"/>
        <v>450396.60105282377</v>
      </c>
      <c r="S314" s="5">
        <f t="shared" si="106"/>
        <v>1106415.6191917062</v>
      </c>
      <c r="T314" s="5">
        <f t="shared" si="72"/>
        <v>224603.39894717638</v>
      </c>
      <c r="U314" s="5">
        <f t="shared" si="73"/>
        <v>1556812.2202445299</v>
      </c>
      <c r="V314" s="150"/>
      <c r="W314" s="2">
        <v>307</v>
      </c>
      <c r="X314" s="118">
        <v>54179</v>
      </c>
      <c r="Y314" s="5">
        <f t="shared" si="107"/>
        <v>223987.71726038563</v>
      </c>
      <c r="Z314" s="5">
        <f t="shared" si="108"/>
        <v>4952.9108736857979</v>
      </c>
      <c r="AA314" s="5">
        <f t="shared" si="74"/>
        <v>3459.6594252832269</v>
      </c>
      <c r="AB314" s="35">
        <f t="shared" si="75"/>
        <v>0.18534906115024374</v>
      </c>
      <c r="AC314" s="5">
        <f t="shared" si="76"/>
        <v>1493.251448402571</v>
      </c>
      <c r="AD314" s="35">
        <f t="shared" si="77"/>
        <v>0.08</v>
      </c>
      <c r="AE314" s="5">
        <f t="shared" si="109"/>
        <v>454471.94216489757</v>
      </c>
      <c r="AF314" s="5">
        <f t="shared" si="110"/>
        <v>1066071.6960566433</v>
      </c>
      <c r="AG314" s="5">
        <f t="shared" si="78"/>
        <v>220528.0578351024</v>
      </c>
      <c r="AH314" s="5">
        <f t="shared" si="79"/>
        <v>1520543.638221541</v>
      </c>
      <c r="AI314" s="150"/>
      <c r="AJ314" s="2">
        <v>307</v>
      </c>
      <c r="AK314" s="118">
        <v>54179</v>
      </c>
      <c r="AL314" s="5">
        <f t="shared" si="111"/>
        <v>219866.90236178975</v>
      </c>
      <c r="AM314" s="5">
        <f t="shared" si="112"/>
        <v>4835.7826575235513</v>
      </c>
      <c r="AN314" s="5">
        <f t="shared" si="80"/>
        <v>3415.8089131036595</v>
      </c>
      <c r="AO314" s="35">
        <f t="shared" si="81"/>
        <v>0.18642963773508567</v>
      </c>
      <c r="AP314" s="5">
        <f t="shared" si="82"/>
        <v>1419.973744419892</v>
      </c>
      <c r="AQ314" s="35">
        <f t="shared" si="83"/>
        <v>7.7499999999999986E-2</v>
      </c>
      <c r="AR314" s="5">
        <f t="shared" si="113"/>
        <v>458548.90655131359</v>
      </c>
      <c r="AS314" s="5">
        <f t="shared" si="114"/>
        <v>1026036.3693084175</v>
      </c>
      <c r="AT314" s="5">
        <f t="shared" si="84"/>
        <v>216451.09344868609</v>
      </c>
      <c r="AU314" s="5">
        <f t="shared" si="85"/>
        <v>1484585.2758597312</v>
      </c>
      <c r="AV314" s="150"/>
      <c r="AW314" s="2">
        <v>307</v>
      </c>
      <c r="AX314" s="118">
        <v>54179</v>
      </c>
      <c r="AY314" s="5">
        <f t="shared" si="115"/>
        <v>215745.45626219764</v>
      </c>
      <c r="AZ314" s="5">
        <f t="shared" si="116"/>
        <v>4719.6979327312483</v>
      </c>
      <c r="BA314" s="5">
        <f t="shared" si="86"/>
        <v>3371.2888310925132</v>
      </c>
      <c r="BB314" s="35">
        <f t="shared" si="87"/>
        <v>0.18751479949568078</v>
      </c>
      <c r="BC314" s="5">
        <f t="shared" si="88"/>
        <v>1348.4091016387351</v>
      </c>
      <c r="BD314" s="35">
        <f t="shared" si="89"/>
        <v>7.4999999999999997E-2</v>
      </c>
      <c r="BE314" s="5">
        <f t="shared" si="117"/>
        <v>462625.83256889496</v>
      </c>
      <c r="BF314" s="5">
        <f t="shared" si="118"/>
        <v>986321.43277959805</v>
      </c>
      <c r="BG314" s="5">
        <f t="shared" si="90"/>
        <v>212374.16743110513</v>
      </c>
      <c r="BH314" s="5">
        <f t="shared" si="91"/>
        <v>1448947.2653484931</v>
      </c>
      <c r="BI314" s="150"/>
      <c r="BJ314" s="2">
        <v>307</v>
      </c>
      <c r="BK314" s="118">
        <v>54179</v>
      </c>
      <c r="BL314" s="5">
        <f t="shared" si="119"/>
        <v>211625.10725074518</v>
      </c>
      <c r="BM314" s="5">
        <f t="shared" si="120"/>
        <v>4604.6898903792935</v>
      </c>
      <c r="BN314" s="5">
        <f t="shared" si="92"/>
        <v>3326.1215340727081</v>
      </c>
      <c r="BO314" s="35">
        <f t="shared" si="93"/>
        <v>0.18860455135685206</v>
      </c>
      <c r="BP314" s="5">
        <f t="shared" si="94"/>
        <v>1278.5683563065854</v>
      </c>
      <c r="BQ314" s="35">
        <f t="shared" si="95"/>
        <v>7.2499999999999995E-2</v>
      </c>
      <c r="BR314" s="5">
        <f t="shared" si="121"/>
        <v>466701.01428332762</v>
      </c>
      <c r="BS314" s="5">
        <f t="shared" si="122"/>
        <v>946938.7820631155</v>
      </c>
      <c r="BT314" s="5">
        <f t="shared" si="96"/>
        <v>208298.98571667247</v>
      </c>
      <c r="BU314" s="5">
        <f t="shared" si="97"/>
        <v>1413639.7963464432</v>
      </c>
      <c r="BV314" s="150"/>
      <c r="BW314" s="2">
        <v>307</v>
      </c>
      <c r="BX314" s="118">
        <v>54179</v>
      </c>
      <c r="BY314" s="5">
        <f t="shared" si="123"/>
        <v>207507.62708819777</v>
      </c>
      <c r="BZ314" s="5">
        <f t="shared" si="124"/>
        <v>4490.7918424594827</v>
      </c>
      <c r="CA314" s="5">
        <f t="shared" si="98"/>
        <v>3280.3306844449958</v>
      </c>
      <c r="CB314" s="35">
        <f t="shared" si="99"/>
        <v>0.18969889813548363</v>
      </c>
      <c r="CC314" s="5">
        <f t="shared" si="100"/>
        <v>1210.461158014487</v>
      </c>
      <c r="CD314" s="35">
        <f t="shared" si="101"/>
        <v>7.0000000000000007E-2</v>
      </c>
      <c r="CE314" s="5">
        <f t="shared" si="125"/>
        <v>470772.7035962473</v>
      </c>
      <c r="CF314" s="5">
        <f t="shared" si="126"/>
        <v>907900.39203881449</v>
      </c>
      <c r="CG314" s="5">
        <f t="shared" si="102"/>
        <v>204227.29640375279</v>
      </c>
      <c r="CH314" s="5">
        <f t="shared" si="103"/>
        <v>1378673.0956350619</v>
      </c>
    </row>
    <row r="315" spans="9:86" ht="14.25" customHeight="1">
      <c r="I315" s="150"/>
      <c r="J315" s="2">
        <v>308</v>
      </c>
      <c r="K315" s="118">
        <v>54210</v>
      </c>
      <c r="L315" s="5">
        <f t="shared" si="104"/>
        <v>224603.39894717638</v>
      </c>
      <c r="M315" s="5">
        <f t="shared" si="67"/>
        <v>5071.049577343746</v>
      </c>
      <c r="N315" s="5">
        <f t="shared" si="68"/>
        <v>3526.9012095819085</v>
      </c>
      <c r="O315" s="35">
        <f t="shared" si="69"/>
        <v>0.18843354425342709</v>
      </c>
      <c r="P315" s="5">
        <f t="shared" si="70"/>
        <v>1544.1483677618376</v>
      </c>
      <c r="Q315" s="35">
        <f t="shared" si="71"/>
        <v>8.2500000000000004E-2</v>
      </c>
      <c r="R315" s="5">
        <f t="shared" si="105"/>
        <v>453923.5022624057</v>
      </c>
      <c r="S315" s="5">
        <f t="shared" si="106"/>
        <v>1107959.767559468</v>
      </c>
      <c r="T315" s="5">
        <f t="shared" si="72"/>
        <v>221076.49773759447</v>
      </c>
      <c r="U315" s="5">
        <f t="shared" si="73"/>
        <v>1561883.2698218739</v>
      </c>
      <c r="V315" s="150"/>
      <c r="W315" s="2">
        <v>308</v>
      </c>
      <c r="X315" s="118">
        <v>54210</v>
      </c>
      <c r="Y315" s="5">
        <f t="shared" si="107"/>
        <v>220528.0578351024</v>
      </c>
      <c r="Z315" s="5">
        <f t="shared" si="108"/>
        <v>4952.9108736857979</v>
      </c>
      <c r="AA315" s="5">
        <f t="shared" si="74"/>
        <v>3482.723821451782</v>
      </c>
      <c r="AB315" s="35">
        <f t="shared" si="75"/>
        <v>0.18951187557581192</v>
      </c>
      <c r="AC315" s="5">
        <f t="shared" si="76"/>
        <v>1470.1870522340162</v>
      </c>
      <c r="AD315" s="35">
        <f t="shared" si="77"/>
        <v>0.08</v>
      </c>
      <c r="AE315" s="5">
        <f t="shared" si="109"/>
        <v>457954.66598634934</v>
      </c>
      <c r="AF315" s="5">
        <f t="shared" si="110"/>
        <v>1067541.8831088773</v>
      </c>
      <c r="AG315" s="5">
        <f t="shared" si="78"/>
        <v>217045.33401365063</v>
      </c>
      <c r="AH315" s="5">
        <f t="shared" si="79"/>
        <v>1525496.5490952267</v>
      </c>
      <c r="AI315" s="150"/>
      <c r="AJ315" s="2">
        <v>308</v>
      </c>
      <c r="AK315" s="118">
        <v>54210</v>
      </c>
      <c r="AL315" s="5">
        <f t="shared" si="111"/>
        <v>216451.09344868609</v>
      </c>
      <c r="AM315" s="5">
        <f t="shared" si="112"/>
        <v>4835.7826575235513</v>
      </c>
      <c r="AN315" s="5">
        <f t="shared" si="80"/>
        <v>3437.8693456674537</v>
      </c>
      <c r="AO315" s="35">
        <f t="shared" si="81"/>
        <v>0.19059470428496406</v>
      </c>
      <c r="AP315" s="5">
        <f t="shared" si="82"/>
        <v>1397.9133118560976</v>
      </c>
      <c r="AQ315" s="35">
        <f t="shared" si="83"/>
        <v>7.7499999999999999E-2</v>
      </c>
      <c r="AR315" s="5">
        <f t="shared" si="113"/>
        <v>461986.77589698107</v>
      </c>
      <c r="AS315" s="5">
        <f t="shared" si="114"/>
        <v>1027434.2826202736</v>
      </c>
      <c r="AT315" s="5">
        <f t="shared" si="84"/>
        <v>213013.22410301864</v>
      </c>
      <c r="AU315" s="5">
        <f t="shared" si="85"/>
        <v>1489421.0585172547</v>
      </c>
      <c r="AV315" s="150"/>
      <c r="AW315" s="2">
        <v>308</v>
      </c>
      <c r="AX315" s="118">
        <v>54210</v>
      </c>
      <c r="AY315" s="5">
        <f t="shared" si="115"/>
        <v>212374.16743110513</v>
      </c>
      <c r="AZ315" s="5">
        <f t="shared" si="116"/>
        <v>4719.6979327312483</v>
      </c>
      <c r="BA315" s="5">
        <f t="shared" si="86"/>
        <v>3392.3593862868411</v>
      </c>
      <c r="BB315" s="35">
        <f t="shared" si="87"/>
        <v>0.19168203519219446</v>
      </c>
      <c r="BC315" s="5">
        <f t="shared" si="88"/>
        <v>1327.338546444407</v>
      </c>
      <c r="BD315" s="35">
        <f t="shared" si="89"/>
        <v>7.4999999999999997E-2</v>
      </c>
      <c r="BE315" s="5">
        <f t="shared" si="117"/>
        <v>466018.19195518177</v>
      </c>
      <c r="BF315" s="5">
        <f t="shared" si="118"/>
        <v>987648.77132604248</v>
      </c>
      <c r="BG315" s="5">
        <f t="shared" si="90"/>
        <v>208981.80804481829</v>
      </c>
      <c r="BH315" s="5">
        <f t="shared" si="91"/>
        <v>1453666.9632812242</v>
      </c>
      <c r="BI315" s="150"/>
      <c r="BJ315" s="2">
        <v>308</v>
      </c>
      <c r="BK315" s="118">
        <v>54210</v>
      </c>
      <c r="BL315" s="5">
        <f t="shared" si="119"/>
        <v>208298.98571667247</v>
      </c>
      <c r="BM315" s="5">
        <f t="shared" si="120"/>
        <v>4604.6898903792935</v>
      </c>
      <c r="BN315" s="5">
        <f t="shared" si="92"/>
        <v>3346.2168516743973</v>
      </c>
      <c r="BO315" s="35">
        <f t="shared" si="93"/>
        <v>0.19277387300728827</v>
      </c>
      <c r="BP315" s="5">
        <f t="shared" si="94"/>
        <v>1258.4730387048962</v>
      </c>
      <c r="BQ315" s="35">
        <f t="shared" si="95"/>
        <v>7.2499999999999995E-2</v>
      </c>
      <c r="BR315" s="5">
        <f t="shared" si="121"/>
        <v>470047.23113500199</v>
      </c>
      <c r="BS315" s="5">
        <f t="shared" si="122"/>
        <v>948197.25510182045</v>
      </c>
      <c r="BT315" s="5">
        <f t="shared" si="96"/>
        <v>204952.76886499807</v>
      </c>
      <c r="BU315" s="5">
        <f t="shared" si="97"/>
        <v>1418244.4862368223</v>
      </c>
      <c r="BV315" s="150"/>
      <c r="BW315" s="2">
        <v>308</v>
      </c>
      <c r="BX315" s="118">
        <v>54210</v>
      </c>
      <c r="BY315" s="5">
        <f t="shared" si="123"/>
        <v>204227.29640375279</v>
      </c>
      <c r="BZ315" s="5">
        <f t="shared" si="124"/>
        <v>4490.7918424594827</v>
      </c>
      <c r="CA315" s="5">
        <f t="shared" si="98"/>
        <v>3299.4659467709248</v>
      </c>
      <c r="CB315" s="35">
        <f t="shared" si="99"/>
        <v>0.19387022233783802</v>
      </c>
      <c r="CC315" s="5">
        <f t="shared" si="100"/>
        <v>1191.3258956885579</v>
      </c>
      <c r="CD315" s="35">
        <f t="shared" si="101"/>
        <v>7.0000000000000007E-2</v>
      </c>
      <c r="CE315" s="5">
        <f t="shared" si="125"/>
        <v>474072.16954301822</v>
      </c>
      <c r="CF315" s="5">
        <f t="shared" si="126"/>
        <v>909091.7179345031</v>
      </c>
      <c r="CG315" s="5">
        <f t="shared" si="102"/>
        <v>200927.83045698187</v>
      </c>
      <c r="CH315" s="5">
        <f t="shared" si="103"/>
        <v>1383163.8874775213</v>
      </c>
    </row>
    <row r="316" spans="9:86" ht="14.25" customHeight="1">
      <c r="I316" s="150"/>
      <c r="J316" s="2">
        <v>309</v>
      </c>
      <c r="K316" s="118">
        <v>54240</v>
      </c>
      <c r="L316" s="5">
        <f t="shared" si="104"/>
        <v>221076.49773759447</v>
      </c>
      <c r="M316" s="5">
        <f t="shared" si="67"/>
        <v>5071.049577343746</v>
      </c>
      <c r="N316" s="5">
        <f t="shared" si="68"/>
        <v>3551.1486553977838</v>
      </c>
      <c r="O316" s="35">
        <f t="shared" si="69"/>
        <v>0.19275583022557918</v>
      </c>
      <c r="P316" s="5">
        <f t="shared" si="70"/>
        <v>1519.900921945962</v>
      </c>
      <c r="Q316" s="35">
        <f t="shared" si="71"/>
        <v>8.2500000000000004E-2</v>
      </c>
      <c r="R316" s="5">
        <f t="shared" si="105"/>
        <v>457474.65091780346</v>
      </c>
      <c r="S316" s="5">
        <f t="shared" si="106"/>
        <v>1109479.668481414</v>
      </c>
      <c r="T316" s="5">
        <f t="shared" si="72"/>
        <v>217525.34908219668</v>
      </c>
      <c r="U316" s="5">
        <f t="shared" si="73"/>
        <v>1566954.3193992174</v>
      </c>
      <c r="V316" s="150"/>
      <c r="W316" s="2">
        <v>309</v>
      </c>
      <c r="X316" s="118">
        <v>54240</v>
      </c>
      <c r="Y316" s="5">
        <f t="shared" si="107"/>
        <v>217045.33401365063</v>
      </c>
      <c r="Z316" s="5">
        <f t="shared" si="108"/>
        <v>4952.9108736857979</v>
      </c>
      <c r="AA316" s="5">
        <f t="shared" si="74"/>
        <v>3505.9419802614602</v>
      </c>
      <c r="AB316" s="35">
        <f t="shared" si="75"/>
        <v>0.19383648100212802</v>
      </c>
      <c r="AC316" s="5">
        <f t="shared" si="76"/>
        <v>1446.9688934243377</v>
      </c>
      <c r="AD316" s="35">
        <f t="shared" si="77"/>
        <v>0.08</v>
      </c>
      <c r="AE316" s="5">
        <f t="shared" si="109"/>
        <v>461460.60796661081</v>
      </c>
      <c r="AF316" s="5">
        <f t="shared" si="110"/>
        <v>1068988.8520023017</v>
      </c>
      <c r="AG316" s="5">
        <f t="shared" si="78"/>
        <v>213539.39203338916</v>
      </c>
      <c r="AH316" s="5">
        <f t="shared" si="79"/>
        <v>1530449.4599689124</v>
      </c>
      <c r="AI316" s="150"/>
      <c r="AJ316" s="2">
        <v>309</v>
      </c>
      <c r="AK316" s="118">
        <v>54240</v>
      </c>
      <c r="AL316" s="5">
        <f t="shared" si="111"/>
        <v>213013.22410301864</v>
      </c>
      <c r="AM316" s="5">
        <f t="shared" si="112"/>
        <v>4835.7826575235513</v>
      </c>
      <c r="AN316" s="5">
        <f t="shared" si="80"/>
        <v>3460.0722518582224</v>
      </c>
      <c r="AO316" s="35">
        <f t="shared" si="81"/>
        <v>0.19492154628962433</v>
      </c>
      <c r="AP316" s="5">
        <f t="shared" si="82"/>
        <v>1375.7104056653286</v>
      </c>
      <c r="AQ316" s="35">
        <f t="shared" si="83"/>
        <v>7.7499999999999986E-2</v>
      </c>
      <c r="AR316" s="5">
        <f t="shared" si="113"/>
        <v>465446.84814883932</v>
      </c>
      <c r="AS316" s="5">
        <f t="shared" si="114"/>
        <v>1028809.993025939</v>
      </c>
      <c r="AT316" s="5">
        <f t="shared" si="84"/>
        <v>209553.15185116042</v>
      </c>
      <c r="AU316" s="5">
        <f t="shared" si="85"/>
        <v>1494256.8411747783</v>
      </c>
      <c r="AV316" s="150"/>
      <c r="AW316" s="2">
        <v>309</v>
      </c>
      <c r="AX316" s="118">
        <v>54240</v>
      </c>
      <c r="AY316" s="5">
        <f t="shared" si="115"/>
        <v>208981.80804481829</v>
      </c>
      <c r="AZ316" s="5">
        <f t="shared" si="116"/>
        <v>4719.6979327312483</v>
      </c>
      <c r="BA316" s="5">
        <f t="shared" si="86"/>
        <v>3413.5616324511338</v>
      </c>
      <c r="BB316" s="35">
        <f t="shared" si="87"/>
        <v>0.19601103068564096</v>
      </c>
      <c r="BC316" s="5">
        <f t="shared" si="88"/>
        <v>1306.1363002801143</v>
      </c>
      <c r="BD316" s="35">
        <f t="shared" si="89"/>
        <v>7.4999999999999997E-2</v>
      </c>
      <c r="BE316" s="5">
        <f t="shared" si="117"/>
        <v>469431.75358763291</v>
      </c>
      <c r="BF316" s="5">
        <f t="shared" si="118"/>
        <v>988954.90762632259</v>
      </c>
      <c r="BG316" s="5">
        <f t="shared" si="90"/>
        <v>205568.24641236715</v>
      </c>
      <c r="BH316" s="5">
        <f t="shared" si="91"/>
        <v>1458386.6612139554</v>
      </c>
      <c r="BI316" s="150"/>
      <c r="BJ316" s="2">
        <v>309</v>
      </c>
      <c r="BK316" s="118">
        <v>54240</v>
      </c>
      <c r="BL316" s="5">
        <f t="shared" si="119"/>
        <v>204952.76886499807</v>
      </c>
      <c r="BM316" s="5">
        <f t="shared" si="120"/>
        <v>4604.6898903792935</v>
      </c>
      <c r="BN316" s="5">
        <f t="shared" si="92"/>
        <v>3366.4335784865971</v>
      </c>
      <c r="BO316" s="35">
        <f t="shared" si="93"/>
        <v>0.19710493869174661</v>
      </c>
      <c r="BP316" s="5">
        <f t="shared" si="94"/>
        <v>1238.2563118926967</v>
      </c>
      <c r="BQ316" s="35">
        <f t="shared" si="95"/>
        <v>7.2499999999999995E-2</v>
      </c>
      <c r="BR316" s="5">
        <f t="shared" si="121"/>
        <v>473413.6647134886</v>
      </c>
      <c r="BS316" s="5">
        <f t="shared" si="122"/>
        <v>949435.5114137131</v>
      </c>
      <c r="BT316" s="5">
        <f t="shared" si="96"/>
        <v>201586.33528651149</v>
      </c>
      <c r="BU316" s="5">
        <f t="shared" si="97"/>
        <v>1422849.1761272016</v>
      </c>
      <c r="BV316" s="150"/>
      <c r="BW316" s="2">
        <v>309</v>
      </c>
      <c r="BX316" s="118">
        <v>54240</v>
      </c>
      <c r="BY316" s="5">
        <f t="shared" si="123"/>
        <v>200927.83045698187</v>
      </c>
      <c r="BZ316" s="5">
        <f t="shared" si="124"/>
        <v>4490.7918424594827</v>
      </c>
      <c r="CA316" s="5">
        <f t="shared" si="98"/>
        <v>3318.7128314604215</v>
      </c>
      <c r="CB316" s="35">
        <f t="shared" si="99"/>
        <v>0.19820327471286459</v>
      </c>
      <c r="CC316" s="5">
        <f t="shared" si="100"/>
        <v>1172.079010999061</v>
      </c>
      <c r="CD316" s="35">
        <f t="shared" si="101"/>
        <v>7.0000000000000007E-2</v>
      </c>
      <c r="CE316" s="5">
        <f t="shared" si="125"/>
        <v>477390.88237447862</v>
      </c>
      <c r="CF316" s="5">
        <f t="shared" si="126"/>
        <v>910263.79694550217</v>
      </c>
      <c r="CG316" s="5">
        <f t="shared" si="102"/>
        <v>197609.11762552144</v>
      </c>
      <c r="CH316" s="5">
        <f t="shared" si="103"/>
        <v>1387654.6793199808</v>
      </c>
    </row>
    <row r="317" spans="9:86" ht="14.25" customHeight="1">
      <c r="I317" s="150"/>
      <c r="J317" s="2">
        <v>310</v>
      </c>
      <c r="K317" s="118">
        <v>54271</v>
      </c>
      <c r="L317" s="5">
        <f t="shared" si="104"/>
        <v>217525.34908219668</v>
      </c>
      <c r="M317" s="5">
        <f t="shared" si="67"/>
        <v>5071.049577343746</v>
      </c>
      <c r="N317" s="5">
        <f t="shared" si="68"/>
        <v>3575.5628024036441</v>
      </c>
      <c r="O317" s="35">
        <f t="shared" si="69"/>
        <v>0.19724944154729518</v>
      </c>
      <c r="P317" s="5">
        <f t="shared" si="70"/>
        <v>1495.4867749401021</v>
      </c>
      <c r="Q317" s="35">
        <f t="shared" si="71"/>
        <v>8.2500000000000004E-2</v>
      </c>
      <c r="R317" s="5">
        <f t="shared" si="105"/>
        <v>461050.2137202071</v>
      </c>
      <c r="S317" s="5">
        <f t="shared" si="106"/>
        <v>1110975.155256354</v>
      </c>
      <c r="T317" s="5">
        <f t="shared" si="72"/>
        <v>213949.78627979304</v>
      </c>
      <c r="U317" s="5">
        <f t="shared" si="73"/>
        <v>1572025.3689765611</v>
      </c>
      <c r="V317" s="150"/>
      <c r="W317" s="2">
        <v>310</v>
      </c>
      <c r="X317" s="118">
        <v>54271</v>
      </c>
      <c r="Y317" s="5">
        <f t="shared" si="107"/>
        <v>213539.39203338916</v>
      </c>
      <c r="Z317" s="5">
        <f t="shared" si="108"/>
        <v>4952.9108736857979</v>
      </c>
      <c r="AA317" s="5">
        <f t="shared" si="74"/>
        <v>3529.3149267965368</v>
      </c>
      <c r="AB317" s="35">
        <f t="shared" si="75"/>
        <v>0.19833239534060437</v>
      </c>
      <c r="AC317" s="5">
        <f t="shared" si="76"/>
        <v>1423.5959468892611</v>
      </c>
      <c r="AD317" s="35">
        <f t="shared" si="77"/>
        <v>0.08</v>
      </c>
      <c r="AE317" s="5">
        <f t="shared" si="109"/>
        <v>464989.92289340735</v>
      </c>
      <c r="AF317" s="5">
        <f t="shared" si="110"/>
        <v>1070412.4479491911</v>
      </c>
      <c r="AG317" s="5">
        <f t="shared" si="78"/>
        <v>210010.07710659262</v>
      </c>
      <c r="AH317" s="5">
        <f t="shared" si="79"/>
        <v>1535402.3708425984</v>
      </c>
      <c r="AI317" s="150"/>
      <c r="AJ317" s="2">
        <v>310</v>
      </c>
      <c r="AK317" s="118">
        <v>54271</v>
      </c>
      <c r="AL317" s="5">
        <f t="shared" si="111"/>
        <v>209553.15185116042</v>
      </c>
      <c r="AM317" s="5">
        <f t="shared" si="112"/>
        <v>4835.7826575235513</v>
      </c>
      <c r="AN317" s="5">
        <f t="shared" si="80"/>
        <v>3482.4185518181403</v>
      </c>
      <c r="AO317" s="35">
        <f t="shared" si="81"/>
        <v>0.19941968065218713</v>
      </c>
      <c r="AP317" s="5">
        <f t="shared" si="82"/>
        <v>1353.364105705411</v>
      </c>
      <c r="AQ317" s="35">
        <f t="shared" si="83"/>
        <v>7.7499999999999999E-2</v>
      </c>
      <c r="AR317" s="5">
        <f t="shared" si="113"/>
        <v>468929.26670065743</v>
      </c>
      <c r="AS317" s="5">
        <f t="shared" si="114"/>
        <v>1030163.3571316444</v>
      </c>
      <c r="AT317" s="5">
        <f t="shared" si="84"/>
        <v>206070.73329934228</v>
      </c>
      <c r="AU317" s="5">
        <f t="shared" si="85"/>
        <v>1499092.6238323017</v>
      </c>
      <c r="AV317" s="150"/>
      <c r="AW317" s="2">
        <v>310</v>
      </c>
      <c r="AX317" s="118">
        <v>54271</v>
      </c>
      <c r="AY317" s="5">
        <f t="shared" si="115"/>
        <v>205568.24641236715</v>
      </c>
      <c r="AZ317" s="5">
        <f t="shared" si="116"/>
        <v>4719.6979327312483</v>
      </c>
      <c r="BA317" s="5">
        <f t="shared" si="86"/>
        <v>3434.8963926539536</v>
      </c>
      <c r="BB317" s="35">
        <f t="shared" si="87"/>
        <v>0.20051130187277647</v>
      </c>
      <c r="BC317" s="5">
        <f t="shared" si="88"/>
        <v>1284.8015400772947</v>
      </c>
      <c r="BD317" s="35">
        <f t="shared" si="89"/>
        <v>7.5000000000000011E-2</v>
      </c>
      <c r="BE317" s="5">
        <f t="shared" si="117"/>
        <v>472866.64998028683</v>
      </c>
      <c r="BF317" s="5">
        <f t="shared" si="118"/>
        <v>990239.7091663999</v>
      </c>
      <c r="BG317" s="5">
        <f t="shared" si="90"/>
        <v>202133.35001971319</v>
      </c>
      <c r="BH317" s="5">
        <f t="shared" si="91"/>
        <v>1463106.3591466867</v>
      </c>
      <c r="BI317" s="150"/>
      <c r="BJ317" s="2">
        <v>310</v>
      </c>
      <c r="BK317" s="118">
        <v>54271</v>
      </c>
      <c r="BL317" s="5">
        <f t="shared" si="119"/>
        <v>201586.33528651149</v>
      </c>
      <c r="BM317" s="5">
        <f t="shared" si="120"/>
        <v>4604.6898903792935</v>
      </c>
      <c r="BN317" s="5">
        <f t="shared" si="92"/>
        <v>3386.7724480232864</v>
      </c>
      <c r="BO317" s="35">
        <f t="shared" si="93"/>
        <v>0.2016072633024289</v>
      </c>
      <c r="BP317" s="5">
        <f t="shared" si="94"/>
        <v>1217.9174423560069</v>
      </c>
      <c r="BQ317" s="35">
        <f t="shared" si="95"/>
        <v>7.2499999999999995E-2</v>
      </c>
      <c r="BR317" s="5">
        <f t="shared" si="121"/>
        <v>476800.43716151186</v>
      </c>
      <c r="BS317" s="5">
        <f t="shared" si="122"/>
        <v>950653.42885606911</v>
      </c>
      <c r="BT317" s="5">
        <f t="shared" si="96"/>
        <v>198199.5628384882</v>
      </c>
      <c r="BU317" s="5">
        <f t="shared" si="97"/>
        <v>1427453.866017581</v>
      </c>
      <c r="BV317" s="150"/>
      <c r="BW317" s="2">
        <v>310</v>
      </c>
      <c r="BX317" s="118">
        <v>54271</v>
      </c>
      <c r="BY317" s="5">
        <f t="shared" si="123"/>
        <v>197609.11762552144</v>
      </c>
      <c r="BZ317" s="5">
        <f t="shared" si="124"/>
        <v>4490.7918424594827</v>
      </c>
      <c r="CA317" s="5">
        <f t="shared" si="98"/>
        <v>3338.0719896439409</v>
      </c>
      <c r="CB317" s="35">
        <f t="shared" si="99"/>
        <v>0.20270756914990595</v>
      </c>
      <c r="CC317" s="5">
        <f t="shared" si="100"/>
        <v>1152.7198528155418</v>
      </c>
      <c r="CD317" s="35">
        <f t="shared" si="101"/>
        <v>7.0000000000000007E-2</v>
      </c>
      <c r="CE317" s="5">
        <f t="shared" si="125"/>
        <v>480728.95436412259</v>
      </c>
      <c r="CF317" s="5">
        <f t="shared" si="126"/>
        <v>911416.51679831767</v>
      </c>
      <c r="CG317" s="5">
        <f t="shared" si="102"/>
        <v>194271.0456358775</v>
      </c>
      <c r="CH317" s="5">
        <f t="shared" si="103"/>
        <v>1392145.4711624403</v>
      </c>
    </row>
    <row r="318" spans="9:86" ht="14.25" customHeight="1">
      <c r="I318" s="150"/>
      <c r="J318" s="2">
        <v>311</v>
      </c>
      <c r="K318" s="118">
        <v>54302</v>
      </c>
      <c r="L318" s="5">
        <f t="shared" si="104"/>
        <v>213949.78627979304</v>
      </c>
      <c r="M318" s="5">
        <f t="shared" si="67"/>
        <v>5071.049577343746</v>
      </c>
      <c r="N318" s="5">
        <f t="shared" si="68"/>
        <v>3600.1447966701689</v>
      </c>
      <c r="O318" s="35">
        <f t="shared" si="69"/>
        <v>0.20192465863716691</v>
      </c>
      <c r="P318" s="5">
        <f t="shared" si="70"/>
        <v>1470.9047806735771</v>
      </c>
      <c r="Q318" s="35">
        <f t="shared" si="71"/>
        <v>8.249999999999999E-2</v>
      </c>
      <c r="R318" s="5">
        <f t="shared" si="105"/>
        <v>464650.35851687728</v>
      </c>
      <c r="S318" s="5">
        <f t="shared" si="106"/>
        <v>1112446.0600370276</v>
      </c>
      <c r="T318" s="5">
        <f t="shared" si="72"/>
        <v>210349.64148312286</v>
      </c>
      <c r="U318" s="5">
        <f t="shared" si="73"/>
        <v>1577096.4185539049</v>
      </c>
      <c r="V318" s="150"/>
      <c r="W318" s="2">
        <v>311</v>
      </c>
      <c r="X318" s="118">
        <v>54302</v>
      </c>
      <c r="Y318" s="5">
        <f t="shared" si="107"/>
        <v>210010.07710659262</v>
      </c>
      <c r="Z318" s="5">
        <f t="shared" si="108"/>
        <v>4952.9108736857979</v>
      </c>
      <c r="AA318" s="5">
        <f t="shared" si="74"/>
        <v>3552.8436929751806</v>
      </c>
      <c r="AB318" s="35">
        <f t="shared" si="75"/>
        <v>0.20300989792057839</v>
      </c>
      <c r="AC318" s="5">
        <f t="shared" si="76"/>
        <v>1400.0671807106175</v>
      </c>
      <c r="AD318" s="35">
        <f t="shared" si="77"/>
        <v>0.08</v>
      </c>
      <c r="AE318" s="5">
        <f t="shared" si="109"/>
        <v>468542.76658638252</v>
      </c>
      <c r="AF318" s="5">
        <f t="shared" si="110"/>
        <v>1071812.5151299017</v>
      </c>
      <c r="AG318" s="5">
        <f t="shared" si="78"/>
        <v>206457.23341361745</v>
      </c>
      <c r="AH318" s="5">
        <f t="shared" si="79"/>
        <v>1540355.2817162843</v>
      </c>
      <c r="AI318" s="150"/>
      <c r="AJ318" s="2">
        <v>311</v>
      </c>
      <c r="AK318" s="118">
        <v>54302</v>
      </c>
      <c r="AL318" s="5">
        <f t="shared" si="111"/>
        <v>206070.73329934228</v>
      </c>
      <c r="AM318" s="5">
        <f t="shared" si="112"/>
        <v>4835.7826575235513</v>
      </c>
      <c r="AN318" s="5">
        <f t="shared" si="80"/>
        <v>3504.9091716319658</v>
      </c>
      <c r="AO318" s="35">
        <f t="shared" si="81"/>
        <v>0.20409938561478314</v>
      </c>
      <c r="AP318" s="5">
        <f t="shared" si="82"/>
        <v>1330.8734858915855</v>
      </c>
      <c r="AQ318" s="35">
        <f t="shared" si="83"/>
        <v>7.7499999999999999E-2</v>
      </c>
      <c r="AR318" s="5">
        <f t="shared" si="113"/>
        <v>472434.1758722894</v>
      </c>
      <c r="AS318" s="5">
        <f t="shared" si="114"/>
        <v>1031494.230617536</v>
      </c>
      <c r="AT318" s="5">
        <f t="shared" si="84"/>
        <v>202565.82412771031</v>
      </c>
      <c r="AU318" s="5">
        <f t="shared" si="85"/>
        <v>1503928.4064898253</v>
      </c>
      <c r="AV318" s="150"/>
      <c r="AW318" s="2">
        <v>311</v>
      </c>
      <c r="AX318" s="118">
        <v>54302</v>
      </c>
      <c r="AY318" s="5">
        <f t="shared" si="115"/>
        <v>202133.35001971319</v>
      </c>
      <c r="AZ318" s="5">
        <f t="shared" si="116"/>
        <v>4719.6979327312483</v>
      </c>
      <c r="BA318" s="5">
        <f t="shared" si="86"/>
        <v>3456.364495108041</v>
      </c>
      <c r="BB318" s="35">
        <f t="shared" si="87"/>
        <v>0.20519312591045208</v>
      </c>
      <c r="BC318" s="5">
        <f t="shared" si="88"/>
        <v>1263.3334376232074</v>
      </c>
      <c r="BD318" s="35">
        <f t="shared" si="89"/>
        <v>7.4999999999999997E-2</v>
      </c>
      <c r="BE318" s="5">
        <f t="shared" si="117"/>
        <v>476323.01447539486</v>
      </c>
      <c r="BF318" s="5">
        <f t="shared" si="118"/>
        <v>991503.04260402313</v>
      </c>
      <c r="BG318" s="5">
        <f t="shared" si="90"/>
        <v>198676.98552460514</v>
      </c>
      <c r="BH318" s="5">
        <f t="shared" si="91"/>
        <v>1467826.0570794181</v>
      </c>
      <c r="BI318" s="150"/>
      <c r="BJ318" s="2">
        <v>311</v>
      </c>
      <c r="BK318" s="118">
        <v>54302</v>
      </c>
      <c r="BL318" s="5">
        <f t="shared" si="119"/>
        <v>198199.5628384882</v>
      </c>
      <c r="BM318" s="5">
        <f t="shared" si="120"/>
        <v>4604.6898903792935</v>
      </c>
      <c r="BN318" s="5">
        <f t="shared" si="92"/>
        <v>3407.2341982300941</v>
      </c>
      <c r="BO318" s="35">
        <f t="shared" si="93"/>
        <v>0.20629112291271592</v>
      </c>
      <c r="BP318" s="5">
        <f t="shared" si="94"/>
        <v>1197.4556921491994</v>
      </c>
      <c r="BQ318" s="35">
        <f t="shared" si="95"/>
        <v>7.2499999999999981E-2</v>
      </c>
      <c r="BR318" s="5">
        <f t="shared" si="121"/>
        <v>480207.67135974194</v>
      </c>
      <c r="BS318" s="5">
        <f t="shared" si="122"/>
        <v>951850.88454821834</v>
      </c>
      <c r="BT318" s="5">
        <f t="shared" si="96"/>
        <v>194792.32864025811</v>
      </c>
      <c r="BU318" s="5">
        <f t="shared" si="97"/>
        <v>1432058.5559079603</v>
      </c>
      <c r="BV318" s="150"/>
      <c r="BW318" s="2">
        <v>311</v>
      </c>
      <c r="BX318" s="118">
        <v>54302</v>
      </c>
      <c r="BY318" s="5">
        <f t="shared" si="123"/>
        <v>194271.0456358775</v>
      </c>
      <c r="BZ318" s="5">
        <f t="shared" si="124"/>
        <v>4490.7918424594827</v>
      </c>
      <c r="CA318" s="5">
        <f t="shared" si="98"/>
        <v>3357.5440762501976</v>
      </c>
      <c r="CB318" s="35">
        <f t="shared" si="99"/>
        <v>0.20739338064056631</v>
      </c>
      <c r="CC318" s="5">
        <f t="shared" si="100"/>
        <v>1133.2477662092854</v>
      </c>
      <c r="CD318" s="35">
        <f t="shared" si="101"/>
        <v>7.0000000000000007E-2</v>
      </c>
      <c r="CE318" s="5">
        <f t="shared" si="125"/>
        <v>484086.49844037282</v>
      </c>
      <c r="CF318" s="5">
        <f t="shared" si="126"/>
        <v>912549.76456452697</v>
      </c>
      <c r="CG318" s="5">
        <f t="shared" si="102"/>
        <v>190913.5015596273</v>
      </c>
      <c r="CH318" s="5">
        <f t="shared" si="103"/>
        <v>1396636.2630048997</v>
      </c>
    </row>
    <row r="319" spans="9:86" ht="14.25" customHeight="1">
      <c r="I319" s="150"/>
      <c r="J319" s="2">
        <v>312</v>
      </c>
      <c r="K319" s="118">
        <v>54332</v>
      </c>
      <c r="L319" s="5">
        <f t="shared" si="104"/>
        <v>210349.64148312286</v>
      </c>
      <c r="M319" s="5">
        <f t="shared" si="67"/>
        <v>5071.049577343746</v>
      </c>
      <c r="N319" s="5">
        <f t="shared" si="68"/>
        <v>3624.8957921472766</v>
      </c>
      <c r="O319" s="35">
        <f t="shared" si="69"/>
        <v>0.20679260111435646</v>
      </c>
      <c r="P319" s="5">
        <f t="shared" si="70"/>
        <v>1446.1537851964697</v>
      </c>
      <c r="Q319" s="35">
        <f t="shared" si="71"/>
        <v>8.2500000000000004E-2</v>
      </c>
      <c r="R319" s="5">
        <f t="shared" si="105"/>
        <v>468275.25430902455</v>
      </c>
      <c r="S319" s="5">
        <f t="shared" si="106"/>
        <v>1113892.2138222239</v>
      </c>
      <c r="T319" s="5">
        <f t="shared" si="72"/>
        <v>206724.74569097557</v>
      </c>
      <c r="U319" s="5">
        <f t="shared" si="73"/>
        <v>1582167.4681312484</v>
      </c>
      <c r="V319" s="150"/>
      <c r="W319" s="2">
        <v>312</v>
      </c>
      <c r="X319" s="118">
        <v>54332</v>
      </c>
      <c r="Y319" s="5">
        <f t="shared" si="107"/>
        <v>206457.23341361745</v>
      </c>
      <c r="Z319" s="5">
        <f t="shared" si="108"/>
        <v>4952.9108736857979</v>
      </c>
      <c r="AA319" s="5">
        <f t="shared" si="74"/>
        <v>3576.5293175950146</v>
      </c>
      <c r="AB319" s="35">
        <f t="shared" si="75"/>
        <v>0.20788010718499425</v>
      </c>
      <c r="AC319" s="5">
        <f t="shared" si="76"/>
        <v>1376.3815560907831</v>
      </c>
      <c r="AD319" s="35">
        <f t="shared" si="77"/>
        <v>0.08</v>
      </c>
      <c r="AE319" s="5">
        <f t="shared" si="109"/>
        <v>472119.29590397753</v>
      </c>
      <c r="AF319" s="5">
        <f t="shared" si="110"/>
        <v>1073188.8966859926</v>
      </c>
      <c r="AG319" s="5">
        <f t="shared" si="78"/>
        <v>202880.70409602244</v>
      </c>
      <c r="AH319" s="5">
        <f t="shared" si="79"/>
        <v>1545308.1925899701</v>
      </c>
      <c r="AI319" s="150"/>
      <c r="AJ319" s="2">
        <v>312</v>
      </c>
      <c r="AK319" s="118">
        <v>54332</v>
      </c>
      <c r="AL319" s="5">
        <f t="shared" si="111"/>
        <v>202565.82412771031</v>
      </c>
      <c r="AM319" s="5">
        <f t="shared" si="112"/>
        <v>4835.7826575235513</v>
      </c>
      <c r="AN319" s="5">
        <f t="shared" si="80"/>
        <v>3527.5450433654223</v>
      </c>
      <c r="AO319" s="35">
        <f t="shared" si="81"/>
        <v>0.20897177844618653</v>
      </c>
      <c r="AP319" s="5">
        <f t="shared" si="82"/>
        <v>1308.237614158129</v>
      </c>
      <c r="AQ319" s="35">
        <f t="shared" si="83"/>
        <v>7.7499999999999986E-2</v>
      </c>
      <c r="AR319" s="5">
        <f t="shared" si="113"/>
        <v>475961.72091565485</v>
      </c>
      <c r="AS319" s="5">
        <f t="shared" si="114"/>
        <v>1032802.4682316941</v>
      </c>
      <c r="AT319" s="5">
        <f t="shared" si="84"/>
        <v>199038.27908434489</v>
      </c>
      <c r="AU319" s="5">
        <f t="shared" si="85"/>
        <v>1508764.189147349</v>
      </c>
      <c r="AV319" s="150"/>
      <c r="AW319" s="2">
        <v>312</v>
      </c>
      <c r="AX319" s="118">
        <v>54332</v>
      </c>
      <c r="AY319" s="5">
        <f t="shared" si="115"/>
        <v>198676.98552460514</v>
      </c>
      <c r="AZ319" s="5">
        <f t="shared" si="116"/>
        <v>4719.6979327312483</v>
      </c>
      <c r="BA319" s="5">
        <f t="shared" si="86"/>
        <v>3477.9667732024664</v>
      </c>
      <c r="BB319" s="35">
        <f t="shared" si="87"/>
        <v>0.21006761889519837</v>
      </c>
      <c r="BC319" s="5">
        <f t="shared" si="88"/>
        <v>1241.731159528782</v>
      </c>
      <c r="BD319" s="35">
        <f t="shared" si="89"/>
        <v>7.4999999999999997E-2</v>
      </c>
      <c r="BE319" s="5">
        <f t="shared" si="117"/>
        <v>479800.98124859732</v>
      </c>
      <c r="BF319" s="5">
        <f t="shared" si="118"/>
        <v>992744.77376355196</v>
      </c>
      <c r="BG319" s="5">
        <f t="shared" si="90"/>
        <v>195199.01875140268</v>
      </c>
      <c r="BH319" s="5">
        <f t="shared" si="91"/>
        <v>1472545.7550121492</v>
      </c>
      <c r="BI319" s="150"/>
      <c r="BJ319" s="2">
        <v>312</v>
      </c>
      <c r="BK319" s="118">
        <v>54332</v>
      </c>
      <c r="BL319" s="5">
        <f t="shared" si="119"/>
        <v>194792.32864025811</v>
      </c>
      <c r="BM319" s="5">
        <f t="shared" si="120"/>
        <v>4604.6898903792935</v>
      </c>
      <c r="BN319" s="5">
        <f t="shared" si="92"/>
        <v>3427.8195715110674</v>
      </c>
      <c r="BO319" s="35">
        <f t="shared" si="93"/>
        <v>0.2111676324487021</v>
      </c>
      <c r="BP319" s="5">
        <f t="shared" si="94"/>
        <v>1176.8703188682261</v>
      </c>
      <c r="BQ319" s="35">
        <f t="shared" si="95"/>
        <v>7.2499999999999995E-2</v>
      </c>
      <c r="BR319" s="5">
        <f t="shared" si="121"/>
        <v>483635.49093125301</v>
      </c>
      <c r="BS319" s="5">
        <f t="shared" si="122"/>
        <v>953027.75486708654</v>
      </c>
      <c r="BT319" s="5">
        <f t="shared" si="96"/>
        <v>191364.50906874705</v>
      </c>
      <c r="BU319" s="5">
        <f t="shared" si="97"/>
        <v>1436663.2457983396</v>
      </c>
      <c r="BV319" s="150"/>
      <c r="BW319" s="2">
        <v>312</v>
      </c>
      <c r="BX319" s="118">
        <v>54332</v>
      </c>
      <c r="BY319" s="5">
        <f t="shared" si="123"/>
        <v>190913.5015596273</v>
      </c>
      <c r="BZ319" s="5">
        <f t="shared" si="124"/>
        <v>4490.7918424594827</v>
      </c>
      <c r="CA319" s="5">
        <f t="shared" si="98"/>
        <v>3377.1297500283235</v>
      </c>
      <c r="CB319" s="35">
        <f t="shared" si="99"/>
        <v>0.2122718229421961</v>
      </c>
      <c r="CC319" s="5">
        <f t="shared" si="100"/>
        <v>1113.6620924311594</v>
      </c>
      <c r="CD319" s="35">
        <f t="shared" si="101"/>
        <v>7.0000000000000007E-2</v>
      </c>
      <c r="CE319" s="5">
        <f t="shared" si="125"/>
        <v>487463.62819040113</v>
      </c>
      <c r="CF319" s="5">
        <f t="shared" si="126"/>
        <v>913663.42665695818</v>
      </c>
      <c r="CG319" s="5">
        <f t="shared" si="102"/>
        <v>187536.37180959899</v>
      </c>
      <c r="CH319" s="5">
        <f t="shared" si="103"/>
        <v>1401127.0548473592</v>
      </c>
    </row>
    <row r="320" spans="9:86" ht="14.25" customHeight="1">
      <c r="I320" s="150"/>
      <c r="J320" s="2">
        <v>313</v>
      </c>
      <c r="K320" s="118">
        <v>54363</v>
      </c>
      <c r="L320" s="5">
        <f t="shared" si="104"/>
        <v>206724.74569097557</v>
      </c>
      <c r="M320" s="5">
        <f t="shared" si="67"/>
        <v>5071.049577343746</v>
      </c>
      <c r="N320" s="5">
        <f t="shared" si="68"/>
        <v>3649.8169507182893</v>
      </c>
      <c r="O320" s="35">
        <f t="shared" si="69"/>
        <v>0.21186531521529128</v>
      </c>
      <c r="P320" s="5">
        <f t="shared" si="70"/>
        <v>1421.232626625457</v>
      </c>
      <c r="Q320" s="35">
        <f t="shared" si="71"/>
        <v>8.2500000000000004E-2</v>
      </c>
      <c r="R320" s="5">
        <f t="shared" si="105"/>
        <v>471925.07125974284</v>
      </c>
      <c r="S320" s="5">
        <f t="shared" si="106"/>
        <v>1115313.4464488495</v>
      </c>
      <c r="T320" s="5">
        <f t="shared" si="72"/>
        <v>203074.92874025728</v>
      </c>
      <c r="U320" s="5">
        <f t="shared" si="73"/>
        <v>1587238.5177085923</v>
      </c>
      <c r="V320" s="150"/>
      <c r="W320" s="2">
        <v>313</v>
      </c>
      <c r="X320" s="118">
        <v>54363</v>
      </c>
      <c r="Y320" s="5">
        <f t="shared" si="107"/>
        <v>202880.70409602244</v>
      </c>
      <c r="Z320" s="5">
        <f t="shared" si="108"/>
        <v>4952.9108736857979</v>
      </c>
      <c r="AA320" s="5">
        <f t="shared" si="74"/>
        <v>3600.3728463789816</v>
      </c>
      <c r="AB320" s="35">
        <f t="shared" si="75"/>
        <v>0.21295506809804501</v>
      </c>
      <c r="AC320" s="5">
        <f t="shared" si="76"/>
        <v>1352.5380273068163</v>
      </c>
      <c r="AD320" s="35">
        <f t="shared" si="77"/>
        <v>0.08</v>
      </c>
      <c r="AE320" s="5">
        <f t="shared" si="109"/>
        <v>475719.66875035653</v>
      </c>
      <c r="AF320" s="5">
        <f t="shared" si="110"/>
        <v>1074541.4347132994</v>
      </c>
      <c r="AG320" s="5">
        <f t="shared" si="78"/>
        <v>199280.33124964347</v>
      </c>
      <c r="AH320" s="5">
        <f t="shared" si="79"/>
        <v>1550261.1034636558</v>
      </c>
      <c r="AI320" s="150"/>
      <c r="AJ320" s="2">
        <v>313</v>
      </c>
      <c r="AK320" s="118">
        <v>54363</v>
      </c>
      <c r="AL320" s="5">
        <f t="shared" si="111"/>
        <v>199038.27908434489</v>
      </c>
      <c r="AM320" s="5">
        <f t="shared" si="112"/>
        <v>4835.7826575235513</v>
      </c>
      <c r="AN320" s="5">
        <f t="shared" si="80"/>
        <v>3550.3271051038237</v>
      </c>
      <c r="AO320" s="35">
        <f t="shared" si="81"/>
        <v>0.21404890284040265</v>
      </c>
      <c r="AP320" s="5">
        <f t="shared" si="82"/>
        <v>1285.4555524197274</v>
      </c>
      <c r="AQ320" s="35">
        <f t="shared" si="83"/>
        <v>7.7499999999999999E-2</v>
      </c>
      <c r="AR320" s="5">
        <f t="shared" si="113"/>
        <v>479512.04802075867</v>
      </c>
      <c r="AS320" s="5">
        <f t="shared" si="114"/>
        <v>1034087.9237841138</v>
      </c>
      <c r="AT320" s="5">
        <f t="shared" si="84"/>
        <v>195487.95197924107</v>
      </c>
      <c r="AU320" s="5">
        <f t="shared" si="85"/>
        <v>1513599.9718048726</v>
      </c>
      <c r="AV320" s="150"/>
      <c r="AW320" s="2">
        <v>313</v>
      </c>
      <c r="AX320" s="118">
        <v>54363</v>
      </c>
      <c r="AY320" s="5">
        <f t="shared" si="115"/>
        <v>195199.01875140268</v>
      </c>
      <c r="AZ320" s="5">
        <f t="shared" si="116"/>
        <v>4719.6979327312483</v>
      </c>
      <c r="BA320" s="5">
        <f t="shared" si="86"/>
        <v>3499.704065534982</v>
      </c>
      <c r="BB320" s="35">
        <f t="shared" si="87"/>
        <v>0.21514682325275777</v>
      </c>
      <c r="BC320" s="5">
        <f t="shared" si="88"/>
        <v>1219.9938671962666</v>
      </c>
      <c r="BD320" s="35">
        <f t="shared" si="89"/>
        <v>7.4999999999999997E-2</v>
      </c>
      <c r="BE320" s="5">
        <f t="shared" si="117"/>
        <v>483300.68531413231</v>
      </c>
      <c r="BF320" s="5">
        <f t="shared" si="118"/>
        <v>993964.76763074822</v>
      </c>
      <c r="BG320" s="5">
        <f t="shared" si="90"/>
        <v>191699.31468586769</v>
      </c>
      <c r="BH320" s="5">
        <f t="shared" si="91"/>
        <v>1477265.4529448806</v>
      </c>
      <c r="BI320" s="150"/>
      <c r="BJ320" s="2">
        <v>313</v>
      </c>
      <c r="BK320" s="118">
        <v>54363</v>
      </c>
      <c r="BL320" s="5">
        <f t="shared" si="119"/>
        <v>191364.50906874705</v>
      </c>
      <c r="BM320" s="5">
        <f t="shared" si="120"/>
        <v>4604.6898903792935</v>
      </c>
      <c r="BN320" s="5">
        <f t="shared" si="92"/>
        <v>3448.5293147556131</v>
      </c>
      <c r="BO320" s="35">
        <f t="shared" si="93"/>
        <v>0.21624883306967274</v>
      </c>
      <c r="BP320" s="5">
        <f t="shared" si="94"/>
        <v>1156.1605756236802</v>
      </c>
      <c r="BQ320" s="35">
        <f t="shared" si="95"/>
        <v>7.2500000000000009E-2</v>
      </c>
      <c r="BR320" s="5">
        <f t="shared" si="121"/>
        <v>487084.02024600864</v>
      </c>
      <c r="BS320" s="5">
        <f t="shared" si="122"/>
        <v>954183.91544271016</v>
      </c>
      <c r="BT320" s="5">
        <f t="shared" si="96"/>
        <v>187915.97975399144</v>
      </c>
      <c r="BU320" s="5">
        <f t="shared" si="97"/>
        <v>1441267.9356887187</v>
      </c>
      <c r="BV320" s="150"/>
      <c r="BW320" s="2">
        <v>313</v>
      </c>
      <c r="BX320" s="118">
        <v>54363</v>
      </c>
      <c r="BY320" s="5">
        <f t="shared" si="123"/>
        <v>187536.37180959899</v>
      </c>
      <c r="BZ320" s="5">
        <f t="shared" si="124"/>
        <v>4490.7918424594827</v>
      </c>
      <c r="CA320" s="5">
        <f t="shared" si="98"/>
        <v>3396.8296735701551</v>
      </c>
      <c r="CB320" s="35">
        <f t="shared" si="99"/>
        <v>0.2173549359493126</v>
      </c>
      <c r="CC320" s="5">
        <f t="shared" si="100"/>
        <v>1093.9621688893276</v>
      </c>
      <c r="CD320" s="35">
        <f t="shared" si="101"/>
        <v>7.0000000000000007E-2</v>
      </c>
      <c r="CE320" s="5">
        <f t="shared" si="125"/>
        <v>490860.4578639713</v>
      </c>
      <c r="CF320" s="5">
        <f t="shared" si="126"/>
        <v>914757.38882584753</v>
      </c>
      <c r="CG320" s="5">
        <f t="shared" si="102"/>
        <v>184139.54213602885</v>
      </c>
      <c r="CH320" s="5">
        <f t="shared" si="103"/>
        <v>1405617.8466898189</v>
      </c>
    </row>
    <row r="321" spans="9:86" ht="14.25" customHeight="1">
      <c r="I321" s="150"/>
      <c r="J321" s="2">
        <v>314</v>
      </c>
      <c r="K321" s="118">
        <v>54393</v>
      </c>
      <c r="L321" s="5">
        <f t="shared" si="104"/>
        <v>203074.92874025728</v>
      </c>
      <c r="M321" s="5">
        <f t="shared" si="67"/>
        <v>5071.049577343746</v>
      </c>
      <c r="N321" s="5">
        <f t="shared" si="68"/>
        <v>3674.9094422544772</v>
      </c>
      <c r="O321" s="35">
        <f t="shared" si="69"/>
        <v>0.2171558723699388</v>
      </c>
      <c r="P321" s="5">
        <f t="shared" si="70"/>
        <v>1396.1401350892688</v>
      </c>
      <c r="Q321" s="35">
        <f t="shared" si="71"/>
        <v>8.2500000000000004E-2</v>
      </c>
      <c r="R321" s="5">
        <f t="shared" si="105"/>
        <v>475599.98070199729</v>
      </c>
      <c r="S321" s="5">
        <f t="shared" si="106"/>
        <v>1116709.5865839387</v>
      </c>
      <c r="T321" s="5">
        <f t="shared" si="72"/>
        <v>199400.01929800279</v>
      </c>
      <c r="U321" s="5">
        <f t="shared" si="73"/>
        <v>1592309.5672859359</v>
      </c>
      <c r="V321" s="150"/>
      <c r="W321" s="2">
        <v>314</v>
      </c>
      <c r="X321" s="118">
        <v>54393</v>
      </c>
      <c r="Y321" s="5">
        <f t="shared" si="107"/>
        <v>199280.33124964347</v>
      </c>
      <c r="Z321" s="5">
        <f t="shared" si="108"/>
        <v>4952.9108736857979</v>
      </c>
      <c r="AA321" s="5">
        <f t="shared" si="74"/>
        <v>3624.3753320215083</v>
      </c>
      <c r="AB321" s="35">
        <f t="shared" si="75"/>
        <v>0.21824785071123726</v>
      </c>
      <c r="AC321" s="5">
        <f t="shared" si="76"/>
        <v>1328.5355416642899</v>
      </c>
      <c r="AD321" s="35">
        <f t="shared" si="77"/>
        <v>0.08</v>
      </c>
      <c r="AE321" s="5">
        <f t="shared" si="109"/>
        <v>479344.04408237804</v>
      </c>
      <c r="AF321" s="5">
        <f t="shared" si="110"/>
        <v>1075869.9702549637</v>
      </c>
      <c r="AG321" s="5">
        <f t="shared" si="78"/>
        <v>195655.95591762196</v>
      </c>
      <c r="AH321" s="5">
        <f t="shared" si="79"/>
        <v>1555214.0143373418</v>
      </c>
      <c r="AI321" s="150"/>
      <c r="AJ321" s="2">
        <v>314</v>
      </c>
      <c r="AK321" s="118">
        <v>54393</v>
      </c>
      <c r="AL321" s="5">
        <f t="shared" si="111"/>
        <v>195487.95197924107</v>
      </c>
      <c r="AM321" s="5">
        <f t="shared" si="112"/>
        <v>4835.7826575235513</v>
      </c>
      <c r="AN321" s="5">
        <f t="shared" si="80"/>
        <v>3573.2563009909527</v>
      </c>
      <c r="AO321" s="35">
        <f t="shared" si="81"/>
        <v>0.2193438274725226</v>
      </c>
      <c r="AP321" s="5">
        <f t="shared" si="82"/>
        <v>1262.5263565325986</v>
      </c>
      <c r="AQ321" s="35">
        <f t="shared" si="83"/>
        <v>7.7499999999999999E-2</v>
      </c>
      <c r="AR321" s="5">
        <f t="shared" si="113"/>
        <v>483085.3043217496</v>
      </c>
      <c r="AS321" s="5">
        <f t="shared" si="114"/>
        <v>1035350.4501406464</v>
      </c>
      <c r="AT321" s="5">
        <f t="shared" si="84"/>
        <v>191914.69567825011</v>
      </c>
      <c r="AU321" s="5">
        <f t="shared" si="85"/>
        <v>1518435.754462396</v>
      </c>
      <c r="AV321" s="150"/>
      <c r="AW321" s="2">
        <v>314</v>
      </c>
      <c r="AX321" s="118">
        <v>54393</v>
      </c>
      <c r="AY321" s="5">
        <f t="shared" si="115"/>
        <v>191699.31468586769</v>
      </c>
      <c r="AZ321" s="5">
        <f t="shared" si="116"/>
        <v>4719.6979327312483</v>
      </c>
      <c r="BA321" s="5">
        <f t="shared" si="86"/>
        <v>3521.5772159445751</v>
      </c>
      <c r="BB321" s="35">
        <f t="shared" si="87"/>
        <v>0.22044380628372839</v>
      </c>
      <c r="BC321" s="5">
        <f t="shared" si="88"/>
        <v>1198.120716786673</v>
      </c>
      <c r="BD321" s="35">
        <f t="shared" si="89"/>
        <v>7.4999999999999997E-2</v>
      </c>
      <c r="BE321" s="5">
        <f t="shared" si="117"/>
        <v>486822.2625300769</v>
      </c>
      <c r="BF321" s="5">
        <f t="shared" si="118"/>
        <v>995162.88834753493</v>
      </c>
      <c r="BG321" s="5">
        <f t="shared" si="90"/>
        <v>188177.73746992313</v>
      </c>
      <c r="BH321" s="5">
        <f t="shared" si="91"/>
        <v>1481985.1508776117</v>
      </c>
      <c r="BI321" s="150"/>
      <c r="BJ321" s="2">
        <v>314</v>
      </c>
      <c r="BK321" s="118">
        <v>54393</v>
      </c>
      <c r="BL321" s="5">
        <f t="shared" si="119"/>
        <v>187915.97975399144</v>
      </c>
      <c r="BM321" s="5">
        <f t="shared" si="120"/>
        <v>4604.6898903792935</v>
      </c>
      <c r="BN321" s="5">
        <f t="shared" si="92"/>
        <v>3469.3641793655952</v>
      </c>
      <c r="BO321" s="35">
        <f t="shared" si="93"/>
        <v>0.2215477907035357</v>
      </c>
      <c r="BP321" s="5">
        <f t="shared" si="94"/>
        <v>1135.3257110136983</v>
      </c>
      <c r="BQ321" s="35">
        <f t="shared" si="95"/>
        <v>7.2499999999999995E-2</v>
      </c>
      <c r="BR321" s="5">
        <f t="shared" si="121"/>
        <v>490553.38442537421</v>
      </c>
      <c r="BS321" s="5">
        <f t="shared" si="122"/>
        <v>955319.24115372391</v>
      </c>
      <c r="BT321" s="5">
        <f t="shared" si="96"/>
        <v>184446.61557462584</v>
      </c>
      <c r="BU321" s="5">
        <f t="shared" si="97"/>
        <v>1445872.6255790982</v>
      </c>
      <c r="BV321" s="150"/>
      <c r="BW321" s="2">
        <v>314</v>
      </c>
      <c r="BX321" s="118">
        <v>54393</v>
      </c>
      <c r="BY321" s="5">
        <f t="shared" si="123"/>
        <v>184139.54213602885</v>
      </c>
      <c r="BZ321" s="5">
        <f t="shared" si="124"/>
        <v>4490.7918424594827</v>
      </c>
      <c r="CA321" s="5">
        <f t="shared" si="98"/>
        <v>3416.6445133326479</v>
      </c>
      <c r="CB321" s="35">
        <f t="shared" si="99"/>
        <v>0.22265578421881904</v>
      </c>
      <c r="CC321" s="5">
        <f t="shared" si="100"/>
        <v>1074.1473291268351</v>
      </c>
      <c r="CD321" s="35">
        <f t="shared" si="101"/>
        <v>7.0000000000000007E-2</v>
      </c>
      <c r="CE321" s="5">
        <f t="shared" si="125"/>
        <v>494277.10237730393</v>
      </c>
      <c r="CF321" s="5">
        <f t="shared" si="126"/>
        <v>915831.53615497437</v>
      </c>
      <c r="CG321" s="5">
        <f t="shared" si="102"/>
        <v>180722.89762269621</v>
      </c>
      <c r="CH321" s="5">
        <f t="shared" si="103"/>
        <v>1410108.6385322784</v>
      </c>
    </row>
    <row r="322" spans="9:86" ht="14.25" customHeight="1">
      <c r="I322" s="150"/>
      <c r="J322" s="2">
        <v>315</v>
      </c>
      <c r="K322" s="118">
        <v>54424</v>
      </c>
      <c r="L322" s="5">
        <f t="shared" si="104"/>
        <v>199400.01929800279</v>
      </c>
      <c r="M322" s="5">
        <f t="shared" si="67"/>
        <v>5071.049577343746</v>
      </c>
      <c r="N322" s="5">
        <f t="shared" si="68"/>
        <v>3700.1744446699768</v>
      </c>
      <c r="O322" s="35">
        <f t="shared" si="69"/>
        <v>0.22267848063585644</v>
      </c>
      <c r="P322" s="5">
        <f t="shared" si="70"/>
        <v>1370.8751326737693</v>
      </c>
      <c r="Q322" s="35">
        <f t="shared" si="71"/>
        <v>8.2500000000000004E-2</v>
      </c>
      <c r="R322" s="5">
        <f t="shared" si="105"/>
        <v>479300.15514666727</v>
      </c>
      <c r="S322" s="5">
        <f t="shared" si="106"/>
        <v>1118080.4617166123</v>
      </c>
      <c r="T322" s="5">
        <f t="shared" si="72"/>
        <v>195699.84485333282</v>
      </c>
      <c r="U322" s="5">
        <f t="shared" si="73"/>
        <v>1597380.6168632796</v>
      </c>
      <c r="V322" s="150"/>
      <c r="W322" s="2">
        <v>315</v>
      </c>
      <c r="X322" s="118">
        <v>54424</v>
      </c>
      <c r="Y322" s="5">
        <f t="shared" si="107"/>
        <v>195655.95591762196</v>
      </c>
      <c r="Z322" s="5">
        <f t="shared" si="108"/>
        <v>4952.9108736857979</v>
      </c>
      <c r="AA322" s="5">
        <f t="shared" si="74"/>
        <v>3648.537834234985</v>
      </c>
      <c r="AB322" s="35">
        <f t="shared" si="75"/>
        <v>0.22377266158590015</v>
      </c>
      <c r="AC322" s="5">
        <f t="shared" si="76"/>
        <v>1304.3730394508132</v>
      </c>
      <c r="AD322" s="35">
        <f t="shared" si="77"/>
        <v>0.08</v>
      </c>
      <c r="AE322" s="5">
        <f t="shared" si="109"/>
        <v>482992.58191661304</v>
      </c>
      <c r="AF322" s="5">
        <f t="shared" si="110"/>
        <v>1077174.3432944145</v>
      </c>
      <c r="AG322" s="5">
        <f t="shared" si="78"/>
        <v>192007.41808338699</v>
      </c>
      <c r="AH322" s="5">
        <f t="shared" si="79"/>
        <v>1560166.9252110275</v>
      </c>
      <c r="AI322" s="150"/>
      <c r="AJ322" s="2">
        <v>315</v>
      </c>
      <c r="AK322" s="118">
        <v>54424</v>
      </c>
      <c r="AL322" s="5">
        <f t="shared" si="111"/>
        <v>191914.69567825011</v>
      </c>
      <c r="AM322" s="5">
        <f t="shared" si="112"/>
        <v>4835.7826575235513</v>
      </c>
      <c r="AN322" s="5">
        <f t="shared" si="80"/>
        <v>3596.3335812681862</v>
      </c>
      <c r="AO322" s="35">
        <f t="shared" si="81"/>
        <v>0.22487075740968987</v>
      </c>
      <c r="AP322" s="5">
        <f t="shared" si="82"/>
        <v>1239.4490762553653</v>
      </c>
      <c r="AQ322" s="35">
        <f t="shared" si="83"/>
        <v>7.7499999999999999E-2</v>
      </c>
      <c r="AR322" s="5">
        <f t="shared" si="113"/>
        <v>486681.63790301781</v>
      </c>
      <c r="AS322" s="5">
        <f t="shared" si="114"/>
        <v>1036589.8992169017</v>
      </c>
      <c r="AT322" s="5">
        <f t="shared" si="84"/>
        <v>188318.36209698193</v>
      </c>
      <c r="AU322" s="5">
        <f t="shared" si="85"/>
        <v>1523271.5371199194</v>
      </c>
      <c r="AV322" s="150"/>
      <c r="AW322" s="2">
        <v>315</v>
      </c>
      <c r="AX322" s="118">
        <v>54424</v>
      </c>
      <c r="AY322" s="5">
        <f t="shared" si="115"/>
        <v>188177.73746992313</v>
      </c>
      <c r="AZ322" s="5">
        <f t="shared" si="116"/>
        <v>4719.6979327312483</v>
      </c>
      <c r="BA322" s="5">
        <f t="shared" si="86"/>
        <v>3543.5870735442286</v>
      </c>
      <c r="BB322" s="35">
        <f t="shared" si="87"/>
        <v>0.22597277156298734</v>
      </c>
      <c r="BC322" s="5">
        <f t="shared" si="88"/>
        <v>1176.1108591870195</v>
      </c>
      <c r="BD322" s="35">
        <f t="shared" si="89"/>
        <v>7.4999999999999997E-2</v>
      </c>
      <c r="BE322" s="5">
        <f t="shared" si="117"/>
        <v>490365.84960362111</v>
      </c>
      <c r="BF322" s="5">
        <f t="shared" si="118"/>
        <v>996338.9992067219</v>
      </c>
      <c r="BG322" s="5">
        <f t="shared" si="90"/>
        <v>184634.15039637891</v>
      </c>
      <c r="BH322" s="5">
        <f t="shared" si="91"/>
        <v>1486704.8488103431</v>
      </c>
      <c r="BI322" s="150"/>
      <c r="BJ322" s="2">
        <v>315</v>
      </c>
      <c r="BK322" s="118">
        <v>54424</v>
      </c>
      <c r="BL322" s="5">
        <f t="shared" si="119"/>
        <v>184446.61557462584</v>
      </c>
      <c r="BM322" s="5">
        <f t="shared" si="120"/>
        <v>4604.6898903792935</v>
      </c>
      <c r="BN322" s="5">
        <f t="shared" si="92"/>
        <v>3490.3249212825958</v>
      </c>
      <c r="BO322" s="35">
        <f t="shared" si="93"/>
        <v>0.2270787074347006</v>
      </c>
      <c r="BP322" s="5">
        <f t="shared" si="94"/>
        <v>1114.3649690966977</v>
      </c>
      <c r="BQ322" s="35">
        <f t="shared" si="95"/>
        <v>7.2499999999999981E-2</v>
      </c>
      <c r="BR322" s="5">
        <f t="shared" si="121"/>
        <v>494043.7093466568</v>
      </c>
      <c r="BS322" s="5">
        <f t="shared" si="122"/>
        <v>956433.60612282064</v>
      </c>
      <c r="BT322" s="5">
        <f t="shared" si="96"/>
        <v>180956.29065334325</v>
      </c>
      <c r="BU322" s="5">
        <f t="shared" si="97"/>
        <v>1450477.3154694773</v>
      </c>
      <c r="BV322" s="150"/>
      <c r="BW322" s="2">
        <v>315</v>
      </c>
      <c r="BX322" s="118">
        <v>54424</v>
      </c>
      <c r="BY322" s="5">
        <f t="shared" si="123"/>
        <v>180722.89762269621</v>
      </c>
      <c r="BZ322" s="5">
        <f t="shared" si="124"/>
        <v>4490.7918424594827</v>
      </c>
      <c r="CA322" s="5">
        <f t="shared" si="98"/>
        <v>3436.5749396604215</v>
      </c>
      <c r="CB322" s="35">
        <f t="shared" si="99"/>
        <v>0.22818856834633908</v>
      </c>
      <c r="CC322" s="5">
        <f t="shared" si="100"/>
        <v>1054.2169027990612</v>
      </c>
      <c r="CD322" s="35">
        <f t="shared" si="101"/>
        <v>7.0000000000000007E-2</v>
      </c>
      <c r="CE322" s="5">
        <f t="shared" si="125"/>
        <v>497713.67731696437</v>
      </c>
      <c r="CF322" s="5">
        <f t="shared" si="126"/>
        <v>916885.75305777346</v>
      </c>
      <c r="CG322" s="5">
        <f t="shared" si="102"/>
        <v>177286.3226830358</v>
      </c>
      <c r="CH322" s="5">
        <f t="shared" si="103"/>
        <v>1414599.4303747378</v>
      </c>
    </row>
    <row r="323" spans="9:86" ht="14.25" customHeight="1">
      <c r="I323" s="150"/>
      <c r="J323" s="2">
        <v>316</v>
      </c>
      <c r="K323" s="118">
        <v>54455</v>
      </c>
      <c r="L323" s="5">
        <f t="shared" si="104"/>
        <v>195699.84485333282</v>
      </c>
      <c r="M323" s="5">
        <f t="shared" si="67"/>
        <v>5071.049577343746</v>
      </c>
      <c r="N323" s="5">
        <f t="shared" si="68"/>
        <v>3725.6131439770829</v>
      </c>
      <c r="O323" s="35">
        <f t="shared" si="69"/>
        <v>0.22844861099011554</v>
      </c>
      <c r="P323" s="5">
        <f t="shared" si="70"/>
        <v>1345.4364333666631</v>
      </c>
      <c r="Q323" s="35">
        <f t="shared" si="71"/>
        <v>8.2500000000000004E-2</v>
      </c>
      <c r="R323" s="5">
        <f t="shared" si="105"/>
        <v>483025.76829064434</v>
      </c>
      <c r="S323" s="5">
        <f t="shared" si="106"/>
        <v>1119425.8981499791</v>
      </c>
      <c r="T323" s="5">
        <f t="shared" si="72"/>
        <v>191974.23170935575</v>
      </c>
      <c r="U323" s="5">
        <f t="shared" si="73"/>
        <v>1602451.6664406233</v>
      </c>
      <c r="V323" s="150"/>
      <c r="W323" s="2">
        <v>316</v>
      </c>
      <c r="X323" s="118">
        <v>54455</v>
      </c>
      <c r="Y323" s="5">
        <f t="shared" si="107"/>
        <v>192007.41808338699</v>
      </c>
      <c r="Z323" s="5">
        <f t="shared" si="108"/>
        <v>4952.9108736857979</v>
      </c>
      <c r="AA323" s="5">
        <f t="shared" si="74"/>
        <v>3672.8614197965512</v>
      </c>
      <c r="AB323" s="35">
        <f t="shared" si="75"/>
        <v>0.22954497007202895</v>
      </c>
      <c r="AC323" s="5">
        <f t="shared" si="76"/>
        <v>1280.0494538892467</v>
      </c>
      <c r="AD323" s="35">
        <f t="shared" si="77"/>
        <v>0.08</v>
      </c>
      <c r="AE323" s="5">
        <f t="shared" si="109"/>
        <v>486665.44333640957</v>
      </c>
      <c r="AF323" s="5">
        <f t="shared" si="110"/>
        <v>1078454.3927483037</v>
      </c>
      <c r="AG323" s="5">
        <f t="shared" si="78"/>
        <v>188334.55666359043</v>
      </c>
      <c r="AH323" s="5">
        <f t="shared" si="79"/>
        <v>1565119.8360847132</v>
      </c>
      <c r="AI323" s="150"/>
      <c r="AJ323" s="2">
        <v>316</v>
      </c>
      <c r="AK323" s="118">
        <v>54455</v>
      </c>
      <c r="AL323" s="5">
        <f t="shared" si="111"/>
        <v>188318.36209698193</v>
      </c>
      <c r="AM323" s="5">
        <f t="shared" si="112"/>
        <v>4835.7826575235513</v>
      </c>
      <c r="AN323" s="5">
        <f t="shared" si="80"/>
        <v>3619.5599023138766</v>
      </c>
      <c r="AO323" s="35">
        <f t="shared" si="81"/>
        <v>0.23064516037686278</v>
      </c>
      <c r="AP323" s="5">
        <f t="shared" si="82"/>
        <v>1216.2227552096749</v>
      </c>
      <c r="AQ323" s="35">
        <f t="shared" si="83"/>
        <v>7.7499999999999999E-2</v>
      </c>
      <c r="AR323" s="5">
        <f t="shared" si="113"/>
        <v>490301.19780533167</v>
      </c>
      <c r="AS323" s="5">
        <f t="shared" si="114"/>
        <v>1037806.1219721114</v>
      </c>
      <c r="AT323" s="5">
        <f t="shared" si="84"/>
        <v>184698.80219466807</v>
      </c>
      <c r="AU323" s="5">
        <f t="shared" si="85"/>
        <v>1528107.3197774431</v>
      </c>
      <c r="AV323" s="150"/>
      <c r="AW323" s="2">
        <v>316</v>
      </c>
      <c r="AX323" s="118">
        <v>54455</v>
      </c>
      <c r="AY323" s="5">
        <f t="shared" si="115"/>
        <v>184634.15039637891</v>
      </c>
      <c r="AZ323" s="5">
        <f t="shared" si="116"/>
        <v>4719.6979327312483</v>
      </c>
      <c r="BA323" s="5">
        <f t="shared" si="86"/>
        <v>3565.7344927538802</v>
      </c>
      <c r="BB323" s="35">
        <f t="shared" si="87"/>
        <v>0.23174918519237134</v>
      </c>
      <c r="BC323" s="5">
        <f t="shared" si="88"/>
        <v>1153.9634399773681</v>
      </c>
      <c r="BD323" s="35">
        <f t="shared" si="89"/>
        <v>7.4999999999999997E-2</v>
      </c>
      <c r="BE323" s="5">
        <f t="shared" si="117"/>
        <v>493931.58409637498</v>
      </c>
      <c r="BF323" s="5">
        <f t="shared" si="118"/>
        <v>997492.96264669928</v>
      </c>
      <c r="BG323" s="5">
        <f t="shared" si="90"/>
        <v>181068.41590362502</v>
      </c>
      <c r="BH323" s="5">
        <f t="shared" si="91"/>
        <v>1491424.5467430742</v>
      </c>
      <c r="BI323" s="150"/>
      <c r="BJ323" s="2">
        <v>316</v>
      </c>
      <c r="BK323" s="118">
        <v>54455</v>
      </c>
      <c r="BL323" s="5">
        <f t="shared" si="119"/>
        <v>180956.29065334325</v>
      </c>
      <c r="BM323" s="5">
        <f t="shared" si="120"/>
        <v>4604.6898903792935</v>
      </c>
      <c r="BN323" s="5">
        <f t="shared" si="92"/>
        <v>3511.4123010153444</v>
      </c>
      <c r="BO323" s="35">
        <f t="shared" si="93"/>
        <v>0.23285704774367641</v>
      </c>
      <c r="BP323" s="5">
        <f t="shared" si="94"/>
        <v>1093.2775893639489</v>
      </c>
      <c r="BQ323" s="35">
        <f t="shared" si="95"/>
        <v>7.2500000000000009E-2</v>
      </c>
      <c r="BR323" s="5">
        <f t="shared" si="121"/>
        <v>497555.12164767215</v>
      </c>
      <c r="BS323" s="5">
        <f t="shared" si="122"/>
        <v>957526.88371218462</v>
      </c>
      <c r="BT323" s="5">
        <f t="shared" si="96"/>
        <v>177444.87835232791</v>
      </c>
      <c r="BU323" s="5">
        <f t="shared" si="97"/>
        <v>1455082.0053598569</v>
      </c>
      <c r="BV323" s="150"/>
      <c r="BW323" s="2">
        <v>316</v>
      </c>
      <c r="BX323" s="118">
        <v>54455</v>
      </c>
      <c r="BY323" s="5">
        <f t="shared" si="123"/>
        <v>177286.3226830358</v>
      </c>
      <c r="BZ323" s="5">
        <f t="shared" si="124"/>
        <v>4490.7918424594827</v>
      </c>
      <c r="CA323" s="5">
        <f t="shared" si="98"/>
        <v>3456.6216268084404</v>
      </c>
      <c r="CB323" s="35">
        <f t="shared" si="99"/>
        <v>0.2339687511927302</v>
      </c>
      <c r="CC323" s="5">
        <f t="shared" si="100"/>
        <v>1034.1702156510423</v>
      </c>
      <c r="CD323" s="35">
        <f t="shared" si="101"/>
        <v>7.0000000000000007E-2</v>
      </c>
      <c r="CE323" s="5">
        <f t="shared" si="125"/>
        <v>501170.2989437728</v>
      </c>
      <c r="CF323" s="5">
        <f t="shared" si="126"/>
        <v>917919.9232734245</v>
      </c>
      <c r="CG323" s="5">
        <f t="shared" si="102"/>
        <v>173829.70105622735</v>
      </c>
      <c r="CH323" s="5">
        <f t="shared" si="103"/>
        <v>1419090.2222171973</v>
      </c>
    </row>
    <row r="324" spans="9:86" ht="14.25" customHeight="1">
      <c r="I324" s="150"/>
      <c r="J324" s="2">
        <v>317</v>
      </c>
      <c r="K324" s="118">
        <v>54483</v>
      </c>
      <c r="L324" s="5">
        <f t="shared" si="104"/>
        <v>191974.23170935575</v>
      </c>
      <c r="M324" s="5">
        <f t="shared" si="67"/>
        <v>5071.049577343746</v>
      </c>
      <c r="N324" s="5">
        <f t="shared" si="68"/>
        <v>3751.2267343419253</v>
      </c>
      <c r="O324" s="35">
        <f t="shared" si="69"/>
        <v>0.23448314084285166</v>
      </c>
      <c r="P324" s="5">
        <f t="shared" si="70"/>
        <v>1319.8228430018207</v>
      </c>
      <c r="Q324" s="35">
        <f t="shared" si="71"/>
        <v>8.2500000000000004E-2</v>
      </c>
      <c r="R324" s="5">
        <f t="shared" si="105"/>
        <v>486776.99502498627</v>
      </c>
      <c r="S324" s="5">
        <f t="shared" si="106"/>
        <v>1120745.720992981</v>
      </c>
      <c r="T324" s="5">
        <f t="shared" si="72"/>
        <v>188223.00497501381</v>
      </c>
      <c r="U324" s="5">
        <f t="shared" si="73"/>
        <v>1607522.7160179673</v>
      </c>
      <c r="V324" s="150"/>
      <c r="W324" s="2">
        <v>317</v>
      </c>
      <c r="X324" s="118">
        <v>54483</v>
      </c>
      <c r="Y324" s="5">
        <f t="shared" si="107"/>
        <v>188334.55666359043</v>
      </c>
      <c r="Z324" s="5">
        <f t="shared" si="108"/>
        <v>4952.9108736857979</v>
      </c>
      <c r="AA324" s="5">
        <f t="shared" si="74"/>
        <v>3697.3471625951952</v>
      </c>
      <c r="AB324" s="35">
        <f t="shared" si="75"/>
        <v>0.23558165180697169</v>
      </c>
      <c r="AC324" s="5">
        <f t="shared" si="76"/>
        <v>1255.563711090603</v>
      </c>
      <c r="AD324" s="35">
        <f t="shared" si="77"/>
        <v>0.08</v>
      </c>
      <c r="AE324" s="5">
        <f t="shared" si="109"/>
        <v>490362.79049900477</v>
      </c>
      <c r="AF324" s="5">
        <f t="shared" si="110"/>
        <v>1079709.9564593944</v>
      </c>
      <c r="AG324" s="5">
        <f t="shared" si="78"/>
        <v>184637.20950099523</v>
      </c>
      <c r="AH324" s="5">
        <f t="shared" si="79"/>
        <v>1570072.7469583992</v>
      </c>
      <c r="AI324" s="150"/>
      <c r="AJ324" s="2">
        <v>317</v>
      </c>
      <c r="AK324" s="118">
        <v>54483</v>
      </c>
      <c r="AL324" s="5">
        <f t="shared" si="111"/>
        <v>184698.80219466807</v>
      </c>
      <c r="AM324" s="5">
        <f t="shared" si="112"/>
        <v>4835.7826575235513</v>
      </c>
      <c r="AN324" s="5">
        <f t="shared" si="80"/>
        <v>3642.9362266829867</v>
      </c>
      <c r="AO324" s="35">
        <f t="shared" si="81"/>
        <v>0.23668391024063623</v>
      </c>
      <c r="AP324" s="5">
        <f t="shared" si="82"/>
        <v>1192.8464308405646</v>
      </c>
      <c r="AQ324" s="35">
        <f t="shared" si="83"/>
        <v>7.7499999999999999E-2</v>
      </c>
      <c r="AR324" s="5">
        <f t="shared" si="113"/>
        <v>493944.13403201464</v>
      </c>
      <c r="AS324" s="5">
        <f t="shared" si="114"/>
        <v>1038998.968402952</v>
      </c>
      <c r="AT324" s="5">
        <f t="shared" si="84"/>
        <v>181055.86596798507</v>
      </c>
      <c r="AU324" s="5">
        <f t="shared" si="85"/>
        <v>1532943.1024349667</v>
      </c>
      <c r="AV324" s="150"/>
      <c r="AW324" s="2">
        <v>317</v>
      </c>
      <c r="AX324" s="118">
        <v>54483</v>
      </c>
      <c r="AY324" s="5">
        <f t="shared" si="115"/>
        <v>181068.41590362502</v>
      </c>
      <c r="AZ324" s="5">
        <f t="shared" si="116"/>
        <v>4719.6979327312483</v>
      </c>
      <c r="BA324" s="5">
        <f t="shared" si="86"/>
        <v>3588.0203333335921</v>
      </c>
      <c r="BB324" s="35">
        <f t="shared" si="87"/>
        <v>0.23778991926963178</v>
      </c>
      <c r="BC324" s="5">
        <f t="shared" si="88"/>
        <v>1131.6775993976562</v>
      </c>
      <c r="BD324" s="35">
        <f t="shared" si="89"/>
        <v>7.4999999999999983E-2</v>
      </c>
      <c r="BE324" s="5">
        <f t="shared" si="117"/>
        <v>497519.60442970856</v>
      </c>
      <c r="BF324" s="5">
        <f t="shared" si="118"/>
        <v>998624.64024609688</v>
      </c>
      <c r="BG324" s="5">
        <f t="shared" si="90"/>
        <v>177480.39557029144</v>
      </c>
      <c r="BH324" s="5">
        <f t="shared" si="91"/>
        <v>1496144.2446758053</v>
      </c>
      <c r="BI324" s="150"/>
      <c r="BJ324" s="2">
        <v>317</v>
      </c>
      <c r="BK324" s="118">
        <v>54483</v>
      </c>
      <c r="BL324" s="5">
        <f t="shared" si="119"/>
        <v>177444.87835232791</v>
      </c>
      <c r="BM324" s="5">
        <f t="shared" si="120"/>
        <v>4604.6898903792935</v>
      </c>
      <c r="BN324" s="5">
        <f t="shared" si="92"/>
        <v>3532.6270836673125</v>
      </c>
      <c r="BO324" s="35">
        <f t="shared" si="93"/>
        <v>0.23889968196115935</v>
      </c>
      <c r="BP324" s="5">
        <f t="shared" si="94"/>
        <v>1072.062806711981</v>
      </c>
      <c r="BQ324" s="35">
        <f t="shared" si="95"/>
        <v>7.2499999999999981E-2</v>
      </c>
      <c r="BR324" s="5">
        <f t="shared" si="121"/>
        <v>501087.74873133947</v>
      </c>
      <c r="BS324" s="5">
        <f t="shared" si="122"/>
        <v>958598.94651889661</v>
      </c>
      <c r="BT324" s="5">
        <f t="shared" si="96"/>
        <v>173912.25126866059</v>
      </c>
      <c r="BU324" s="5">
        <f t="shared" si="97"/>
        <v>1459686.695250236</v>
      </c>
      <c r="BV324" s="150"/>
      <c r="BW324" s="2">
        <v>317</v>
      </c>
      <c r="BX324" s="118">
        <v>54483</v>
      </c>
      <c r="BY324" s="5">
        <f t="shared" si="123"/>
        <v>173829.70105622735</v>
      </c>
      <c r="BZ324" s="5">
        <f t="shared" si="124"/>
        <v>4490.7918424594827</v>
      </c>
      <c r="CA324" s="5">
        <f t="shared" si="98"/>
        <v>3476.785252964823</v>
      </c>
      <c r="CB324" s="35">
        <f t="shared" si="99"/>
        <v>0.240013201323303</v>
      </c>
      <c r="CC324" s="5">
        <f t="shared" si="100"/>
        <v>1014.0065894946596</v>
      </c>
      <c r="CD324" s="35">
        <f t="shared" si="101"/>
        <v>7.0000000000000007E-2</v>
      </c>
      <c r="CE324" s="5">
        <f t="shared" si="125"/>
        <v>504647.08419673762</v>
      </c>
      <c r="CF324" s="5">
        <f t="shared" si="126"/>
        <v>918933.92986291915</v>
      </c>
      <c r="CG324" s="5">
        <f t="shared" si="102"/>
        <v>170352.91580326253</v>
      </c>
      <c r="CH324" s="5">
        <f t="shared" si="103"/>
        <v>1423581.0140596568</v>
      </c>
    </row>
    <row r="325" spans="9:86" ht="14.25" customHeight="1">
      <c r="I325" s="150"/>
      <c r="J325" s="2">
        <v>318</v>
      </c>
      <c r="K325" s="118">
        <v>54514</v>
      </c>
      <c r="L325" s="5">
        <f t="shared" si="104"/>
        <v>188223.00497501381</v>
      </c>
      <c r="M325" s="5">
        <f t="shared" si="67"/>
        <v>5071.049577343746</v>
      </c>
      <c r="N325" s="5">
        <f t="shared" si="68"/>
        <v>3777.0164181405262</v>
      </c>
      <c r="O325" s="35">
        <f t="shared" si="69"/>
        <v>0.24080051757596263</v>
      </c>
      <c r="P325" s="5">
        <f t="shared" si="70"/>
        <v>1294.0331592032201</v>
      </c>
      <c r="Q325" s="35">
        <f t="shared" si="71"/>
        <v>8.2500000000000018E-2</v>
      </c>
      <c r="R325" s="5">
        <f t="shared" si="105"/>
        <v>490554.01144312677</v>
      </c>
      <c r="S325" s="5">
        <f t="shared" si="106"/>
        <v>1122039.7541521841</v>
      </c>
      <c r="T325" s="5">
        <f t="shared" si="72"/>
        <v>184445.98855687329</v>
      </c>
      <c r="U325" s="5">
        <f t="shared" si="73"/>
        <v>1612593.7655953108</v>
      </c>
      <c r="V325" s="150"/>
      <c r="W325" s="2">
        <v>318</v>
      </c>
      <c r="X325" s="118">
        <v>54514</v>
      </c>
      <c r="Y325" s="5">
        <f t="shared" si="107"/>
        <v>184637.20950099523</v>
      </c>
      <c r="Z325" s="5">
        <f t="shared" si="108"/>
        <v>4952.9108736857979</v>
      </c>
      <c r="AA325" s="5">
        <f t="shared" si="74"/>
        <v>3721.9961436791627</v>
      </c>
      <c r="AB325" s="35">
        <f t="shared" si="75"/>
        <v>0.24190115223718872</v>
      </c>
      <c r="AC325" s="5">
        <f t="shared" si="76"/>
        <v>1230.914730006635</v>
      </c>
      <c r="AD325" s="35">
        <f t="shared" si="77"/>
        <v>0.08</v>
      </c>
      <c r="AE325" s="5">
        <f t="shared" si="109"/>
        <v>494084.7866426839</v>
      </c>
      <c r="AF325" s="5">
        <f t="shared" si="110"/>
        <v>1080940.871189401</v>
      </c>
      <c r="AG325" s="5">
        <f t="shared" si="78"/>
        <v>180915.21335731607</v>
      </c>
      <c r="AH325" s="5">
        <f t="shared" si="79"/>
        <v>1575025.6578320849</v>
      </c>
      <c r="AI325" s="150"/>
      <c r="AJ325" s="2">
        <v>318</v>
      </c>
      <c r="AK325" s="118">
        <v>54514</v>
      </c>
      <c r="AL325" s="5">
        <f t="shared" si="111"/>
        <v>181055.86596798507</v>
      </c>
      <c r="AM325" s="5">
        <f t="shared" si="112"/>
        <v>4835.7826575235513</v>
      </c>
      <c r="AN325" s="5">
        <f t="shared" si="80"/>
        <v>3666.4635231469811</v>
      </c>
      <c r="AO325" s="35">
        <f t="shared" si="81"/>
        <v>0.24300545051406164</v>
      </c>
      <c r="AP325" s="5">
        <f t="shared" si="82"/>
        <v>1169.3191343765702</v>
      </c>
      <c r="AQ325" s="35">
        <f t="shared" si="83"/>
        <v>7.7499999999999999E-2</v>
      </c>
      <c r="AR325" s="5">
        <f t="shared" si="113"/>
        <v>497610.59755516163</v>
      </c>
      <c r="AS325" s="5">
        <f t="shared" si="114"/>
        <v>1040168.2875373285</v>
      </c>
      <c r="AT325" s="5">
        <f t="shared" si="84"/>
        <v>177389.40244483808</v>
      </c>
      <c r="AU325" s="5">
        <f t="shared" si="85"/>
        <v>1537778.8850924901</v>
      </c>
      <c r="AV325" s="150"/>
      <c r="AW325" s="2">
        <v>318</v>
      </c>
      <c r="AX325" s="118">
        <v>54514</v>
      </c>
      <c r="AY325" s="5">
        <f t="shared" si="115"/>
        <v>177480.39557029144</v>
      </c>
      <c r="AZ325" s="5">
        <f t="shared" si="116"/>
        <v>4719.6979327312483</v>
      </c>
      <c r="BA325" s="5">
        <f t="shared" si="86"/>
        <v>3610.4454604169268</v>
      </c>
      <c r="BB325" s="35">
        <f t="shared" si="87"/>
        <v>0.24411341537631426</v>
      </c>
      <c r="BC325" s="5">
        <f t="shared" si="88"/>
        <v>1109.2524723143215</v>
      </c>
      <c r="BD325" s="35">
        <f t="shared" si="89"/>
        <v>7.5000000000000011E-2</v>
      </c>
      <c r="BE325" s="5">
        <f t="shared" si="117"/>
        <v>501130.04989012546</v>
      </c>
      <c r="BF325" s="5">
        <f t="shared" si="118"/>
        <v>999733.89271841117</v>
      </c>
      <c r="BG325" s="5">
        <f t="shared" si="90"/>
        <v>173869.95010987451</v>
      </c>
      <c r="BH325" s="5">
        <f t="shared" si="91"/>
        <v>1500863.9426085367</v>
      </c>
      <c r="BI325" s="150"/>
      <c r="BJ325" s="2">
        <v>318</v>
      </c>
      <c r="BK325" s="118">
        <v>54514</v>
      </c>
      <c r="BL325" s="5">
        <f t="shared" si="119"/>
        <v>173912.25126866059</v>
      </c>
      <c r="BM325" s="5">
        <f t="shared" si="120"/>
        <v>4604.6898903792935</v>
      </c>
      <c r="BN325" s="5">
        <f t="shared" si="92"/>
        <v>3553.970038964469</v>
      </c>
      <c r="BO325" s="35">
        <f t="shared" si="93"/>
        <v>0.2452250497389705</v>
      </c>
      <c r="BP325" s="5">
        <f t="shared" si="94"/>
        <v>1050.7198514148245</v>
      </c>
      <c r="BQ325" s="35">
        <f t="shared" si="95"/>
        <v>7.2500000000000009E-2</v>
      </c>
      <c r="BR325" s="5">
        <f t="shared" si="121"/>
        <v>504641.71877030394</v>
      </c>
      <c r="BS325" s="5">
        <f t="shared" si="122"/>
        <v>959649.6663703114</v>
      </c>
      <c r="BT325" s="5">
        <f t="shared" si="96"/>
        <v>170358.28122969612</v>
      </c>
      <c r="BU325" s="5">
        <f t="shared" si="97"/>
        <v>1464291.3851406153</v>
      </c>
      <c r="BV325" s="150"/>
      <c r="BW325" s="2">
        <v>318</v>
      </c>
      <c r="BX325" s="118">
        <v>54514</v>
      </c>
      <c r="BY325" s="5">
        <f t="shared" si="123"/>
        <v>170352.91580326253</v>
      </c>
      <c r="BZ325" s="5">
        <f t="shared" si="124"/>
        <v>4490.7918424594827</v>
      </c>
      <c r="CA325" s="5">
        <f t="shared" si="98"/>
        <v>3497.0665002737846</v>
      </c>
      <c r="CB325" s="35">
        <f t="shared" si="99"/>
        <v>0.24634035646181596</v>
      </c>
      <c r="CC325" s="5">
        <f t="shared" si="100"/>
        <v>993.72534218569808</v>
      </c>
      <c r="CD325" s="35">
        <f t="shared" si="101"/>
        <v>7.0000000000000007E-2</v>
      </c>
      <c r="CE325" s="5">
        <f t="shared" si="125"/>
        <v>508144.15069701138</v>
      </c>
      <c r="CF325" s="5">
        <f t="shared" si="126"/>
        <v>919927.65520510485</v>
      </c>
      <c r="CG325" s="5">
        <f t="shared" si="102"/>
        <v>166855.84930298873</v>
      </c>
      <c r="CH325" s="5">
        <f t="shared" si="103"/>
        <v>1428071.8059021162</v>
      </c>
    </row>
    <row r="326" spans="9:86" ht="14.25" customHeight="1">
      <c r="I326" s="150"/>
      <c r="J326" s="2">
        <v>319</v>
      </c>
      <c r="K326" s="118">
        <v>54544</v>
      </c>
      <c r="L326" s="5">
        <f t="shared" si="104"/>
        <v>184445.98855687329</v>
      </c>
      <c r="M326" s="5">
        <f t="shared" si="67"/>
        <v>5071.049577343746</v>
      </c>
      <c r="N326" s="5">
        <f t="shared" si="68"/>
        <v>3802.9834060152425</v>
      </c>
      <c r="O326" s="35">
        <f t="shared" si="69"/>
        <v>0.24742094544447774</v>
      </c>
      <c r="P326" s="5">
        <f t="shared" si="70"/>
        <v>1268.0661713285037</v>
      </c>
      <c r="Q326" s="35">
        <f t="shared" si="71"/>
        <v>8.249999999999999E-2</v>
      </c>
      <c r="R326" s="5">
        <f t="shared" si="105"/>
        <v>494356.99484914204</v>
      </c>
      <c r="S326" s="5">
        <f t="shared" si="106"/>
        <v>1123307.8203235127</v>
      </c>
      <c r="T326" s="5">
        <f t="shared" si="72"/>
        <v>180643.00515085805</v>
      </c>
      <c r="U326" s="5">
        <f t="shared" si="73"/>
        <v>1617664.8151726546</v>
      </c>
      <c r="V326" s="150"/>
      <c r="W326" s="2">
        <v>319</v>
      </c>
      <c r="X326" s="118">
        <v>54544</v>
      </c>
      <c r="Y326" s="5">
        <f t="shared" si="107"/>
        <v>180915.21335731607</v>
      </c>
      <c r="Z326" s="5">
        <f t="shared" si="108"/>
        <v>4952.9108736857979</v>
      </c>
      <c r="AA326" s="5">
        <f t="shared" si="74"/>
        <v>3746.8094513036908</v>
      </c>
      <c r="AB326" s="35">
        <f t="shared" si="75"/>
        <v>0.24852367350026439</v>
      </c>
      <c r="AC326" s="5">
        <f t="shared" si="76"/>
        <v>1206.1014223821071</v>
      </c>
      <c r="AD326" s="35">
        <f t="shared" si="77"/>
        <v>7.9999999999999988E-2</v>
      </c>
      <c r="AE326" s="5">
        <f t="shared" si="109"/>
        <v>497831.59609398758</v>
      </c>
      <c r="AF326" s="5">
        <f t="shared" si="110"/>
        <v>1082146.9726117831</v>
      </c>
      <c r="AG326" s="5">
        <f t="shared" si="78"/>
        <v>177168.40390601239</v>
      </c>
      <c r="AH326" s="5">
        <f t="shared" si="79"/>
        <v>1579978.5687057707</v>
      </c>
      <c r="AI326" s="150"/>
      <c r="AJ326" s="2">
        <v>319</v>
      </c>
      <c r="AK326" s="118">
        <v>54544</v>
      </c>
      <c r="AL326" s="5">
        <f t="shared" si="111"/>
        <v>177389.40244483808</v>
      </c>
      <c r="AM326" s="5">
        <f t="shared" si="112"/>
        <v>4835.7826575235513</v>
      </c>
      <c r="AN326" s="5">
        <f t="shared" si="80"/>
        <v>3690.1427667339722</v>
      </c>
      <c r="AO326" s="35">
        <f t="shared" si="81"/>
        <v>0.24962998121929936</v>
      </c>
      <c r="AP326" s="5">
        <f t="shared" si="82"/>
        <v>1145.6398907895793</v>
      </c>
      <c r="AQ326" s="35">
        <f t="shared" si="83"/>
        <v>7.7500000000000013E-2</v>
      </c>
      <c r="AR326" s="5">
        <f t="shared" si="113"/>
        <v>501300.74032189557</v>
      </c>
      <c r="AS326" s="5">
        <f t="shared" si="114"/>
        <v>1041313.9274281182</v>
      </c>
      <c r="AT326" s="5">
        <f t="shared" si="84"/>
        <v>173699.25967810411</v>
      </c>
      <c r="AU326" s="5">
        <f t="shared" si="85"/>
        <v>1542614.6677500138</v>
      </c>
      <c r="AV326" s="150"/>
      <c r="AW326" s="2">
        <v>319</v>
      </c>
      <c r="AX326" s="118">
        <v>54544</v>
      </c>
      <c r="AY326" s="5">
        <f t="shared" si="115"/>
        <v>173869.95010987451</v>
      </c>
      <c r="AZ326" s="5">
        <f t="shared" si="116"/>
        <v>4719.6979327312483</v>
      </c>
      <c r="BA326" s="5">
        <f t="shared" si="86"/>
        <v>3633.0107445445328</v>
      </c>
      <c r="BB326" s="35">
        <f t="shared" si="87"/>
        <v>0.25073987142105048</v>
      </c>
      <c r="BC326" s="5">
        <f t="shared" si="88"/>
        <v>1086.6871881867155</v>
      </c>
      <c r="BD326" s="35">
        <f t="shared" si="89"/>
        <v>7.4999999999999983E-2</v>
      </c>
      <c r="BE326" s="5">
        <f t="shared" si="117"/>
        <v>504763.06063467002</v>
      </c>
      <c r="BF326" s="5">
        <f t="shared" si="118"/>
        <v>1000820.5799065978</v>
      </c>
      <c r="BG326" s="5">
        <f t="shared" si="90"/>
        <v>170236.93936532998</v>
      </c>
      <c r="BH326" s="5">
        <f t="shared" si="91"/>
        <v>1505583.6405412678</v>
      </c>
      <c r="BI326" s="150"/>
      <c r="BJ326" s="2">
        <v>319</v>
      </c>
      <c r="BK326" s="118">
        <v>54544</v>
      </c>
      <c r="BL326" s="5">
        <f t="shared" si="119"/>
        <v>170358.28122969612</v>
      </c>
      <c r="BM326" s="5">
        <f t="shared" si="120"/>
        <v>4604.6898903792935</v>
      </c>
      <c r="BN326" s="5">
        <f t="shared" si="92"/>
        <v>3575.4419412832131</v>
      </c>
      <c r="BO326" s="35">
        <f t="shared" si="93"/>
        <v>0.25185334687398508</v>
      </c>
      <c r="BP326" s="5">
        <f t="shared" si="94"/>
        <v>1029.2479490960807</v>
      </c>
      <c r="BQ326" s="35">
        <f t="shared" si="95"/>
        <v>7.2499999999999995E-2</v>
      </c>
      <c r="BR326" s="5">
        <f t="shared" si="121"/>
        <v>508217.16071158717</v>
      </c>
      <c r="BS326" s="5">
        <f t="shared" si="122"/>
        <v>960678.91431940743</v>
      </c>
      <c r="BT326" s="5">
        <f t="shared" si="96"/>
        <v>166782.83928841291</v>
      </c>
      <c r="BU326" s="5">
        <f t="shared" si="97"/>
        <v>1468896.0750309946</v>
      </c>
      <c r="BV326" s="150"/>
      <c r="BW326" s="2">
        <v>319</v>
      </c>
      <c r="BX326" s="118">
        <v>54544</v>
      </c>
      <c r="BY326" s="5">
        <f t="shared" si="123"/>
        <v>166855.84930298873</v>
      </c>
      <c r="BZ326" s="5">
        <f t="shared" si="124"/>
        <v>4490.7918424594827</v>
      </c>
      <c r="CA326" s="5">
        <f t="shared" si="98"/>
        <v>3517.4660548587153</v>
      </c>
      <c r="CB326" s="35">
        <f t="shared" si="99"/>
        <v>0.25297041029504097</v>
      </c>
      <c r="CC326" s="5">
        <f t="shared" si="100"/>
        <v>973.32578760076763</v>
      </c>
      <c r="CD326" s="35">
        <f t="shared" si="101"/>
        <v>7.0000000000000007E-2</v>
      </c>
      <c r="CE326" s="5">
        <f t="shared" si="125"/>
        <v>511661.61675187008</v>
      </c>
      <c r="CF326" s="5">
        <f t="shared" si="126"/>
        <v>920900.98099270556</v>
      </c>
      <c r="CG326" s="5">
        <f t="shared" si="102"/>
        <v>163338.38324813001</v>
      </c>
      <c r="CH326" s="5">
        <f t="shared" si="103"/>
        <v>1432562.5977445757</v>
      </c>
    </row>
    <row r="327" spans="9:86" ht="14.25" customHeight="1">
      <c r="I327" s="150"/>
      <c r="J327" s="2">
        <v>320</v>
      </c>
      <c r="K327" s="118">
        <v>54575</v>
      </c>
      <c r="L327" s="5">
        <f t="shared" si="104"/>
        <v>180643.00515085805</v>
      </c>
      <c r="M327" s="5">
        <f t="shared" si="67"/>
        <v>5071.049577343746</v>
      </c>
      <c r="N327" s="5">
        <f t="shared" si="68"/>
        <v>3829.1289169315969</v>
      </c>
      <c r="O327" s="35">
        <f t="shared" si="69"/>
        <v>0.25436659982934801</v>
      </c>
      <c r="P327" s="5">
        <f t="shared" si="70"/>
        <v>1241.9206604121491</v>
      </c>
      <c r="Q327" s="35">
        <f t="shared" si="71"/>
        <v>8.2500000000000004E-2</v>
      </c>
      <c r="R327" s="5">
        <f t="shared" si="105"/>
        <v>498186.12376607361</v>
      </c>
      <c r="S327" s="5">
        <f t="shared" si="106"/>
        <v>1124549.7409839248</v>
      </c>
      <c r="T327" s="5">
        <f t="shared" si="72"/>
        <v>176813.87623392645</v>
      </c>
      <c r="U327" s="5">
        <f t="shared" si="73"/>
        <v>1622735.8647499983</v>
      </c>
      <c r="V327" s="150"/>
      <c r="W327" s="2">
        <v>320</v>
      </c>
      <c r="X327" s="118">
        <v>54575</v>
      </c>
      <c r="Y327" s="5">
        <f t="shared" si="107"/>
        <v>177168.40390601239</v>
      </c>
      <c r="Z327" s="5">
        <f t="shared" si="108"/>
        <v>4952.9108736857979</v>
      </c>
      <c r="AA327" s="5">
        <f t="shared" si="74"/>
        <v>3771.7881809790488</v>
      </c>
      <c r="AB327" s="35">
        <f t="shared" si="75"/>
        <v>0.25547138865550612</v>
      </c>
      <c r="AC327" s="5">
        <f t="shared" si="76"/>
        <v>1181.1226927067494</v>
      </c>
      <c r="AD327" s="35">
        <f t="shared" si="77"/>
        <v>0.08</v>
      </c>
      <c r="AE327" s="5">
        <f t="shared" si="109"/>
        <v>501603.38427496661</v>
      </c>
      <c r="AF327" s="5">
        <f t="shared" si="110"/>
        <v>1083328.0953044898</v>
      </c>
      <c r="AG327" s="5">
        <f t="shared" si="78"/>
        <v>173396.61572503333</v>
      </c>
      <c r="AH327" s="5">
        <f t="shared" si="79"/>
        <v>1584931.4795794564</v>
      </c>
      <c r="AI327" s="150"/>
      <c r="AJ327" s="2">
        <v>320</v>
      </c>
      <c r="AK327" s="118">
        <v>54575</v>
      </c>
      <c r="AL327" s="5">
        <f t="shared" si="111"/>
        <v>173699.25967810411</v>
      </c>
      <c r="AM327" s="5">
        <f t="shared" si="112"/>
        <v>4835.7826575235513</v>
      </c>
      <c r="AN327" s="5">
        <f t="shared" si="80"/>
        <v>3713.974938769129</v>
      </c>
      <c r="AO327" s="35">
        <f t="shared" si="81"/>
        <v>0.25657967309602525</v>
      </c>
      <c r="AP327" s="5">
        <f t="shared" si="82"/>
        <v>1121.8077187544222</v>
      </c>
      <c r="AQ327" s="35">
        <f t="shared" si="83"/>
        <v>7.7499999999999986E-2</v>
      </c>
      <c r="AR327" s="5">
        <f t="shared" si="113"/>
        <v>505014.7152606647</v>
      </c>
      <c r="AS327" s="5">
        <f t="shared" si="114"/>
        <v>1042435.7351468726</v>
      </c>
      <c r="AT327" s="5">
        <f t="shared" si="84"/>
        <v>169985.28473933498</v>
      </c>
      <c r="AU327" s="5">
        <f t="shared" si="85"/>
        <v>1547450.4504075372</v>
      </c>
      <c r="AV327" s="150"/>
      <c r="AW327" s="2">
        <v>320</v>
      </c>
      <c r="AX327" s="118">
        <v>54575</v>
      </c>
      <c r="AY327" s="5">
        <f t="shared" si="115"/>
        <v>170236.93936532998</v>
      </c>
      <c r="AZ327" s="5">
        <f t="shared" si="116"/>
        <v>4719.6979327312483</v>
      </c>
      <c r="BA327" s="5">
        <f t="shared" si="86"/>
        <v>3655.7170616979361</v>
      </c>
      <c r="BB327" s="35">
        <f t="shared" si="87"/>
        <v>0.25769145582577008</v>
      </c>
      <c r="BC327" s="5">
        <f t="shared" si="88"/>
        <v>1063.9808710333123</v>
      </c>
      <c r="BD327" s="35">
        <f t="shared" si="89"/>
        <v>7.4999999999999997E-2</v>
      </c>
      <c r="BE327" s="5">
        <f t="shared" si="117"/>
        <v>508418.77769636794</v>
      </c>
      <c r="BF327" s="5">
        <f t="shared" si="118"/>
        <v>1001884.5607776311</v>
      </c>
      <c r="BG327" s="5">
        <f t="shared" si="90"/>
        <v>166581.22230363204</v>
      </c>
      <c r="BH327" s="5">
        <f t="shared" si="91"/>
        <v>1510303.3384739989</v>
      </c>
      <c r="BI327" s="150"/>
      <c r="BJ327" s="2">
        <v>320</v>
      </c>
      <c r="BK327" s="118">
        <v>54575</v>
      </c>
      <c r="BL327" s="5">
        <f t="shared" si="119"/>
        <v>166782.83928841291</v>
      </c>
      <c r="BM327" s="5">
        <f t="shared" si="120"/>
        <v>4604.6898903792935</v>
      </c>
      <c r="BN327" s="5">
        <f t="shared" si="92"/>
        <v>3597.0435696784652</v>
      </c>
      <c r="BO327" s="35">
        <f t="shared" si="93"/>
        <v>0.25880673947214905</v>
      </c>
      <c r="BP327" s="5">
        <f t="shared" si="94"/>
        <v>1007.646320700828</v>
      </c>
      <c r="BQ327" s="35">
        <f t="shared" si="95"/>
        <v>7.2499999999999995E-2</v>
      </c>
      <c r="BR327" s="5">
        <f t="shared" si="121"/>
        <v>511814.20428126561</v>
      </c>
      <c r="BS327" s="5">
        <f t="shared" si="122"/>
        <v>961686.56064010831</v>
      </c>
      <c r="BT327" s="5">
        <f t="shared" si="96"/>
        <v>163185.79571873444</v>
      </c>
      <c r="BU327" s="5">
        <f t="shared" si="97"/>
        <v>1473500.7649213739</v>
      </c>
      <c r="BV327" s="150"/>
      <c r="BW327" s="2">
        <v>320</v>
      </c>
      <c r="BX327" s="118">
        <v>54575</v>
      </c>
      <c r="BY327" s="5">
        <f t="shared" si="123"/>
        <v>163338.38324813001</v>
      </c>
      <c r="BZ327" s="5">
        <f t="shared" si="124"/>
        <v>4490.7918424594827</v>
      </c>
      <c r="CA327" s="5">
        <f t="shared" si="98"/>
        <v>3537.9846068453908</v>
      </c>
      <c r="CB327" s="35">
        <f t="shared" si="99"/>
        <v>0.25992552661458251</v>
      </c>
      <c r="CC327" s="5">
        <f t="shared" si="100"/>
        <v>952.80723561409172</v>
      </c>
      <c r="CD327" s="35">
        <f t="shared" si="101"/>
        <v>7.0000000000000007E-2</v>
      </c>
      <c r="CE327" s="5">
        <f t="shared" si="125"/>
        <v>515199.60135871544</v>
      </c>
      <c r="CF327" s="5">
        <f t="shared" si="126"/>
        <v>921853.78822831961</v>
      </c>
      <c r="CG327" s="5">
        <f t="shared" si="102"/>
        <v>159800.39864128461</v>
      </c>
      <c r="CH327" s="5">
        <f t="shared" si="103"/>
        <v>1437053.3895870349</v>
      </c>
    </row>
    <row r="328" spans="9:86" ht="14.25" customHeight="1">
      <c r="I328" s="150"/>
      <c r="J328" s="2">
        <v>321</v>
      </c>
      <c r="K328" s="118">
        <v>54605</v>
      </c>
      <c r="L328" s="5">
        <f t="shared" si="104"/>
        <v>176813.87623392645</v>
      </c>
      <c r="M328" s="5">
        <f t="shared" si="67"/>
        <v>5071.049577343746</v>
      </c>
      <c r="N328" s="5">
        <f t="shared" si="68"/>
        <v>3855.4541782355018</v>
      </c>
      <c r="O328" s="35">
        <f t="shared" si="69"/>
        <v>0.26166187362815568</v>
      </c>
      <c r="P328" s="5">
        <f t="shared" si="70"/>
        <v>1215.5953991082445</v>
      </c>
      <c r="Q328" s="35">
        <f t="shared" si="71"/>
        <v>8.2500000000000018E-2</v>
      </c>
      <c r="R328" s="5">
        <f t="shared" si="105"/>
        <v>502041.5779443091</v>
      </c>
      <c r="S328" s="5">
        <f t="shared" si="106"/>
        <v>1125765.3363830331</v>
      </c>
      <c r="T328" s="5">
        <f t="shared" si="72"/>
        <v>172958.42205569096</v>
      </c>
      <c r="U328" s="5">
        <f t="shared" si="73"/>
        <v>1627806.9143273421</v>
      </c>
      <c r="V328" s="150"/>
      <c r="W328" s="2">
        <v>321</v>
      </c>
      <c r="X328" s="118">
        <v>54605</v>
      </c>
      <c r="Y328" s="5">
        <f t="shared" si="107"/>
        <v>173396.61572503333</v>
      </c>
      <c r="Z328" s="5">
        <f t="shared" si="108"/>
        <v>4952.9108736857979</v>
      </c>
      <c r="AA328" s="5">
        <f t="shared" si="74"/>
        <v>3796.9334355189089</v>
      </c>
      <c r="AB328" s="35">
        <f t="shared" si="75"/>
        <v>0.26276868804913434</v>
      </c>
      <c r="AC328" s="5">
        <f t="shared" si="76"/>
        <v>1155.977438166889</v>
      </c>
      <c r="AD328" s="35">
        <f t="shared" si="77"/>
        <v>0.08</v>
      </c>
      <c r="AE328" s="5">
        <f t="shared" si="109"/>
        <v>505400.31771048554</v>
      </c>
      <c r="AF328" s="5">
        <f t="shared" si="110"/>
        <v>1084484.0727426568</v>
      </c>
      <c r="AG328" s="5">
        <f t="shared" si="78"/>
        <v>169599.68228951443</v>
      </c>
      <c r="AH328" s="5">
        <f t="shared" si="79"/>
        <v>1589884.3904531423</v>
      </c>
      <c r="AI328" s="150"/>
      <c r="AJ328" s="2">
        <v>321</v>
      </c>
      <c r="AK328" s="118">
        <v>54605</v>
      </c>
      <c r="AL328" s="5">
        <f t="shared" si="111"/>
        <v>169985.28473933498</v>
      </c>
      <c r="AM328" s="5">
        <f t="shared" si="112"/>
        <v>4835.7826575235513</v>
      </c>
      <c r="AN328" s="5">
        <f t="shared" si="80"/>
        <v>3737.9610269153463</v>
      </c>
      <c r="AO328" s="35">
        <f t="shared" si="81"/>
        <v>0.26387891394109886</v>
      </c>
      <c r="AP328" s="5">
        <f t="shared" si="82"/>
        <v>1097.8216306082052</v>
      </c>
      <c r="AQ328" s="35">
        <f t="shared" si="83"/>
        <v>7.7500000000000013E-2</v>
      </c>
      <c r="AR328" s="5">
        <f t="shared" si="113"/>
        <v>508752.67628758005</v>
      </c>
      <c r="AS328" s="5">
        <f t="shared" si="114"/>
        <v>1043533.5567774808</v>
      </c>
      <c r="AT328" s="5">
        <f t="shared" si="84"/>
        <v>166247.32371241963</v>
      </c>
      <c r="AU328" s="5">
        <f t="shared" si="85"/>
        <v>1552286.2330650608</v>
      </c>
      <c r="AV328" s="150"/>
      <c r="AW328" s="2">
        <v>321</v>
      </c>
      <c r="AX328" s="118">
        <v>54605</v>
      </c>
      <c r="AY328" s="5">
        <f t="shared" si="115"/>
        <v>166581.22230363204</v>
      </c>
      <c r="AZ328" s="5">
        <f t="shared" si="116"/>
        <v>4719.6979327312483</v>
      </c>
      <c r="BA328" s="5">
        <f t="shared" si="86"/>
        <v>3678.5652933335482</v>
      </c>
      <c r="BB328" s="35">
        <f t="shared" si="87"/>
        <v>0.2649925538398461</v>
      </c>
      <c r="BC328" s="5">
        <f t="shared" si="88"/>
        <v>1041.1326393977001</v>
      </c>
      <c r="BD328" s="35">
        <f t="shared" si="89"/>
        <v>7.4999999999999997E-2</v>
      </c>
      <c r="BE328" s="5">
        <f t="shared" si="117"/>
        <v>512097.34298970149</v>
      </c>
      <c r="BF328" s="5">
        <f t="shared" si="118"/>
        <v>1002925.6934170289</v>
      </c>
      <c r="BG328" s="5">
        <f t="shared" si="90"/>
        <v>162902.65701029848</v>
      </c>
      <c r="BH328" s="5">
        <f t="shared" si="91"/>
        <v>1515023.0364067303</v>
      </c>
      <c r="BI328" s="150"/>
      <c r="BJ328" s="2">
        <v>321</v>
      </c>
      <c r="BK328" s="118">
        <v>54605</v>
      </c>
      <c r="BL328" s="5">
        <f t="shared" si="119"/>
        <v>163185.79571873444</v>
      </c>
      <c r="BM328" s="5">
        <f t="shared" si="120"/>
        <v>4604.6898903792935</v>
      </c>
      <c r="BN328" s="5">
        <f t="shared" si="92"/>
        <v>3618.7757079119397</v>
      </c>
      <c r="BO328" s="35">
        <f t="shared" si="93"/>
        <v>0.26610961023709895</v>
      </c>
      <c r="BP328" s="5">
        <f t="shared" si="94"/>
        <v>985.91418246735395</v>
      </c>
      <c r="BQ328" s="35">
        <f t="shared" si="95"/>
        <v>7.2499999999999995E-2</v>
      </c>
      <c r="BR328" s="5">
        <f t="shared" si="121"/>
        <v>515432.97998917755</v>
      </c>
      <c r="BS328" s="5">
        <f t="shared" si="122"/>
        <v>962672.47482257569</v>
      </c>
      <c r="BT328" s="5">
        <f t="shared" si="96"/>
        <v>159567.02001082251</v>
      </c>
      <c r="BU328" s="5">
        <f t="shared" si="97"/>
        <v>1478105.4548117532</v>
      </c>
      <c r="BV328" s="150"/>
      <c r="BW328" s="2">
        <v>321</v>
      </c>
      <c r="BX328" s="118">
        <v>54605</v>
      </c>
      <c r="BY328" s="5">
        <f t="shared" si="123"/>
        <v>159800.39864128461</v>
      </c>
      <c r="BZ328" s="5">
        <f t="shared" si="124"/>
        <v>4490.7918424594827</v>
      </c>
      <c r="CA328" s="5">
        <f t="shared" si="98"/>
        <v>3558.6228503853226</v>
      </c>
      <c r="CB328" s="35">
        <f t="shared" si="99"/>
        <v>0.26723008557997041</v>
      </c>
      <c r="CC328" s="5">
        <f t="shared" si="100"/>
        <v>932.16899207416031</v>
      </c>
      <c r="CD328" s="35">
        <f t="shared" si="101"/>
        <v>7.0000000000000007E-2</v>
      </c>
      <c r="CE328" s="5">
        <f t="shared" si="125"/>
        <v>518758.22420910076</v>
      </c>
      <c r="CF328" s="5">
        <f t="shared" si="126"/>
        <v>922785.95722039382</v>
      </c>
      <c r="CG328" s="5">
        <f t="shared" si="102"/>
        <v>156241.77579089929</v>
      </c>
      <c r="CH328" s="5">
        <f t="shared" si="103"/>
        <v>1441544.1814294946</v>
      </c>
    </row>
    <row r="329" spans="9:86" ht="14.25" customHeight="1">
      <c r="I329" s="150"/>
      <c r="J329" s="2">
        <v>322</v>
      </c>
      <c r="K329" s="118">
        <v>54636</v>
      </c>
      <c r="L329" s="5">
        <f t="shared" si="104"/>
        <v>172958.42205569096</v>
      </c>
      <c r="M329" s="5">
        <f t="shared" si="67"/>
        <v>5071.049577343746</v>
      </c>
      <c r="N329" s="5">
        <f t="shared" si="68"/>
        <v>3881.9604257108704</v>
      </c>
      <c r="O329" s="35">
        <f t="shared" si="69"/>
        <v>0.26933366155208677</v>
      </c>
      <c r="P329" s="5">
        <f t="shared" si="70"/>
        <v>1189.0891516328754</v>
      </c>
      <c r="Q329" s="35">
        <f t="shared" si="71"/>
        <v>8.2500000000000018E-2</v>
      </c>
      <c r="R329" s="5">
        <f t="shared" si="105"/>
        <v>505923.53837001999</v>
      </c>
      <c r="S329" s="5">
        <f t="shared" si="106"/>
        <v>1126954.4255346661</v>
      </c>
      <c r="T329" s="5">
        <f t="shared" si="72"/>
        <v>169076.4616299801</v>
      </c>
      <c r="U329" s="5">
        <f t="shared" si="73"/>
        <v>1632877.963904686</v>
      </c>
      <c r="V329" s="150"/>
      <c r="W329" s="2">
        <v>322</v>
      </c>
      <c r="X329" s="118">
        <v>54636</v>
      </c>
      <c r="Y329" s="5">
        <f t="shared" si="107"/>
        <v>169599.68228951443</v>
      </c>
      <c r="Z329" s="5">
        <f t="shared" si="108"/>
        <v>4952.9108736857979</v>
      </c>
      <c r="AA329" s="5">
        <f t="shared" si="74"/>
        <v>3822.2463250890351</v>
      </c>
      <c r="AB329" s="35">
        <f t="shared" si="75"/>
        <v>0.27044246358180923</v>
      </c>
      <c r="AC329" s="5">
        <f t="shared" si="76"/>
        <v>1130.6645485967629</v>
      </c>
      <c r="AD329" s="35">
        <f t="shared" si="77"/>
        <v>0.08</v>
      </c>
      <c r="AE329" s="5">
        <f t="shared" si="109"/>
        <v>509222.56403557456</v>
      </c>
      <c r="AF329" s="5">
        <f t="shared" si="110"/>
        <v>1085614.7372912536</v>
      </c>
      <c r="AG329" s="5">
        <f t="shared" si="78"/>
        <v>165777.43596442539</v>
      </c>
      <c r="AH329" s="5">
        <f t="shared" si="79"/>
        <v>1594837.3013268281</v>
      </c>
      <c r="AI329" s="150"/>
      <c r="AJ329" s="2">
        <v>322</v>
      </c>
      <c r="AK329" s="118">
        <v>54636</v>
      </c>
      <c r="AL329" s="5">
        <f t="shared" si="111"/>
        <v>166247.32371241963</v>
      </c>
      <c r="AM329" s="5">
        <f t="shared" si="112"/>
        <v>4835.7826575235513</v>
      </c>
      <c r="AN329" s="5">
        <f t="shared" si="80"/>
        <v>3762.1020252141743</v>
      </c>
      <c r="AO329" s="35">
        <f t="shared" si="81"/>
        <v>0.27155459284664252</v>
      </c>
      <c r="AP329" s="5">
        <f t="shared" si="82"/>
        <v>1073.6806323093767</v>
      </c>
      <c r="AQ329" s="35">
        <f t="shared" si="83"/>
        <v>7.7499999999999999E-2</v>
      </c>
      <c r="AR329" s="5">
        <f t="shared" si="113"/>
        <v>512514.77831279422</v>
      </c>
      <c r="AS329" s="5">
        <f t="shared" si="114"/>
        <v>1044607.2374097902</v>
      </c>
      <c r="AT329" s="5">
        <f t="shared" si="84"/>
        <v>162485.22168720546</v>
      </c>
      <c r="AU329" s="5">
        <f t="shared" si="85"/>
        <v>1557122.0157225844</v>
      </c>
      <c r="AV329" s="150"/>
      <c r="AW329" s="2">
        <v>322</v>
      </c>
      <c r="AX329" s="118">
        <v>54636</v>
      </c>
      <c r="AY329" s="5">
        <f t="shared" si="115"/>
        <v>162902.65701029848</v>
      </c>
      <c r="AZ329" s="5">
        <f t="shared" si="116"/>
        <v>4719.6979327312483</v>
      </c>
      <c r="BA329" s="5">
        <f t="shared" si="86"/>
        <v>3701.5563264168832</v>
      </c>
      <c r="BB329" s="35">
        <f t="shared" si="87"/>
        <v>0.27267005174872322</v>
      </c>
      <c r="BC329" s="5">
        <f t="shared" si="88"/>
        <v>1018.1416063143654</v>
      </c>
      <c r="BD329" s="35">
        <f t="shared" si="89"/>
        <v>7.4999999999999997E-2</v>
      </c>
      <c r="BE329" s="5">
        <f t="shared" si="117"/>
        <v>515798.89931611839</v>
      </c>
      <c r="BF329" s="5">
        <f t="shared" si="118"/>
        <v>1003943.8350233432</v>
      </c>
      <c r="BG329" s="5">
        <f t="shared" si="90"/>
        <v>159201.10068388161</v>
      </c>
      <c r="BH329" s="5">
        <f t="shared" si="91"/>
        <v>1519742.7343394617</v>
      </c>
      <c r="BI329" s="150"/>
      <c r="BJ329" s="2">
        <v>322</v>
      </c>
      <c r="BK329" s="118">
        <v>54636</v>
      </c>
      <c r="BL329" s="5">
        <f t="shared" si="119"/>
        <v>159567.02001082251</v>
      </c>
      <c r="BM329" s="5">
        <f t="shared" si="120"/>
        <v>4604.6898903792935</v>
      </c>
      <c r="BN329" s="5">
        <f t="shared" si="92"/>
        <v>3640.639144480574</v>
      </c>
      <c r="BO329" s="35">
        <f t="shared" si="93"/>
        <v>0.27378884264933823</v>
      </c>
      <c r="BP329" s="5">
        <f t="shared" si="94"/>
        <v>964.05074589871936</v>
      </c>
      <c r="BQ329" s="35">
        <f t="shared" si="95"/>
        <v>7.2499999999999995E-2</v>
      </c>
      <c r="BR329" s="5">
        <f t="shared" si="121"/>
        <v>519073.61913365813</v>
      </c>
      <c r="BS329" s="5">
        <f t="shared" si="122"/>
        <v>963636.52556847443</v>
      </c>
      <c r="BT329" s="5">
        <f t="shared" si="96"/>
        <v>155926.38086634193</v>
      </c>
      <c r="BU329" s="5">
        <f t="shared" si="97"/>
        <v>1482710.1447021326</v>
      </c>
      <c r="BV329" s="150"/>
      <c r="BW329" s="2">
        <v>322</v>
      </c>
      <c r="BX329" s="118">
        <v>54636</v>
      </c>
      <c r="BY329" s="5">
        <f t="shared" si="123"/>
        <v>156241.77579089929</v>
      </c>
      <c r="BZ329" s="5">
        <f t="shared" si="124"/>
        <v>4490.7918424594827</v>
      </c>
      <c r="CA329" s="5">
        <f t="shared" si="98"/>
        <v>3579.3814836792367</v>
      </c>
      <c r="CB329" s="35">
        <f t="shared" si="99"/>
        <v>0.27491096786838187</v>
      </c>
      <c r="CC329" s="5">
        <f t="shared" si="100"/>
        <v>911.41035878024593</v>
      </c>
      <c r="CD329" s="35">
        <f t="shared" si="101"/>
        <v>7.0000000000000007E-2</v>
      </c>
      <c r="CE329" s="5">
        <f t="shared" si="125"/>
        <v>522337.60569277999</v>
      </c>
      <c r="CF329" s="5">
        <f t="shared" si="126"/>
        <v>923697.36757917411</v>
      </c>
      <c r="CG329" s="5">
        <f t="shared" si="102"/>
        <v>152662.39430722006</v>
      </c>
      <c r="CH329" s="5">
        <f t="shared" si="103"/>
        <v>1446034.9732719541</v>
      </c>
    </row>
    <row r="330" spans="9:86" ht="14.25" customHeight="1">
      <c r="I330" s="150"/>
      <c r="J330" s="2">
        <v>323</v>
      </c>
      <c r="K330" s="118">
        <v>54667</v>
      </c>
      <c r="L330" s="5">
        <f t="shared" si="104"/>
        <v>169076.4616299801</v>
      </c>
      <c r="M330" s="5">
        <f t="shared" si="67"/>
        <v>5071.049577343746</v>
      </c>
      <c r="N330" s="5">
        <f t="shared" si="68"/>
        <v>3908.6489036376329</v>
      </c>
      <c r="O330" s="35">
        <f t="shared" si="69"/>
        <v>0.27741168931190102</v>
      </c>
      <c r="P330" s="5">
        <f t="shared" si="70"/>
        <v>1162.4006737061131</v>
      </c>
      <c r="Q330" s="35">
        <f t="shared" si="71"/>
        <v>8.2500000000000004E-2</v>
      </c>
      <c r="R330" s="5">
        <f t="shared" si="105"/>
        <v>509832.18727365765</v>
      </c>
      <c r="S330" s="5">
        <f t="shared" si="106"/>
        <v>1128116.8262083721</v>
      </c>
      <c r="T330" s="5">
        <f t="shared" si="72"/>
        <v>165167.81272634247</v>
      </c>
      <c r="U330" s="5">
        <f t="shared" si="73"/>
        <v>1637949.0134820298</v>
      </c>
      <c r="V330" s="150"/>
      <c r="W330" s="2">
        <v>323</v>
      </c>
      <c r="X330" s="118">
        <v>54667</v>
      </c>
      <c r="Y330" s="5">
        <f t="shared" si="107"/>
        <v>165777.43596442539</v>
      </c>
      <c r="Z330" s="5">
        <f t="shared" si="108"/>
        <v>4952.9108736857979</v>
      </c>
      <c r="AA330" s="5">
        <f t="shared" si="74"/>
        <v>3847.7279672562954</v>
      </c>
      <c r="AB330" s="35">
        <f t="shared" si="75"/>
        <v>0.27852243786050518</v>
      </c>
      <c r="AC330" s="5">
        <f t="shared" si="76"/>
        <v>1105.1829064295027</v>
      </c>
      <c r="AD330" s="35">
        <f t="shared" si="77"/>
        <v>8.0000000000000016E-2</v>
      </c>
      <c r="AE330" s="5">
        <f t="shared" si="109"/>
        <v>513070.29200283083</v>
      </c>
      <c r="AF330" s="5">
        <f t="shared" si="110"/>
        <v>1086719.9201976832</v>
      </c>
      <c r="AG330" s="5">
        <f t="shared" si="78"/>
        <v>161929.70799716908</v>
      </c>
      <c r="AH330" s="5">
        <f t="shared" si="79"/>
        <v>1599790.212200514</v>
      </c>
      <c r="AI330" s="150"/>
      <c r="AJ330" s="2">
        <v>323</v>
      </c>
      <c r="AK330" s="118">
        <v>54667</v>
      </c>
      <c r="AL330" s="5">
        <f t="shared" si="111"/>
        <v>162485.22168720546</v>
      </c>
      <c r="AM330" s="5">
        <f t="shared" si="112"/>
        <v>4835.7826575235513</v>
      </c>
      <c r="AN330" s="5">
        <f t="shared" si="80"/>
        <v>3786.3989341270162</v>
      </c>
      <c r="AO330" s="35">
        <f t="shared" si="81"/>
        <v>0.27963642931781785</v>
      </c>
      <c r="AP330" s="5">
        <f t="shared" si="82"/>
        <v>1049.3837233965353</v>
      </c>
      <c r="AQ330" s="35">
        <f t="shared" si="83"/>
        <v>7.7499999999999999E-2</v>
      </c>
      <c r="AR330" s="5">
        <f t="shared" si="113"/>
        <v>516301.17724692123</v>
      </c>
      <c r="AS330" s="5">
        <f t="shared" si="114"/>
        <v>1045656.6211331867</v>
      </c>
      <c r="AT330" s="5">
        <f t="shared" si="84"/>
        <v>158698.82275307845</v>
      </c>
      <c r="AU330" s="5">
        <f t="shared" si="85"/>
        <v>1561957.7983801081</v>
      </c>
      <c r="AV330" s="150"/>
      <c r="AW330" s="2">
        <v>323</v>
      </c>
      <c r="AX330" s="118">
        <v>54667</v>
      </c>
      <c r="AY330" s="5">
        <f t="shared" si="115"/>
        <v>159201.10068388161</v>
      </c>
      <c r="AZ330" s="5">
        <f t="shared" si="116"/>
        <v>4719.6979327312483</v>
      </c>
      <c r="BA330" s="5">
        <f t="shared" si="86"/>
        <v>3724.6910534569884</v>
      </c>
      <c r="BB330" s="35">
        <f t="shared" si="87"/>
        <v>0.28075366595759443</v>
      </c>
      <c r="BC330" s="5">
        <f t="shared" si="88"/>
        <v>995.00687927425997</v>
      </c>
      <c r="BD330" s="35">
        <f t="shared" si="89"/>
        <v>7.4999999999999997E-2</v>
      </c>
      <c r="BE330" s="5">
        <f t="shared" si="117"/>
        <v>519523.59036957537</v>
      </c>
      <c r="BF330" s="5">
        <f t="shared" si="118"/>
        <v>1004938.8419026175</v>
      </c>
      <c r="BG330" s="5">
        <f t="shared" si="90"/>
        <v>155476.40963042463</v>
      </c>
      <c r="BH330" s="5">
        <f t="shared" si="91"/>
        <v>1524462.4322721928</v>
      </c>
      <c r="BI330" s="150"/>
      <c r="BJ330" s="2">
        <v>323</v>
      </c>
      <c r="BK330" s="118">
        <v>54667</v>
      </c>
      <c r="BL330" s="5">
        <f t="shared" si="119"/>
        <v>155926.38086634193</v>
      </c>
      <c r="BM330" s="5">
        <f t="shared" si="120"/>
        <v>4604.6898903792935</v>
      </c>
      <c r="BN330" s="5">
        <f t="shared" si="92"/>
        <v>3662.6346726451443</v>
      </c>
      <c r="BO330" s="35">
        <f t="shared" si="93"/>
        <v>0.2818741500158109</v>
      </c>
      <c r="BP330" s="5">
        <f t="shared" si="94"/>
        <v>942.05521773414921</v>
      </c>
      <c r="BQ330" s="35">
        <f t="shared" si="95"/>
        <v>7.2499999999999995E-2</v>
      </c>
      <c r="BR330" s="5">
        <f t="shared" si="121"/>
        <v>522736.25380630326</v>
      </c>
      <c r="BS330" s="5">
        <f t="shared" si="122"/>
        <v>964578.58078620862</v>
      </c>
      <c r="BT330" s="5">
        <f t="shared" si="96"/>
        <v>152263.7461936968</v>
      </c>
      <c r="BU330" s="5">
        <f t="shared" si="97"/>
        <v>1487314.8345925119</v>
      </c>
      <c r="BV330" s="150"/>
      <c r="BW330" s="2">
        <v>323</v>
      </c>
      <c r="BX330" s="118">
        <v>54667</v>
      </c>
      <c r="BY330" s="5">
        <f t="shared" si="123"/>
        <v>152662.39430722006</v>
      </c>
      <c r="BZ330" s="5">
        <f t="shared" si="124"/>
        <v>4490.7918424594827</v>
      </c>
      <c r="CA330" s="5">
        <f t="shared" si="98"/>
        <v>3600.2612090006987</v>
      </c>
      <c r="CB330" s="35">
        <f t="shared" si="99"/>
        <v>0.28299788369011003</v>
      </c>
      <c r="CC330" s="5">
        <f t="shared" si="100"/>
        <v>890.53063345878377</v>
      </c>
      <c r="CD330" s="35">
        <f t="shared" si="101"/>
        <v>7.0000000000000007E-2</v>
      </c>
      <c r="CE330" s="5">
        <f t="shared" si="125"/>
        <v>525937.86690178071</v>
      </c>
      <c r="CF330" s="5">
        <f t="shared" si="126"/>
        <v>924587.89821263286</v>
      </c>
      <c r="CG330" s="5">
        <f t="shared" si="102"/>
        <v>149062.13309821938</v>
      </c>
      <c r="CH330" s="5">
        <f t="shared" si="103"/>
        <v>1450525.7651144136</v>
      </c>
    </row>
    <row r="331" spans="9:86" ht="14.25" customHeight="1">
      <c r="I331" s="150"/>
      <c r="J331" s="2">
        <v>324</v>
      </c>
      <c r="K331" s="118">
        <v>54697</v>
      </c>
      <c r="L331" s="5">
        <f t="shared" si="104"/>
        <v>165167.81272634247</v>
      </c>
      <c r="M331" s="5">
        <f t="shared" si="67"/>
        <v>5071.049577343746</v>
      </c>
      <c r="N331" s="5">
        <f t="shared" si="68"/>
        <v>3935.5208648501416</v>
      </c>
      <c r="O331" s="35">
        <f t="shared" si="69"/>
        <v>0.28592889618541051</v>
      </c>
      <c r="P331" s="5">
        <f t="shared" si="70"/>
        <v>1135.5287124936044</v>
      </c>
      <c r="Q331" s="35">
        <f t="shared" si="71"/>
        <v>8.2500000000000004E-2</v>
      </c>
      <c r="R331" s="5">
        <f t="shared" si="105"/>
        <v>513767.70813850779</v>
      </c>
      <c r="S331" s="5">
        <f t="shared" si="106"/>
        <v>1129252.3549208657</v>
      </c>
      <c r="T331" s="5">
        <f t="shared" si="72"/>
        <v>161232.29186149233</v>
      </c>
      <c r="U331" s="5">
        <f t="shared" si="73"/>
        <v>1643020.0630593735</v>
      </c>
      <c r="V331" s="150"/>
      <c r="W331" s="2">
        <v>324</v>
      </c>
      <c r="X331" s="118">
        <v>54697</v>
      </c>
      <c r="Y331" s="5">
        <f t="shared" si="107"/>
        <v>161929.70799716908</v>
      </c>
      <c r="Z331" s="5">
        <f t="shared" si="108"/>
        <v>4952.9108736857979</v>
      </c>
      <c r="AA331" s="5">
        <f t="shared" si="74"/>
        <v>3873.3794870380043</v>
      </c>
      <c r="AB331" s="35">
        <f t="shared" si="75"/>
        <v>0.287041546726365</v>
      </c>
      <c r="AC331" s="5">
        <f t="shared" si="76"/>
        <v>1079.5313866477939</v>
      </c>
      <c r="AD331" s="35">
        <f t="shared" si="77"/>
        <v>7.9999999999999988E-2</v>
      </c>
      <c r="AE331" s="5">
        <f t="shared" si="109"/>
        <v>516943.67148986884</v>
      </c>
      <c r="AF331" s="5">
        <f t="shared" si="110"/>
        <v>1087799.451584331</v>
      </c>
      <c r="AG331" s="5">
        <f t="shared" si="78"/>
        <v>158056.32851013108</v>
      </c>
      <c r="AH331" s="5">
        <f t="shared" si="79"/>
        <v>1604743.1230741998</v>
      </c>
      <c r="AI331" s="150"/>
      <c r="AJ331" s="2">
        <v>324</v>
      </c>
      <c r="AK331" s="118">
        <v>54697</v>
      </c>
      <c r="AL331" s="5">
        <f t="shared" si="111"/>
        <v>158698.82275307845</v>
      </c>
      <c r="AM331" s="5">
        <f t="shared" si="112"/>
        <v>4835.7826575235513</v>
      </c>
      <c r="AN331" s="5">
        <f t="shared" si="80"/>
        <v>3810.8527605765862</v>
      </c>
      <c r="AO331" s="35">
        <f t="shared" si="81"/>
        <v>0.28815735576105245</v>
      </c>
      <c r="AP331" s="5">
        <f t="shared" si="82"/>
        <v>1024.9298969469651</v>
      </c>
      <c r="AQ331" s="35">
        <f t="shared" si="83"/>
        <v>7.7500000000000013E-2</v>
      </c>
      <c r="AR331" s="5">
        <f t="shared" si="113"/>
        <v>520112.03000749781</v>
      </c>
      <c r="AS331" s="5">
        <f t="shared" si="114"/>
        <v>1046681.5510301337</v>
      </c>
      <c r="AT331" s="5">
        <f t="shared" si="84"/>
        <v>154887.96999250186</v>
      </c>
      <c r="AU331" s="5">
        <f t="shared" si="85"/>
        <v>1566793.5810376315</v>
      </c>
      <c r="AV331" s="150"/>
      <c r="AW331" s="2">
        <v>324</v>
      </c>
      <c r="AX331" s="118">
        <v>54697</v>
      </c>
      <c r="AY331" s="5">
        <f t="shared" si="115"/>
        <v>155476.40963042463</v>
      </c>
      <c r="AZ331" s="5">
        <f t="shared" si="116"/>
        <v>4719.6979327312483</v>
      </c>
      <c r="BA331" s="5">
        <f t="shared" si="86"/>
        <v>3747.9703725410945</v>
      </c>
      <c r="BB331" s="35">
        <f t="shared" si="87"/>
        <v>0.28927632543999787</v>
      </c>
      <c r="BC331" s="5">
        <f t="shared" si="88"/>
        <v>971.72756019015389</v>
      </c>
      <c r="BD331" s="35">
        <f t="shared" si="89"/>
        <v>7.4999999999999997E-2</v>
      </c>
      <c r="BE331" s="5">
        <f t="shared" si="117"/>
        <v>523271.56074211648</v>
      </c>
      <c r="BF331" s="5">
        <f t="shared" si="118"/>
        <v>1005910.5694628076</v>
      </c>
      <c r="BG331" s="5">
        <f t="shared" si="90"/>
        <v>151728.43925788352</v>
      </c>
      <c r="BH331" s="5">
        <f t="shared" si="91"/>
        <v>1529182.1302049241</v>
      </c>
      <c r="BI331" s="150"/>
      <c r="BJ331" s="2">
        <v>324</v>
      </c>
      <c r="BK331" s="118">
        <v>54697</v>
      </c>
      <c r="BL331" s="5">
        <f t="shared" si="119"/>
        <v>152263.7461936968</v>
      </c>
      <c r="BM331" s="5">
        <f t="shared" si="120"/>
        <v>4604.6898903792935</v>
      </c>
      <c r="BN331" s="5">
        <f t="shared" si="92"/>
        <v>3684.7630904590419</v>
      </c>
      <c r="BO331" s="35">
        <f t="shared" si="93"/>
        <v>0.29039845787886531</v>
      </c>
      <c r="BP331" s="5">
        <f t="shared" si="94"/>
        <v>919.92679992025148</v>
      </c>
      <c r="BQ331" s="35">
        <f t="shared" si="95"/>
        <v>7.2499999999999995E-2</v>
      </c>
      <c r="BR331" s="5">
        <f t="shared" si="121"/>
        <v>526421.0168967623</v>
      </c>
      <c r="BS331" s="5">
        <f t="shared" si="122"/>
        <v>965498.50758612889</v>
      </c>
      <c r="BT331" s="5">
        <f t="shared" si="96"/>
        <v>148578.98310323776</v>
      </c>
      <c r="BU331" s="5">
        <f t="shared" si="97"/>
        <v>1491919.5244828912</v>
      </c>
      <c r="BV331" s="150"/>
      <c r="BW331" s="2">
        <v>324</v>
      </c>
      <c r="BX331" s="118">
        <v>54697</v>
      </c>
      <c r="BY331" s="5">
        <f t="shared" si="123"/>
        <v>149062.13309821938</v>
      </c>
      <c r="BZ331" s="5">
        <f t="shared" si="124"/>
        <v>4490.7918424594827</v>
      </c>
      <c r="CA331" s="5">
        <f t="shared" si="98"/>
        <v>3621.2627327198697</v>
      </c>
      <c r="CB331" s="35">
        <f t="shared" si="99"/>
        <v>0.29152375515789214</v>
      </c>
      <c r="CC331" s="5">
        <f t="shared" si="100"/>
        <v>869.52910973961309</v>
      </c>
      <c r="CD331" s="35">
        <f t="shared" si="101"/>
        <v>7.0000000000000007E-2</v>
      </c>
      <c r="CE331" s="5">
        <f t="shared" si="125"/>
        <v>529559.1296345006</v>
      </c>
      <c r="CF331" s="5">
        <f t="shared" si="126"/>
        <v>925457.42732237244</v>
      </c>
      <c r="CG331" s="5">
        <f t="shared" si="102"/>
        <v>145440.87036549952</v>
      </c>
      <c r="CH331" s="5">
        <f t="shared" si="103"/>
        <v>1455016.556956873</v>
      </c>
    </row>
    <row r="332" spans="9:86" ht="14.25" customHeight="1">
      <c r="I332" s="150"/>
      <c r="J332" s="2">
        <v>325</v>
      </c>
      <c r="K332" s="118">
        <v>54728</v>
      </c>
      <c r="L332" s="5">
        <f t="shared" si="104"/>
        <v>161232.29186149233</v>
      </c>
      <c r="M332" s="5">
        <f t="shared" si="67"/>
        <v>5071.049577343746</v>
      </c>
      <c r="N332" s="5">
        <f t="shared" si="68"/>
        <v>3962.5775707959865</v>
      </c>
      <c r="O332" s="35">
        <f t="shared" si="69"/>
        <v>0.29492188134620567</v>
      </c>
      <c r="P332" s="5">
        <f t="shared" si="70"/>
        <v>1108.4720065477597</v>
      </c>
      <c r="Q332" s="35">
        <f t="shared" si="71"/>
        <v>8.2500000000000004E-2</v>
      </c>
      <c r="R332" s="5">
        <f t="shared" si="105"/>
        <v>517730.2857093038</v>
      </c>
      <c r="S332" s="5">
        <f t="shared" si="106"/>
        <v>1130360.8269274135</v>
      </c>
      <c r="T332" s="5">
        <f t="shared" si="72"/>
        <v>157269.71429069634</v>
      </c>
      <c r="U332" s="5">
        <f t="shared" si="73"/>
        <v>1648091.1126367173</v>
      </c>
      <c r="V332" s="150"/>
      <c r="W332" s="2">
        <v>325</v>
      </c>
      <c r="X332" s="118">
        <v>54728</v>
      </c>
      <c r="Y332" s="5">
        <f t="shared" si="107"/>
        <v>158056.32851013108</v>
      </c>
      <c r="Z332" s="5">
        <f t="shared" si="108"/>
        <v>4952.9108736857979</v>
      </c>
      <c r="AA332" s="5">
        <f t="shared" si="74"/>
        <v>3899.2020169515908</v>
      </c>
      <c r="AB332" s="35">
        <f t="shared" si="75"/>
        <v>0.29603638553719741</v>
      </c>
      <c r="AC332" s="5">
        <f t="shared" si="76"/>
        <v>1053.7088567342073</v>
      </c>
      <c r="AD332" s="35">
        <f t="shared" si="77"/>
        <v>0.08</v>
      </c>
      <c r="AE332" s="5">
        <f t="shared" si="109"/>
        <v>520842.87350682041</v>
      </c>
      <c r="AF332" s="5">
        <f t="shared" si="110"/>
        <v>1088853.1604410652</v>
      </c>
      <c r="AG332" s="5">
        <f t="shared" si="78"/>
        <v>154157.12649317947</v>
      </c>
      <c r="AH332" s="5">
        <f t="shared" si="79"/>
        <v>1609696.0339478855</v>
      </c>
      <c r="AI332" s="150"/>
      <c r="AJ332" s="2">
        <v>325</v>
      </c>
      <c r="AK332" s="118">
        <v>54728</v>
      </c>
      <c r="AL332" s="5">
        <f t="shared" si="111"/>
        <v>154887.96999250186</v>
      </c>
      <c r="AM332" s="5">
        <f t="shared" si="112"/>
        <v>4835.7826575235513</v>
      </c>
      <c r="AN332" s="5">
        <f t="shared" si="80"/>
        <v>3835.4645179886434</v>
      </c>
      <c r="AO332" s="35">
        <f t="shared" si="81"/>
        <v>0.29715396372030584</v>
      </c>
      <c r="AP332" s="5">
        <f t="shared" si="82"/>
        <v>1000.3181395349079</v>
      </c>
      <c r="AQ332" s="35">
        <f t="shared" si="83"/>
        <v>7.7499999999999999E-2</v>
      </c>
      <c r="AR332" s="5">
        <f t="shared" si="113"/>
        <v>523947.49452548649</v>
      </c>
      <c r="AS332" s="5">
        <f t="shared" si="114"/>
        <v>1047681.8691696686</v>
      </c>
      <c r="AT332" s="5">
        <f t="shared" si="84"/>
        <v>151052.50547451322</v>
      </c>
      <c r="AU332" s="5">
        <f t="shared" si="85"/>
        <v>1571629.3636951551</v>
      </c>
      <c r="AV332" s="150"/>
      <c r="AW332" s="2">
        <v>325</v>
      </c>
      <c r="AX332" s="118">
        <v>54728</v>
      </c>
      <c r="AY332" s="5">
        <f t="shared" si="115"/>
        <v>151728.43925788352</v>
      </c>
      <c r="AZ332" s="5">
        <f t="shared" si="116"/>
        <v>4719.6979327312483</v>
      </c>
      <c r="BA332" s="5">
        <f t="shared" si="86"/>
        <v>3771.3951873694764</v>
      </c>
      <c r="BB332" s="35">
        <f t="shared" si="87"/>
        <v>0.29827461792784682</v>
      </c>
      <c r="BC332" s="5">
        <f t="shared" si="88"/>
        <v>948.30274536177194</v>
      </c>
      <c r="BD332" s="35">
        <f t="shared" si="89"/>
        <v>7.4999999999999997E-2</v>
      </c>
      <c r="BE332" s="5">
        <f t="shared" si="117"/>
        <v>527042.95592948596</v>
      </c>
      <c r="BF332" s="5">
        <f t="shared" si="118"/>
        <v>1006858.8722081694</v>
      </c>
      <c r="BG332" s="5">
        <f t="shared" si="90"/>
        <v>147957.04407051404</v>
      </c>
      <c r="BH332" s="5">
        <f t="shared" si="91"/>
        <v>1533901.8281376553</v>
      </c>
      <c r="BI332" s="150"/>
      <c r="BJ332" s="2">
        <v>325</v>
      </c>
      <c r="BK332" s="118">
        <v>54728</v>
      </c>
      <c r="BL332" s="5">
        <f t="shared" si="119"/>
        <v>148578.98310323776</v>
      </c>
      <c r="BM332" s="5">
        <f t="shared" si="120"/>
        <v>4604.6898903792935</v>
      </c>
      <c r="BN332" s="5">
        <f t="shared" si="92"/>
        <v>3707.0252007972322</v>
      </c>
      <c r="BO332" s="35">
        <f t="shared" si="93"/>
        <v>0.29939835016004634</v>
      </c>
      <c r="BP332" s="5">
        <f t="shared" si="94"/>
        <v>897.66468958206144</v>
      </c>
      <c r="BQ332" s="35">
        <f t="shared" si="95"/>
        <v>7.2499999999999995E-2</v>
      </c>
      <c r="BR332" s="5">
        <f t="shared" si="121"/>
        <v>530128.04209755955</v>
      </c>
      <c r="BS332" s="5">
        <f t="shared" si="122"/>
        <v>966396.17227571097</v>
      </c>
      <c r="BT332" s="5">
        <f t="shared" si="96"/>
        <v>144871.95790244051</v>
      </c>
      <c r="BU332" s="5">
        <f t="shared" si="97"/>
        <v>1496524.2143732705</v>
      </c>
      <c r="BV332" s="150"/>
      <c r="BW332" s="2">
        <v>325</v>
      </c>
      <c r="BX332" s="118">
        <v>54728</v>
      </c>
      <c r="BY332" s="5">
        <f t="shared" si="123"/>
        <v>145440.87036549952</v>
      </c>
      <c r="BZ332" s="5">
        <f t="shared" si="124"/>
        <v>4490.7918424594827</v>
      </c>
      <c r="CA332" s="5">
        <f t="shared" si="98"/>
        <v>3642.3867653274019</v>
      </c>
      <c r="CB332" s="35">
        <f t="shared" si="99"/>
        <v>0.3005251623844592</v>
      </c>
      <c r="CC332" s="5">
        <f t="shared" si="100"/>
        <v>848.40507713208058</v>
      </c>
      <c r="CD332" s="35">
        <f t="shared" si="101"/>
        <v>7.0000000000000007E-2</v>
      </c>
      <c r="CE332" s="5">
        <f t="shared" si="125"/>
        <v>533201.51639982802</v>
      </c>
      <c r="CF332" s="5">
        <f t="shared" si="126"/>
        <v>926305.83239950449</v>
      </c>
      <c r="CG332" s="5">
        <f t="shared" si="102"/>
        <v>141798.48360017213</v>
      </c>
      <c r="CH332" s="5">
        <f t="shared" si="103"/>
        <v>1459507.3487993325</v>
      </c>
    </row>
    <row r="333" spans="9:86" ht="14.25" customHeight="1">
      <c r="I333" s="150"/>
      <c r="J333" s="2">
        <v>326</v>
      </c>
      <c r="K333" s="118">
        <v>54758</v>
      </c>
      <c r="L333" s="5">
        <f t="shared" si="104"/>
        <v>157269.71429069634</v>
      </c>
      <c r="M333" s="5">
        <f t="shared" si="67"/>
        <v>5071.049577343746</v>
      </c>
      <c r="N333" s="5">
        <f t="shared" si="68"/>
        <v>3989.8202915952088</v>
      </c>
      <c r="O333" s="35">
        <f t="shared" si="69"/>
        <v>0.30443142670587803</v>
      </c>
      <c r="P333" s="5">
        <f t="shared" si="70"/>
        <v>1081.2292857485374</v>
      </c>
      <c r="Q333" s="35">
        <f t="shared" si="71"/>
        <v>8.2500000000000018E-2</v>
      </c>
      <c r="R333" s="5">
        <f t="shared" si="105"/>
        <v>521720.10600089899</v>
      </c>
      <c r="S333" s="5">
        <f t="shared" si="106"/>
        <v>1131442.0562131619</v>
      </c>
      <c r="T333" s="5">
        <f t="shared" si="72"/>
        <v>153279.89399910113</v>
      </c>
      <c r="U333" s="5">
        <f t="shared" si="73"/>
        <v>1653162.1622140608</v>
      </c>
      <c r="V333" s="150"/>
      <c r="W333" s="2">
        <v>326</v>
      </c>
      <c r="X333" s="118">
        <v>54758</v>
      </c>
      <c r="Y333" s="5">
        <f t="shared" si="107"/>
        <v>154157.12649317947</v>
      </c>
      <c r="Z333" s="5">
        <f t="shared" si="108"/>
        <v>4952.9108736857979</v>
      </c>
      <c r="AA333" s="5">
        <f t="shared" si="74"/>
        <v>3925.1966970646013</v>
      </c>
      <c r="AB333" s="35">
        <f t="shared" si="75"/>
        <v>0.30554773195554613</v>
      </c>
      <c r="AC333" s="5">
        <f t="shared" si="76"/>
        <v>1027.7141766211967</v>
      </c>
      <c r="AD333" s="35">
        <f t="shared" si="77"/>
        <v>8.0000000000000016E-2</v>
      </c>
      <c r="AE333" s="5">
        <f t="shared" si="109"/>
        <v>524768.07020388497</v>
      </c>
      <c r="AF333" s="5">
        <f t="shared" si="110"/>
        <v>1089880.8746176865</v>
      </c>
      <c r="AG333" s="5">
        <f t="shared" si="78"/>
        <v>150231.92979611488</v>
      </c>
      <c r="AH333" s="5">
        <f t="shared" si="79"/>
        <v>1614648.9448215715</v>
      </c>
      <c r="AI333" s="150"/>
      <c r="AJ333" s="2">
        <v>326</v>
      </c>
      <c r="AK333" s="118">
        <v>54758</v>
      </c>
      <c r="AL333" s="5">
        <f t="shared" si="111"/>
        <v>151052.50547451322</v>
      </c>
      <c r="AM333" s="5">
        <f t="shared" si="112"/>
        <v>4835.7826575235513</v>
      </c>
      <c r="AN333" s="5">
        <f t="shared" si="80"/>
        <v>3860.2352263339867</v>
      </c>
      <c r="AO333" s="35">
        <f t="shared" si="81"/>
        <v>0.30666702661098061</v>
      </c>
      <c r="AP333" s="5">
        <f t="shared" si="82"/>
        <v>975.54743118956458</v>
      </c>
      <c r="AQ333" s="35">
        <f t="shared" si="83"/>
        <v>7.7499999999999999E-2</v>
      </c>
      <c r="AR333" s="5">
        <f t="shared" si="113"/>
        <v>527807.72975182044</v>
      </c>
      <c r="AS333" s="5">
        <f t="shared" si="114"/>
        <v>1048657.4166008581</v>
      </c>
      <c r="AT333" s="5">
        <f t="shared" si="84"/>
        <v>147192.27024817924</v>
      </c>
      <c r="AU333" s="5">
        <f t="shared" si="85"/>
        <v>1576465.1463526785</v>
      </c>
      <c r="AV333" s="150"/>
      <c r="AW333" s="2">
        <v>326</v>
      </c>
      <c r="AX333" s="118">
        <v>54758</v>
      </c>
      <c r="AY333" s="5">
        <f t="shared" si="115"/>
        <v>147957.04407051404</v>
      </c>
      <c r="AZ333" s="5">
        <f t="shared" si="116"/>
        <v>4719.6979327312483</v>
      </c>
      <c r="BA333" s="5">
        <f t="shared" si="86"/>
        <v>3794.9664072905357</v>
      </c>
      <c r="BB333" s="35">
        <f t="shared" si="87"/>
        <v>0.30778931259117992</v>
      </c>
      <c r="BC333" s="5">
        <f t="shared" si="88"/>
        <v>924.73152544071263</v>
      </c>
      <c r="BD333" s="35">
        <f t="shared" si="89"/>
        <v>7.4999999999999997E-2</v>
      </c>
      <c r="BE333" s="5">
        <f t="shared" si="117"/>
        <v>530837.92233677651</v>
      </c>
      <c r="BF333" s="5">
        <f t="shared" si="118"/>
        <v>1007783.6037336101</v>
      </c>
      <c r="BG333" s="5">
        <f t="shared" si="90"/>
        <v>144162.07766322349</v>
      </c>
      <c r="BH333" s="5">
        <f t="shared" si="91"/>
        <v>1538621.5260703866</v>
      </c>
      <c r="BI333" s="150"/>
      <c r="BJ333" s="2">
        <v>326</v>
      </c>
      <c r="BK333" s="118">
        <v>54758</v>
      </c>
      <c r="BL333" s="5">
        <f t="shared" si="119"/>
        <v>144871.95790244051</v>
      </c>
      <c r="BM333" s="5">
        <f t="shared" si="120"/>
        <v>4604.6898903792935</v>
      </c>
      <c r="BN333" s="5">
        <f t="shared" si="92"/>
        <v>3729.4218113853822</v>
      </c>
      <c r="BO333" s="35">
        <f t="shared" si="93"/>
        <v>0.3089145917856797</v>
      </c>
      <c r="BP333" s="5">
        <f t="shared" si="94"/>
        <v>875.26807899391144</v>
      </c>
      <c r="BQ333" s="35">
        <f t="shared" si="95"/>
        <v>7.2499999999999995E-2</v>
      </c>
      <c r="BR333" s="5">
        <f t="shared" si="121"/>
        <v>533857.46390894498</v>
      </c>
      <c r="BS333" s="5">
        <f t="shared" si="122"/>
        <v>967271.44035470486</v>
      </c>
      <c r="BT333" s="5">
        <f t="shared" si="96"/>
        <v>141142.53609105514</v>
      </c>
      <c r="BU333" s="5">
        <f t="shared" si="97"/>
        <v>1501128.9042636498</v>
      </c>
      <c r="BV333" s="150"/>
      <c r="BW333" s="2">
        <v>326</v>
      </c>
      <c r="BX333" s="118">
        <v>54758</v>
      </c>
      <c r="BY333" s="5">
        <f t="shared" si="123"/>
        <v>141798.48360017213</v>
      </c>
      <c r="BZ333" s="5">
        <f t="shared" si="124"/>
        <v>4490.7918424594827</v>
      </c>
      <c r="CA333" s="5">
        <f t="shared" si="98"/>
        <v>3663.6340214584789</v>
      </c>
      <c r="CB333" s="35">
        <f t="shared" si="99"/>
        <v>0.31004286605395248</v>
      </c>
      <c r="CC333" s="5">
        <f t="shared" si="100"/>
        <v>827.15782100100409</v>
      </c>
      <c r="CD333" s="35">
        <f t="shared" si="101"/>
        <v>7.0000000000000007E-2</v>
      </c>
      <c r="CE333" s="5">
        <f t="shared" si="125"/>
        <v>536865.15042128647</v>
      </c>
      <c r="CF333" s="5">
        <f t="shared" si="126"/>
        <v>927132.99022050551</v>
      </c>
      <c r="CG333" s="5">
        <f t="shared" si="102"/>
        <v>138134.84957871365</v>
      </c>
      <c r="CH333" s="5">
        <f t="shared" si="103"/>
        <v>1463998.140641792</v>
      </c>
    </row>
    <row r="334" spans="9:86" ht="14.25" customHeight="1">
      <c r="I334" s="150"/>
      <c r="J334" s="2">
        <v>327</v>
      </c>
      <c r="K334" s="118">
        <v>54789</v>
      </c>
      <c r="L334" s="5">
        <f t="shared" si="104"/>
        <v>153279.89399910113</v>
      </c>
      <c r="M334" s="5">
        <f t="shared" si="67"/>
        <v>5071.049577343746</v>
      </c>
      <c r="N334" s="5">
        <f t="shared" si="68"/>
        <v>4017.2503060999261</v>
      </c>
      <c r="O334" s="35">
        <f t="shared" si="69"/>
        <v>0.31450311202251879</v>
      </c>
      <c r="P334" s="5">
        <f t="shared" si="70"/>
        <v>1053.7992712438202</v>
      </c>
      <c r="Q334" s="35">
        <f t="shared" si="71"/>
        <v>8.249999999999999E-2</v>
      </c>
      <c r="R334" s="5">
        <f t="shared" si="105"/>
        <v>525737.35630699887</v>
      </c>
      <c r="S334" s="5">
        <f t="shared" si="106"/>
        <v>1132495.8554844058</v>
      </c>
      <c r="T334" s="5">
        <f t="shared" si="72"/>
        <v>149262.64369300121</v>
      </c>
      <c r="U334" s="5">
        <f t="shared" si="73"/>
        <v>1658233.2117914045</v>
      </c>
      <c r="V334" s="150"/>
      <c r="W334" s="2">
        <v>327</v>
      </c>
      <c r="X334" s="118">
        <v>54789</v>
      </c>
      <c r="Y334" s="5">
        <f t="shared" si="107"/>
        <v>150231.92979611488</v>
      </c>
      <c r="Z334" s="5">
        <f t="shared" si="108"/>
        <v>4952.9108736857979</v>
      </c>
      <c r="AA334" s="5">
        <f t="shared" si="74"/>
        <v>3951.3646750450321</v>
      </c>
      <c r="AB334" s="35">
        <f t="shared" si="75"/>
        <v>0.31562116099347748</v>
      </c>
      <c r="AC334" s="5">
        <f t="shared" si="76"/>
        <v>1001.546198640766</v>
      </c>
      <c r="AD334" s="35">
        <f t="shared" si="77"/>
        <v>0.08</v>
      </c>
      <c r="AE334" s="5">
        <f t="shared" si="109"/>
        <v>528719.43487892998</v>
      </c>
      <c r="AF334" s="5">
        <f t="shared" si="110"/>
        <v>1090882.4208163272</v>
      </c>
      <c r="AG334" s="5">
        <f t="shared" si="78"/>
        <v>146280.56512106984</v>
      </c>
      <c r="AH334" s="5">
        <f t="shared" si="79"/>
        <v>1619601.8556952572</v>
      </c>
      <c r="AI334" s="150"/>
      <c r="AJ334" s="2">
        <v>327</v>
      </c>
      <c r="AK334" s="118">
        <v>54789</v>
      </c>
      <c r="AL334" s="5">
        <f t="shared" si="111"/>
        <v>147192.27024817924</v>
      </c>
      <c r="AM334" s="5">
        <f t="shared" si="112"/>
        <v>4835.7826575235513</v>
      </c>
      <c r="AN334" s="5">
        <f t="shared" si="80"/>
        <v>3885.1659121707271</v>
      </c>
      <c r="AO334" s="35">
        <f t="shared" si="81"/>
        <v>0.31674211470099556</v>
      </c>
      <c r="AP334" s="5">
        <f t="shared" si="82"/>
        <v>950.61674535282418</v>
      </c>
      <c r="AQ334" s="35">
        <f t="shared" si="83"/>
        <v>7.7499999999999999E-2</v>
      </c>
      <c r="AR334" s="5">
        <f t="shared" si="113"/>
        <v>531692.89566399122</v>
      </c>
      <c r="AS334" s="5">
        <f t="shared" si="114"/>
        <v>1049608.0333462108</v>
      </c>
      <c r="AT334" s="5">
        <f t="shared" si="84"/>
        <v>143307.10433600852</v>
      </c>
      <c r="AU334" s="5">
        <f t="shared" si="85"/>
        <v>1581300.9290102022</v>
      </c>
      <c r="AV334" s="150"/>
      <c r="AW334" s="2">
        <v>327</v>
      </c>
      <c r="AX334" s="118">
        <v>54789</v>
      </c>
      <c r="AY334" s="5">
        <f t="shared" si="115"/>
        <v>144162.07766322349</v>
      </c>
      <c r="AZ334" s="5">
        <f t="shared" si="116"/>
        <v>4719.6979327312483</v>
      </c>
      <c r="BA334" s="5">
        <f t="shared" si="86"/>
        <v>3818.6849473361017</v>
      </c>
      <c r="BB334" s="35">
        <f t="shared" si="87"/>
        <v>0.31786597495551511</v>
      </c>
      <c r="BC334" s="5">
        <f t="shared" si="88"/>
        <v>901.01298539514676</v>
      </c>
      <c r="BD334" s="35">
        <f t="shared" si="89"/>
        <v>7.4999999999999997E-2</v>
      </c>
      <c r="BE334" s="5">
        <f t="shared" si="117"/>
        <v>534656.6072841126</v>
      </c>
      <c r="BF334" s="5">
        <f t="shared" si="118"/>
        <v>1008684.6167190053</v>
      </c>
      <c r="BG334" s="5">
        <f t="shared" si="90"/>
        <v>140343.3927158874</v>
      </c>
      <c r="BH334" s="5">
        <f t="shared" si="91"/>
        <v>1543341.224003118</v>
      </c>
      <c r="BI334" s="150"/>
      <c r="BJ334" s="2">
        <v>327</v>
      </c>
      <c r="BK334" s="118">
        <v>54789</v>
      </c>
      <c r="BL334" s="5">
        <f t="shared" si="119"/>
        <v>141142.53609105514</v>
      </c>
      <c r="BM334" s="5">
        <f t="shared" si="120"/>
        <v>4604.6898903792935</v>
      </c>
      <c r="BN334" s="5">
        <f t="shared" si="92"/>
        <v>3751.9537348291688</v>
      </c>
      <c r="BO334" s="35">
        <f t="shared" si="93"/>
        <v>0.31899274354050217</v>
      </c>
      <c r="BP334" s="5">
        <f t="shared" si="94"/>
        <v>852.73615555012475</v>
      </c>
      <c r="BQ334" s="35">
        <f t="shared" si="95"/>
        <v>7.2499999999999995E-2</v>
      </c>
      <c r="BR334" s="5">
        <f t="shared" si="121"/>
        <v>537609.41764377418</v>
      </c>
      <c r="BS334" s="5">
        <f t="shared" si="122"/>
        <v>968124.17651025497</v>
      </c>
      <c r="BT334" s="5">
        <f t="shared" si="96"/>
        <v>137390.58235622596</v>
      </c>
      <c r="BU334" s="5">
        <f t="shared" si="97"/>
        <v>1505733.5941540292</v>
      </c>
      <c r="BV334" s="150"/>
      <c r="BW334" s="2">
        <v>327</v>
      </c>
      <c r="BX334" s="118">
        <v>54789</v>
      </c>
      <c r="BY334" s="5">
        <f t="shared" si="123"/>
        <v>138134.84957871365</v>
      </c>
      <c r="BZ334" s="5">
        <f t="shared" si="124"/>
        <v>4490.7918424594827</v>
      </c>
      <c r="CA334" s="5">
        <f t="shared" si="98"/>
        <v>3685.0052199169863</v>
      </c>
      <c r="CB334" s="35">
        <f t="shared" si="99"/>
        <v>0.32012242221182446</v>
      </c>
      <c r="CC334" s="5">
        <f t="shared" si="100"/>
        <v>805.78662254249627</v>
      </c>
      <c r="CD334" s="35">
        <f t="shared" si="101"/>
        <v>7.0000000000000007E-2</v>
      </c>
      <c r="CE334" s="5">
        <f t="shared" si="125"/>
        <v>540550.1556412034</v>
      </c>
      <c r="CF334" s="5">
        <f t="shared" si="126"/>
        <v>927938.77684304805</v>
      </c>
      <c r="CG334" s="5">
        <f t="shared" si="102"/>
        <v>134449.84435879666</v>
      </c>
      <c r="CH334" s="5">
        <f t="shared" si="103"/>
        <v>1468488.9324842514</v>
      </c>
    </row>
    <row r="335" spans="9:86" ht="14.25" customHeight="1">
      <c r="I335" s="150"/>
      <c r="J335" s="2">
        <v>328</v>
      </c>
      <c r="K335" s="118">
        <v>54820</v>
      </c>
      <c r="L335" s="5">
        <f t="shared" si="104"/>
        <v>149262.64369300121</v>
      </c>
      <c r="M335" s="5">
        <f t="shared" si="67"/>
        <v>5071.049577343746</v>
      </c>
      <c r="N335" s="5">
        <f t="shared" si="68"/>
        <v>4044.8689019543626</v>
      </c>
      <c r="O335" s="35">
        <f t="shared" si="69"/>
        <v>0.32518804184712613</v>
      </c>
      <c r="P335" s="5">
        <f t="shared" si="70"/>
        <v>1026.1806753893834</v>
      </c>
      <c r="Q335" s="35">
        <f t="shared" si="71"/>
        <v>8.2500000000000004E-2</v>
      </c>
      <c r="R335" s="5">
        <f t="shared" si="105"/>
        <v>529782.22520895326</v>
      </c>
      <c r="S335" s="5">
        <f t="shared" si="106"/>
        <v>1133522.0361597952</v>
      </c>
      <c r="T335" s="5">
        <f t="shared" si="72"/>
        <v>145217.77479104686</v>
      </c>
      <c r="U335" s="5">
        <f t="shared" si="73"/>
        <v>1663304.2613687485</v>
      </c>
      <c r="V335" s="150"/>
      <c r="W335" s="2">
        <v>328</v>
      </c>
      <c r="X335" s="118">
        <v>54820</v>
      </c>
      <c r="Y335" s="5">
        <f t="shared" si="107"/>
        <v>146280.56512106984</v>
      </c>
      <c r="Z335" s="5">
        <f t="shared" si="108"/>
        <v>4952.9108736857979</v>
      </c>
      <c r="AA335" s="5">
        <f t="shared" si="74"/>
        <v>3977.707106211999</v>
      </c>
      <c r="AB335" s="35">
        <f t="shared" si="75"/>
        <v>0.32630777188369453</v>
      </c>
      <c r="AC335" s="5">
        <f t="shared" si="76"/>
        <v>975.20376747379896</v>
      </c>
      <c r="AD335" s="35">
        <f t="shared" si="77"/>
        <v>0.08</v>
      </c>
      <c r="AE335" s="5">
        <f t="shared" si="109"/>
        <v>532697.14198514202</v>
      </c>
      <c r="AF335" s="5">
        <f t="shared" si="110"/>
        <v>1091857.624583801</v>
      </c>
      <c r="AG335" s="5">
        <f t="shared" si="78"/>
        <v>142302.85801485783</v>
      </c>
      <c r="AH335" s="5">
        <f t="shared" si="79"/>
        <v>1624554.7665689429</v>
      </c>
      <c r="AI335" s="150"/>
      <c r="AJ335" s="2">
        <v>328</v>
      </c>
      <c r="AK335" s="118">
        <v>54820</v>
      </c>
      <c r="AL335" s="5">
        <f t="shared" si="111"/>
        <v>143307.10433600852</v>
      </c>
      <c r="AM335" s="5">
        <f t="shared" si="112"/>
        <v>4835.7826575235513</v>
      </c>
      <c r="AN335" s="5">
        <f t="shared" si="80"/>
        <v>3910.2576086868294</v>
      </c>
      <c r="AO335" s="35">
        <f t="shared" si="81"/>
        <v>0.32743032190659982</v>
      </c>
      <c r="AP335" s="5">
        <f t="shared" si="82"/>
        <v>925.52504883672168</v>
      </c>
      <c r="AQ335" s="35">
        <f t="shared" si="83"/>
        <v>7.7499999999999999E-2</v>
      </c>
      <c r="AR335" s="5">
        <f t="shared" si="113"/>
        <v>535603.15327267803</v>
      </c>
      <c r="AS335" s="5">
        <f t="shared" si="114"/>
        <v>1050533.5583950477</v>
      </c>
      <c r="AT335" s="5">
        <f t="shared" si="84"/>
        <v>139396.84672732168</v>
      </c>
      <c r="AU335" s="5">
        <f t="shared" si="85"/>
        <v>1586136.7116677258</v>
      </c>
      <c r="AV335" s="150"/>
      <c r="AW335" s="2">
        <v>328</v>
      </c>
      <c r="AX335" s="118">
        <v>54820</v>
      </c>
      <c r="AY335" s="5">
        <f t="shared" si="115"/>
        <v>140343.3927158874</v>
      </c>
      <c r="AZ335" s="5">
        <f t="shared" si="116"/>
        <v>4719.6979327312483</v>
      </c>
      <c r="BA335" s="5">
        <f t="shared" si="86"/>
        <v>3842.5517282569522</v>
      </c>
      <c r="BB335" s="35">
        <f t="shared" si="87"/>
        <v>0.32855569362235842</v>
      </c>
      <c r="BC335" s="5">
        <f t="shared" si="88"/>
        <v>877.14620447429616</v>
      </c>
      <c r="BD335" s="35">
        <f t="shared" si="89"/>
        <v>7.4999999999999997E-2</v>
      </c>
      <c r="BE335" s="5">
        <f t="shared" si="117"/>
        <v>538499.15901236958</v>
      </c>
      <c r="BF335" s="5">
        <f t="shared" si="118"/>
        <v>1009561.7629234795</v>
      </c>
      <c r="BG335" s="5">
        <f t="shared" si="90"/>
        <v>136500.84098763045</v>
      </c>
      <c r="BH335" s="5">
        <f t="shared" si="91"/>
        <v>1548060.9219358491</v>
      </c>
      <c r="BI335" s="150"/>
      <c r="BJ335" s="2">
        <v>328</v>
      </c>
      <c r="BK335" s="118">
        <v>54820</v>
      </c>
      <c r="BL335" s="5">
        <f t="shared" si="119"/>
        <v>137390.58235622596</v>
      </c>
      <c r="BM335" s="5">
        <f t="shared" si="120"/>
        <v>4604.6898903792935</v>
      </c>
      <c r="BN335" s="5">
        <f t="shared" si="92"/>
        <v>3774.6217886437616</v>
      </c>
      <c r="BO335" s="35">
        <f t="shared" si="93"/>
        <v>0.32968388871286081</v>
      </c>
      <c r="BP335" s="5">
        <f t="shared" si="94"/>
        <v>830.06810173553185</v>
      </c>
      <c r="BQ335" s="35">
        <f t="shared" si="95"/>
        <v>7.2499999999999995E-2</v>
      </c>
      <c r="BR335" s="5">
        <f t="shared" si="121"/>
        <v>541384.03943241795</v>
      </c>
      <c r="BS335" s="5">
        <f t="shared" si="122"/>
        <v>968954.24461199052</v>
      </c>
      <c r="BT335" s="5">
        <f t="shared" si="96"/>
        <v>133615.96056758219</v>
      </c>
      <c r="BU335" s="5">
        <f t="shared" si="97"/>
        <v>1510338.2840444085</v>
      </c>
      <c r="BV335" s="150"/>
      <c r="BW335" s="2">
        <v>328</v>
      </c>
      <c r="BX335" s="118">
        <v>54820</v>
      </c>
      <c r="BY335" s="5">
        <f t="shared" si="123"/>
        <v>134449.84435879666</v>
      </c>
      <c r="BZ335" s="5">
        <f t="shared" si="124"/>
        <v>4490.7918424594827</v>
      </c>
      <c r="CA335" s="5">
        <f t="shared" si="98"/>
        <v>3706.5010836998354</v>
      </c>
      <c r="CB335" s="35">
        <f t="shared" si="99"/>
        <v>0.33081490883472309</v>
      </c>
      <c r="CC335" s="5">
        <f t="shared" si="100"/>
        <v>784.29075875964725</v>
      </c>
      <c r="CD335" s="35">
        <f t="shared" si="101"/>
        <v>7.0000000000000007E-2</v>
      </c>
      <c r="CE335" s="5">
        <f t="shared" si="125"/>
        <v>544256.65672490327</v>
      </c>
      <c r="CF335" s="5">
        <f t="shared" si="126"/>
        <v>928723.06760180765</v>
      </c>
      <c r="CG335" s="5">
        <f t="shared" si="102"/>
        <v>130743.34327509682</v>
      </c>
      <c r="CH335" s="5">
        <f t="shared" si="103"/>
        <v>1472979.7243267109</v>
      </c>
    </row>
    <row r="336" spans="9:86" ht="14.25" customHeight="1">
      <c r="I336" s="150"/>
      <c r="J336" s="2">
        <v>329</v>
      </c>
      <c r="K336" s="118">
        <v>54848</v>
      </c>
      <c r="L336" s="5">
        <f t="shared" si="104"/>
        <v>145217.77479104686</v>
      </c>
      <c r="M336" s="5">
        <f t="shared" si="67"/>
        <v>5071.049577343746</v>
      </c>
      <c r="N336" s="5">
        <f t="shared" si="68"/>
        <v>4072.6773756552989</v>
      </c>
      <c r="O336" s="35">
        <f t="shared" si="69"/>
        <v>0.3365437087724657</v>
      </c>
      <c r="P336" s="5">
        <f t="shared" si="70"/>
        <v>998.37220168844715</v>
      </c>
      <c r="Q336" s="35">
        <f t="shared" si="71"/>
        <v>8.2500000000000004E-2</v>
      </c>
      <c r="R336" s="5">
        <f t="shared" si="105"/>
        <v>533854.90258460853</v>
      </c>
      <c r="S336" s="5">
        <f t="shared" si="106"/>
        <v>1134520.4083614836</v>
      </c>
      <c r="T336" s="5">
        <f t="shared" si="72"/>
        <v>141145.09741539156</v>
      </c>
      <c r="U336" s="5">
        <f t="shared" si="73"/>
        <v>1668375.310946092</v>
      </c>
      <c r="V336" s="150"/>
      <c r="W336" s="2">
        <v>329</v>
      </c>
      <c r="X336" s="118">
        <v>54848</v>
      </c>
      <c r="Y336" s="5">
        <f t="shared" si="107"/>
        <v>142302.85801485783</v>
      </c>
      <c r="Z336" s="5">
        <f t="shared" si="108"/>
        <v>4952.9108736857979</v>
      </c>
      <c r="AA336" s="5">
        <f t="shared" si="74"/>
        <v>4004.2251535867454</v>
      </c>
      <c r="AB336" s="35">
        <f t="shared" si="75"/>
        <v>0.33766505123898477</v>
      </c>
      <c r="AC336" s="5">
        <f t="shared" si="76"/>
        <v>948.68572009905233</v>
      </c>
      <c r="AD336" s="35">
        <f t="shared" si="77"/>
        <v>0.08</v>
      </c>
      <c r="AE336" s="5">
        <f t="shared" si="109"/>
        <v>536701.36713872873</v>
      </c>
      <c r="AF336" s="5">
        <f t="shared" si="110"/>
        <v>1092806.3103039002</v>
      </c>
      <c r="AG336" s="5">
        <f t="shared" si="78"/>
        <v>138298.63286127109</v>
      </c>
      <c r="AH336" s="5">
        <f t="shared" si="79"/>
        <v>1629507.6774426289</v>
      </c>
      <c r="AI336" s="150"/>
      <c r="AJ336" s="2">
        <v>329</v>
      </c>
      <c r="AK336" s="118">
        <v>54848</v>
      </c>
      <c r="AL336" s="5">
        <f t="shared" si="111"/>
        <v>139396.84672732168</v>
      </c>
      <c r="AM336" s="5">
        <f t="shared" si="112"/>
        <v>4835.7826575235513</v>
      </c>
      <c r="AN336" s="5">
        <f t="shared" si="80"/>
        <v>3935.5113557429322</v>
      </c>
      <c r="AO336" s="35">
        <f t="shared" si="81"/>
        <v>0.33878912886240276</v>
      </c>
      <c r="AP336" s="5">
        <f t="shared" si="82"/>
        <v>900.27130178061918</v>
      </c>
      <c r="AQ336" s="35">
        <f t="shared" si="83"/>
        <v>7.7499999999999999E-2</v>
      </c>
      <c r="AR336" s="5">
        <f t="shared" si="113"/>
        <v>539538.66462842096</v>
      </c>
      <c r="AS336" s="5">
        <f t="shared" si="114"/>
        <v>1051433.8296968283</v>
      </c>
      <c r="AT336" s="5">
        <f t="shared" si="84"/>
        <v>135461.33537157875</v>
      </c>
      <c r="AU336" s="5">
        <f t="shared" si="85"/>
        <v>1590972.4943252492</v>
      </c>
      <c r="AV336" s="150"/>
      <c r="AW336" s="2">
        <v>329</v>
      </c>
      <c r="AX336" s="118">
        <v>54848</v>
      </c>
      <c r="AY336" s="5">
        <f t="shared" si="115"/>
        <v>136500.84098763045</v>
      </c>
      <c r="AZ336" s="5">
        <f t="shared" si="116"/>
        <v>4719.6979327312483</v>
      </c>
      <c r="BA336" s="5">
        <f t="shared" si="86"/>
        <v>3866.5676765585581</v>
      </c>
      <c r="BB336" s="35">
        <f t="shared" si="87"/>
        <v>0.33991594324980978</v>
      </c>
      <c r="BC336" s="5">
        <f t="shared" si="88"/>
        <v>853.13025617269022</v>
      </c>
      <c r="BD336" s="35">
        <f t="shared" si="89"/>
        <v>7.4999999999999997E-2</v>
      </c>
      <c r="BE336" s="5">
        <f t="shared" si="117"/>
        <v>542365.72668892809</v>
      </c>
      <c r="BF336" s="5">
        <f t="shared" si="118"/>
        <v>1010414.8931796523</v>
      </c>
      <c r="BG336" s="5">
        <f t="shared" si="90"/>
        <v>132634.27331107188</v>
      </c>
      <c r="BH336" s="5">
        <f t="shared" si="91"/>
        <v>1552780.6198685803</v>
      </c>
      <c r="BI336" s="150"/>
      <c r="BJ336" s="2">
        <v>329</v>
      </c>
      <c r="BK336" s="118">
        <v>54848</v>
      </c>
      <c r="BL336" s="5">
        <f t="shared" si="119"/>
        <v>133615.96056758219</v>
      </c>
      <c r="BM336" s="5">
        <f t="shared" si="120"/>
        <v>4604.6898903792935</v>
      </c>
      <c r="BN336" s="5">
        <f t="shared" si="92"/>
        <v>3797.4267952834844</v>
      </c>
      <c r="BO336" s="35">
        <f t="shared" si="93"/>
        <v>0.34104549598588718</v>
      </c>
      <c r="BP336" s="5">
        <f t="shared" si="94"/>
        <v>807.26309509580904</v>
      </c>
      <c r="BQ336" s="35">
        <f t="shared" si="95"/>
        <v>7.2499999999999995E-2</v>
      </c>
      <c r="BR336" s="5">
        <f t="shared" si="121"/>
        <v>545181.4662277014</v>
      </c>
      <c r="BS336" s="5">
        <f t="shared" si="122"/>
        <v>969761.50770708628</v>
      </c>
      <c r="BT336" s="5">
        <f t="shared" si="96"/>
        <v>129818.53377229872</v>
      </c>
      <c r="BU336" s="5">
        <f t="shared" si="97"/>
        <v>1514942.9739347878</v>
      </c>
      <c r="BV336" s="150"/>
      <c r="BW336" s="2">
        <v>329</v>
      </c>
      <c r="BX336" s="118">
        <v>54848</v>
      </c>
      <c r="BY336" s="5">
        <f t="shared" si="123"/>
        <v>130743.34327509682</v>
      </c>
      <c r="BZ336" s="5">
        <f t="shared" si="124"/>
        <v>4490.7918424594827</v>
      </c>
      <c r="CA336" s="5">
        <f t="shared" si="98"/>
        <v>3728.122340021418</v>
      </c>
      <c r="CB336" s="35">
        <f t="shared" si="99"/>
        <v>0.34217778863222881</v>
      </c>
      <c r="CC336" s="5">
        <f t="shared" si="100"/>
        <v>762.6695024380648</v>
      </c>
      <c r="CD336" s="35">
        <f t="shared" si="101"/>
        <v>7.0000000000000007E-2</v>
      </c>
      <c r="CE336" s="5">
        <f t="shared" si="125"/>
        <v>547984.77906492469</v>
      </c>
      <c r="CF336" s="5">
        <f t="shared" si="126"/>
        <v>929485.73710424569</v>
      </c>
      <c r="CG336" s="5">
        <f t="shared" si="102"/>
        <v>127015.2209350754</v>
      </c>
      <c r="CH336" s="5">
        <f t="shared" si="103"/>
        <v>1477470.5161691704</v>
      </c>
    </row>
    <row r="337" spans="9:86" ht="14.25" customHeight="1">
      <c r="I337" s="150"/>
      <c r="J337" s="2">
        <v>330</v>
      </c>
      <c r="K337" s="118">
        <v>54879</v>
      </c>
      <c r="L337" s="5">
        <f t="shared" si="104"/>
        <v>141145.09741539156</v>
      </c>
      <c r="M337" s="5">
        <f t="shared" si="67"/>
        <v>5071.049577343746</v>
      </c>
      <c r="N337" s="5">
        <f t="shared" si="68"/>
        <v>4100.677032612929</v>
      </c>
      <c r="O337" s="35">
        <f t="shared" si="69"/>
        <v>0.34863502376235644</v>
      </c>
      <c r="P337" s="5">
        <f t="shared" si="70"/>
        <v>970.37254473081703</v>
      </c>
      <c r="Q337" s="35">
        <f t="shared" si="71"/>
        <v>8.2500000000000004E-2</v>
      </c>
      <c r="R337" s="5">
        <f t="shared" si="105"/>
        <v>537955.57961722149</v>
      </c>
      <c r="S337" s="5">
        <f t="shared" si="106"/>
        <v>1135490.7809062144</v>
      </c>
      <c r="T337" s="5">
        <f t="shared" si="72"/>
        <v>137044.42038277863</v>
      </c>
      <c r="U337" s="5">
        <f t="shared" si="73"/>
        <v>1673446.3605234358</v>
      </c>
      <c r="V337" s="150"/>
      <c r="W337" s="2">
        <v>330</v>
      </c>
      <c r="X337" s="118">
        <v>54879</v>
      </c>
      <c r="Y337" s="5">
        <f t="shared" si="107"/>
        <v>138298.63286127109</v>
      </c>
      <c r="Z337" s="5">
        <f t="shared" si="108"/>
        <v>4952.9108736857979</v>
      </c>
      <c r="AA337" s="5">
        <f t="shared" si="74"/>
        <v>4030.9199879439907</v>
      </c>
      <c r="AB337" s="35">
        <f t="shared" si="75"/>
        <v>0.34975790327478812</v>
      </c>
      <c r="AC337" s="5">
        <f t="shared" si="76"/>
        <v>921.99088574180735</v>
      </c>
      <c r="AD337" s="35">
        <f t="shared" si="77"/>
        <v>0.08</v>
      </c>
      <c r="AE337" s="5">
        <f t="shared" si="109"/>
        <v>540732.28712667269</v>
      </c>
      <c r="AF337" s="5">
        <f t="shared" si="110"/>
        <v>1093728.3011896419</v>
      </c>
      <c r="AG337" s="5">
        <f t="shared" si="78"/>
        <v>134267.71287332711</v>
      </c>
      <c r="AH337" s="5">
        <f t="shared" si="79"/>
        <v>1634460.5883163146</v>
      </c>
      <c r="AI337" s="150"/>
      <c r="AJ337" s="2">
        <v>330</v>
      </c>
      <c r="AK337" s="118">
        <v>54879</v>
      </c>
      <c r="AL337" s="5">
        <f t="shared" si="111"/>
        <v>135461.33537157875</v>
      </c>
      <c r="AM337" s="5">
        <f t="shared" si="112"/>
        <v>4835.7826575235513</v>
      </c>
      <c r="AN337" s="5">
        <f t="shared" si="80"/>
        <v>3960.9281999154387</v>
      </c>
      <c r="AO337" s="35">
        <f t="shared" si="81"/>
        <v>0.35088343303721636</v>
      </c>
      <c r="AP337" s="5">
        <f t="shared" si="82"/>
        <v>874.85445760811274</v>
      </c>
      <c r="AQ337" s="35">
        <f t="shared" si="83"/>
        <v>7.7499999999999999E-2</v>
      </c>
      <c r="AR337" s="5">
        <f t="shared" si="113"/>
        <v>543499.5928283364</v>
      </c>
      <c r="AS337" s="5">
        <f t="shared" si="114"/>
        <v>1052308.6841544365</v>
      </c>
      <c r="AT337" s="5">
        <f t="shared" si="84"/>
        <v>131500.4071716633</v>
      </c>
      <c r="AU337" s="5">
        <f t="shared" si="85"/>
        <v>1595808.2769827729</v>
      </c>
      <c r="AV337" s="150"/>
      <c r="AW337" s="2">
        <v>330</v>
      </c>
      <c r="AX337" s="118">
        <v>54879</v>
      </c>
      <c r="AY337" s="5">
        <f t="shared" si="115"/>
        <v>132634.27331107188</v>
      </c>
      <c r="AZ337" s="5">
        <f t="shared" si="116"/>
        <v>4719.6979327312483</v>
      </c>
      <c r="BA337" s="5">
        <f t="shared" si="86"/>
        <v>3890.7337245370491</v>
      </c>
      <c r="BB337" s="35">
        <f t="shared" si="87"/>
        <v>0.35201161456167274</v>
      </c>
      <c r="BC337" s="5">
        <f t="shared" si="88"/>
        <v>828.96420819419916</v>
      </c>
      <c r="BD337" s="35">
        <f t="shared" si="89"/>
        <v>7.4999999999999997E-2</v>
      </c>
      <c r="BE337" s="5">
        <f t="shared" si="117"/>
        <v>546256.46041346516</v>
      </c>
      <c r="BF337" s="5">
        <f t="shared" si="118"/>
        <v>1011243.8573878465</v>
      </c>
      <c r="BG337" s="5">
        <f t="shared" si="90"/>
        <v>128743.53958653484</v>
      </c>
      <c r="BH337" s="5">
        <f t="shared" si="91"/>
        <v>1557500.3178013116</v>
      </c>
      <c r="BI337" s="150"/>
      <c r="BJ337" s="2">
        <v>330</v>
      </c>
      <c r="BK337" s="118">
        <v>54879</v>
      </c>
      <c r="BL337" s="5">
        <f t="shared" si="119"/>
        <v>129818.53377229872</v>
      </c>
      <c r="BM337" s="5">
        <f t="shared" si="120"/>
        <v>4604.6898903792935</v>
      </c>
      <c r="BN337" s="5">
        <f t="shared" si="92"/>
        <v>3820.3695821716556</v>
      </c>
      <c r="BO337" s="35">
        <f t="shared" si="93"/>
        <v>0.35314244933986738</v>
      </c>
      <c r="BP337" s="5">
        <f t="shared" si="94"/>
        <v>784.32030820763805</v>
      </c>
      <c r="BQ337" s="35">
        <f t="shared" si="95"/>
        <v>7.2499999999999995E-2</v>
      </c>
      <c r="BR337" s="5">
        <f t="shared" si="121"/>
        <v>549001.83580987307</v>
      </c>
      <c r="BS337" s="5">
        <f t="shared" si="122"/>
        <v>970545.82801529393</v>
      </c>
      <c r="BT337" s="5">
        <f t="shared" si="96"/>
        <v>125998.16419012706</v>
      </c>
      <c r="BU337" s="5">
        <f t="shared" si="97"/>
        <v>1519547.6638251669</v>
      </c>
      <c r="BV337" s="150"/>
      <c r="BW337" s="2">
        <v>330</v>
      </c>
      <c r="BX337" s="118">
        <v>54879</v>
      </c>
      <c r="BY337" s="5">
        <f t="shared" si="123"/>
        <v>127015.2209350754</v>
      </c>
      <c r="BZ337" s="5">
        <f t="shared" si="124"/>
        <v>4490.7918424594827</v>
      </c>
      <c r="CA337" s="5">
        <f t="shared" si="98"/>
        <v>3749.8697203382094</v>
      </c>
      <c r="CB337" s="35">
        <f t="shared" si="99"/>
        <v>0.35427593884247732</v>
      </c>
      <c r="CC337" s="5">
        <f t="shared" si="100"/>
        <v>740.92212212127322</v>
      </c>
      <c r="CD337" s="35">
        <f t="shared" si="101"/>
        <v>7.0000000000000007E-2</v>
      </c>
      <c r="CE337" s="5">
        <f t="shared" si="125"/>
        <v>551734.64878526295</v>
      </c>
      <c r="CF337" s="5">
        <f t="shared" si="126"/>
        <v>930226.65922636702</v>
      </c>
      <c r="CG337" s="5">
        <f t="shared" si="102"/>
        <v>123265.35121473719</v>
      </c>
      <c r="CH337" s="5">
        <f t="shared" si="103"/>
        <v>1481961.3080116301</v>
      </c>
    </row>
    <row r="338" spans="9:86" ht="14.25" customHeight="1">
      <c r="I338" s="150"/>
      <c r="J338" s="2">
        <v>331</v>
      </c>
      <c r="K338" s="118">
        <v>54909</v>
      </c>
      <c r="L338" s="5">
        <f t="shared" si="104"/>
        <v>137044.42038277863</v>
      </c>
      <c r="M338" s="5">
        <f t="shared" si="67"/>
        <v>5071.049577343746</v>
      </c>
      <c r="N338" s="5">
        <f t="shared" si="68"/>
        <v>4128.8691872121426</v>
      </c>
      <c r="O338" s="35">
        <f t="shared" si="69"/>
        <v>0.36153555254681385</v>
      </c>
      <c r="P338" s="5">
        <f t="shared" si="70"/>
        <v>942.18039013160308</v>
      </c>
      <c r="Q338" s="35">
        <f t="shared" si="71"/>
        <v>8.2500000000000004E-2</v>
      </c>
      <c r="R338" s="5">
        <f t="shared" si="105"/>
        <v>542084.44880443369</v>
      </c>
      <c r="S338" s="5">
        <f t="shared" si="106"/>
        <v>1136432.961296346</v>
      </c>
      <c r="T338" s="5">
        <f t="shared" si="72"/>
        <v>132915.55119556648</v>
      </c>
      <c r="U338" s="5">
        <f t="shared" si="73"/>
        <v>1678517.4101007797</v>
      </c>
      <c r="V338" s="150"/>
      <c r="W338" s="2">
        <v>331</v>
      </c>
      <c r="X338" s="118">
        <v>54909</v>
      </c>
      <c r="Y338" s="5">
        <f t="shared" si="107"/>
        <v>134267.71287332711</v>
      </c>
      <c r="Z338" s="5">
        <f t="shared" si="108"/>
        <v>4952.9108736857979</v>
      </c>
      <c r="AA338" s="5">
        <f t="shared" si="74"/>
        <v>4057.7927878636174</v>
      </c>
      <c r="AB338" s="35">
        <f t="shared" si="75"/>
        <v>0.36265988607627941</v>
      </c>
      <c r="AC338" s="5">
        <f t="shared" si="76"/>
        <v>895.11808582218077</v>
      </c>
      <c r="AD338" s="35">
        <f t="shared" si="77"/>
        <v>0.08</v>
      </c>
      <c r="AE338" s="5">
        <f t="shared" si="109"/>
        <v>544790.07991453633</v>
      </c>
      <c r="AF338" s="5">
        <f t="shared" si="110"/>
        <v>1094623.419275464</v>
      </c>
      <c r="AG338" s="5">
        <f t="shared" si="78"/>
        <v>130209.9200854635</v>
      </c>
      <c r="AH338" s="5">
        <f t="shared" si="79"/>
        <v>1639413.4991900004</v>
      </c>
      <c r="AI338" s="150"/>
      <c r="AJ338" s="2">
        <v>331</v>
      </c>
      <c r="AK338" s="118">
        <v>54909</v>
      </c>
      <c r="AL338" s="5">
        <f t="shared" si="111"/>
        <v>131500.4071716633</v>
      </c>
      <c r="AM338" s="5">
        <f t="shared" si="112"/>
        <v>4835.7826575235513</v>
      </c>
      <c r="AN338" s="5">
        <f t="shared" si="80"/>
        <v>3986.5091945398926</v>
      </c>
      <c r="AO338" s="35">
        <f t="shared" si="81"/>
        <v>0.36378678487306793</v>
      </c>
      <c r="AP338" s="5">
        <f t="shared" si="82"/>
        <v>849.27346298365887</v>
      </c>
      <c r="AQ338" s="35">
        <f t="shared" si="83"/>
        <v>7.7499999999999999E-2</v>
      </c>
      <c r="AR338" s="5">
        <f t="shared" si="113"/>
        <v>547486.10202287626</v>
      </c>
      <c r="AS338" s="5">
        <f t="shared" si="114"/>
        <v>1053157.95761742</v>
      </c>
      <c r="AT338" s="5">
        <f t="shared" si="84"/>
        <v>127513.89797712342</v>
      </c>
      <c r="AU338" s="5">
        <f t="shared" si="85"/>
        <v>1600644.0596402963</v>
      </c>
      <c r="AV338" s="150"/>
      <c r="AW338" s="2">
        <v>331</v>
      </c>
      <c r="AX338" s="118">
        <v>54909</v>
      </c>
      <c r="AY338" s="5">
        <f t="shared" si="115"/>
        <v>128743.53958653484</v>
      </c>
      <c r="AZ338" s="5">
        <f t="shared" si="116"/>
        <v>4719.6979327312483</v>
      </c>
      <c r="BA338" s="5">
        <f t="shared" si="86"/>
        <v>3915.0508103154057</v>
      </c>
      <c r="BB338" s="35">
        <f t="shared" si="87"/>
        <v>0.3649162503583871</v>
      </c>
      <c r="BC338" s="5">
        <f t="shared" si="88"/>
        <v>804.64712241584266</v>
      </c>
      <c r="BD338" s="35">
        <f t="shared" si="89"/>
        <v>7.4999999999999997E-2</v>
      </c>
      <c r="BE338" s="5">
        <f t="shared" si="117"/>
        <v>550171.51122378057</v>
      </c>
      <c r="BF338" s="5">
        <f t="shared" si="118"/>
        <v>1012048.5045102623</v>
      </c>
      <c r="BG338" s="5">
        <f t="shared" si="90"/>
        <v>124828.48877621944</v>
      </c>
      <c r="BH338" s="5">
        <f t="shared" si="91"/>
        <v>1562220.015734043</v>
      </c>
      <c r="BI338" s="150"/>
      <c r="BJ338" s="2">
        <v>331</v>
      </c>
      <c r="BK338" s="118">
        <v>54909</v>
      </c>
      <c r="BL338" s="5">
        <f t="shared" si="119"/>
        <v>125998.16419012706</v>
      </c>
      <c r="BM338" s="5">
        <f t="shared" si="120"/>
        <v>4604.6898903792935</v>
      </c>
      <c r="BN338" s="5">
        <f t="shared" si="92"/>
        <v>3843.4509817306093</v>
      </c>
      <c r="BO338" s="35">
        <f t="shared" si="93"/>
        <v>0.36604828393508676</v>
      </c>
      <c r="BP338" s="5">
        <f t="shared" si="94"/>
        <v>761.23890864868429</v>
      </c>
      <c r="BQ338" s="35">
        <f t="shared" si="95"/>
        <v>7.2499999999999995E-2</v>
      </c>
      <c r="BR338" s="5">
        <f t="shared" si="121"/>
        <v>552845.28679160366</v>
      </c>
      <c r="BS338" s="5">
        <f t="shared" si="122"/>
        <v>971307.06692394265</v>
      </c>
      <c r="BT338" s="5">
        <f t="shared" si="96"/>
        <v>122154.71320839645</v>
      </c>
      <c r="BU338" s="5">
        <f t="shared" si="97"/>
        <v>1524152.3537155464</v>
      </c>
      <c r="BV338" s="150"/>
      <c r="BW338" s="2">
        <v>331</v>
      </c>
      <c r="BX338" s="118">
        <v>54909</v>
      </c>
      <c r="BY338" s="5">
        <f t="shared" si="123"/>
        <v>123265.35121473719</v>
      </c>
      <c r="BZ338" s="5">
        <f t="shared" si="124"/>
        <v>4490.7918424594827</v>
      </c>
      <c r="CA338" s="5">
        <f t="shared" si="98"/>
        <v>3771.7439603735156</v>
      </c>
      <c r="CB338" s="35">
        <f t="shared" si="99"/>
        <v>0.36718288698690649</v>
      </c>
      <c r="CC338" s="5">
        <f t="shared" si="100"/>
        <v>719.04788208596699</v>
      </c>
      <c r="CD338" s="35">
        <f t="shared" si="101"/>
        <v>7.0000000000000007E-2</v>
      </c>
      <c r="CE338" s="5">
        <f t="shared" si="125"/>
        <v>555506.39274563652</v>
      </c>
      <c r="CF338" s="5">
        <f t="shared" si="126"/>
        <v>930945.70710845303</v>
      </c>
      <c r="CG338" s="5">
        <f t="shared" si="102"/>
        <v>119493.60725436368</v>
      </c>
      <c r="CH338" s="5">
        <f t="shared" si="103"/>
        <v>1486452.0998540896</v>
      </c>
    </row>
    <row r="339" spans="9:86" ht="14.25" customHeight="1">
      <c r="I339" s="150"/>
      <c r="J339" s="2">
        <v>332</v>
      </c>
      <c r="K339" s="118">
        <v>54940</v>
      </c>
      <c r="L339" s="5">
        <f t="shared" si="104"/>
        <v>132915.55119556648</v>
      </c>
      <c r="M339" s="5">
        <f t="shared" si="67"/>
        <v>5071.049577343746</v>
      </c>
      <c r="N339" s="5">
        <f t="shared" si="68"/>
        <v>4157.2551628742267</v>
      </c>
      <c r="O339" s="35">
        <f t="shared" si="69"/>
        <v>0.3753290078230872</v>
      </c>
      <c r="P339" s="5">
        <f t="shared" si="70"/>
        <v>913.79441446951955</v>
      </c>
      <c r="Q339" s="35">
        <f t="shared" si="71"/>
        <v>8.2500000000000004E-2</v>
      </c>
      <c r="R339" s="5">
        <f t="shared" si="105"/>
        <v>546241.70396730793</v>
      </c>
      <c r="S339" s="5">
        <f t="shared" si="106"/>
        <v>1137346.7557108155</v>
      </c>
      <c r="T339" s="5">
        <f t="shared" si="72"/>
        <v>128758.29603269226</v>
      </c>
      <c r="U339" s="5">
        <f t="shared" si="73"/>
        <v>1683588.4596781235</v>
      </c>
      <c r="V339" s="150"/>
      <c r="W339" s="2">
        <v>332</v>
      </c>
      <c r="X339" s="118">
        <v>54940</v>
      </c>
      <c r="Y339" s="5">
        <f t="shared" si="107"/>
        <v>130209.9200854635</v>
      </c>
      <c r="Z339" s="5">
        <f t="shared" si="108"/>
        <v>4952.9108736857979</v>
      </c>
      <c r="AA339" s="5">
        <f t="shared" si="74"/>
        <v>4084.8447397827076</v>
      </c>
      <c r="AB339" s="35">
        <f t="shared" si="75"/>
        <v>0.37645470364484795</v>
      </c>
      <c r="AC339" s="5">
        <f t="shared" si="76"/>
        <v>868.06613390309008</v>
      </c>
      <c r="AD339" s="35">
        <f t="shared" si="77"/>
        <v>0.08</v>
      </c>
      <c r="AE339" s="5">
        <f t="shared" si="109"/>
        <v>548874.92465431907</v>
      </c>
      <c r="AF339" s="5">
        <f t="shared" si="110"/>
        <v>1095491.4854093671</v>
      </c>
      <c r="AG339" s="5">
        <f t="shared" si="78"/>
        <v>126125.07534568079</v>
      </c>
      <c r="AH339" s="5">
        <f t="shared" si="79"/>
        <v>1644366.4100636863</v>
      </c>
      <c r="AI339" s="150"/>
      <c r="AJ339" s="2">
        <v>332</v>
      </c>
      <c r="AK339" s="118">
        <v>54940</v>
      </c>
      <c r="AL339" s="5">
        <f t="shared" si="111"/>
        <v>127513.89797712342</v>
      </c>
      <c r="AM339" s="5">
        <f t="shared" si="112"/>
        <v>4835.7826575235513</v>
      </c>
      <c r="AN339" s="5">
        <f t="shared" si="80"/>
        <v>4012.2553997546293</v>
      </c>
      <c r="AO339" s="35">
        <f t="shared" si="81"/>
        <v>0.37758287967711057</v>
      </c>
      <c r="AP339" s="5">
        <f t="shared" si="82"/>
        <v>823.52725776892203</v>
      </c>
      <c r="AQ339" s="35">
        <f t="shared" si="83"/>
        <v>7.7499999999999999E-2</v>
      </c>
      <c r="AR339" s="5">
        <f t="shared" si="113"/>
        <v>551498.35742263088</v>
      </c>
      <c r="AS339" s="5">
        <f t="shared" si="114"/>
        <v>1053981.4848751889</v>
      </c>
      <c r="AT339" s="5">
        <f t="shared" si="84"/>
        <v>123501.64257736878</v>
      </c>
      <c r="AU339" s="5">
        <f t="shared" si="85"/>
        <v>1605479.8422978199</v>
      </c>
      <c r="AV339" s="150"/>
      <c r="AW339" s="2">
        <v>332</v>
      </c>
      <c r="AX339" s="118">
        <v>54940</v>
      </c>
      <c r="AY339" s="5">
        <f t="shared" si="115"/>
        <v>124828.48877621944</v>
      </c>
      <c r="AZ339" s="5">
        <f t="shared" si="116"/>
        <v>4719.6979327312483</v>
      </c>
      <c r="BA339" s="5">
        <f t="shared" si="86"/>
        <v>3939.5198778798767</v>
      </c>
      <c r="BB339" s="35">
        <f t="shared" si="87"/>
        <v>0.37871353725436224</v>
      </c>
      <c r="BC339" s="5">
        <f t="shared" si="88"/>
        <v>780.17805485137148</v>
      </c>
      <c r="BD339" s="35">
        <f t="shared" si="89"/>
        <v>7.4999999999999997E-2</v>
      </c>
      <c r="BE339" s="5">
        <f t="shared" si="117"/>
        <v>554111.03110166045</v>
      </c>
      <c r="BF339" s="5">
        <f t="shared" si="118"/>
        <v>1012828.6825651136</v>
      </c>
      <c r="BG339" s="5">
        <f t="shared" si="90"/>
        <v>120888.96889833956</v>
      </c>
      <c r="BH339" s="5">
        <f t="shared" si="91"/>
        <v>1566939.7136667741</v>
      </c>
      <c r="BI339" s="150"/>
      <c r="BJ339" s="2">
        <v>332</v>
      </c>
      <c r="BK339" s="118">
        <v>54940</v>
      </c>
      <c r="BL339" s="5">
        <f t="shared" si="119"/>
        <v>122154.71320839645</v>
      </c>
      <c r="BM339" s="5">
        <f t="shared" si="120"/>
        <v>4604.6898903792935</v>
      </c>
      <c r="BN339" s="5">
        <f t="shared" si="92"/>
        <v>3866.6718314118984</v>
      </c>
      <c r="BO339" s="35">
        <f t="shared" si="93"/>
        <v>0.37984667769457314</v>
      </c>
      <c r="BP339" s="5">
        <f t="shared" si="94"/>
        <v>738.01805896739518</v>
      </c>
      <c r="BQ339" s="35">
        <f t="shared" si="95"/>
        <v>7.2499999999999995E-2</v>
      </c>
      <c r="BR339" s="5">
        <f t="shared" si="121"/>
        <v>556711.95862301555</v>
      </c>
      <c r="BS339" s="5">
        <f t="shared" si="122"/>
        <v>972045.08498291008</v>
      </c>
      <c r="BT339" s="5">
        <f t="shared" si="96"/>
        <v>118288.04137698456</v>
      </c>
      <c r="BU339" s="5">
        <f t="shared" si="97"/>
        <v>1528757.0436059255</v>
      </c>
      <c r="BV339" s="150"/>
      <c r="BW339" s="2">
        <v>332</v>
      </c>
      <c r="BX339" s="118">
        <v>54940</v>
      </c>
      <c r="BY339" s="5">
        <f t="shared" si="123"/>
        <v>119493.60725436368</v>
      </c>
      <c r="BZ339" s="5">
        <f t="shared" si="124"/>
        <v>4490.7918424594827</v>
      </c>
      <c r="CA339" s="5">
        <f t="shared" si="98"/>
        <v>3793.7458001423611</v>
      </c>
      <c r="CB339" s="35">
        <f t="shared" si="99"/>
        <v>0.38098230229840058</v>
      </c>
      <c r="CC339" s="5">
        <f t="shared" si="100"/>
        <v>697.04604231712153</v>
      </c>
      <c r="CD339" s="35">
        <f t="shared" si="101"/>
        <v>7.0000000000000007E-2</v>
      </c>
      <c r="CE339" s="5">
        <f t="shared" si="125"/>
        <v>559300.13854577893</v>
      </c>
      <c r="CF339" s="5">
        <f t="shared" si="126"/>
        <v>931642.75315077021</v>
      </c>
      <c r="CG339" s="5">
        <f t="shared" si="102"/>
        <v>115699.86145422132</v>
      </c>
      <c r="CH339" s="5">
        <f t="shared" si="103"/>
        <v>1490942.891696549</v>
      </c>
    </row>
    <row r="340" spans="9:86" ht="14.25" customHeight="1">
      <c r="I340" s="150"/>
      <c r="J340" s="2">
        <v>333</v>
      </c>
      <c r="K340" s="118">
        <v>54970</v>
      </c>
      <c r="L340" s="5">
        <f t="shared" si="104"/>
        <v>128758.29603269226</v>
      </c>
      <c r="M340" s="5">
        <f t="shared" si="67"/>
        <v>5071.049577343746</v>
      </c>
      <c r="N340" s="5">
        <f t="shared" si="68"/>
        <v>4185.8362921189864</v>
      </c>
      <c r="O340" s="35">
        <f t="shared" si="69"/>
        <v>0.39011106121406125</v>
      </c>
      <c r="P340" s="5">
        <f t="shared" si="70"/>
        <v>885.21328522475926</v>
      </c>
      <c r="Q340" s="35">
        <f t="shared" si="71"/>
        <v>8.2500000000000004E-2</v>
      </c>
      <c r="R340" s="5">
        <f t="shared" si="105"/>
        <v>550427.54025942693</v>
      </c>
      <c r="S340" s="5">
        <f t="shared" si="106"/>
        <v>1138231.9689960403</v>
      </c>
      <c r="T340" s="5">
        <f t="shared" si="72"/>
        <v>124572.45974057328</v>
      </c>
      <c r="U340" s="5">
        <f t="shared" si="73"/>
        <v>1688659.5092554672</v>
      </c>
      <c r="V340" s="150"/>
      <c r="W340" s="2">
        <v>333</v>
      </c>
      <c r="X340" s="118">
        <v>54970</v>
      </c>
      <c r="Y340" s="5">
        <f t="shared" si="107"/>
        <v>126125.07534568079</v>
      </c>
      <c r="Z340" s="5">
        <f t="shared" si="108"/>
        <v>4952.9108736857979</v>
      </c>
      <c r="AA340" s="5">
        <f t="shared" si="74"/>
        <v>4112.0770380479262</v>
      </c>
      <c r="AB340" s="35">
        <f t="shared" si="75"/>
        <v>0.39123801766882316</v>
      </c>
      <c r="AC340" s="5">
        <f t="shared" si="76"/>
        <v>840.83383563787197</v>
      </c>
      <c r="AD340" s="35">
        <f t="shared" si="77"/>
        <v>0.08</v>
      </c>
      <c r="AE340" s="5">
        <f t="shared" si="109"/>
        <v>552987.00169236702</v>
      </c>
      <c r="AF340" s="5">
        <f t="shared" si="110"/>
        <v>1096332.319245005</v>
      </c>
      <c r="AG340" s="5">
        <f t="shared" si="78"/>
        <v>122012.99830763286</v>
      </c>
      <c r="AH340" s="5">
        <f t="shared" si="79"/>
        <v>1649319.320937372</v>
      </c>
      <c r="AI340" s="150"/>
      <c r="AJ340" s="2">
        <v>333</v>
      </c>
      <c r="AK340" s="118">
        <v>54970</v>
      </c>
      <c r="AL340" s="5">
        <f t="shared" si="111"/>
        <v>123501.64257736878</v>
      </c>
      <c r="AM340" s="5">
        <f t="shared" si="112"/>
        <v>4835.7826575235513</v>
      </c>
      <c r="AN340" s="5">
        <f t="shared" si="80"/>
        <v>4038.1678825447111</v>
      </c>
      <c r="AO340" s="35">
        <f t="shared" si="81"/>
        <v>0.39236736920466098</v>
      </c>
      <c r="AP340" s="5">
        <f t="shared" si="82"/>
        <v>797.61477497884005</v>
      </c>
      <c r="AQ340" s="35">
        <f t="shared" si="83"/>
        <v>7.7499999999999999E-2</v>
      </c>
      <c r="AR340" s="5">
        <f t="shared" si="113"/>
        <v>555536.52530517557</v>
      </c>
      <c r="AS340" s="5">
        <f t="shared" si="114"/>
        <v>1054779.0996501679</v>
      </c>
      <c r="AT340" s="5">
        <f t="shared" si="84"/>
        <v>119463.47469482406</v>
      </c>
      <c r="AU340" s="5">
        <f t="shared" si="85"/>
        <v>1610315.6249553435</v>
      </c>
      <c r="AV340" s="150"/>
      <c r="AW340" s="2">
        <v>333</v>
      </c>
      <c r="AX340" s="118">
        <v>54970</v>
      </c>
      <c r="AY340" s="5">
        <f t="shared" si="115"/>
        <v>120888.96889833956</v>
      </c>
      <c r="AZ340" s="5">
        <f t="shared" si="116"/>
        <v>4719.6979327312483</v>
      </c>
      <c r="BA340" s="5">
        <f t="shared" si="86"/>
        <v>3964.1418771166263</v>
      </c>
      <c r="BB340" s="35">
        <f t="shared" si="87"/>
        <v>0.39349911707331053</v>
      </c>
      <c r="BC340" s="5">
        <f t="shared" si="88"/>
        <v>755.55605561462221</v>
      </c>
      <c r="BD340" s="35">
        <f t="shared" si="89"/>
        <v>7.4999999999999997E-2</v>
      </c>
      <c r="BE340" s="5">
        <f t="shared" si="117"/>
        <v>558075.17297877709</v>
      </c>
      <c r="BF340" s="5">
        <f t="shared" si="118"/>
        <v>1013584.2386207283</v>
      </c>
      <c r="BG340" s="5">
        <f t="shared" si="90"/>
        <v>116924.82702122294</v>
      </c>
      <c r="BH340" s="5">
        <f t="shared" si="91"/>
        <v>1571659.4115995052</v>
      </c>
      <c r="BI340" s="150"/>
      <c r="BJ340" s="2">
        <v>333</v>
      </c>
      <c r="BK340" s="118">
        <v>54970</v>
      </c>
      <c r="BL340" s="5">
        <f t="shared" si="119"/>
        <v>118288.04137698456</v>
      </c>
      <c r="BM340" s="5">
        <f t="shared" si="120"/>
        <v>4604.6898903792935</v>
      </c>
      <c r="BN340" s="5">
        <f t="shared" si="92"/>
        <v>3890.0329737266784</v>
      </c>
      <c r="BO340" s="35">
        <f t="shared" si="93"/>
        <v>0.39463326251171493</v>
      </c>
      <c r="BP340" s="5">
        <f t="shared" si="94"/>
        <v>714.656916652615</v>
      </c>
      <c r="BQ340" s="35">
        <f t="shared" si="95"/>
        <v>7.2499999999999995E-2</v>
      </c>
      <c r="BR340" s="5">
        <f t="shared" si="121"/>
        <v>560601.99159674218</v>
      </c>
      <c r="BS340" s="5">
        <f t="shared" si="122"/>
        <v>972759.74189956265</v>
      </c>
      <c r="BT340" s="5">
        <f t="shared" si="96"/>
        <v>114398.00840325789</v>
      </c>
      <c r="BU340" s="5">
        <f t="shared" si="97"/>
        <v>1533361.7334963048</v>
      </c>
      <c r="BV340" s="150"/>
      <c r="BW340" s="2">
        <v>333</v>
      </c>
      <c r="BX340" s="118">
        <v>54970</v>
      </c>
      <c r="BY340" s="5">
        <f t="shared" si="123"/>
        <v>115699.86145422132</v>
      </c>
      <c r="BZ340" s="5">
        <f t="shared" si="124"/>
        <v>4490.7918424594827</v>
      </c>
      <c r="CA340" s="5">
        <f t="shared" si="98"/>
        <v>3815.8759839765253</v>
      </c>
      <c r="CB340" s="35">
        <f t="shared" si="99"/>
        <v>0.39576980674117856</v>
      </c>
      <c r="CC340" s="5">
        <f t="shared" si="100"/>
        <v>674.91585848295767</v>
      </c>
      <c r="CD340" s="35">
        <f t="shared" si="101"/>
        <v>7.0000000000000007E-2</v>
      </c>
      <c r="CE340" s="5">
        <f t="shared" si="125"/>
        <v>563116.01452975546</v>
      </c>
      <c r="CF340" s="5">
        <f t="shared" si="126"/>
        <v>932317.66900925315</v>
      </c>
      <c r="CG340" s="5">
        <f t="shared" si="102"/>
        <v>111883.98547024479</v>
      </c>
      <c r="CH340" s="5">
        <f t="shared" si="103"/>
        <v>1495433.6835390087</v>
      </c>
    </row>
    <row r="341" spans="9:86" ht="14.25" customHeight="1">
      <c r="I341" s="150"/>
      <c r="J341" s="2">
        <v>334</v>
      </c>
      <c r="K341" s="118">
        <v>55001</v>
      </c>
      <c r="L341" s="5">
        <f t="shared" si="104"/>
        <v>124572.45974057328</v>
      </c>
      <c r="M341" s="5">
        <f t="shared" si="67"/>
        <v>5071.049577343746</v>
      </c>
      <c r="N341" s="5">
        <f t="shared" si="68"/>
        <v>4214.6139166273051</v>
      </c>
      <c r="O341" s="35">
        <f t="shared" si="69"/>
        <v>0.40599155788408381</v>
      </c>
      <c r="P341" s="5">
        <f t="shared" si="70"/>
        <v>856.43566071644125</v>
      </c>
      <c r="Q341" s="35">
        <f t="shared" si="71"/>
        <v>8.2500000000000004E-2</v>
      </c>
      <c r="R341" s="5">
        <f t="shared" si="105"/>
        <v>554642.15417605417</v>
      </c>
      <c r="S341" s="5">
        <f t="shared" si="106"/>
        <v>1139088.4046567567</v>
      </c>
      <c r="T341" s="5">
        <f t="shared" si="72"/>
        <v>120357.84582394597</v>
      </c>
      <c r="U341" s="5">
        <f t="shared" si="73"/>
        <v>1693730.5588328107</v>
      </c>
      <c r="V341" s="150"/>
      <c r="W341" s="2">
        <v>334</v>
      </c>
      <c r="X341" s="118">
        <v>55001</v>
      </c>
      <c r="Y341" s="5">
        <f t="shared" si="107"/>
        <v>122012.99830763286</v>
      </c>
      <c r="Z341" s="5">
        <f t="shared" si="108"/>
        <v>4952.9108736857979</v>
      </c>
      <c r="AA341" s="5">
        <f t="shared" si="74"/>
        <v>4139.4908849682452</v>
      </c>
      <c r="AB341" s="35">
        <f t="shared" si="75"/>
        <v>0.40711966190991844</v>
      </c>
      <c r="AC341" s="5">
        <f t="shared" si="76"/>
        <v>813.41998871755243</v>
      </c>
      <c r="AD341" s="35">
        <f t="shared" si="77"/>
        <v>7.9999999999999988E-2</v>
      </c>
      <c r="AE341" s="5">
        <f t="shared" si="109"/>
        <v>557126.49257733522</v>
      </c>
      <c r="AF341" s="5">
        <f t="shared" si="110"/>
        <v>1097145.7392337227</v>
      </c>
      <c r="AG341" s="5">
        <f t="shared" si="78"/>
        <v>117873.50742266462</v>
      </c>
      <c r="AH341" s="5">
        <f t="shared" si="79"/>
        <v>1654272.2318110578</v>
      </c>
      <c r="AI341" s="150"/>
      <c r="AJ341" s="2">
        <v>334</v>
      </c>
      <c r="AK341" s="118">
        <v>55001</v>
      </c>
      <c r="AL341" s="5">
        <f t="shared" si="111"/>
        <v>119463.47469482406</v>
      </c>
      <c r="AM341" s="5">
        <f t="shared" si="112"/>
        <v>4835.7826575235513</v>
      </c>
      <c r="AN341" s="5">
        <f t="shared" si="80"/>
        <v>4064.2477167861457</v>
      </c>
      <c r="AO341" s="35">
        <f t="shared" si="81"/>
        <v>0.40825007581624295</v>
      </c>
      <c r="AP341" s="5">
        <f t="shared" si="82"/>
        <v>771.53494073740546</v>
      </c>
      <c r="AQ341" s="35">
        <f t="shared" si="83"/>
        <v>7.7500000000000013E-2</v>
      </c>
      <c r="AR341" s="5">
        <f t="shared" si="113"/>
        <v>559600.77302196168</v>
      </c>
      <c r="AS341" s="5">
        <f t="shared" si="114"/>
        <v>1055550.6345909052</v>
      </c>
      <c r="AT341" s="5">
        <f t="shared" si="84"/>
        <v>115399.22697803791</v>
      </c>
      <c r="AU341" s="5">
        <f t="shared" si="85"/>
        <v>1615151.4076128667</v>
      </c>
      <c r="AV341" s="150"/>
      <c r="AW341" s="2">
        <v>334</v>
      </c>
      <c r="AX341" s="118">
        <v>55001</v>
      </c>
      <c r="AY341" s="5">
        <f t="shared" si="115"/>
        <v>116924.82702122294</v>
      </c>
      <c r="AZ341" s="5">
        <f t="shared" si="116"/>
        <v>4719.6979327312483</v>
      </c>
      <c r="BA341" s="5">
        <f t="shared" si="86"/>
        <v>3988.9177638486049</v>
      </c>
      <c r="BB341" s="35">
        <f t="shared" si="87"/>
        <v>0.40938280077587752</v>
      </c>
      <c r="BC341" s="5">
        <f t="shared" si="88"/>
        <v>730.78016888264335</v>
      </c>
      <c r="BD341" s="35">
        <f t="shared" si="89"/>
        <v>7.4999999999999997E-2</v>
      </c>
      <c r="BE341" s="5">
        <f t="shared" si="117"/>
        <v>562064.09074262565</v>
      </c>
      <c r="BF341" s="5">
        <f t="shared" si="118"/>
        <v>1014315.0187896109</v>
      </c>
      <c r="BG341" s="5">
        <f t="shared" si="90"/>
        <v>112935.90925737434</v>
      </c>
      <c r="BH341" s="5">
        <f t="shared" si="91"/>
        <v>1576379.1095322366</v>
      </c>
      <c r="BI341" s="150"/>
      <c r="BJ341" s="2">
        <v>334</v>
      </c>
      <c r="BK341" s="118">
        <v>55001</v>
      </c>
      <c r="BL341" s="5">
        <f t="shared" si="119"/>
        <v>114398.00840325789</v>
      </c>
      <c r="BM341" s="5">
        <f t="shared" si="120"/>
        <v>4604.6898903792935</v>
      </c>
      <c r="BN341" s="5">
        <f t="shared" si="92"/>
        <v>3913.5352562762773</v>
      </c>
      <c r="BO341" s="35">
        <f t="shared" si="93"/>
        <v>0.41051783794846125</v>
      </c>
      <c r="BP341" s="5">
        <f t="shared" si="94"/>
        <v>691.15463410301641</v>
      </c>
      <c r="BQ341" s="35">
        <f t="shared" si="95"/>
        <v>7.2499999999999995E-2</v>
      </c>
      <c r="BR341" s="5">
        <f t="shared" si="121"/>
        <v>564515.52685301844</v>
      </c>
      <c r="BS341" s="5">
        <f t="shared" si="122"/>
        <v>973450.89653366571</v>
      </c>
      <c r="BT341" s="5">
        <f t="shared" si="96"/>
        <v>110484.47314698162</v>
      </c>
      <c r="BU341" s="5">
        <f t="shared" si="97"/>
        <v>1537966.4233866842</v>
      </c>
      <c r="BV341" s="150"/>
      <c r="BW341" s="2">
        <v>334</v>
      </c>
      <c r="BX341" s="118">
        <v>55001</v>
      </c>
      <c r="BY341" s="5">
        <f t="shared" si="123"/>
        <v>111883.98547024479</v>
      </c>
      <c r="BZ341" s="5">
        <f t="shared" si="124"/>
        <v>4490.7918424594827</v>
      </c>
      <c r="CA341" s="5">
        <f t="shared" si="98"/>
        <v>3838.1352605497214</v>
      </c>
      <c r="CB341" s="35">
        <f t="shared" si="99"/>
        <v>0.41165518847954818</v>
      </c>
      <c r="CC341" s="5">
        <f t="shared" si="100"/>
        <v>652.65658190976137</v>
      </c>
      <c r="CD341" s="35">
        <f t="shared" si="101"/>
        <v>7.0000000000000007E-2</v>
      </c>
      <c r="CE341" s="5">
        <f t="shared" si="125"/>
        <v>566954.14979030518</v>
      </c>
      <c r="CF341" s="5">
        <f t="shared" si="126"/>
        <v>932970.32559116289</v>
      </c>
      <c r="CG341" s="5">
        <f t="shared" si="102"/>
        <v>108045.85020969507</v>
      </c>
      <c r="CH341" s="5">
        <f t="shared" si="103"/>
        <v>1499924.475381468</v>
      </c>
    </row>
    <row r="342" spans="9:86" ht="14.25" customHeight="1">
      <c r="I342" s="150"/>
      <c r="J342" s="2">
        <v>335</v>
      </c>
      <c r="K342" s="118">
        <v>55032</v>
      </c>
      <c r="L342" s="5">
        <f t="shared" si="104"/>
        <v>120357.84582394597</v>
      </c>
      <c r="M342" s="5">
        <f t="shared" si="67"/>
        <v>5071.049577343746</v>
      </c>
      <c r="N342" s="5">
        <f t="shared" si="68"/>
        <v>4243.5893873041177</v>
      </c>
      <c r="O342" s="35">
        <f t="shared" si="69"/>
        <v>0.42309724221998279</v>
      </c>
      <c r="P342" s="5">
        <f t="shared" si="70"/>
        <v>827.46019003962851</v>
      </c>
      <c r="Q342" s="35">
        <f t="shared" si="71"/>
        <v>8.2500000000000004E-2</v>
      </c>
      <c r="R342" s="5">
        <f t="shared" si="105"/>
        <v>558885.74356335832</v>
      </c>
      <c r="S342" s="5">
        <f t="shared" si="106"/>
        <v>1139915.8648467963</v>
      </c>
      <c r="T342" s="5">
        <f t="shared" si="72"/>
        <v>116114.25643664185</v>
      </c>
      <c r="U342" s="5">
        <f t="shared" si="73"/>
        <v>1698801.6084101545</v>
      </c>
      <c r="V342" s="150"/>
      <c r="W342" s="2">
        <v>335</v>
      </c>
      <c r="X342" s="118">
        <v>55032</v>
      </c>
      <c r="Y342" s="5">
        <f t="shared" si="107"/>
        <v>117873.50742266462</v>
      </c>
      <c r="Z342" s="5">
        <f t="shared" si="108"/>
        <v>4952.9108736857979</v>
      </c>
      <c r="AA342" s="5">
        <f t="shared" si="74"/>
        <v>4167.0874908680335</v>
      </c>
      <c r="AB342" s="35">
        <f t="shared" si="75"/>
        <v>0.42422636760193222</v>
      </c>
      <c r="AC342" s="5">
        <f t="shared" si="76"/>
        <v>785.82338281776424</v>
      </c>
      <c r="AD342" s="35">
        <f t="shared" si="77"/>
        <v>0.08</v>
      </c>
      <c r="AE342" s="5">
        <f t="shared" si="109"/>
        <v>561293.58006820327</v>
      </c>
      <c r="AF342" s="5">
        <f t="shared" si="110"/>
        <v>1097931.5626165404</v>
      </c>
      <c r="AG342" s="5">
        <f t="shared" si="78"/>
        <v>113706.4199317966</v>
      </c>
      <c r="AH342" s="5">
        <f t="shared" si="79"/>
        <v>1659225.1426847437</v>
      </c>
      <c r="AI342" s="150"/>
      <c r="AJ342" s="2">
        <v>335</v>
      </c>
      <c r="AK342" s="118">
        <v>55032</v>
      </c>
      <c r="AL342" s="5">
        <f t="shared" si="111"/>
        <v>115399.22697803791</v>
      </c>
      <c r="AM342" s="5">
        <f t="shared" si="112"/>
        <v>4835.7826575235513</v>
      </c>
      <c r="AN342" s="5">
        <f t="shared" si="80"/>
        <v>4090.4959832903896</v>
      </c>
      <c r="AO342" s="35">
        <f t="shared" si="81"/>
        <v>0.42535771759395252</v>
      </c>
      <c r="AP342" s="5">
        <f t="shared" si="82"/>
        <v>745.28667423316153</v>
      </c>
      <c r="AQ342" s="35">
        <f t="shared" si="83"/>
        <v>7.7499999999999999E-2</v>
      </c>
      <c r="AR342" s="5">
        <f t="shared" si="113"/>
        <v>563691.26900525205</v>
      </c>
      <c r="AS342" s="5">
        <f t="shared" si="114"/>
        <v>1056295.9212651383</v>
      </c>
      <c r="AT342" s="5">
        <f t="shared" si="84"/>
        <v>111308.73099474753</v>
      </c>
      <c r="AU342" s="5">
        <f t="shared" si="85"/>
        <v>1619987.1902703904</v>
      </c>
      <c r="AV342" s="150"/>
      <c r="AW342" s="2">
        <v>335</v>
      </c>
      <c r="AX342" s="118">
        <v>55032</v>
      </c>
      <c r="AY342" s="5">
        <f t="shared" si="115"/>
        <v>112935.90925737434</v>
      </c>
      <c r="AZ342" s="5">
        <f t="shared" si="116"/>
        <v>4719.6979327312483</v>
      </c>
      <c r="BA342" s="5">
        <f t="shared" si="86"/>
        <v>4013.848499872659</v>
      </c>
      <c r="BB342" s="35">
        <f t="shared" si="87"/>
        <v>0.42649129329365026</v>
      </c>
      <c r="BC342" s="5">
        <f t="shared" si="88"/>
        <v>705.84943285858958</v>
      </c>
      <c r="BD342" s="35">
        <f t="shared" si="89"/>
        <v>7.4999999999999997E-2</v>
      </c>
      <c r="BE342" s="5">
        <f t="shared" si="117"/>
        <v>566077.93924249825</v>
      </c>
      <c r="BF342" s="5">
        <f t="shared" si="118"/>
        <v>1015020.8682224696</v>
      </c>
      <c r="BG342" s="5">
        <f t="shared" si="90"/>
        <v>108922.06075750168</v>
      </c>
      <c r="BH342" s="5">
        <f t="shared" si="91"/>
        <v>1581098.8074649679</v>
      </c>
      <c r="BI342" s="150"/>
      <c r="BJ342" s="2">
        <v>335</v>
      </c>
      <c r="BK342" s="118">
        <v>55032</v>
      </c>
      <c r="BL342" s="5">
        <f t="shared" si="119"/>
        <v>110484.47314698162</v>
      </c>
      <c r="BM342" s="5">
        <f t="shared" si="120"/>
        <v>4604.6898903792935</v>
      </c>
      <c r="BN342" s="5">
        <f t="shared" si="92"/>
        <v>3937.1795317829465</v>
      </c>
      <c r="BO342" s="35">
        <f t="shared" si="93"/>
        <v>0.42762709578695313</v>
      </c>
      <c r="BP342" s="5">
        <f t="shared" si="94"/>
        <v>667.51035859634726</v>
      </c>
      <c r="BQ342" s="35">
        <f t="shared" si="95"/>
        <v>7.2499999999999995E-2</v>
      </c>
      <c r="BR342" s="5">
        <f t="shared" si="121"/>
        <v>568452.70638480142</v>
      </c>
      <c r="BS342" s="5">
        <f t="shared" si="122"/>
        <v>974118.40689226205</v>
      </c>
      <c r="BT342" s="5">
        <f t="shared" si="96"/>
        <v>106547.29361519867</v>
      </c>
      <c r="BU342" s="5">
        <f t="shared" si="97"/>
        <v>1542571.1132770635</v>
      </c>
      <c r="BV342" s="150"/>
      <c r="BW342" s="2">
        <v>335</v>
      </c>
      <c r="BX342" s="118">
        <v>55032</v>
      </c>
      <c r="BY342" s="5">
        <f t="shared" si="123"/>
        <v>108045.85020969507</v>
      </c>
      <c r="BZ342" s="5">
        <f t="shared" si="124"/>
        <v>4490.7918424594827</v>
      </c>
      <c r="CA342" s="5">
        <f t="shared" si="98"/>
        <v>3860.5243829029282</v>
      </c>
      <c r="CB342" s="35">
        <f t="shared" si="99"/>
        <v>0.42876512614714224</v>
      </c>
      <c r="CC342" s="5">
        <f t="shared" si="100"/>
        <v>630.26745955655463</v>
      </c>
      <c r="CD342" s="35">
        <f t="shared" si="101"/>
        <v>7.0000000000000007E-2</v>
      </c>
      <c r="CE342" s="5">
        <f t="shared" si="125"/>
        <v>570814.67417320807</v>
      </c>
      <c r="CF342" s="5">
        <f t="shared" si="126"/>
        <v>933600.59305071947</v>
      </c>
      <c r="CG342" s="5">
        <f t="shared" si="102"/>
        <v>104185.32582679213</v>
      </c>
      <c r="CH342" s="5">
        <f t="shared" si="103"/>
        <v>1504415.2672239277</v>
      </c>
    </row>
    <row r="343" spans="9:86" ht="14.25" customHeight="1">
      <c r="I343" s="150"/>
      <c r="J343" s="2">
        <f t="shared" ref="J343:J367" si="127">J342+1</f>
        <v>336</v>
      </c>
      <c r="K343" s="118"/>
      <c r="L343" s="5">
        <f t="shared" si="104"/>
        <v>116114.25643664185</v>
      </c>
      <c r="M343" s="5">
        <f t="shared" si="67"/>
        <v>5071.049577343746</v>
      </c>
      <c r="N343" s="5">
        <f t="shared" si="68"/>
        <v>4272.7640643418335</v>
      </c>
      <c r="O343" s="35">
        <f t="shared" si="69"/>
        <v>0.44157513767553069</v>
      </c>
      <c r="P343" s="5">
        <f t="shared" si="70"/>
        <v>798.2855130019127</v>
      </c>
      <c r="Q343" s="35">
        <f t="shared" si="71"/>
        <v>8.2500000000000004E-2</v>
      </c>
      <c r="R343" s="5">
        <f t="shared" si="105"/>
        <v>563158.50762770011</v>
      </c>
      <c r="S343" s="5">
        <f t="shared" si="106"/>
        <v>1140714.1503597982</v>
      </c>
      <c r="T343" s="5">
        <f t="shared" si="72"/>
        <v>111841.49237230002</v>
      </c>
      <c r="U343" s="5">
        <f t="shared" si="73"/>
        <v>1703872.6579874982</v>
      </c>
      <c r="V343" s="150"/>
      <c r="W343" s="2">
        <f t="shared" ref="W343:W367" si="128">W342+1</f>
        <v>336</v>
      </c>
      <c r="X343" s="118"/>
      <c r="Y343" s="5">
        <f t="shared" si="107"/>
        <v>113706.4199317966</v>
      </c>
      <c r="Z343" s="5">
        <f t="shared" si="108"/>
        <v>4952.9108736857979</v>
      </c>
      <c r="AA343" s="5">
        <f t="shared" si="74"/>
        <v>4194.8680741404869</v>
      </c>
      <c r="AB343" s="35">
        <f t="shared" si="75"/>
        <v>0.44270514294513746</v>
      </c>
      <c r="AC343" s="5">
        <f t="shared" si="76"/>
        <v>758.04279954531069</v>
      </c>
      <c r="AD343" s="35">
        <f t="shared" si="77"/>
        <v>0.08</v>
      </c>
      <c r="AE343" s="5">
        <f t="shared" si="109"/>
        <v>565488.44814234378</v>
      </c>
      <c r="AF343" s="5">
        <f t="shared" si="110"/>
        <v>1098689.6054160856</v>
      </c>
      <c r="AG343" s="5">
        <f t="shared" si="78"/>
        <v>109511.55185765612</v>
      </c>
      <c r="AH343" s="5">
        <f t="shared" si="79"/>
        <v>1664178.0535584292</v>
      </c>
      <c r="AI343" s="150"/>
      <c r="AJ343" s="2">
        <f t="shared" ref="AJ343:AJ367" si="129">AJ342+1</f>
        <v>336</v>
      </c>
      <c r="AK343" s="118"/>
      <c r="AL343" s="5">
        <f t="shared" si="111"/>
        <v>111308.73099474753</v>
      </c>
      <c r="AM343" s="5">
        <f t="shared" si="112"/>
        <v>4835.7826575235513</v>
      </c>
      <c r="AN343" s="5">
        <f t="shared" si="80"/>
        <v>4116.9137698491404</v>
      </c>
      <c r="AO343" s="35">
        <f t="shared" si="81"/>
        <v>0.44383728748574924</v>
      </c>
      <c r="AP343" s="5">
        <f t="shared" si="82"/>
        <v>718.8688876744111</v>
      </c>
      <c r="AQ343" s="35">
        <f t="shared" si="83"/>
        <v>7.7499999999999999E-2</v>
      </c>
      <c r="AR343" s="5">
        <f t="shared" si="113"/>
        <v>567808.18277510116</v>
      </c>
      <c r="AS343" s="5">
        <f t="shared" si="114"/>
        <v>1057014.7901528126</v>
      </c>
      <c r="AT343" s="5">
        <f t="shared" si="84"/>
        <v>107191.81722489839</v>
      </c>
      <c r="AU343" s="5">
        <f t="shared" si="85"/>
        <v>1624822.9729279138</v>
      </c>
      <c r="AV343" s="150"/>
      <c r="AW343" s="2">
        <f t="shared" ref="AW343:AW367" si="130">AW342+1</f>
        <v>336</v>
      </c>
      <c r="AX343" s="118"/>
      <c r="AY343" s="5">
        <f t="shared" si="115"/>
        <v>108922.06075750168</v>
      </c>
      <c r="AZ343" s="5">
        <f t="shared" si="116"/>
        <v>4719.6979327312483</v>
      </c>
      <c r="BA343" s="5">
        <f t="shared" si="86"/>
        <v>4038.9350529968629</v>
      </c>
      <c r="BB343" s="35">
        <f t="shared" si="87"/>
        <v>0.44497157232332585</v>
      </c>
      <c r="BC343" s="5">
        <f t="shared" si="88"/>
        <v>680.76287973438548</v>
      </c>
      <c r="BD343" s="35">
        <f t="shared" si="89"/>
        <v>7.5000000000000011E-2</v>
      </c>
      <c r="BE343" s="5">
        <f t="shared" si="117"/>
        <v>570116.8742954951</v>
      </c>
      <c r="BF343" s="5">
        <f t="shared" si="118"/>
        <v>1015701.631102204</v>
      </c>
      <c r="BG343" s="5">
        <f t="shared" si="90"/>
        <v>104883.12570450481</v>
      </c>
      <c r="BH343" s="5">
        <f t="shared" si="91"/>
        <v>1585818.5053976991</v>
      </c>
      <c r="BI343" s="150"/>
      <c r="BJ343" s="2">
        <f t="shared" ref="BJ343:BJ367" si="131">BJ342+1</f>
        <v>336</v>
      </c>
      <c r="BK343" s="118"/>
      <c r="BL343" s="5">
        <f t="shared" si="119"/>
        <v>106547.29361519867</v>
      </c>
      <c r="BM343" s="5">
        <f t="shared" si="120"/>
        <v>4604.6898903792935</v>
      </c>
      <c r="BN343" s="5">
        <f t="shared" si="92"/>
        <v>3960.9666581208016</v>
      </c>
      <c r="BO343" s="35">
        <f t="shared" si="93"/>
        <v>0.4461079984735471</v>
      </c>
      <c r="BP343" s="5">
        <f t="shared" si="94"/>
        <v>643.72323225849198</v>
      </c>
      <c r="BQ343" s="35">
        <f t="shared" si="95"/>
        <v>7.2500000000000009E-2</v>
      </c>
      <c r="BR343" s="5">
        <f t="shared" si="121"/>
        <v>572413.67304292228</v>
      </c>
      <c r="BS343" s="5">
        <f t="shared" si="122"/>
        <v>974762.13012452051</v>
      </c>
      <c r="BT343" s="5">
        <f t="shared" si="96"/>
        <v>102586.32695707786</v>
      </c>
      <c r="BU343" s="5">
        <f t="shared" si="97"/>
        <v>1547175.8031674428</v>
      </c>
      <c r="BV343" s="150"/>
      <c r="BW343" s="2">
        <f t="shared" ref="BW343:BW367" si="132">BW342+1</f>
        <v>336</v>
      </c>
      <c r="BX343" s="118"/>
      <c r="BY343" s="5">
        <f t="shared" si="123"/>
        <v>104185.32582679213</v>
      </c>
      <c r="BZ343" s="5">
        <f t="shared" si="124"/>
        <v>4490.7918424594827</v>
      </c>
      <c r="CA343" s="5">
        <f t="shared" si="98"/>
        <v>3883.0441084698618</v>
      </c>
      <c r="CB343" s="35">
        <f t="shared" si="99"/>
        <v>0.44724656694077025</v>
      </c>
      <c r="CC343" s="5">
        <f t="shared" si="100"/>
        <v>607.74773398962077</v>
      </c>
      <c r="CD343" s="35">
        <f t="shared" si="101"/>
        <v>7.0000000000000007E-2</v>
      </c>
      <c r="CE343" s="5">
        <f t="shared" si="125"/>
        <v>574697.71828167792</v>
      </c>
      <c r="CF343" s="5">
        <f t="shared" si="126"/>
        <v>934208.34078470909</v>
      </c>
      <c r="CG343" s="5">
        <f t="shared" si="102"/>
        <v>100302.28171832227</v>
      </c>
      <c r="CH343" s="5">
        <f t="shared" si="103"/>
        <v>1508906.0590663869</v>
      </c>
    </row>
    <row r="344" spans="9:86" ht="14.25" customHeight="1">
      <c r="I344" s="150"/>
      <c r="J344" s="2">
        <f t="shared" si="127"/>
        <v>337</v>
      </c>
      <c r="K344" s="118"/>
      <c r="L344" s="5">
        <f t="shared" si="104"/>
        <v>111841.49237230002</v>
      </c>
      <c r="M344" s="5">
        <f t="shared" si="67"/>
        <v>5071.049577343746</v>
      </c>
      <c r="N344" s="5">
        <f t="shared" si="68"/>
        <v>4302.1393172841836</v>
      </c>
      <c r="O344" s="35">
        <f t="shared" si="69"/>
        <v>0.46159677157702539</v>
      </c>
      <c r="P344" s="5">
        <f t="shared" si="70"/>
        <v>768.91026005956269</v>
      </c>
      <c r="Q344" s="35">
        <f t="shared" si="71"/>
        <v>8.2500000000000004E-2</v>
      </c>
      <c r="R344" s="5">
        <f t="shared" si="105"/>
        <v>567460.64694498433</v>
      </c>
      <c r="S344" s="5">
        <f t="shared" si="106"/>
        <v>1141483.0606198579</v>
      </c>
      <c r="T344" s="5">
        <f t="shared" si="72"/>
        <v>107539.35305501585</v>
      </c>
      <c r="U344" s="5">
        <f t="shared" si="73"/>
        <v>1708943.7075648422</v>
      </c>
      <c r="V344" s="150"/>
      <c r="W344" s="2">
        <f t="shared" si="128"/>
        <v>337</v>
      </c>
      <c r="X344" s="118"/>
      <c r="Y344" s="5">
        <f t="shared" si="107"/>
        <v>109511.55185765612</v>
      </c>
      <c r="Z344" s="5">
        <f t="shared" si="108"/>
        <v>4952.9108736857979</v>
      </c>
      <c r="AA344" s="5">
        <f t="shared" si="74"/>
        <v>4222.8338613014239</v>
      </c>
      <c r="AB344" s="35">
        <f t="shared" si="75"/>
        <v>0.46272749747427111</v>
      </c>
      <c r="AC344" s="5">
        <f t="shared" si="76"/>
        <v>730.07701238437414</v>
      </c>
      <c r="AD344" s="35">
        <f t="shared" si="77"/>
        <v>0.08</v>
      </c>
      <c r="AE344" s="5">
        <f t="shared" si="109"/>
        <v>569711.2820036452</v>
      </c>
      <c r="AF344" s="5">
        <f t="shared" si="110"/>
        <v>1099419.6824284699</v>
      </c>
      <c r="AG344" s="5">
        <f t="shared" si="78"/>
        <v>105288.7179963547</v>
      </c>
      <c r="AH344" s="5">
        <f t="shared" si="79"/>
        <v>1669130.9644321152</v>
      </c>
      <c r="AI344" s="150"/>
      <c r="AJ344" s="2">
        <f t="shared" si="129"/>
        <v>337</v>
      </c>
      <c r="AK344" s="118"/>
      <c r="AL344" s="5">
        <f t="shared" si="111"/>
        <v>107191.81722489839</v>
      </c>
      <c r="AM344" s="5">
        <f t="shared" si="112"/>
        <v>4835.7826575235513</v>
      </c>
      <c r="AN344" s="5">
        <f t="shared" si="80"/>
        <v>4143.502171279416</v>
      </c>
      <c r="AO344" s="35">
        <f t="shared" si="81"/>
        <v>0.46386027723582257</v>
      </c>
      <c r="AP344" s="5">
        <f t="shared" si="82"/>
        <v>692.28048624413543</v>
      </c>
      <c r="AQ344" s="35">
        <f t="shared" si="83"/>
        <v>7.7499999999999999E-2</v>
      </c>
      <c r="AR344" s="5">
        <f t="shared" si="113"/>
        <v>571951.68494638056</v>
      </c>
      <c r="AS344" s="5">
        <f t="shared" si="114"/>
        <v>1057707.0706390569</v>
      </c>
      <c r="AT344" s="5">
        <f t="shared" si="84"/>
        <v>103048.31505361898</v>
      </c>
      <c r="AU344" s="5">
        <f t="shared" si="85"/>
        <v>1629658.7555854374</v>
      </c>
      <c r="AV344" s="150"/>
      <c r="AW344" s="2">
        <f t="shared" si="130"/>
        <v>337</v>
      </c>
      <c r="AX344" s="118"/>
      <c r="AY344" s="5">
        <f t="shared" si="115"/>
        <v>104883.12570450481</v>
      </c>
      <c r="AZ344" s="5">
        <f t="shared" si="116"/>
        <v>4719.6979327312483</v>
      </c>
      <c r="BA344" s="5">
        <f t="shared" si="86"/>
        <v>4064.1783970780934</v>
      </c>
      <c r="BB344" s="35">
        <f t="shared" si="87"/>
        <v>0.46499511181942593</v>
      </c>
      <c r="BC344" s="5">
        <f t="shared" si="88"/>
        <v>655.519535653155</v>
      </c>
      <c r="BD344" s="35">
        <f t="shared" si="89"/>
        <v>7.4999999999999997E-2</v>
      </c>
      <c r="BE344" s="5">
        <f t="shared" si="117"/>
        <v>574181.05269257317</v>
      </c>
      <c r="BF344" s="5">
        <f t="shared" si="118"/>
        <v>1016357.1506378572</v>
      </c>
      <c r="BG344" s="5">
        <f t="shared" si="90"/>
        <v>100818.94730742672</v>
      </c>
      <c r="BH344" s="5">
        <f t="shared" si="91"/>
        <v>1590538.2033304302</v>
      </c>
      <c r="BI344" s="150"/>
      <c r="BJ344" s="2">
        <f t="shared" si="131"/>
        <v>337</v>
      </c>
      <c r="BK344" s="118"/>
      <c r="BL344" s="5">
        <f t="shared" si="119"/>
        <v>102586.32695707786</v>
      </c>
      <c r="BM344" s="5">
        <f t="shared" si="120"/>
        <v>4604.6898903792935</v>
      </c>
      <c r="BN344" s="5">
        <f t="shared" si="92"/>
        <v>3984.8974983469479</v>
      </c>
      <c r="BO344" s="35">
        <f t="shared" si="93"/>
        <v>0.46613200217384476</v>
      </c>
      <c r="BP344" s="5">
        <f t="shared" si="94"/>
        <v>619.79239203234545</v>
      </c>
      <c r="BQ344" s="35">
        <f t="shared" si="95"/>
        <v>7.2499999999999995E-2</v>
      </c>
      <c r="BR344" s="5">
        <f t="shared" si="121"/>
        <v>576398.57054126926</v>
      </c>
      <c r="BS344" s="5">
        <f t="shared" si="122"/>
        <v>975381.92251655285</v>
      </c>
      <c r="BT344" s="5">
        <f t="shared" si="96"/>
        <v>98601.429458730912</v>
      </c>
      <c r="BU344" s="5">
        <f t="shared" si="97"/>
        <v>1551780.4930578221</v>
      </c>
      <c r="BV344" s="150"/>
      <c r="BW344" s="2">
        <f t="shared" si="132"/>
        <v>337</v>
      </c>
      <c r="BX344" s="118"/>
      <c r="BY344" s="5">
        <f t="shared" si="123"/>
        <v>100302.28171832227</v>
      </c>
      <c r="BZ344" s="5">
        <f t="shared" si="124"/>
        <v>4490.7918424594827</v>
      </c>
      <c r="CA344" s="5">
        <f t="shared" si="98"/>
        <v>3905.6951991026026</v>
      </c>
      <c r="CB344" s="35">
        <f t="shared" si="99"/>
        <v>0.46727094923773571</v>
      </c>
      <c r="CC344" s="5">
        <f t="shared" si="100"/>
        <v>585.09664335687989</v>
      </c>
      <c r="CD344" s="35">
        <f t="shared" si="101"/>
        <v>7.0000000000000007E-2</v>
      </c>
      <c r="CE344" s="5">
        <f t="shared" si="125"/>
        <v>578603.41348078055</v>
      </c>
      <c r="CF344" s="5">
        <f t="shared" si="126"/>
        <v>934793.43742806592</v>
      </c>
      <c r="CG344" s="5">
        <f t="shared" si="102"/>
        <v>96396.586519219665</v>
      </c>
      <c r="CH344" s="5">
        <f t="shared" si="103"/>
        <v>1513396.8509088466</v>
      </c>
    </row>
    <row r="345" spans="9:86" ht="14.25" customHeight="1">
      <c r="I345" s="150"/>
      <c r="J345" s="2">
        <f t="shared" si="127"/>
        <v>338</v>
      </c>
      <c r="K345" s="118"/>
      <c r="L345" s="5">
        <f t="shared" si="104"/>
        <v>107539.35305501585</v>
      </c>
      <c r="M345" s="5">
        <f t="shared" si="67"/>
        <v>5071.049577343746</v>
      </c>
      <c r="N345" s="5">
        <f t="shared" si="68"/>
        <v>4331.7165250905118</v>
      </c>
      <c r="O345" s="35">
        <f t="shared" si="69"/>
        <v>0.4833635020520673</v>
      </c>
      <c r="P345" s="5">
        <f t="shared" si="70"/>
        <v>739.33305225323397</v>
      </c>
      <c r="Q345" s="35">
        <f t="shared" si="71"/>
        <v>8.2500000000000004E-2</v>
      </c>
      <c r="R345" s="5">
        <f t="shared" si="105"/>
        <v>571792.36347007484</v>
      </c>
      <c r="S345" s="5">
        <f t="shared" si="106"/>
        <v>1142222.393672111</v>
      </c>
      <c r="T345" s="5">
        <f t="shared" si="72"/>
        <v>103207.63652992534</v>
      </c>
      <c r="U345" s="5">
        <f t="shared" si="73"/>
        <v>1714014.7571421857</v>
      </c>
      <c r="V345" s="150"/>
      <c r="W345" s="2">
        <f t="shared" si="128"/>
        <v>338</v>
      </c>
      <c r="X345" s="118"/>
      <c r="Y345" s="5">
        <f t="shared" si="107"/>
        <v>105288.7179963547</v>
      </c>
      <c r="Z345" s="5">
        <f t="shared" si="108"/>
        <v>4952.9108736857979</v>
      </c>
      <c r="AA345" s="5">
        <f t="shared" si="74"/>
        <v>4250.9860870434331</v>
      </c>
      <c r="AB345" s="35">
        <f t="shared" si="75"/>
        <v>0.48449476843556338</v>
      </c>
      <c r="AC345" s="5">
        <f t="shared" si="76"/>
        <v>701.92478664236467</v>
      </c>
      <c r="AD345" s="35">
        <f t="shared" si="77"/>
        <v>0.08</v>
      </c>
      <c r="AE345" s="5">
        <f t="shared" si="109"/>
        <v>573962.26809068862</v>
      </c>
      <c r="AF345" s="5">
        <f t="shared" si="110"/>
        <v>1100121.6072151123</v>
      </c>
      <c r="AG345" s="5">
        <f t="shared" si="78"/>
        <v>101037.73190931126</v>
      </c>
      <c r="AH345" s="5">
        <f t="shared" si="79"/>
        <v>1674083.8753058009</v>
      </c>
      <c r="AI345" s="150"/>
      <c r="AJ345" s="2">
        <f t="shared" si="129"/>
        <v>338</v>
      </c>
      <c r="AK345" s="118"/>
      <c r="AL345" s="5">
        <f t="shared" si="111"/>
        <v>103048.31505361898</v>
      </c>
      <c r="AM345" s="5">
        <f t="shared" si="112"/>
        <v>4835.7826575235513</v>
      </c>
      <c r="AN345" s="5">
        <f t="shared" si="80"/>
        <v>4170.2622894689284</v>
      </c>
      <c r="AO345" s="35">
        <f t="shared" si="81"/>
        <v>0.48562800320983668</v>
      </c>
      <c r="AP345" s="5">
        <f t="shared" si="82"/>
        <v>665.52036805462262</v>
      </c>
      <c r="AQ345" s="35">
        <f t="shared" si="83"/>
        <v>7.7500000000000013E-2</v>
      </c>
      <c r="AR345" s="5">
        <f t="shared" si="113"/>
        <v>576121.94723584945</v>
      </c>
      <c r="AS345" s="5">
        <f t="shared" si="114"/>
        <v>1058372.5910071114</v>
      </c>
      <c r="AT345" s="5">
        <f t="shared" si="84"/>
        <v>98878.052764150052</v>
      </c>
      <c r="AU345" s="5">
        <f t="shared" si="85"/>
        <v>1634494.5382429608</v>
      </c>
      <c r="AV345" s="150"/>
      <c r="AW345" s="2">
        <f t="shared" si="130"/>
        <v>338</v>
      </c>
      <c r="AX345" s="118"/>
      <c r="AY345" s="5">
        <f t="shared" si="115"/>
        <v>100818.94730742672</v>
      </c>
      <c r="AZ345" s="5">
        <f t="shared" si="116"/>
        <v>4719.6979327312483</v>
      </c>
      <c r="BA345" s="5">
        <f t="shared" si="86"/>
        <v>4089.5795120598314</v>
      </c>
      <c r="BB345" s="35">
        <f t="shared" si="87"/>
        <v>0.48676320726771694</v>
      </c>
      <c r="BC345" s="5">
        <f t="shared" si="88"/>
        <v>630.11842067141697</v>
      </c>
      <c r="BD345" s="35">
        <f t="shared" si="89"/>
        <v>7.5000000000000011E-2</v>
      </c>
      <c r="BE345" s="5">
        <f t="shared" si="117"/>
        <v>578270.63220463297</v>
      </c>
      <c r="BF345" s="5">
        <f t="shared" si="118"/>
        <v>1016987.2690585286</v>
      </c>
      <c r="BG345" s="5">
        <f t="shared" si="90"/>
        <v>96729.367795366881</v>
      </c>
      <c r="BH345" s="5">
        <f t="shared" si="91"/>
        <v>1595257.9012631616</v>
      </c>
      <c r="BI345" s="150"/>
      <c r="BJ345" s="2">
        <f t="shared" si="131"/>
        <v>338</v>
      </c>
      <c r="BK345" s="118"/>
      <c r="BL345" s="5">
        <f t="shared" si="119"/>
        <v>98601.429458730912</v>
      </c>
      <c r="BM345" s="5">
        <f t="shared" si="120"/>
        <v>4604.6898903792935</v>
      </c>
      <c r="BN345" s="5">
        <f t="shared" si="92"/>
        <v>4008.9729207327941</v>
      </c>
      <c r="BO345" s="35">
        <f t="shared" si="93"/>
        <v>0.48790038149425341</v>
      </c>
      <c r="BP345" s="5">
        <f t="shared" si="94"/>
        <v>595.71696964649925</v>
      </c>
      <c r="BQ345" s="35">
        <f t="shared" si="95"/>
        <v>7.2499999999999995E-2</v>
      </c>
      <c r="BR345" s="5">
        <f t="shared" si="121"/>
        <v>580407.54346200207</v>
      </c>
      <c r="BS345" s="5">
        <f t="shared" si="122"/>
        <v>975977.63948619936</v>
      </c>
      <c r="BT345" s="5">
        <f t="shared" si="96"/>
        <v>94592.456537998121</v>
      </c>
      <c r="BU345" s="5">
        <f t="shared" si="97"/>
        <v>1556385.1829482014</v>
      </c>
      <c r="BV345" s="150"/>
      <c r="BW345" s="2">
        <f t="shared" si="132"/>
        <v>338</v>
      </c>
      <c r="BX345" s="118"/>
      <c r="BY345" s="5">
        <f t="shared" si="123"/>
        <v>96396.586519219665</v>
      </c>
      <c r="BZ345" s="5">
        <f t="shared" si="124"/>
        <v>4490.7918424594827</v>
      </c>
      <c r="CA345" s="5">
        <f t="shared" si="98"/>
        <v>3928.478421097368</v>
      </c>
      <c r="CB345" s="35">
        <f t="shared" si="99"/>
        <v>0.48903952676549645</v>
      </c>
      <c r="CC345" s="5">
        <f t="shared" si="100"/>
        <v>562.3134213621147</v>
      </c>
      <c r="CD345" s="35">
        <f t="shared" si="101"/>
        <v>6.9999999999999993E-2</v>
      </c>
      <c r="CE345" s="5">
        <f t="shared" si="125"/>
        <v>582531.89190187794</v>
      </c>
      <c r="CF345" s="5">
        <f t="shared" si="126"/>
        <v>935355.750849428</v>
      </c>
      <c r="CG345" s="5">
        <f t="shared" si="102"/>
        <v>92468.108098122291</v>
      </c>
      <c r="CH345" s="5">
        <f t="shared" si="103"/>
        <v>1517887.6427513058</v>
      </c>
    </row>
    <row r="346" spans="9:86" ht="14.25" customHeight="1">
      <c r="I346" s="150"/>
      <c r="J346" s="2">
        <f t="shared" si="127"/>
        <v>339</v>
      </c>
      <c r="K346" s="118"/>
      <c r="L346" s="5">
        <f t="shared" si="104"/>
        <v>103207.63652992534</v>
      </c>
      <c r="M346" s="5">
        <f t="shared" si="67"/>
        <v>5071.049577343746</v>
      </c>
      <c r="N346" s="5">
        <f t="shared" si="68"/>
        <v>4361.4970762005096</v>
      </c>
      <c r="O346" s="35">
        <f t="shared" si="69"/>
        <v>0.50711329775709546</v>
      </c>
      <c r="P346" s="5">
        <f t="shared" si="70"/>
        <v>709.55250114323667</v>
      </c>
      <c r="Q346" s="35">
        <f t="shared" si="71"/>
        <v>8.2500000000000004E-2</v>
      </c>
      <c r="R346" s="5">
        <f t="shared" si="105"/>
        <v>576153.86054627539</v>
      </c>
      <c r="S346" s="5">
        <f t="shared" si="106"/>
        <v>1142931.9461732542</v>
      </c>
      <c r="T346" s="5">
        <f t="shared" si="72"/>
        <v>98846.139453724827</v>
      </c>
      <c r="U346" s="5">
        <f t="shared" si="73"/>
        <v>1719085.8067195294</v>
      </c>
      <c r="V346" s="150"/>
      <c r="W346" s="2">
        <f t="shared" si="128"/>
        <v>339</v>
      </c>
      <c r="X346" s="118"/>
      <c r="Y346" s="5">
        <f t="shared" si="107"/>
        <v>101037.73190931126</v>
      </c>
      <c r="Z346" s="5">
        <f t="shared" si="108"/>
        <v>4952.9108736857979</v>
      </c>
      <c r="AA346" s="5">
        <f t="shared" si="74"/>
        <v>4279.3259942903896</v>
      </c>
      <c r="AB346" s="35">
        <f t="shared" si="75"/>
        <v>0.50824489981205012</v>
      </c>
      <c r="AC346" s="5">
        <f t="shared" si="76"/>
        <v>673.58487939540839</v>
      </c>
      <c r="AD346" s="35">
        <f t="shared" si="77"/>
        <v>7.9999999999999988E-2</v>
      </c>
      <c r="AE346" s="5">
        <f t="shared" si="109"/>
        <v>578241.59408497903</v>
      </c>
      <c r="AF346" s="5">
        <f t="shared" si="110"/>
        <v>1100795.1920945076</v>
      </c>
      <c r="AG346" s="5">
        <f t="shared" si="78"/>
        <v>96758.405915020878</v>
      </c>
      <c r="AH346" s="5">
        <f t="shared" si="79"/>
        <v>1679036.7861794867</v>
      </c>
      <c r="AI346" s="150"/>
      <c r="AJ346" s="2">
        <f t="shared" si="129"/>
        <v>339</v>
      </c>
      <c r="AK346" s="118"/>
      <c r="AL346" s="5">
        <f t="shared" si="111"/>
        <v>98878.052764150052</v>
      </c>
      <c r="AM346" s="5">
        <f t="shared" si="112"/>
        <v>4835.7826575235513</v>
      </c>
      <c r="AN346" s="5">
        <f t="shared" si="80"/>
        <v>4197.1952334217485</v>
      </c>
      <c r="AO346" s="35">
        <f t="shared" si="81"/>
        <v>0.50937838471797015</v>
      </c>
      <c r="AP346" s="5">
        <f t="shared" si="82"/>
        <v>638.58742410180241</v>
      </c>
      <c r="AQ346" s="35">
        <f t="shared" si="83"/>
        <v>7.7499999999999999E-2</v>
      </c>
      <c r="AR346" s="5">
        <f t="shared" si="113"/>
        <v>580319.1424692712</v>
      </c>
      <c r="AS346" s="5">
        <f t="shared" si="114"/>
        <v>1059011.1784312131</v>
      </c>
      <c r="AT346" s="5">
        <f t="shared" si="84"/>
        <v>94680.857530728303</v>
      </c>
      <c r="AU346" s="5">
        <f t="shared" si="85"/>
        <v>1639330.3209004845</v>
      </c>
      <c r="AV346" s="150"/>
      <c r="AW346" s="2">
        <f t="shared" si="130"/>
        <v>339</v>
      </c>
      <c r="AX346" s="118"/>
      <c r="AY346" s="5">
        <f t="shared" si="115"/>
        <v>96729.367795366881</v>
      </c>
      <c r="AZ346" s="5">
        <f t="shared" si="116"/>
        <v>4719.6979327312483</v>
      </c>
      <c r="BA346" s="5">
        <f t="shared" si="86"/>
        <v>4115.1393840102055</v>
      </c>
      <c r="BB346" s="35">
        <f t="shared" si="87"/>
        <v>0.51051375330592963</v>
      </c>
      <c r="BC346" s="5">
        <f t="shared" si="88"/>
        <v>604.55854872104294</v>
      </c>
      <c r="BD346" s="35">
        <f t="shared" si="89"/>
        <v>7.4999999999999997E-2</v>
      </c>
      <c r="BE346" s="5">
        <f t="shared" si="117"/>
        <v>582385.7715886432</v>
      </c>
      <c r="BF346" s="5">
        <f t="shared" si="118"/>
        <v>1017591.8276072496</v>
      </c>
      <c r="BG346" s="5">
        <f t="shared" si="90"/>
        <v>92614.228411356671</v>
      </c>
      <c r="BH346" s="5">
        <f t="shared" si="91"/>
        <v>1599977.5991958929</v>
      </c>
      <c r="BI346" s="150"/>
      <c r="BJ346" s="2">
        <f t="shared" si="131"/>
        <v>339</v>
      </c>
      <c r="BK346" s="118"/>
      <c r="BL346" s="5">
        <f t="shared" si="119"/>
        <v>94592.456537998121</v>
      </c>
      <c r="BM346" s="5">
        <f t="shared" si="120"/>
        <v>4604.6898903792935</v>
      </c>
      <c r="BN346" s="5">
        <f t="shared" si="92"/>
        <v>4033.1937987955548</v>
      </c>
      <c r="BO346" s="35">
        <f t="shared" si="93"/>
        <v>0.51165100640033467</v>
      </c>
      <c r="BP346" s="5">
        <f t="shared" si="94"/>
        <v>571.49609158373869</v>
      </c>
      <c r="BQ346" s="35">
        <f t="shared" si="95"/>
        <v>7.2500000000000009E-2</v>
      </c>
      <c r="BR346" s="5">
        <f t="shared" si="121"/>
        <v>584440.73726079764</v>
      </c>
      <c r="BS346" s="5">
        <f t="shared" si="122"/>
        <v>976549.1355777831</v>
      </c>
      <c r="BT346" s="5">
        <f t="shared" si="96"/>
        <v>90559.262739202561</v>
      </c>
      <c r="BU346" s="5">
        <f t="shared" si="97"/>
        <v>1560989.8728385807</v>
      </c>
      <c r="BV346" s="150"/>
      <c r="BW346" s="2">
        <f t="shared" si="132"/>
        <v>339</v>
      </c>
      <c r="BX346" s="118"/>
      <c r="BY346" s="5">
        <f t="shared" si="123"/>
        <v>92468.108098122291</v>
      </c>
      <c r="BZ346" s="5">
        <f t="shared" si="124"/>
        <v>4490.7918424594827</v>
      </c>
      <c r="CA346" s="5">
        <f t="shared" si="98"/>
        <v>3951.3945452204362</v>
      </c>
      <c r="CB346" s="35">
        <f t="shared" si="99"/>
        <v>0.51279014481759577</v>
      </c>
      <c r="CC346" s="5">
        <f t="shared" si="100"/>
        <v>539.39729723904668</v>
      </c>
      <c r="CD346" s="35">
        <f t="shared" si="101"/>
        <v>6.9999999999999993E-2</v>
      </c>
      <c r="CE346" s="5">
        <f t="shared" si="125"/>
        <v>586483.28644709836</v>
      </c>
      <c r="CF346" s="5">
        <f t="shared" si="126"/>
        <v>935895.14814666705</v>
      </c>
      <c r="CG346" s="5">
        <f t="shared" si="102"/>
        <v>88516.713552901856</v>
      </c>
      <c r="CH346" s="5">
        <f t="shared" si="103"/>
        <v>1522378.4345937655</v>
      </c>
    </row>
    <row r="347" spans="9:86" ht="14.25" customHeight="1">
      <c r="I347" s="150"/>
      <c r="J347" s="2">
        <f t="shared" si="127"/>
        <v>340</v>
      </c>
      <c r="K347" s="118"/>
      <c r="L347" s="5">
        <f t="shared" si="104"/>
        <v>98846.139453724827</v>
      </c>
      <c r="M347" s="5">
        <f t="shared" si="67"/>
        <v>5071.049577343746</v>
      </c>
      <c r="N347" s="5">
        <f t="shared" si="68"/>
        <v>4391.4823685993879</v>
      </c>
      <c r="O347" s="35">
        <f t="shared" si="69"/>
        <v>0.53312945466993489</v>
      </c>
      <c r="P347" s="5">
        <f t="shared" si="70"/>
        <v>679.56720874435814</v>
      </c>
      <c r="Q347" s="35">
        <f t="shared" si="71"/>
        <v>8.249999999999999E-2</v>
      </c>
      <c r="R347" s="5">
        <f t="shared" si="105"/>
        <v>580545.34291487478</v>
      </c>
      <c r="S347" s="5">
        <f t="shared" si="106"/>
        <v>1143611.5133819985</v>
      </c>
      <c r="T347" s="5">
        <f t="shared" si="72"/>
        <v>94454.657085125436</v>
      </c>
      <c r="U347" s="5">
        <f t="shared" si="73"/>
        <v>1724156.8562968732</v>
      </c>
      <c r="V347" s="150"/>
      <c r="W347" s="2">
        <f t="shared" si="128"/>
        <v>340</v>
      </c>
      <c r="X347" s="118"/>
      <c r="Y347" s="5">
        <f t="shared" si="107"/>
        <v>96758.405915020878</v>
      </c>
      <c r="Z347" s="5">
        <f t="shared" si="108"/>
        <v>4952.9108736857979</v>
      </c>
      <c r="AA347" s="5">
        <f t="shared" si="74"/>
        <v>4307.8548342523254</v>
      </c>
      <c r="AB347" s="35">
        <f t="shared" si="75"/>
        <v>0.53426115821326103</v>
      </c>
      <c r="AC347" s="5">
        <f t="shared" si="76"/>
        <v>645.05603943347251</v>
      </c>
      <c r="AD347" s="35">
        <f t="shared" si="77"/>
        <v>7.9999999999999988E-2</v>
      </c>
      <c r="AE347" s="5">
        <f t="shared" si="109"/>
        <v>582549.4489192313</v>
      </c>
      <c r="AF347" s="5">
        <f t="shared" si="110"/>
        <v>1101440.2481339411</v>
      </c>
      <c r="AG347" s="5">
        <f t="shared" si="78"/>
        <v>92450.55108076855</v>
      </c>
      <c r="AH347" s="5">
        <f t="shared" si="79"/>
        <v>1683989.6970531724</v>
      </c>
      <c r="AI347" s="150"/>
      <c r="AJ347" s="2">
        <f t="shared" si="129"/>
        <v>340</v>
      </c>
      <c r="AK347" s="118"/>
      <c r="AL347" s="5">
        <f t="shared" si="111"/>
        <v>94680.857530728303</v>
      </c>
      <c r="AM347" s="5">
        <f t="shared" si="112"/>
        <v>4835.7826575235513</v>
      </c>
      <c r="AN347" s="5">
        <f t="shared" si="80"/>
        <v>4224.3021193042641</v>
      </c>
      <c r="AO347" s="35">
        <f t="shared" si="81"/>
        <v>0.53539465900168248</v>
      </c>
      <c r="AP347" s="5">
        <f t="shared" si="82"/>
        <v>611.48053821928693</v>
      </c>
      <c r="AQ347" s="35">
        <f t="shared" si="83"/>
        <v>7.7499999999999999E-2</v>
      </c>
      <c r="AR347" s="5">
        <f t="shared" si="113"/>
        <v>584543.44458857551</v>
      </c>
      <c r="AS347" s="5">
        <f t="shared" si="114"/>
        <v>1059622.6589694323</v>
      </c>
      <c r="AT347" s="5">
        <f t="shared" si="84"/>
        <v>90456.555411424037</v>
      </c>
      <c r="AU347" s="5">
        <f t="shared" si="85"/>
        <v>1644166.1035580079</v>
      </c>
      <c r="AV347" s="150"/>
      <c r="AW347" s="2">
        <f t="shared" si="130"/>
        <v>340</v>
      </c>
      <c r="AX347" s="118"/>
      <c r="AY347" s="5">
        <f t="shared" si="115"/>
        <v>92614.228411356671</v>
      </c>
      <c r="AZ347" s="5">
        <f t="shared" si="116"/>
        <v>4719.6979327312483</v>
      </c>
      <c r="BA347" s="5">
        <f t="shared" si="86"/>
        <v>4140.8590051602696</v>
      </c>
      <c r="BB347" s="35">
        <f t="shared" si="87"/>
        <v>0.53652995780754176</v>
      </c>
      <c r="BC347" s="5">
        <f t="shared" si="88"/>
        <v>578.83892757097919</v>
      </c>
      <c r="BD347" s="35">
        <f t="shared" si="89"/>
        <v>7.5000000000000011E-2</v>
      </c>
      <c r="BE347" s="5">
        <f t="shared" si="117"/>
        <v>586526.63059380348</v>
      </c>
      <c r="BF347" s="5">
        <f t="shared" si="118"/>
        <v>1018170.6665348206</v>
      </c>
      <c r="BG347" s="5">
        <f t="shared" si="90"/>
        <v>88473.369406196405</v>
      </c>
      <c r="BH347" s="5">
        <f t="shared" si="91"/>
        <v>1604697.297128624</v>
      </c>
      <c r="BI347" s="150"/>
      <c r="BJ347" s="2">
        <f t="shared" si="131"/>
        <v>340</v>
      </c>
      <c r="BK347" s="118"/>
      <c r="BL347" s="5">
        <f t="shared" si="119"/>
        <v>90559.262739202561</v>
      </c>
      <c r="BM347" s="5">
        <f t="shared" si="120"/>
        <v>4604.6898903792935</v>
      </c>
      <c r="BN347" s="5">
        <f t="shared" si="92"/>
        <v>4057.5610113299444</v>
      </c>
      <c r="BO347" s="35">
        <f t="shared" si="93"/>
        <v>0.53766705539754145</v>
      </c>
      <c r="BP347" s="5">
        <f t="shared" si="94"/>
        <v>547.12887904934882</v>
      </c>
      <c r="BQ347" s="35">
        <f t="shared" si="95"/>
        <v>7.2499999999999995E-2</v>
      </c>
      <c r="BR347" s="5">
        <f t="shared" si="121"/>
        <v>588498.29827212763</v>
      </c>
      <c r="BS347" s="5">
        <f t="shared" si="122"/>
        <v>977096.26445683243</v>
      </c>
      <c r="BT347" s="5">
        <f t="shared" si="96"/>
        <v>86501.701727872613</v>
      </c>
      <c r="BU347" s="5">
        <f t="shared" si="97"/>
        <v>1565594.5627289601</v>
      </c>
      <c r="BV347" s="150"/>
      <c r="BW347" s="2">
        <f t="shared" si="132"/>
        <v>340</v>
      </c>
      <c r="BX347" s="118"/>
      <c r="BY347" s="5">
        <f t="shared" si="123"/>
        <v>88516.713552901856</v>
      </c>
      <c r="BZ347" s="5">
        <f t="shared" si="124"/>
        <v>4490.7918424594827</v>
      </c>
      <c r="CA347" s="5">
        <f t="shared" si="98"/>
        <v>3974.4443467342217</v>
      </c>
      <c r="CB347" s="35">
        <f t="shared" si="99"/>
        <v>0.53880595253129027</v>
      </c>
      <c r="CC347" s="5">
        <f t="shared" si="100"/>
        <v>516.34749572526084</v>
      </c>
      <c r="CD347" s="35">
        <f t="shared" si="101"/>
        <v>7.0000000000000007E-2</v>
      </c>
      <c r="CE347" s="5">
        <f t="shared" si="125"/>
        <v>590457.73079383257</v>
      </c>
      <c r="CF347" s="5">
        <f t="shared" si="126"/>
        <v>936411.49564239231</v>
      </c>
      <c r="CG347" s="5">
        <f t="shared" si="102"/>
        <v>84542.269206167635</v>
      </c>
      <c r="CH347" s="5">
        <f t="shared" si="103"/>
        <v>1526869.2264362248</v>
      </c>
    </row>
    <row r="348" spans="9:86" ht="14.25" customHeight="1">
      <c r="I348" s="150"/>
      <c r="J348" s="2">
        <f t="shared" si="127"/>
        <v>341</v>
      </c>
      <c r="K348" s="118"/>
      <c r="L348" s="5">
        <f t="shared" si="104"/>
        <v>94454.657085125436</v>
      </c>
      <c r="M348" s="5">
        <f t="shared" si="67"/>
        <v>5071.049577343746</v>
      </c>
      <c r="N348" s="5">
        <f t="shared" si="68"/>
        <v>4421.6738098835085</v>
      </c>
      <c r="O348" s="35">
        <f t="shared" si="69"/>
        <v>0.56175192792011019</v>
      </c>
      <c r="P348" s="5">
        <f t="shared" si="70"/>
        <v>649.3757674602374</v>
      </c>
      <c r="Q348" s="35">
        <f t="shared" si="71"/>
        <v>8.2500000000000004E-2</v>
      </c>
      <c r="R348" s="5">
        <f t="shared" si="105"/>
        <v>584967.01672475832</v>
      </c>
      <c r="S348" s="5">
        <f t="shared" si="106"/>
        <v>1144260.8891494588</v>
      </c>
      <c r="T348" s="5">
        <f t="shared" si="72"/>
        <v>90032.983275241932</v>
      </c>
      <c r="U348" s="5">
        <f t="shared" si="73"/>
        <v>1729227.9058742172</v>
      </c>
      <c r="V348" s="150"/>
      <c r="W348" s="2">
        <f t="shared" si="128"/>
        <v>341</v>
      </c>
      <c r="X348" s="118"/>
      <c r="Y348" s="5">
        <f t="shared" si="107"/>
        <v>92450.55108076855</v>
      </c>
      <c r="Z348" s="5">
        <f t="shared" si="108"/>
        <v>4952.9108736857979</v>
      </c>
      <c r="AA348" s="5">
        <f t="shared" si="74"/>
        <v>4336.573866480674</v>
      </c>
      <c r="AB348" s="35">
        <f t="shared" si="75"/>
        <v>0.56288346353181617</v>
      </c>
      <c r="AC348" s="5">
        <f t="shared" si="76"/>
        <v>616.33700720512365</v>
      </c>
      <c r="AD348" s="35">
        <f t="shared" si="77"/>
        <v>7.9999999999999988E-2</v>
      </c>
      <c r="AE348" s="5">
        <f t="shared" si="109"/>
        <v>586886.02278571203</v>
      </c>
      <c r="AF348" s="5">
        <f t="shared" si="110"/>
        <v>1102056.5851411463</v>
      </c>
      <c r="AG348" s="5">
        <f t="shared" si="78"/>
        <v>88113.977214287879</v>
      </c>
      <c r="AH348" s="5">
        <f t="shared" si="79"/>
        <v>1688942.6079268584</v>
      </c>
      <c r="AI348" s="150"/>
      <c r="AJ348" s="2">
        <f t="shared" si="129"/>
        <v>341</v>
      </c>
      <c r="AK348" s="118"/>
      <c r="AL348" s="5">
        <f t="shared" si="111"/>
        <v>90456.555411424037</v>
      </c>
      <c r="AM348" s="5">
        <f t="shared" si="112"/>
        <v>4835.7826575235513</v>
      </c>
      <c r="AN348" s="5">
        <f t="shared" si="80"/>
        <v>4251.5840704914381</v>
      </c>
      <c r="AO348" s="35">
        <f t="shared" si="81"/>
        <v>0.5640167107165116</v>
      </c>
      <c r="AP348" s="5">
        <f t="shared" si="82"/>
        <v>584.19858703211355</v>
      </c>
      <c r="AQ348" s="35">
        <f t="shared" si="83"/>
        <v>7.7499999999999999E-2</v>
      </c>
      <c r="AR348" s="5">
        <f t="shared" si="113"/>
        <v>588795.028659067</v>
      </c>
      <c r="AS348" s="5">
        <f t="shared" si="114"/>
        <v>1060206.8575564644</v>
      </c>
      <c r="AT348" s="5">
        <f t="shared" si="84"/>
        <v>86204.971340932592</v>
      </c>
      <c r="AU348" s="5">
        <f t="shared" si="85"/>
        <v>1649001.8862155313</v>
      </c>
      <c r="AV348" s="150"/>
      <c r="AW348" s="2">
        <f t="shared" si="130"/>
        <v>341</v>
      </c>
      <c r="AX348" s="118"/>
      <c r="AY348" s="5">
        <f t="shared" si="115"/>
        <v>88473.369406196405</v>
      </c>
      <c r="AZ348" s="5">
        <f t="shared" si="116"/>
        <v>4719.6979327312483</v>
      </c>
      <c r="BA348" s="5">
        <f t="shared" si="86"/>
        <v>4166.7393739425206</v>
      </c>
      <c r="BB348" s="35">
        <f t="shared" si="87"/>
        <v>0.56515167019069512</v>
      </c>
      <c r="BC348" s="5">
        <f t="shared" si="88"/>
        <v>552.95855878872749</v>
      </c>
      <c r="BD348" s="35">
        <f t="shared" si="89"/>
        <v>7.4999999999999997E-2</v>
      </c>
      <c r="BE348" s="5">
        <f t="shared" si="117"/>
        <v>590693.36996774597</v>
      </c>
      <c r="BF348" s="5">
        <f t="shared" si="118"/>
        <v>1018723.6250936093</v>
      </c>
      <c r="BG348" s="5">
        <f t="shared" si="90"/>
        <v>84306.630032253888</v>
      </c>
      <c r="BH348" s="5">
        <f t="shared" si="91"/>
        <v>1609416.9950613552</v>
      </c>
      <c r="BI348" s="150"/>
      <c r="BJ348" s="2">
        <f t="shared" si="131"/>
        <v>341</v>
      </c>
      <c r="BK348" s="118"/>
      <c r="BL348" s="5">
        <f t="shared" si="119"/>
        <v>86501.701727872613</v>
      </c>
      <c r="BM348" s="5">
        <f t="shared" si="120"/>
        <v>4604.6898903792935</v>
      </c>
      <c r="BN348" s="5">
        <f t="shared" si="92"/>
        <v>4082.0754424400629</v>
      </c>
      <c r="BO348" s="35">
        <f t="shared" si="93"/>
        <v>0.56628834266617456</v>
      </c>
      <c r="BP348" s="5">
        <f t="shared" si="94"/>
        <v>522.61444793923033</v>
      </c>
      <c r="BQ348" s="35">
        <f t="shared" si="95"/>
        <v>7.2499999999999995E-2</v>
      </c>
      <c r="BR348" s="5">
        <f t="shared" si="121"/>
        <v>592580.37371456774</v>
      </c>
      <c r="BS348" s="5">
        <f t="shared" si="122"/>
        <v>977618.87890477164</v>
      </c>
      <c r="BT348" s="5">
        <f t="shared" si="96"/>
        <v>82419.626285432547</v>
      </c>
      <c r="BU348" s="5">
        <f t="shared" si="97"/>
        <v>1570199.2526193394</v>
      </c>
      <c r="BV348" s="150"/>
      <c r="BW348" s="2">
        <f t="shared" si="132"/>
        <v>341</v>
      </c>
      <c r="BX348" s="118"/>
      <c r="BY348" s="5">
        <f t="shared" si="123"/>
        <v>84542.269206167635</v>
      </c>
      <c r="BZ348" s="5">
        <f t="shared" si="124"/>
        <v>4490.7918424594827</v>
      </c>
      <c r="CA348" s="5">
        <f t="shared" si="98"/>
        <v>3997.6286054235047</v>
      </c>
      <c r="CB348" s="35">
        <f t="shared" si="99"/>
        <v>0.56742672884846557</v>
      </c>
      <c r="CC348" s="5">
        <f t="shared" si="100"/>
        <v>493.16323703597789</v>
      </c>
      <c r="CD348" s="35">
        <f t="shared" si="101"/>
        <v>7.0000000000000007E-2</v>
      </c>
      <c r="CE348" s="5">
        <f t="shared" si="125"/>
        <v>594455.35939925606</v>
      </c>
      <c r="CF348" s="5">
        <f t="shared" si="126"/>
        <v>936904.65887942829</v>
      </c>
      <c r="CG348" s="5">
        <f t="shared" si="102"/>
        <v>80544.640600744126</v>
      </c>
      <c r="CH348" s="5">
        <f t="shared" si="103"/>
        <v>1531360.0182786845</v>
      </c>
    </row>
    <row r="349" spans="9:86" ht="14.25" customHeight="1">
      <c r="I349" s="150"/>
      <c r="J349" s="2">
        <f t="shared" si="127"/>
        <v>342</v>
      </c>
      <c r="K349" s="118"/>
      <c r="L349" s="5">
        <f t="shared" si="104"/>
        <v>90032.983275241932</v>
      </c>
      <c r="M349" s="5">
        <f t="shared" si="67"/>
        <v>5071.049577343746</v>
      </c>
      <c r="N349" s="5">
        <f t="shared" si="68"/>
        <v>4452.0728173264579</v>
      </c>
      <c r="O349" s="35">
        <f t="shared" si="69"/>
        <v>0.59339224209189056</v>
      </c>
      <c r="P349" s="5">
        <f t="shared" si="70"/>
        <v>618.97676001728826</v>
      </c>
      <c r="Q349" s="35">
        <f t="shared" si="71"/>
        <v>8.2500000000000004E-2</v>
      </c>
      <c r="R349" s="5">
        <f t="shared" si="105"/>
        <v>589419.08954208472</v>
      </c>
      <c r="S349" s="5">
        <f t="shared" si="106"/>
        <v>1144879.8659094761</v>
      </c>
      <c r="T349" s="5">
        <f t="shared" si="72"/>
        <v>85580.910457915481</v>
      </c>
      <c r="U349" s="5">
        <f t="shared" si="73"/>
        <v>1734298.9554515607</v>
      </c>
      <c r="V349" s="150"/>
      <c r="W349" s="2">
        <f t="shared" si="128"/>
        <v>342</v>
      </c>
      <c r="X349" s="118"/>
      <c r="Y349" s="5">
        <f t="shared" si="107"/>
        <v>88113.977214287879</v>
      </c>
      <c r="Z349" s="5">
        <f t="shared" si="108"/>
        <v>4952.9108736857979</v>
      </c>
      <c r="AA349" s="5">
        <f t="shared" si="74"/>
        <v>4365.484358923879</v>
      </c>
      <c r="AB349" s="35">
        <f t="shared" si="75"/>
        <v>0.59452329770210477</v>
      </c>
      <c r="AC349" s="5">
        <f t="shared" si="76"/>
        <v>587.42651476191918</v>
      </c>
      <c r="AD349" s="35">
        <f t="shared" si="77"/>
        <v>7.9999999999999988E-2</v>
      </c>
      <c r="AE349" s="5">
        <f t="shared" si="109"/>
        <v>591251.50714463589</v>
      </c>
      <c r="AF349" s="5">
        <f t="shared" si="110"/>
        <v>1102644.0116559083</v>
      </c>
      <c r="AG349" s="5">
        <f t="shared" si="78"/>
        <v>83748.492855364006</v>
      </c>
      <c r="AH349" s="5">
        <f t="shared" si="79"/>
        <v>1693895.5188005441</v>
      </c>
      <c r="AI349" s="150"/>
      <c r="AJ349" s="2">
        <f t="shared" si="129"/>
        <v>342</v>
      </c>
      <c r="AK349" s="118"/>
      <c r="AL349" s="5">
        <f t="shared" si="111"/>
        <v>86204.971340932592</v>
      </c>
      <c r="AM349" s="5">
        <f t="shared" si="112"/>
        <v>4835.7826575235513</v>
      </c>
      <c r="AN349" s="5">
        <f t="shared" si="80"/>
        <v>4279.0422176133616</v>
      </c>
      <c r="AO349" s="35">
        <f t="shared" si="81"/>
        <v>0.59565597914628154</v>
      </c>
      <c r="AP349" s="5">
        <f t="shared" si="82"/>
        <v>556.74043991018971</v>
      </c>
      <c r="AQ349" s="35">
        <f t="shared" si="83"/>
        <v>7.7500000000000013E-2</v>
      </c>
      <c r="AR349" s="5">
        <f t="shared" si="113"/>
        <v>593074.07087668031</v>
      </c>
      <c r="AS349" s="5">
        <f t="shared" si="114"/>
        <v>1060763.5979963746</v>
      </c>
      <c r="AT349" s="5">
        <f t="shared" si="84"/>
        <v>81925.929123319234</v>
      </c>
      <c r="AU349" s="5">
        <f t="shared" si="85"/>
        <v>1653837.6688730549</v>
      </c>
      <c r="AV349" s="150"/>
      <c r="AW349" s="2">
        <f t="shared" si="130"/>
        <v>342</v>
      </c>
      <c r="AX349" s="118"/>
      <c r="AY349" s="5">
        <f t="shared" si="115"/>
        <v>84306.630032253888</v>
      </c>
      <c r="AZ349" s="5">
        <f t="shared" si="116"/>
        <v>4719.6979327312483</v>
      </c>
      <c r="BA349" s="5">
        <f t="shared" si="86"/>
        <v>4192.7814950296615</v>
      </c>
      <c r="BB349" s="35">
        <f t="shared" si="87"/>
        <v>0.59679028708782611</v>
      </c>
      <c r="BC349" s="5">
        <f t="shared" si="88"/>
        <v>526.9164377015868</v>
      </c>
      <c r="BD349" s="35">
        <f t="shared" si="89"/>
        <v>7.5000000000000011E-2</v>
      </c>
      <c r="BE349" s="5">
        <f t="shared" si="117"/>
        <v>594886.15146277566</v>
      </c>
      <c r="BF349" s="5">
        <f t="shared" si="118"/>
        <v>1019250.5415313109</v>
      </c>
      <c r="BG349" s="5">
        <f t="shared" si="90"/>
        <v>80113.848537224228</v>
      </c>
      <c r="BH349" s="5">
        <f t="shared" si="91"/>
        <v>1614136.6929940865</v>
      </c>
      <c r="BI349" s="150"/>
      <c r="BJ349" s="2">
        <f t="shared" si="131"/>
        <v>342</v>
      </c>
      <c r="BK349" s="118"/>
      <c r="BL349" s="5">
        <f t="shared" si="119"/>
        <v>82419.626285432547</v>
      </c>
      <c r="BM349" s="5">
        <f t="shared" si="120"/>
        <v>4604.6898903792935</v>
      </c>
      <c r="BN349" s="5">
        <f t="shared" si="92"/>
        <v>4106.7379815714721</v>
      </c>
      <c r="BO349" s="35">
        <f t="shared" si="93"/>
        <v>0.59792622218632807</v>
      </c>
      <c r="BP349" s="5">
        <f t="shared" si="94"/>
        <v>497.95190880782161</v>
      </c>
      <c r="BQ349" s="35">
        <f t="shared" si="95"/>
        <v>7.2499999999999995E-2</v>
      </c>
      <c r="BR349" s="5">
        <f t="shared" si="121"/>
        <v>596687.11169613921</v>
      </c>
      <c r="BS349" s="5">
        <f t="shared" si="122"/>
        <v>978116.83081357949</v>
      </c>
      <c r="BT349" s="5">
        <f t="shared" si="96"/>
        <v>78312.88830386108</v>
      </c>
      <c r="BU349" s="5">
        <f t="shared" si="97"/>
        <v>1574803.9425097187</v>
      </c>
      <c r="BV349" s="150"/>
      <c r="BW349" s="2">
        <f t="shared" si="132"/>
        <v>342</v>
      </c>
      <c r="BX349" s="118"/>
      <c r="BY349" s="5">
        <f t="shared" si="123"/>
        <v>80544.640600744126</v>
      </c>
      <c r="BZ349" s="5">
        <f t="shared" si="124"/>
        <v>4490.7918424594827</v>
      </c>
      <c r="CA349" s="5">
        <f t="shared" si="98"/>
        <v>4020.9481056218087</v>
      </c>
      <c r="CB349" s="35">
        <f t="shared" si="99"/>
        <v>0.59906378509578861</v>
      </c>
      <c r="CC349" s="5">
        <f t="shared" si="100"/>
        <v>469.8437368376741</v>
      </c>
      <c r="CD349" s="35">
        <f t="shared" si="101"/>
        <v>7.0000000000000007E-2</v>
      </c>
      <c r="CE349" s="5">
        <f t="shared" si="125"/>
        <v>598476.30750487791</v>
      </c>
      <c r="CF349" s="5">
        <f t="shared" si="126"/>
        <v>937374.50261626591</v>
      </c>
      <c r="CG349" s="5">
        <f t="shared" si="102"/>
        <v>76523.692495122319</v>
      </c>
      <c r="CH349" s="5">
        <f t="shared" si="103"/>
        <v>1535850.8101211437</v>
      </c>
    </row>
    <row r="350" spans="9:86" ht="14.25" customHeight="1">
      <c r="I350" s="150"/>
      <c r="J350" s="2">
        <f t="shared" si="127"/>
        <v>343</v>
      </c>
      <c r="K350" s="118"/>
      <c r="L350" s="5">
        <f t="shared" si="104"/>
        <v>85580.910457915481</v>
      </c>
      <c r="M350" s="5">
        <f t="shared" si="67"/>
        <v>5071.049577343746</v>
      </c>
      <c r="N350" s="5">
        <f t="shared" si="68"/>
        <v>4482.6808179455775</v>
      </c>
      <c r="O350" s="35">
        <f t="shared" si="69"/>
        <v>0.62855337162835268</v>
      </c>
      <c r="P350" s="5">
        <f t="shared" si="70"/>
        <v>588.36875939816889</v>
      </c>
      <c r="Q350" s="35">
        <f t="shared" si="71"/>
        <v>8.249999999999999E-2</v>
      </c>
      <c r="R350" s="5">
        <f t="shared" si="105"/>
        <v>593901.77036003035</v>
      </c>
      <c r="S350" s="5">
        <f t="shared" si="106"/>
        <v>1145468.2346688742</v>
      </c>
      <c r="T350" s="5">
        <f t="shared" si="72"/>
        <v>81098.229639969897</v>
      </c>
      <c r="U350" s="5">
        <f t="shared" si="73"/>
        <v>1739370.0050289044</v>
      </c>
      <c r="V350" s="150"/>
      <c r="W350" s="2">
        <f t="shared" si="128"/>
        <v>343</v>
      </c>
      <c r="X350" s="118"/>
      <c r="Y350" s="5">
        <f t="shared" si="107"/>
        <v>83748.492855364006</v>
      </c>
      <c r="Z350" s="5">
        <f t="shared" si="108"/>
        <v>4952.9108736857979</v>
      </c>
      <c r="AA350" s="5">
        <f t="shared" si="74"/>
        <v>4394.5875879833711</v>
      </c>
      <c r="AB350" s="35">
        <f t="shared" si="75"/>
        <v>0.62968358304519412</v>
      </c>
      <c r="AC350" s="5">
        <f t="shared" si="76"/>
        <v>558.32328570242669</v>
      </c>
      <c r="AD350" s="35">
        <f t="shared" si="77"/>
        <v>7.9999999999999988E-2</v>
      </c>
      <c r="AE350" s="5">
        <f t="shared" si="109"/>
        <v>595646.09473261924</v>
      </c>
      <c r="AF350" s="5">
        <f t="shared" si="110"/>
        <v>1103202.3349416107</v>
      </c>
      <c r="AG350" s="5">
        <f t="shared" si="78"/>
        <v>79353.905267380629</v>
      </c>
      <c r="AH350" s="5">
        <f t="shared" si="79"/>
        <v>1698848.4296742301</v>
      </c>
      <c r="AI350" s="150"/>
      <c r="AJ350" s="2">
        <f t="shared" si="129"/>
        <v>343</v>
      </c>
      <c r="AK350" s="118"/>
      <c r="AL350" s="5">
        <f t="shared" si="111"/>
        <v>81925.929123319234</v>
      </c>
      <c r="AM350" s="5">
        <f t="shared" si="112"/>
        <v>4835.7826575235513</v>
      </c>
      <c r="AN350" s="5">
        <f t="shared" si="80"/>
        <v>4306.6776986021141</v>
      </c>
      <c r="AO350" s="35">
        <f t="shared" si="81"/>
        <v>0.63081533448871485</v>
      </c>
      <c r="AP350" s="5">
        <f t="shared" si="82"/>
        <v>529.10495892143672</v>
      </c>
      <c r="AQ350" s="35">
        <f t="shared" si="83"/>
        <v>7.7499999999999999E-2</v>
      </c>
      <c r="AR350" s="5">
        <f t="shared" si="113"/>
        <v>597380.7485752824</v>
      </c>
      <c r="AS350" s="5">
        <f t="shared" si="114"/>
        <v>1061292.702955296</v>
      </c>
      <c r="AT350" s="5">
        <f t="shared" si="84"/>
        <v>77619.25142471712</v>
      </c>
      <c r="AU350" s="5">
        <f t="shared" si="85"/>
        <v>1658673.4515305785</v>
      </c>
      <c r="AV350" s="150"/>
      <c r="AW350" s="2">
        <f t="shared" si="130"/>
        <v>343</v>
      </c>
      <c r="AX350" s="118"/>
      <c r="AY350" s="5">
        <f t="shared" si="115"/>
        <v>80113.848537224228</v>
      </c>
      <c r="AZ350" s="5">
        <f t="shared" si="116"/>
        <v>4719.6979327312483</v>
      </c>
      <c r="BA350" s="5">
        <f t="shared" si="86"/>
        <v>4218.9863793735967</v>
      </c>
      <c r="BB350" s="35">
        <f t="shared" si="87"/>
        <v>0.6319486265718387</v>
      </c>
      <c r="BC350" s="5">
        <f t="shared" si="88"/>
        <v>500.71155335765138</v>
      </c>
      <c r="BD350" s="35">
        <f t="shared" si="89"/>
        <v>7.4999999999999997E-2</v>
      </c>
      <c r="BE350" s="5">
        <f t="shared" si="117"/>
        <v>599105.13784214924</v>
      </c>
      <c r="BF350" s="5">
        <f t="shared" si="118"/>
        <v>1019751.2530846685</v>
      </c>
      <c r="BG350" s="5">
        <f t="shared" si="90"/>
        <v>75894.862157850628</v>
      </c>
      <c r="BH350" s="5">
        <f t="shared" si="91"/>
        <v>1618856.3909268179</v>
      </c>
      <c r="BI350" s="150"/>
      <c r="BJ350" s="2">
        <f t="shared" si="131"/>
        <v>343</v>
      </c>
      <c r="BK350" s="118"/>
      <c r="BL350" s="5">
        <f t="shared" si="119"/>
        <v>78312.88830386108</v>
      </c>
      <c r="BM350" s="5">
        <f t="shared" si="120"/>
        <v>4604.6898903792935</v>
      </c>
      <c r="BN350" s="5">
        <f t="shared" si="92"/>
        <v>4131.5495235434664</v>
      </c>
      <c r="BO350" s="35">
        <f t="shared" si="93"/>
        <v>0.63308345990448178</v>
      </c>
      <c r="BP350" s="5">
        <f t="shared" si="94"/>
        <v>473.14036683582736</v>
      </c>
      <c r="BQ350" s="35">
        <f t="shared" si="95"/>
        <v>7.2499999999999995E-2</v>
      </c>
      <c r="BR350" s="5">
        <f t="shared" si="121"/>
        <v>600818.66121968266</v>
      </c>
      <c r="BS350" s="5">
        <f t="shared" si="122"/>
        <v>978589.97118041536</v>
      </c>
      <c r="BT350" s="5">
        <f t="shared" si="96"/>
        <v>74181.338780317616</v>
      </c>
      <c r="BU350" s="5">
        <f t="shared" si="97"/>
        <v>1579408.632400098</v>
      </c>
      <c r="BV350" s="150"/>
      <c r="BW350" s="2">
        <f t="shared" si="132"/>
        <v>343</v>
      </c>
      <c r="BX350" s="118"/>
      <c r="BY350" s="5">
        <f t="shared" si="123"/>
        <v>76523.692495122319</v>
      </c>
      <c r="BZ350" s="5">
        <f t="shared" si="124"/>
        <v>4490.7918424594827</v>
      </c>
      <c r="CA350" s="5">
        <f t="shared" si="98"/>
        <v>4044.4036362379356</v>
      </c>
      <c r="CB350" s="35">
        <f t="shared" si="99"/>
        <v>0.63421983509157964</v>
      </c>
      <c r="CC350" s="5">
        <f t="shared" si="100"/>
        <v>446.38820622154691</v>
      </c>
      <c r="CD350" s="35">
        <f t="shared" si="101"/>
        <v>7.0000000000000007E-2</v>
      </c>
      <c r="CE350" s="5">
        <f t="shared" si="125"/>
        <v>602520.71114111587</v>
      </c>
      <c r="CF350" s="5">
        <f t="shared" si="126"/>
        <v>937820.89082248742</v>
      </c>
      <c r="CG350" s="5">
        <f t="shared" si="102"/>
        <v>72479.288858884378</v>
      </c>
      <c r="CH350" s="5">
        <f t="shared" si="103"/>
        <v>1540341.6019636034</v>
      </c>
    </row>
    <row r="351" spans="9:86" ht="14.25" customHeight="1">
      <c r="I351" s="150"/>
      <c r="J351" s="2">
        <f t="shared" si="127"/>
        <v>344</v>
      </c>
      <c r="K351" s="118"/>
      <c r="L351" s="5">
        <f t="shared" si="104"/>
        <v>81098.229639969897</v>
      </c>
      <c r="M351" s="5">
        <f t="shared" si="67"/>
        <v>5071.049577343746</v>
      </c>
      <c r="N351" s="5">
        <f t="shared" si="68"/>
        <v>4513.4992485689527</v>
      </c>
      <c r="O351" s="35">
        <f t="shared" si="69"/>
        <v>0.66785663784864258</v>
      </c>
      <c r="P351" s="5">
        <f t="shared" si="70"/>
        <v>557.550328774793</v>
      </c>
      <c r="Q351" s="35">
        <f t="shared" si="71"/>
        <v>8.249999999999999E-2</v>
      </c>
      <c r="R351" s="5">
        <f t="shared" si="105"/>
        <v>598415.26960859925</v>
      </c>
      <c r="S351" s="5">
        <f t="shared" si="106"/>
        <v>1146025.784997649</v>
      </c>
      <c r="T351" s="5">
        <f t="shared" si="72"/>
        <v>76584.730391400939</v>
      </c>
      <c r="U351" s="5">
        <f t="shared" si="73"/>
        <v>1744441.0546062482</v>
      </c>
      <c r="V351" s="150"/>
      <c r="W351" s="2">
        <f t="shared" si="128"/>
        <v>344</v>
      </c>
      <c r="X351" s="118"/>
      <c r="Y351" s="5">
        <f t="shared" si="107"/>
        <v>79353.905267380629</v>
      </c>
      <c r="Z351" s="5">
        <f t="shared" si="108"/>
        <v>4952.9108736857979</v>
      </c>
      <c r="AA351" s="5">
        <f t="shared" si="74"/>
        <v>4423.8848385699275</v>
      </c>
      <c r="AB351" s="35">
        <f t="shared" si="75"/>
        <v>0.66898557650017787</v>
      </c>
      <c r="AC351" s="5">
        <f t="shared" si="76"/>
        <v>529.02603511587085</v>
      </c>
      <c r="AD351" s="35">
        <f t="shared" si="77"/>
        <v>7.9999999999999988E-2</v>
      </c>
      <c r="AE351" s="5">
        <f t="shared" si="109"/>
        <v>600069.97957118915</v>
      </c>
      <c r="AF351" s="5">
        <f t="shared" si="110"/>
        <v>1103731.3609767265</v>
      </c>
      <c r="AG351" s="5">
        <f t="shared" si="78"/>
        <v>74930.020428810705</v>
      </c>
      <c r="AH351" s="5">
        <f t="shared" si="79"/>
        <v>1703801.3405479155</v>
      </c>
      <c r="AI351" s="150"/>
      <c r="AJ351" s="2">
        <f t="shared" si="129"/>
        <v>344</v>
      </c>
      <c r="AK351" s="118"/>
      <c r="AL351" s="5">
        <f t="shared" si="111"/>
        <v>77619.25142471712</v>
      </c>
      <c r="AM351" s="5">
        <f t="shared" si="112"/>
        <v>4835.7826575235513</v>
      </c>
      <c r="AN351" s="5">
        <f t="shared" si="80"/>
        <v>4334.4916587389198</v>
      </c>
      <c r="AO351" s="35">
        <f t="shared" si="81"/>
        <v>0.67011596930067407</v>
      </c>
      <c r="AP351" s="5">
        <f t="shared" si="82"/>
        <v>501.29099878463137</v>
      </c>
      <c r="AQ351" s="35">
        <f t="shared" si="83"/>
        <v>7.7499999999999999E-2</v>
      </c>
      <c r="AR351" s="5">
        <f t="shared" si="113"/>
        <v>601715.24023402133</v>
      </c>
      <c r="AS351" s="5">
        <f t="shared" si="114"/>
        <v>1061793.9939540806</v>
      </c>
      <c r="AT351" s="5">
        <f t="shared" si="84"/>
        <v>73284.759765978204</v>
      </c>
      <c r="AU351" s="5">
        <f t="shared" si="85"/>
        <v>1663509.234188102</v>
      </c>
      <c r="AV351" s="150"/>
      <c r="AW351" s="2">
        <f t="shared" si="130"/>
        <v>344</v>
      </c>
      <c r="AX351" s="118"/>
      <c r="AY351" s="5">
        <f t="shared" si="115"/>
        <v>75894.862157850628</v>
      </c>
      <c r="AZ351" s="5">
        <f t="shared" si="116"/>
        <v>4719.6979327312483</v>
      </c>
      <c r="BA351" s="5">
        <f t="shared" si="86"/>
        <v>4245.3550442446822</v>
      </c>
      <c r="BB351" s="35">
        <f t="shared" si="87"/>
        <v>0.6712478168150473</v>
      </c>
      <c r="BC351" s="5">
        <f t="shared" si="88"/>
        <v>474.34288848656638</v>
      </c>
      <c r="BD351" s="35">
        <f t="shared" si="89"/>
        <v>7.4999999999999997E-2</v>
      </c>
      <c r="BE351" s="5">
        <f t="shared" si="117"/>
        <v>603350.49288639391</v>
      </c>
      <c r="BF351" s="5">
        <f t="shared" si="118"/>
        <v>1020225.5959731551</v>
      </c>
      <c r="BG351" s="5">
        <f t="shared" si="90"/>
        <v>71649.507113605941</v>
      </c>
      <c r="BH351" s="5">
        <f t="shared" si="91"/>
        <v>1623576.088859549</v>
      </c>
      <c r="BI351" s="150"/>
      <c r="BJ351" s="2">
        <f t="shared" si="131"/>
        <v>344</v>
      </c>
      <c r="BK351" s="118"/>
      <c r="BL351" s="5">
        <f t="shared" si="119"/>
        <v>74181.338780317616</v>
      </c>
      <c r="BM351" s="5">
        <f t="shared" si="120"/>
        <v>4604.6898903792935</v>
      </c>
      <c r="BN351" s="5">
        <f t="shared" si="92"/>
        <v>4156.5109685815414</v>
      </c>
      <c r="BO351" s="35">
        <f t="shared" si="93"/>
        <v>0.67238111960595348</v>
      </c>
      <c r="BP351" s="5">
        <f t="shared" si="94"/>
        <v>448.17892179775225</v>
      </c>
      <c r="BQ351" s="35">
        <f t="shared" si="95"/>
        <v>7.2499999999999995E-2</v>
      </c>
      <c r="BR351" s="5">
        <f t="shared" si="121"/>
        <v>604975.1721882642</v>
      </c>
      <c r="BS351" s="5">
        <f t="shared" si="122"/>
        <v>979038.15010221314</v>
      </c>
      <c r="BT351" s="5">
        <f t="shared" si="96"/>
        <v>70024.827811736075</v>
      </c>
      <c r="BU351" s="5">
        <f t="shared" si="97"/>
        <v>1584013.3222904773</v>
      </c>
      <c r="BV351" s="150"/>
      <c r="BW351" s="2">
        <f t="shared" si="132"/>
        <v>344</v>
      </c>
      <c r="BX351" s="118"/>
      <c r="BY351" s="5">
        <f t="shared" si="123"/>
        <v>72479.288858884378</v>
      </c>
      <c r="BZ351" s="5">
        <f t="shared" si="124"/>
        <v>4490.7918424594827</v>
      </c>
      <c r="CA351" s="5">
        <f t="shared" si="98"/>
        <v>4067.9959907826569</v>
      </c>
      <c r="CB351" s="35">
        <f t="shared" si="99"/>
        <v>0.67351587823157999</v>
      </c>
      <c r="CC351" s="5">
        <f t="shared" si="100"/>
        <v>422.79585167682558</v>
      </c>
      <c r="CD351" s="35">
        <f t="shared" si="101"/>
        <v>7.0000000000000007E-2</v>
      </c>
      <c r="CE351" s="5">
        <f t="shared" si="125"/>
        <v>606588.7071318985</v>
      </c>
      <c r="CF351" s="5">
        <f t="shared" si="126"/>
        <v>938243.68667416426</v>
      </c>
      <c r="CG351" s="5">
        <f t="shared" si="102"/>
        <v>68411.292868101722</v>
      </c>
      <c r="CH351" s="5">
        <f t="shared" si="103"/>
        <v>1544832.3938060626</v>
      </c>
    </row>
    <row r="352" spans="9:86" ht="14.25" customHeight="1">
      <c r="I352" s="150"/>
      <c r="J352" s="2">
        <f t="shared" si="127"/>
        <v>345</v>
      </c>
      <c r="K352" s="118"/>
      <c r="L352" s="5">
        <f t="shared" si="104"/>
        <v>76584.730391400939</v>
      </c>
      <c r="M352" s="5">
        <f t="shared" si="67"/>
        <v>5071.049577343746</v>
      </c>
      <c r="N352" s="5">
        <f t="shared" si="68"/>
        <v>4544.5295559028646</v>
      </c>
      <c r="O352" s="35">
        <f t="shared" si="69"/>
        <v>0.71207869234671328</v>
      </c>
      <c r="P352" s="5">
        <f t="shared" si="70"/>
        <v>526.52002144088146</v>
      </c>
      <c r="Q352" s="35">
        <f t="shared" si="71"/>
        <v>8.2500000000000004E-2</v>
      </c>
      <c r="R352" s="5">
        <f t="shared" si="105"/>
        <v>602959.79916450207</v>
      </c>
      <c r="S352" s="5">
        <f t="shared" si="106"/>
        <v>1146552.30501909</v>
      </c>
      <c r="T352" s="5">
        <f t="shared" si="72"/>
        <v>72040.200835498079</v>
      </c>
      <c r="U352" s="5">
        <f t="shared" si="73"/>
        <v>1749512.1041835919</v>
      </c>
      <c r="V352" s="150"/>
      <c r="W352" s="2">
        <f t="shared" si="128"/>
        <v>345</v>
      </c>
      <c r="X352" s="118"/>
      <c r="Y352" s="5">
        <f t="shared" si="107"/>
        <v>74930.020428810705</v>
      </c>
      <c r="Z352" s="5">
        <f t="shared" si="108"/>
        <v>4952.9108736857979</v>
      </c>
      <c r="AA352" s="5">
        <f t="shared" si="74"/>
        <v>4453.3774041603929</v>
      </c>
      <c r="AB352" s="35">
        <f t="shared" si="75"/>
        <v>0.71320584919227847</v>
      </c>
      <c r="AC352" s="5">
        <f t="shared" si="76"/>
        <v>499.53346952540471</v>
      </c>
      <c r="AD352" s="35">
        <f t="shared" si="77"/>
        <v>0.08</v>
      </c>
      <c r="AE352" s="5">
        <f t="shared" si="109"/>
        <v>604523.3569753496</v>
      </c>
      <c r="AF352" s="5">
        <f t="shared" si="110"/>
        <v>1104230.8944462519</v>
      </c>
      <c r="AG352" s="5">
        <f t="shared" si="78"/>
        <v>70476.643024650315</v>
      </c>
      <c r="AH352" s="5">
        <f t="shared" si="79"/>
        <v>1708754.2514216015</v>
      </c>
      <c r="AI352" s="150"/>
      <c r="AJ352" s="2">
        <f t="shared" si="129"/>
        <v>345</v>
      </c>
      <c r="AK352" s="118"/>
      <c r="AL352" s="5">
        <f t="shared" si="111"/>
        <v>73284.759765978204</v>
      </c>
      <c r="AM352" s="5">
        <f t="shared" si="112"/>
        <v>4835.7826575235513</v>
      </c>
      <c r="AN352" s="5">
        <f t="shared" si="80"/>
        <v>4362.4852507016085</v>
      </c>
      <c r="AO352" s="35">
        <f t="shared" si="81"/>
        <v>0.71433437423536783</v>
      </c>
      <c r="AP352" s="5">
        <f t="shared" si="82"/>
        <v>473.29740682194256</v>
      </c>
      <c r="AQ352" s="35">
        <f t="shared" si="83"/>
        <v>7.7499999999999999E-2</v>
      </c>
      <c r="AR352" s="5">
        <f t="shared" si="113"/>
        <v>606077.72548472299</v>
      </c>
      <c r="AS352" s="5">
        <f t="shared" si="114"/>
        <v>1062267.2913609026</v>
      </c>
      <c r="AT352" s="5">
        <f t="shared" si="84"/>
        <v>68922.2745152766</v>
      </c>
      <c r="AU352" s="5">
        <f t="shared" si="85"/>
        <v>1668345.0168456256</v>
      </c>
      <c r="AV352" s="150"/>
      <c r="AW352" s="2">
        <f t="shared" si="130"/>
        <v>345</v>
      </c>
      <c r="AX352" s="118"/>
      <c r="AY352" s="5">
        <f t="shared" si="115"/>
        <v>71649.507113605941</v>
      </c>
      <c r="AZ352" s="5">
        <f t="shared" si="116"/>
        <v>4719.6979327312483</v>
      </c>
      <c r="BA352" s="5">
        <f t="shared" si="86"/>
        <v>4271.8885132712112</v>
      </c>
      <c r="BB352" s="35">
        <f t="shared" si="87"/>
        <v>0.71546426799522211</v>
      </c>
      <c r="BC352" s="5">
        <f t="shared" si="88"/>
        <v>447.80941946003708</v>
      </c>
      <c r="BD352" s="35">
        <f t="shared" si="89"/>
        <v>7.4999999999999997E-2</v>
      </c>
      <c r="BE352" s="5">
        <f t="shared" si="117"/>
        <v>607622.38139966514</v>
      </c>
      <c r="BF352" s="5">
        <f t="shared" si="118"/>
        <v>1020673.4053926151</v>
      </c>
      <c r="BG352" s="5">
        <f t="shared" si="90"/>
        <v>67377.618600334725</v>
      </c>
      <c r="BH352" s="5">
        <f t="shared" si="91"/>
        <v>1628295.7867922802</v>
      </c>
      <c r="BI352" s="150"/>
      <c r="BJ352" s="2">
        <f t="shared" si="131"/>
        <v>345</v>
      </c>
      <c r="BK352" s="118"/>
      <c r="BL352" s="5">
        <f t="shared" si="119"/>
        <v>70024.827811736075</v>
      </c>
      <c r="BM352" s="5">
        <f t="shared" si="120"/>
        <v>4604.6898903792935</v>
      </c>
      <c r="BN352" s="5">
        <f t="shared" si="92"/>
        <v>4181.6232223500547</v>
      </c>
      <c r="BO352" s="35">
        <f t="shared" si="93"/>
        <v>0.71659553098951911</v>
      </c>
      <c r="BP352" s="5">
        <f t="shared" si="94"/>
        <v>423.06666802923877</v>
      </c>
      <c r="BQ352" s="35">
        <f t="shared" si="95"/>
        <v>7.2499999999999995E-2</v>
      </c>
      <c r="BR352" s="5">
        <f t="shared" si="121"/>
        <v>609156.79541061423</v>
      </c>
      <c r="BS352" s="5">
        <f t="shared" si="122"/>
        <v>979461.21677024243</v>
      </c>
      <c r="BT352" s="5">
        <f t="shared" si="96"/>
        <v>65843.20458938602</v>
      </c>
      <c r="BU352" s="5">
        <f t="shared" si="97"/>
        <v>1588618.0121808567</v>
      </c>
      <c r="BV352" s="150"/>
      <c r="BW352" s="2">
        <f t="shared" si="132"/>
        <v>345</v>
      </c>
      <c r="BX352" s="118"/>
      <c r="BY352" s="5">
        <f t="shared" si="123"/>
        <v>68411.292868101722</v>
      </c>
      <c r="BZ352" s="5">
        <f t="shared" si="124"/>
        <v>4490.7918424594827</v>
      </c>
      <c r="CA352" s="5">
        <f t="shared" si="98"/>
        <v>4091.7259673955559</v>
      </c>
      <c r="CB352" s="35">
        <f t="shared" si="99"/>
        <v>0.71772816373188242</v>
      </c>
      <c r="CC352" s="5">
        <f t="shared" si="100"/>
        <v>399.06587506392674</v>
      </c>
      <c r="CD352" s="35">
        <f t="shared" si="101"/>
        <v>7.0000000000000007E-2</v>
      </c>
      <c r="CE352" s="5">
        <f t="shared" si="125"/>
        <v>610680.43309929408</v>
      </c>
      <c r="CF352" s="5">
        <f t="shared" si="126"/>
        <v>938642.75254922814</v>
      </c>
      <c r="CG352" s="5">
        <f t="shared" si="102"/>
        <v>64319.566900706166</v>
      </c>
      <c r="CH352" s="5">
        <f t="shared" si="103"/>
        <v>1549323.1856485223</v>
      </c>
    </row>
    <row r="353" spans="9:86" ht="14.25" customHeight="1">
      <c r="I353" s="150"/>
      <c r="J353" s="2">
        <f t="shared" si="127"/>
        <v>346</v>
      </c>
      <c r="K353" s="118"/>
      <c r="L353" s="5">
        <f t="shared" si="104"/>
        <v>72040.200835498079</v>
      </c>
      <c r="M353" s="5">
        <f t="shared" si="67"/>
        <v>5071.049577343746</v>
      </c>
      <c r="N353" s="5">
        <f t="shared" si="68"/>
        <v>4575.7731965996963</v>
      </c>
      <c r="O353" s="35">
        <f t="shared" si="69"/>
        <v>0.76220329374955886</v>
      </c>
      <c r="P353" s="5">
        <f t="shared" si="70"/>
        <v>495.27638074404928</v>
      </c>
      <c r="Q353" s="35">
        <f t="shared" si="71"/>
        <v>8.2500000000000004E-2</v>
      </c>
      <c r="R353" s="5">
        <f t="shared" si="105"/>
        <v>607535.57236110175</v>
      </c>
      <c r="S353" s="5">
        <f t="shared" si="106"/>
        <v>1147047.581399834</v>
      </c>
      <c r="T353" s="5">
        <f t="shared" si="72"/>
        <v>67464.427638898385</v>
      </c>
      <c r="U353" s="5">
        <f t="shared" si="73"/>
        <v>1754583.1537609356</v>
      </c>
      <c r="V353" s="150"/>
      <c r="W353" s="2">
        <f t="shared" si="128"/>
        <v>346</v>
      </c>
      <c r="X353" s="118"/>
      <c r="Y353" s="5">
        <f t="shared" si="107"/>
        <v>70476.643024650315</v>
      </c>
      <c r="Z353" s="5">
        <f t="shared" si="108"/>
        <v>4952.9108736857979</v>
      </c>
      <c r="AA353" s="5">
        <f t="shared" si="74"/>
        <v>4483.0665868547958</v>
      </c>
      <c r="AB353" s="35">
        <f t="shared" si="75"/>
        <v>0.76332805782819801</v>
      </c>
      <c r="AC353" s="5">
        <f t="shared" si="76"/>
        <v>469.84428683100214</v>
      </c>
      <c r="AD353" s="35">
        <f t="shared" si="77"/>
        <v>0.08</v>
      </c>
      <c r="AE353" s="5">
        <f t="shared" si="109"/>
        <v>609006.42356220435</v>
      </c>
      <c r="AF353" s="5">
        <f t="shared" si="110"/>
        <v>1104700.738733083</v>
      </c>
      <c r="AG353" s="5">
        <f t="shared" si="78"/>
        <v>65993.57643779552</v>
      </c>
      <c r="AH353" s="5">
        <f t="shared" si="79"/>
        <v>1713707.1622952875</v>
      </c>
      <c r="AI353" s="150"/>
      <c r="AJ353" s="2">
        <f t="shared" si="129"/>
        <v>346</v>
      </c>
      <c r="AK353" s="118"/>
      <c r="AL353" s="5">
        <f t="shared" si="111"/>
        <v>68922.2745152766</v>
      </c>
      <c r="AM353" s="5">
        <f t="shared" si="112"/>
        <v>4835.7826575235513</v>
      </c>
      <c r="AN353" s="5">
        <f t="shared" si="80"/>
        <v>4390.6596346123897</v>
      </c>
      <c r="AO353" s="35">
        <f t="shared" si="81"/>
        <v>0.76445410407444414</v>
      </c>
      <c r="AP353" s="5">
        <f t="shared" si="82"/>
        <v>445.1230229111614</v>
      </c>
      <c r="AQ353" s="35">
        <f t="shared" si="83"/>
        <v>7.7499999999999999E-2</v>
      </c>
      <c r="AR353" s="5">
        <f t="shared" si="113"/>
        <v>610468.38511933538</v>
      </c>
      <c r="AS353" s="5">
        <f t="shared" si="114"/>
        <v>1062712.4143838137</v>
      </c>
      <c r="AT353" s="5">
        <f t="shared" si="84"/>
        <v>64531.614880664209</v>
      </c>
      <c r="AU353" s="5">
        <f t="shared" si="85"/>
        <v>1673180.799503149</v>
      </c>
      <c r="AV353" s="150"/>
      <c r="AW353" s="2">
        <f t="shared" si="130"/>
        <v>346</v>
      </c>
      <c r="AX353" s="118"/>
      <c r="AY353" s="5">
        <f t="shared" si="115"/>
        <v>67377.618600334725</v>
      </c>
      <c r="AZ353" s="5">
        <f t="shared" si="116"/>
        <v>4719.6979327312483</v>
      </c>
      <c r="BA353" s="5">
        <f t="shared" si="86"/>
        <v>4298.5878164791566</v>
      </c>
      <c r="BB353" s="35">
        <f t="shared" si="87"/>
        <v>0.76558143296405579</v>
      </c>
      <c r="BC353" s="5">
        <f t="shared" si="88"/>
        <v>421.11011625209198</v>
      </c>
      <c r="BD353" s="35">
        <f t="shared" si="89"/>
        <v>7.4999999999999997E-2</v>
      </c>
      <c r="BE353" s="5">
        <f t="shared" si="117"/>
        <v>611920.96921614429</v>
      </c>
      <c r="BF353" s="5">
        <f t="shared" si="118"/>
        <v>1021094.5155088672</v>
      </c>
      <c r="BG353" s="5">
        <f t="shared" si="90"/>
        <v>63079.030783855567</v>
      </c>
      <c r="BH353" s="5">
        <f t="shared" si="91"/>
        <v>1633015.4847250115</v>
      </c>
      <c r="BI353" s="150"/>
      <c r="BJ353" s="2">
        <f t="shared" si="131"/>
        <v>346</v>
      </c>
      <c r="BK353" s="118"/>
      <c r="BL353" s="5">
        <f t="shared" si="119"/>
        <v>65843.20458938602</v>
      </c>
      <c r="BM353" s="5">
        <f t="shared" si="120"/>
        <v>4604.6898903792935</v>
      </c>
      <c r="BN353" s="5">
        <f t="shared" si="92"/>
        <v>4206.8871959850867</v>
      </c>
      <c r="BO353" s="35">
        <f t="shared" si="93"/>
        <v>0.76671004497188289</v>
      </c>
      <c r="BP353" s="5">
        <f t="shared" si="94"/>
        <v>397.80269439420721</v>
      </c>
      <c r="BQ353" s="35">
        <f t="shared" si="95"/>
        <v>7.2499999999999995E-2</v>
      </c>
      <c r="BR353" s="5">
        <f t="shared" si="121"/>
        <v>613363.68260659929</v>
      </c>
      <c r="BS353" s="5">
        <f t="shared" si="122"/>
        <v>979859.01946463669</v>
      </c>
      <c r="BT353" s="5">
        <f t="shared" si="96"/>
        <v>61636.317393400932</v>
      </c>
      <c r="BU353" s="5">
        <f t="shared" si="97"/>
        <v>1593222.702071236</v>
      </c>
      <c r="BV353" s="150"/>
      <c r="BW353" s="2">
        <f t="shared" si="132"/>
        <v>346</v>
      </c>
      <c r="BX353" s="118"/>
      <c r="BY353" s="5">
        <f t="shared" si="123"/>
        <v>64319.566900706166</v>
      </c>
      <c r="BZ353" s="5">
        <f t="shared" si="124"/>
        <v>4490.7918424594827</v>
      </c>
      <c r="CA353" s="5">
        <f t="shared" si="98"/>
        <v>4115.5943688720299</v>
      </c>
      <c r="CB353" s="35">
        <f t="shared" si="99"/>
        <v>0.76783994056903593</v>
      </c>
      <c r="CC353" s="5">
        <f t="shared" si="100"/>
        <v>375.19747358745263</v>
      </c>
      <c r="CD353" s="35">
        <f t="shared" si="101"/>
        <v>7.0000000000000007E-2</v>
      </c>
      <c r="CE353" s="5">
        <f t="shared" si="125"/>
        <v>614796.02746816608</v>
      </c>
      <c r="CF353" s="5">
        <f t="shared" si="126"/>
        <v>939017.95002281561</v>
      </c>
      <c r="CG353" s="5">
        <f t="shared" si="102"/>
        <v>60203.972531834137</v>
      </c>
      <c r="CH353" s="5">
        <f t="shared" si="103"/>
        <v>1553813.9774909816</v>
      </c>
    </row>
    <row r="354" spans="9:86" ht="14.25" customHeight="1">
      <c r="I354" s="150"/>
      <c r="J354" s="2">
        <f t="shared" si="127"/>
        <v>347</v>
      </c>
      <c r="K354" s="118"/>
      <c r="L354" s="5">
        <f t="shared" si="104"/>
        <v>67464.427638898385</v>
      </c>
      <c r="M354" s="5">
        <f t="shared" si="67"/>
        <v>5071.049577343746</v>
      </c>
      <c r="N354" s="5">
        <f t="shared" si="68"/>
        <v>4607.2316373263193</v>
      </c>
      <c r="O354" s="35">
        <f t="shared" si="69"/>
        <v>0.81949527451469528</v>
      </c>
      <c r="P354" s="5">
        <f t="shared" si="70"/>
        <v>463.81794001742639</v>
      </c>
      <c r="Q354" s="35">
        <f t="shared" si="71"/>
        <v>8.2500000000000004E-2</v>
      </c>
      <c r="R354" s="5">
        <f t="shared" si="105"/>
        <v>612142.80399842805</v>
      </c>
      <c r="S354" s="5">
        <f t="shared" si="106"/>
        <v>1147511.3993398515</v>
      </c>
      <c r="T354" s="5">
        <f t="shared" si="72"/>
        <v>62857.196001572069</v>
      </c>
      <c r="U354" s="5">
        <f t="shared" si="73"/>
        <v>1759654.2033382794</v>
      </c>
      <c r="V354" s="150"/>
      <c r="W354" s="2">
        <f t="shared" si="128"/>
        <v>347</v>
      </c>
      <c r="X354" s="118"/>
      <c r="Y354" s="5">
        <f t="shared" si="107"/>
        <v>65993.57643779552</v>
      </c>
      <c r="Z354" s="5">
        <f t="shared" si="108"/>
        <v>4952.9108736857979</v>
      </c>
      <c r="AA354" s="5">
        <f t="shared" si="74"/>
        <v>4512.953697433828</v>
      </c>
      <c r="AB354" s="35">
        <f t="shared" si="75"/>
        <v>0.82061690383232966</v>
      </c>
      <c r="AC354" s="5">
        <f t="shared" si="76"/>
        <v>439.95717625197017</v>
      </c>
      <c r="AD354" s="35">
        <f t="shared" si="77"/>
        <v>0.08</v>
      </c>
      <c r="AE354" s="5">
        <f t="shared" si="109"/>
        <v>613519.37725963816</v>
      </c>
      <c r="AF354" s="5">
        <f t="shared" si="110"/>
        <v>1105140.695909335</v>
      </c>
      <c r="AG354" s="5">
        <f t="shared" si="78"/>
        <v>61480.622740361694</v>
      </c>
      <c r="AH354" s="5">
        <f t="shared" si="79"/>
        <v>1718660.0731689732</v>
      </c>
      <c r="AI354" s="150"/>
      <c r="AJ354" s="2">
        <f t="shared" si="129"/>
        <v>347</v>
      </c>
      <c r="AK354" s="118"/>
      <c r="AL354" s="5">
        <f t="shared" si="111"/>
        <v>64531.614880664209</v>
      </c>
      <c r="AM354" s="5">
        <f t="shared" si="112"/>
        <v>4835.7826575235513</v>
      </c>
      <c r="AN354" s="5">
        <f t="shared" si="80"/>
        <v>4419.0159780859285</v>
      </c>
      <c r="AO354" s="35">
        <f t="shared" si="81"/>
        <v>0.8217397292024089</v>
      </c>
      <c r="AP354" s="5">
        <f t="shared" si="82"/>
        <v>416.766679437623</v>
      </c>
      <c r="AQ354" s="35">
        <f t="shared" si="83"/>
        <v>7.7499999999999999E-2</v>
      </c>
      <c r="AR354" s="5">
        <f t="shared" si="113"/>
        <v>614887.4010974213</v>
      </c>
      <c r="AS354" s="5">
        <f t="shared" si="114"/>
        <v>1063129.1810632513</v>
      </c>
      <c r="AT354" s="5">
        <f t="shared" si="84"/>
        <v>60112.598902578276</v>
      </c>
      <c r="AU354" s="5">
        <f t="shared" si="85"/>
        <v>1678016.5821606726</v>
      </c>
      <c r="AV354" s="150"/>
      <c r="AW354" s="2">
        <f t="shared" si="130"/>
        <v>347</v>
      </c>
      <c r="AX354" s="118"/>
      <c r="AY354" s="5">
        <f t="shared" si="115"/>
        <v>63079.030783855567</v>
      </c>
      <c r="AZ354" s="5">
        <f t="shared" si="116"/>
        <v>4719.6979327312483</v>
      </c>
      <c r="BA354" s="5">
        <f t="shared" si="86"/>
        <v>4325.4539903321511</v>
      </c>
      <c r="BB354" s="35">
        <f t="shared" si="87"/>
        <v>0.82286375105925824</v>
      </c>
      <c r="BC354" s="5">
        <f t="shared" si="88"/>
        <v>394.24394239909725</v>
      </c>
      <c r="BD354" s="35">
        <f t="shared" si="89"/>
        <v>7.4999999999999997E-2</v>
      </c>
      <c r="BE354" s="5">
        <f t="shared" si="117"/>
        <v>616246.42320647649</v>
      </c>
      <c r="BF354" s="5">
        <f t="shared" si="118"/>
        <v>1021488.7594512663</v>
      </c>
      <c r="BG354" s="5">
        <f t="shared" si="90"/>
        <v>58753.576793523418</v>
      </c>
      <c r="BH354" s="5">
        <f t="shared" si="91"/>
        <v>1637735.1826577429</v>
      </c>
      <c r="BI354" s="150"/>
      <c r="BJ354" s="2">
        <f t="shared" si="131"/>
        <v>347</v>
      </c>
      <c r="BK354" s="118"/>
      <c r="BL354" s="5">
        <f t="shared" si="119"/>
        <v>61636.317393400932</v>
      </c>
      <c r="BM354" s="5">
        <f t="shared" si="120"/>
        <v>4604.6898903792935</v>
      </c>
      <c r="BN354" s="5">
        <f t="shared" si="92"/>
        <v>4232.3038061274965</v>
      </c>
      <c r="BO354" s="35">
        <f t="shared" si="93"/>
        <v>0.82398896983692138</v>
      </c>
      <c r="BP354" s="5">
        <f t="shared" si="94"/>
        <v>372.38608425179729</v>
      </c>
      <c r="BQ354" s="35">
        <f t="shared" si="95"/>
        <v>7.2499999999999995E-2</v>
      </c>
      <c r="BR354" s="5">
        <f t="shared" si="121"/>
        <v>617595.98641272681</v>
      </c>
      <c r="BS354" s="5">
        <f t="shared" si="122"/>
        <v>980231.40554888849</v>
      </c>
      <c r="BT354" s="5">
        <f t="shared" si="96"/>
        <v>57404.013587273439</v>
      </c>
      <c r="BU354" s="5">
        <f t="shared" si="97"/>
        <v>1597827.3919616153</v>
      </c>
      <c r="BV354" s="150"/>
      <c r="BW354" s="2">
        <f t="shared" si="132"/>
        <v>347</v>
      </c>
      <c r="BX354" s="118"/>
      <c r="BY354" s="5">
        <f t="shared" si="123"/>
        <v>60203.972531834137</v>
      </c>
      <c r="BZ354" s="5">
        <f t="shared" si="124"/>
        <v>4490.7918424594827</v>
      </c>
      <c r="CA354" s="5">
        <f t="shared" si="98"/>
        <v>4139.6020026904498</v>
      </c>
      <c r="CB354" s="35">
        <f t="shared" si="99"/>
        <v>0.82511538596591061</v>
      </c>
      <c r="CC354" s="5">
        <f t="shared" si="100"/>
        <v>351.18983976903246</v>
      </c>
      <c r="CD354" s="35">
        <f t="shared" si="101"/>
        <v>7.0000000000000007E-2</v>
      </c>
      <c r="CE354" s="5">
        <f t="shared" si="125"/>
        <v>618935.62947085651</v>
      </c>
      <c r="CF354" s="5">
        <f t="shared" si="126"/>
        <v>939369.13986258465</v>
      </c>
      <c r="CG354" s="5">
        <f t="shared" si="102"/>
        <v>56064.370529143685</v>
      </c>
      <c r="CH354" s="5">
        <f t="shared" si="103"/>
        <v>1558304.7693334413</v>
      </c>
    </row>
    <row r="355" spans="9:86" ht="14.25" customHeight="1">
      <c r="I355" s="150"/>
      <c r="J355" s="2">
        <f t="shared" si="127"/>
        <v>348</v>
      </c>
      <c r="K355" s="118"/>
      <c r="L355" s="5">
        <f t="shared" si="104"/>
        <v>62857.196001572069</v>
      </c>
      <c r="M355" s="5">
        <f t="shared" si="67"/>
        <v>5071.049577343746</v>
      </c>
      <c r="N355" s="5">
        <f t="shared" si="68"/>
        <v>4638.9063548329377</v>
      </c>
      <c r="O355" s="35">
        <f t="shared" si="69"/>
        <v>0.88560864624955626</v>
      </c>
      <c r="P355" s="5">
        <f t="shared" si="70"/>
        <v>432.14322251080796</v>
      </c>
      <c r="Q355" s="35">
        <f t="shared" si="71"/>
        <v>8.2500000000000004E-2</v>
      </c>
      <c r="R355" s="5">
        <f t="shared" si="105"/>
        <v>616781.71035326098</v>
      </c>
      <c r="S355" s="5">
        <f t="shared" si="106"/>
        <v>1147943.5425623623</v>
      </c>
      <c r="T355" s="5">
        <f t="shared" si="72"/>
        <v>58218.289646739133</v>
      </c>
      <c r="U355" s="5">
        <f t="shared" si="73"/>
        <v>1764725.2529156231</v>
      </c>
      <c r="V355" s="150"/>
      <c r="W355" s="2">
        <f t="shared" si="128"/>
        <v>348</v>
      </c>
      <c r="X355" s="118"/>
      <c r="Y355" s="5">
        <f t="shared" si="107"/>
        <v>61480.622740361694</v>
      </c>
      <c r="Z355" s="5">
        <f t="shared" si="108"/>
        <v>4952.9108736857979</v>
      </c>
      <c r="AA355" s="5">
        <f t="shared" si="74"/>
        <v>4543.04005541672</v>
      </c>
      <c r="AB355" s="35">
        <f t="shared" si="75"/>
        <v>0.88672622746891716</v>
      </c>
      <c r="AC355" s="5">
        <f t="shared" si="76"/>
        <v>409.87081826907797</v>
      </c>
      <c r="AD355" s="35">
        <f t="shared" si="77"/>
        <v>0.08</v>
      </c>
      <c r="AE355" s="5">
        <f t="shared" si="109"/>
        <v>618062.41731505492</v>
      </c>
      <c r="AF355" s="5">
        <f t="shared" si="110"/>
        <v>1105550.566727604</v>
      </c>
      <c r="AG355" s="5">
        <f t="shared" si="78"/>
        <v>56937.582684944973</v>
      </c>
      <c r="AH355" s="5">
        <f t="shared" si="79"/>
        <v>1723612.9840426589</v>
      </c>
      <c r="AI355" s="150"/>
      <c r="AJ355" s="2">
        <f t="shared" si="129"/>
        <v>348</v>
      </c>
      <c r="AK355" s="118"/>
      <c r="AL355" s="5">
        <f t="shared" si="111"/>
        <v>60112.598902578276</v>
      </c>
      <c r="AM355" s="5">
        <f t="shared" si="112"/>
        <v>4835.7826575235513</v>
      </c>
      <c r="AN355" s="5">
        <f t="shared" si="80"/>
        <v>4447.5554562777334</v>
      </c>
      <c r="AO355" s="35">
        <f t="shared" si="81"/>
        <v>0.88784491853077552</v>
      </c>
      <c r="AP355" s="5">
        <f t="shared" si="82"/>
        <v>388.22720124581804</v>
      </c>
      <c r="AQ355" s="35">
        <f t="shared" si="83"/>
        <v>7.7499999999999999E-2</v>
      </c>
      <c r="AR355" s="5">
        <f t="shared" si="113"/>
        <v>619334.95655369898</v>
      </c>
      <c r="AS355" s="5">
        <f t="shared" si="114"/>
        <v>1063517.4082644971</v>
      </c>
      <c r="AT355" s="5">
        <f t="shared" si="84"/>
        <v>55665.043446300544</v>
      </c>
      <c r="AU355" s="5">
        <f t="shared" si="85"/>
        <v>1682852.364818196</v>
      </c>
      <c r="AV355" s="150"/>
      <c r="AW355" s="2">
        <f t="shared" si="130"/>
        <v>348</v>
      </c>
      <c r="AX355" s="118"/>
      <c r="AY355" s="5">
        <f t="shared" si="115"/>
        <v>58753.576793523418</v>
      </c>
      <c r="AZ355" s="5">
        <f t="shared" si="116"/>
        <v>4719.6979327312483</v>
      </c>
      <c r="BA355" s="5">
        <f t="shared" si="86"/>
        <v>4352.4880777717271</v>
      </c>
      <c r="BB355" s="35">
        <f t="shared" si="87"/>
        <v>0.88896471982992831</v>
      </c>
      <c r="BC355" s="5">
        <f t="shared" si="88"/>
        <v>367.20985495952135</v>
      </c>
      <c r="BD355" s="35">
        <f t="shared" si="89"/>
        <v>7.4999999999999997E-2</v>
      </c>
      <c r="BE355" s="5">
        <f t="shared" si="117"/>
        <v>620598.91128424823</v>
      </c>
      <c r="BF355" s="5">
        <f t="shared" si="118"/>
        <v>1021855.9693062258</v>
      </c>
      <c r="BG355" s="5">
        <f t="shared" si="90"/>
        <v>54401.088715751692</v>
      </c>
      <c r="BH355" s="5">
        <f t="shared" si="91"/>
        <v>1642454.880590474</v>
      </c>
      <c r="BI355" s="150"/>
      <c r="BJ355" s="2">
        <f t="shared" si="131"/>
        <v>348</v>
      </c>
      <c r="BK355" s="118"/>
      <c r="BL355" s="5">
        <f t="shared" si="119"/>
        <v>57404.013587273439</v>
      </c>
      <c r="BM355" s="5">
        <f t="shared" si="120"/>
        <v>4604.6898903792935</v>
      </c>
      <c r="BN355" s="5">
        <f t="shared" si="92"/>
        <v>4257.8739749561828</v>
      </c>
      <c r="BO355" s="35">
        <f t="shared" si="93"/>
        <v>0.89008563176150324</v>
      </c>
      <c r="BP355" s="5">
        <f t="shared" si="94"/>
        <v>346.81591542311037</v>
      </c>
      <c r="BQ355" s="35">
        <f t="shared" si="95"/>
        <v>7.2499999999999995E-2</v>
      </c>
      <c r="BR355" s="5">
        <f t="shared" si="121"/>
        <v>621853.86038768303</v>
      </c>
      <c r="BS355" s="5">
        <f t="shared" si="122"/>
        <v>980578.22146431159</v>
      </c>
      <c r="BT355" s="5">
        <f t="shared" si="96"/>
        <v>53146.13961231726</v>
      </c>
      <c r="BU355" s="5">
        <f t="shared" si="97"/>
        <v>1602432.0818519946</v>
      </c>
      <c r="BV355" s="150"/>
      <c r="BW355" s="2">
        <f t="shared" si="132"/>
        <v>348</v>
      </c>
      <c r="BX355" s="118"/>
      <c r="BY355" s="5">
        <f t="shared" si="123"/>
        <v>56064.370529143685</v>
      </c>
      <c r="BZ355" s="5">
        <f t="shared" si="124"/>
        <v>4490.7918424594827</v>
      </c>
      <c r="CA355" s="5">
        <f t="shared" si="98"/>
        <v>4163.7496810394778</v>
      </c>
      <c r="CB355" s="35">
        <f t="shared" si="99"/>
        <v>0.89120765471719088</v>
      </c>
      <c r="CC355" s="5">
        <f t="shared" si="100"/>
        <v>327.04216142000485</v>
      </c>
      <c r="CD355" s="35">
        <f t="shared" si="101"/>
        <v>7.0000000000000007E-2</v>
      </c>
      <c r="CE355" s="5">
        <f t="shared" si="125"/>
        <v>623099.37915189599</v>
      </c>
      <c r="CF355" s="5">
        <f t="shared" si="126"/>
        <v>939696.18202400464</v>
      </c>
      <c r="CG355" s="5">
        <f t="shared" si="102"/>
        <v>51900.620848104205</v>
      </c>
      <c r="CH355" s="5">
        <f t="shared" si="103"/>
        <v>1562795.5611759005</v>
      </c>
    </row>
    <row r="356" spans="9:86" ht="14.25" customHeight="1">
      <c r="I356" s="150"/>
      <c r="J356" s="2">
        <f t="shared" si="127"/>
        <v>349</v>
      </c>
      <c r="K356" s="118"/>
      <c r="L356" s="5">
        <f t="shared" si="104"/>
        <v>58218.289646739133</v>
      </c>
      <c r="M356" s="5">
        <f t="shared" si="67"/>
        <v>5071.049577343746</v>
      </c>
      <c r="N356" s="5">
        <f t="shared" si="68"/>
        <v>4670.7988360224144</v>
      </c>
      <c r="O356" s="35">
        <f t="shared" si="69"/>
        <v>0.96274875769058887</v>
      </c>
      <c r="P356" s="5">
        <f t="shared" si="70"/>
        <v>400.25074132133153</v>
      </c>
      <c r="Q356" s="35">
        <f t="shared" si="71"/>
        <v>8.2500000000000004E-2</v>
      </c>
      <c r="R356" s="5">
        <f t="shared" si="105"/>
        <v>621452.50918928336</v>
      </c>
      <c r="S356" s="5">
        <f t="shared" si="106"/>
        <v>1148343.7933036836</v>
      </c>
      <c r="T356" s="5">
        <f t="shared" si="72"/>
        <v>53547.490810716721</v>
      </c>
      <c r="U356" s="5">
        <f t="shared" si="73"/>
        <v>1769796.3024929669</v>
      </c>
      <c r="V356" s="150"/>
      <c r="W356" s="2">
        <f t="shared" si="128"/>
        <v>349</v>
      </c>
      <c r="X356" s="118"/>
      <c r="Y356" s="5">
        <f t="shared" si="107"/>
        <v>56937.582684944973</v>
      </c>
      <c r="Z356" s="5">
        <f t="shared" si="108"/>
        <v>4952.9108736857979</v>
      </c>
      <c r="AA356" s="5">
        <f t="shared" si="74"/>
        <v>4573.3269891194977</v>
      </c>
      <c r="AB356" s="35">
        <f t="shared" si="75"/>
        <v>0.96386114902529796</v>
      </c>
      <c r="AC356" s="5">
        <f t="shared" si="76"/>
        <v>379.58388456629984</v>
      </c>
      <c r="AD356" s="35">
        <f t="shared" si="77"/>
        <v>0.08</v>
      </c>
      <c r="AE356" s="5">
        <f t="shared" si="109"/>
        <v>622635.74430417444</v>
      </c>
      <c r="AF356" s="5">
        <f t="shared" si="110"/>
        <v>1105930.1506121703</v>
      </c>
      <c r="AG356" s="5">
        <f t="shared" si="78"/>
        <v>52364.255695825472</v>
      </c>
      <c r="AH356" s="5">
        <f t="shared" si="79"/>
        <v>1728565.8949163449</v>
      </c>
      <c r="AI356" s="150"/>
      <c r="AJ356" s="2">
        <f t="shared" si="129"/>
        <v>349</v>
      </c>
      <c r="AK356" s="118"/>
      <c r="AL356" s="5">
        <f t="shared" si="111"/>
        <v>55665.043446300544</v>
      </c>
      <c r="AM356" s="5">
        <f t="shared" si="112"/>
        <v>4835.7826575235513</v>
      </c>
      <c r="AN356" s="5">
        <f t="shared" si="80"/>
        <v>4476.2792519328605</v>
      </c>
      <c r="AO356" s="35">
        <f t="shared" si="81"/>
        <v>0.96497456388429725</v>
      </c>
      <c r="AP356" s="5">
        <f t="shared" si="82"/>
        <v>359.50340559069099</v>
      </c>
      <c r="AQ356" s="35">
        <f t="shared" si="83"/>
        <v>7.7499999999999999E-2</v>
      </c>
      <c r="AR356" s="5">
        <f t="shared" si="113"/>
        <v>623811.23580563185</v>
      </c>
      <c r="AS356" s="5">
        <f t="shared" si="114"/>
        <v>1063876.9116700878</v>
      </c>
      <c r="AT356" s="5">
        <f t="shared" si="84"/>
        <v>51188.764194367686</v>
      </c>
      <c r="AU356" s="5">
        <f t="shared" si="85"/>
        <v>1687688.1474757197</v>
      </c>
      <c r="AV356" s="150"/>
      <c r="AW356" s="2">
        <f t="shared" si="130"/>
        <v>349</v>
      </c>
      <c r="AX356" s="118"/>
      <c r="AY356" s="5">
        <f t="shared" si="115"/>
        <v>54401.088715751692</v>
      </c>
      <c r="AZ356" s="5">
        <f t="shared" si="116"/>
        <v>4719.6979327312483</v>
      </c>
      <c r="BA356" s="5">
        <f t="shared" si="86"/>
        <v>4379.6911282578003</v>
      </c>
      <c r="BB356" s="35">
        <f t="shared" si="87"/>
        <v>0.96608900262461228</v>
      </c>
      <c r="BC356" s="5">
        <f t="shared" si="88"/>
        <v>340.00680447344803</v>
      </c>
      <c r="BD356" s="35">
        <f t="shared" si="89"/>
        <v>7.4999999999999997E-2</v>
      </c>
      <c r="BE356" s="5">
        <f t="shared" si="117"/>
        <v>624978.60241250601</v>
      </c>
      <c r="BF356" s="5">
        <f t="shared" si="118"/>
        <v>1022195.9761106992</v>
      </c>
      <c r="BG356" s="5">
        <f t="shared" si="90"/>
        <v>50021.397587493891</v>
      </c>
      <c r="BH356" s="5">
        <f t="shared" si="91"/>
        <v>1647174.5785232051</v>
      </c>
      <c r="BI356" s="150"/>
      <c r="BJ356" s="2">
        <f t="shared" si="131"/>
        <v>349</v>
      </c>
      <c r="BK356" s="118"/>
      <c r="BL356" s="5">
        <f t="shared" si="119"/>
        <v>53146.13961231726</v>
      </c>
      <c r="BM356" s="5">
        <f t="shared" si="120"/>
        <v>4604.6898903792935</v>
      </c>
      <c r="BN356" s="5">
        <f t="shared" si="92"/>
        <v>4283.5986302215433</v>
      </c>
      <c r="BO356" s="35">
        <f t="shared" si="93"/>
        <v>0.9672044656042188</v>
      </c>
      <c r="BP356" s="5">
        <f t="shared" si="94"/>
        <v>321.09126015775013</v>
      </c>
      <c r="BQ356" s="35">
        <f t="shared" si="95"/>
        <v>7.2499999999999995E-2</v>
      </c>
      <c r="BR356" s="5">
        <f t="shared" si="121"/>
        <v>626137.45901790459</v>
      </c>
      <c r="BS356" s="5">
        <f t="shared" si="122"/>
        <v>980899.31272446935</v>
      </c>
      <c r="BT356" s="5">
        <f t="shared" si="96"/>
        <v>48862.540982095714</v>
      </c>
      <c r="BU356" s="5">
        <f t="shared" si="97"/>
        <v>1607036.7717423739</v>
      </c>
      <c r="BV356" s="150"/>
      <c r="BW356" s="2">
        <f t="shared" si="132"/>
        <v>349</v>
      </c>
      <c r="BX356" s="118"/>
      <c r="BY356" s="5">
        <f t="shared" si="123"/>
        <v>51900.620848104205</v>
      </c>
      <c r="BZ356" s="5">
        <f t="shared" si="124"/>
        <v>4490.7918424594827</v>
      </c>
      <c r="CA356" s="5">
        <f t="shared" si="98"/>
        <v>4188.0382208455412</v>
      </c>
      <c r="CB356" s="35">
        <f t="shared" si="99"/>
        <v>0.96832095317761957</v>
      </c>
      <c r="CC356" s="5">
        <f t="shared" si="100"/>
        <v>302.75362161394122</v>
      </c>
      <c r="CD356" s="35">
        <f t="shared" si="101"/>
        <v>7.0000000000000007E-2</v>
      </c>
      <c r="CE356" s="5">
        <f t="shared" si="125"/>
        <v>627287.4173727415</v>
      </c>
      <c r="CF356" s="5">
        <f t="shared" si="126"/>
        <v>939998.93564561859</v>
      </c>
      <c r="CG356" s="5">
        <f t="shared" si="102"/>
        <v>47712.582627258664</v>
      </c>
      <c r="CH356" s="5">
        <f t="shared" si="103"/>
        <v>1567286.3530183602</v>
      </c>
    </row>
    <row r="357" spans="9:86" ht="14.25" customHeight="1">
      <c r="I357" s="150"/>
      <c r="J357" s="2">
        <f t="shared" si="127"/>
        <v>350</v>
      </c>
      <c r="K357" s="118"/>
      <c r="L357" s="5">
        <f t="shared" si="104"/>
        <v>53547.490810716721</v>
      </c>
      <c r="M357" s="5">
        <f t="shared" si="67"/>
        <v>5071.049577343746</v>
      </c>
      <c r="N357" s="5">
        <f t="shared" si="68"/>
        <v>4702.9105780200689</v>
      </c>
      <c r="O357" s="35">
        <f t="shared" si="69"/>
        <v>1.0539229024891346</v>
      </c>
      <c r="P357" s="5">
        <f t="shared" si="70"/>
        <v>368.13899932367747</v>
      </c>
      <c r="Q357" s="35">
        <f t="shared" si="71"/>
        <v>8.2500000000000004E-2</v>
      </c>
      <c r="R357" s="5">
        <f t="shared" si="105"/>
        <v>626155.41976730339</v>
      </c>
      <c r="S357" s="5">
        <f t="shared" si="106"/>
        <v>1148711.9323030072</v>
      </c>
      <c r="T357" s="5">
        <f t="shared" si="72"/>
        <v>48844.580232696651</v>
      </c>
      <c r="U357" s="5">
        <f t="shared" si="73"/>
        <v>1774867.3520703106</v>
      </c>
      <c r="V357" s="150"/>
      <c r="W357" s="2">
        <f t="shared" si="128"/>
        <v>350</v>
      </c>
      <c r="X357" s="118"/>
      <c r="Y357" s="5">
        <f t="shared" si="107"/>
        <v>52364.255695825472</v>
      </c>
      <c r="Z357" s="5">
        <f t="shared" si="108"/>
        <v>4952.9108736857979</v>
      </c>
      <c r="AA357" s="5">
        <f t="shared" si="74"/>
        <v>4603.8158357136281</v>
      </c>
      <c r="AB357" s="35">
        <f t="shared" si="75"/>
        <v>1.0550286506405511</v>
      </c>
      <c r="AC357" s="5">
        <f t="shared" si="76"/>
        <v>349.09503797216985</v>
      </c>
      <c r="AD357" s="35">
        <f t="shared" si="77"/>
        <v>0.08</v>
      </c>
      <c r="AE357" s="5">
        <f t="shared" si="109"/>
        <v>627239.56013988808</v>
      </c>
      <c r="AF357" s="5">
        <f t="shared" si="110"/>
        <v>1106279.2456501424</v>
      </c>
      <c r="AG357" s="5">
        <f t="shared" si="78"/>
        <v>47760.439860111845</v>
      </c>
      <c r="AH357" s="5">
        <f t="shared" si="79"/>
        <v>1733518.8057900304</v>
      </c>
      <c r="AI357" s="150"/>
      <c r="AJ357" s="2">
        <f t="shared" si="129"/>
        <v>350</v>
      </c>
      <c r="AK357" s="118"/>
      <c r="AL357" s="5">
        <f t="shared" si="111"/>
        <v>51188.764194367686</v>
      </c>
      <c r="AM357" s="5">
        <f t="shared" si="112"/>
        <v>4835.7826575235513</v>
      </c>
      <c r="AN357" s="5">
        <f t="shared" si="80"/>
        <v>4505.1885554349265</v>
      </c>
      <c r="AO357" s="35">
        <f t="shared" si="81"/>
        <v>1.0561353358705934</v>
      </c>
      <c r="AP357" s="5">
        <f t="shared" si="82"/>
        <v>330.59410208862465</v>
      </c>
      <c r="AQ357" s="35">
        <f t="shared" si="83"/>
        <v>7.7499999999999999E-2</v>
      </c>
      <c r="AR357" s="5">
        <f t="shared" si="113"/>
        <v>628316.42436106678</v>
      </c>
      <c r="AS357" s="5">
        <f t="shared" si="114"/>
        <v>1064207.5057721764</v>
      </c>
      <c r="AT357" s="5">
        <f t="shared" si="84"/>
        <v>46683.575638932758</v>
      </c>
      <c r="AU357" s="5">
        <f t="shared" si="85"/>
        <v>1692523.9301332431</v>
      </c>
      <c r="AV357" s="150"/>
      <c r="AW357" s="2">
        <f t="shared" si="130"/>
        <v>350</v>
      </c>
      <c r="AX357" s="118"/>
      <c r="AY357" s="5">
        <f t="shared" si="115"/>
        <v>50021.397587493891</v>
      </c>
      <c r="AZ357" s="5">
        <f t="shared" si="116"/>
        <v>4719.6979327312483</v>
      </c>
      <c r="BA357" s="5">
        <f t="shared" si="86"/>
        <v>4407.0641978094118</v>
      </c>
      <c r="BB357" s="35">
        <f t="shared" si="87"/>
        <v>1.0572429585001226</v>
      </c>
      <c r="BC357" s="5">
        <f t="shared" si="88"/>
        <v>312.63373492183678</v>
      </c>
      <c r="BD357" s="35">
        <f t="shared" si="89"/>
        <v>7.4999999999999997E-2</v>
      </c>
      <c r="BE357" s="5">
        <f t="shared" si="117"/>
        <v>629385.66661031544</v>
      </c>
      <c r="BF357" s="5">
        <f t="shared" si="118"/>
        <v>1022508.609845621</v>
      </c>
      <c r="BG357" s="5">
        <f t="shared" si="90"/>
        <v>45614.333389684478</v>
      </c>
      <c r="BH357" s="5">
        <f t="shared" si="91"/>
        <v>1651894.2764559365</v>
      </c>
      <c r="BI357" s="150"/>
      <c r="BJ357" s="2">
        <f t="shared" si="131"/>
        <v>350</v>
      </c>
      <c r="BK357" s="118"/>
      <c r="BL357" s="5">
        <f t="shared" si="119"/>
        <v>48862.540982095714</v>
      </c>
      <c r="BM357" s="5">
        <f t="shared" si="120"/>
        <v>4604.6898903792935</v>
      </c>
      <c r="BN357" s="5">
        <f t="shared" si="92"/>
        <v>4309.4787052791316</v>
      </c>
      <c r="BO357" s="35">
        <f t="shared" si="93"/>
        <v>1.0583515188516006</v>
      </c>
      <c r="BP357" s="5">
        <f t="shared" si="94"/>
        <v>295.21118510016157</v>
      </c>
      <c r="BQ357" s="35">
        <f t="shared" si="95"/>
        <v>7.2499999999999981E-2</v>
      </c>
      <c r="BR357" s="5">
        <f t="shared" si="121"/>
        <v>630446.93772318377</v>
      </c>
      <c r="BS357" s="5">
        <f t="shared" si="122"/>
        <v>981194.52390956949</v>
      </c>
      <c r="BT357" s="5">
        <f t="shared" si="96"/>
        <v>44553.062276816585</v>
      </c>
      <c r="BU357" s="5">
        <f t="shared" si="97"/>
        <v>1611641.4616327533</v>
      </c>
      <c r="BV357" s="150"/>
      <c r="BW357" s="2">
        <f t="shared" si="132"/>
        <v>350</v>
      </c>
      <c r="BX357" s="118"/>
      <c r="BY357" s="5">
        <f t="shared" si="123"/>
        <v>47712.582627258664</v>
      </c>
      <c r="BZ357" s="5">
        <f t="shared" si="124"/>
        <v>4490.7918424594827</v>
      </c>
      <c r="CA357" s="5">
        <f t="shared" si="98"/>
        <v>4212.4684438004742</v>
      </c>
      <c r="CB357" s="35">
        <f t="shared" si="99"/>
        <v>1.0594610172438286</v>
      </c>
      <c r="CC357" s="5">
        <f t="shared" si="100"/>
        <v>278.32339865900889</v>
      </c>
      <c r="CD357" s="35">
        <f t="shared" si="101"/>
        <v>7.0000000000000007E-2</v>
      </c>
      <c r="CE357" s="5">
        <f t="shared" si="125"/>
        <v>631499.88581654197</v>
      </c>
      <c r="CF357" s="5">
        <f t="shared" si="126"/>
        <v>940277.2590442776</v>
      </c>
      <c r="CG357" s="5">
        <f t="shared" si="102"/>
        <v>43500.114183458187</v>
      </c>
      <c r="CH357" s="5">
        <f t="shared" si="103"/>
        <v>1571777.1448608194</v>
      </c>
    </row>
    <row r="358" spans="9:86" ht="14.25" customHeight="1">
      <c r="I358" s="150"/>
      <c r="J358" s="2">
        <f t="shared" si="127"/>
        <v>351</v>
      </c>
      <c r="K358" s="118"/>
      <c r="L358" s="5">
        <f t="shared" si="104"/>
        <v>48844.580232696651</v>
      </c>
      <c r="M358" s="5">
        <f t="shared" si="67"/>
        <v>5071.049577343746</v>
      </c>
      <c r="N358" s="5">
        <f t="shared" si="68"/>
        <v>4735.2430882439567</v>
      </c>
      <c r="O358" s="35">
        <f t="shared" si="69"/>
        <v>1.1633412916688373</v>
      </c>
      <c r="P358" s="5">
        <f t="shared" si="70"/>
        <v>335.80648909978947</v>
      </c>
      <c r="Q358" s="35">
        <f t="shared" si="71"/>
        <v>8.2500000000000004E-2</v>
      </c>
      <c r="R358" s="5">
        <f t="shared" si="105"/>
        <v>630890.66285554739</v>
      </c>
      <c r="S358" s="5">
        <f t="shared" si="106"/>
        <v>1149047.738792107</v>
      </c>
      <c r="T358" s="5">
        <f t="shared" si="72"/>
        <v>44109.337144452693</v>
      </c>
      <c r="U358" s="5">
        <f t="shared" si="73"/>
        <v>1779938.4016476544</v>
      </c>
      <c r="V358" s="150"/>
      <c r="W358" s="2">
        <f t="shared" si="128"/>
        <v>351</v>
      </c>
      <c r="X358" s="118"/>
      <c r="Y358" s="5">
        <f t="shared" si="107"/>
        <v>47760.439860111845</v>
      </c>
      <c r="Z358" s="5">
        <f t="shared" si="108"/>
        <v>4952.9108736857979</v>
      </c>
      <c r="AA358" s="5">
        <f t="shared" si="74"/>
        <v>4634.5079412850519</v>
      </c>
      <c r="AB358" s="35">
        <f t="shared" si="75"/>
        <v>1.1644385072313357</v>
      </c>
      <c r="AC358" s="5">
        <f t="shared" si="76"/>
        <v>318.40293240074567</v>
      </c>
      <c r="AD358" s="35">
        <f t="shared" si="77"/>
        <v>0.08</v>
      </c>
      <c r="AE358" s="5">
        <f t="shared" si="109"/>
        <v>631874.06808117311</v>
      </c>
      <c r="AF358" s="5">
        <f t="shared" si="110"/>
        <v>1106597.6485825432</v>
      </c>
      <c r="AG358" s="5">
        <f t="shared" si="78"/>
        <v>43125.931918826791</v>
      </c>
      <c r="AH358" s="5">
        <f t="shared" si="79"/>
        <v>1738471.7166637164</v>
      </c>
      <c r="AI358" s="150"/>
      <c r="AJ358" s="2">
        <f t="shared" si="129"/>
        <v>351</v>
      </c>
      <c r="AK358" s="118"/>
      <c r="AL358" s="5">
        <f t="shared" si="111"/>
        <v>46683.575638932758</v>
      </c>
      <c r="AM358" s="5">
        <f t="shared" si="112"/>
        <v>4835.7826575235513</v>
      </c>
      <c r="AN358" s="5">
        <f t="shared" si="80"/>
        <v>4534.2845648554439</v>
      </c>
      <c r="AO358" s="35">
        <f t="shared" si="81"/>
        <v>1.1655365732715592</v>
      </c>
      <c r="AP358" s="5">
        <f t="shared" si="82"/>
        <v>301.4980926681074</v>
      </c>
      <c r="AQ358" s="35">
        <f t="shared" si="83"/>
        <v>7.7499999999999999E-2</v>
      </c>
      <c r="AR358" s="5">
        <f t="shared" si="113"/>
        <v>632850.70892592217</v>
      </c>
      <c r="AS358" s="5">
        <f t="shared" si="114"/>
        <v>1064509.0038648446</v>
      </c>
      <c r="AT358" s="5">
        <f t="shared" si="84"/>
        <v>42149.291074077315</v>
      </c>
      <c r="AU358" s="5">
        <f t="shared" si="85"/>
        <v>1697359.7127907667</v>
      </c>
      <c r="AV358" s="150"/>
      <c r="AW358" s="2">
        <f t="shared" si="130"/>
        <v>351</v>
      </c>
      <c r="AX358" s="118"/>
      <c r="AY358" s="5">
        <f t="shared" si="115"/>
        <v>45614.333389684478</v>
      </c>
      <c r="AZ358" s="5">
        <f t="shared" si="116"/>
        <v>4719.6979327312483</v>
      </c>
      <c r="BA358" s="5">
        <f t="shared" si="86"/>
        <v>4434.6083490457204</v>
      </c>
      <c r="BB358" s="35">
        <f t="shared" si="87"/>
        <v>1.1666354900756502</v>
      </c>
      <c r="BC358" s="5">
        <f t="shared" si="88"/>
        <v>285.08958368552794</v>
      </c>
      <c r="BD358" s="35">
        <f t="shared" si="89"/>
        <v>7.4999999999999983E-2</v>
      </c>
      <c r="BE358" s="5">
        <f t="shared" si="117"/>
        <v>633820.27495936118</v>
      </c>
      <c r="BF358" s="5">
        <f t="shared" si="118"/>
        <v>1022793.6994293066</v>
      </c>
      <c r="BG358" s="5">
        <f t="shared" si="90"/>
        <v>41179.725040638761</v>
      </c>
      <c r="BH358" s="5">
        <f t="shared" si="91"/>
        <v>1656613.9743886678</v>
      </c>
      <c r="BI358" s="150"/>
      <c r="BJ358" s="2">
        <f t="shared" si="131"/>
        <v>351</v>
      </c>
      <c r="BK358" s="118"/>
      <c r="BL358" s="5">
        <f t="shared" si="119"/>
        <v>44553.062276816585</v>
      </c>
      <c r="BM358" s="5">
        <f t="shared" si="120"/>
        <v>4604.6898903792935</v>
      </c>
      <c r="BN358" s="5">
        <f t="shared" si="92"/>
        <v>4335.5151391235268</v>
      </c>
      <c r="BO358" s="35">
        <f t="shared" si="93"/>
        <v>1.1677352579320774</v>
      </c>
      <c r="BP358" s="5">
        <f t="shared" si="94"/>
        <v>269.17475125576686</v>
      </c>
      <c r="BQ358" s="35">
        <f t="shared" si="95"/>
        <v>7.2499999999999995E-2</v>
      </c>
      <c r="BR358" s="5">
        <f t="shared" si="121"/>
        <v>634782.45286230731</v>
      </c>
      <c r="BS358" s="5">
        <f t="shared" si="122"/>
        <v>981463.69866082526</v>
      </c>
      <c r="BT358" s="5">
        <f t="shared" si="96"/>
        <v>40217.547137693058</v>
      </c>
      <c r="BU358" s="5">
        <f t="shared" si="97"/>
        <v>1616246.1515231326</v>
      </c>
      <c r="BV358" s="150"/>
      <c r="BW358" s="2">
        <f t="shared" si="132"/>
        <v>351</v>
      </c>
      <c r="BX358" s="118"/>
      <c r="BY358" s="5">
        <f t="shared" si="123"/>
        <v>43500.114183458187</v>
      </c>
      <c r="BZ358" s="5">
        <f t="shared" si="124"/>
        <v>4490.7918424594827</v>
      </c>
      <c r="CA358" s="5">
        <f t="shared" si="98"/>
        <v>4237.0411763893098</v>
      </c>
      <c r="CB358" s="35">
        <f t="shared" si="99"/>
        <v>1.1688358771252694</v>
      </c>
      <c r="CC358" s="5">
        <f t="shared" si="100"/>
        <v>253.75066607017277</v>
      </c>
      <c r="CD358" s="35">
        <f t="shared" si="101"/>
        <v>7.0000000000000007E-2</v>
      </c>
      <c r="CE358" s="5">
        <f t="shared" si="125"/>
        <v>635736.92699293129</v>
      </c>
      <c r="CF358" s="5">
        <f t="shared" si="126"/>
        <v>940531.00971034775</v>
      </c>
      <c r="CG358" s="5">
        <f t="shared" si="102"/>
        <v>39263.073007068873</v>
      </c>
      <c r="CH358" s="5">
        <f t="shared" si="103"/>
        <v>1576267.9367032791</v>
      </c>
    </row>
    <row r="359" spans="9:86" ht="14.25" customHeight="1">
      <c r="I359" s="150"/>
      <c r="J359" s="2">
        <f t="shared" si="127"/>
        <v>352</v>
      </c>
      <c r="K359" s="118"/>
      <c r="L359" s="5">
        <f t="shared" si="104"/>
        <v>44109.337144452693</v>
      </c>
      <c r="M359" s="5">
        <f t="shared" si="67"/>
        <v>5071.049577343746</v>
      </c>
      <c r="N359" s="5">
        <f t="shared" si="68"/>
        <v>4767.7978844756335</v>
      </c>
      <c r="O359" s="35">
        <f t="shared" si="69"/>
        <v>1.2970853410546646</v>
      </c>
      <c r="P359" s="5">
        <f t="shared" si="70"/>
        <v>303.25169286811229</v>
      </c>
      <c r="Q359" s="35">
        <f t="shared" si="71"/>
        <v>8.2500000000000018E-2</v>
      </c>
      <c r="R359" s="5">
        <f t="shared" si="105"/>
        <v>635658.46074002306</v>
      </c>
      <c r="S359" s="5">
        <f t="shared" si="106"/>
        <v>1149350.990484975</v>
      </c>
      <c r="T359" s="5">
        <f t="shared" si="72"/>
        <v>39341.539259977057</v>
      </c>
      <c r="U359" s="5">
        <f t="shared" si="73"/>
        <v>1785009.4512249981</v>
      </c>
      <c r="V359" s="150"/>
      <c r="W359" s="2">
        <f t="shared" si="128"/>
        <v>352</v>
      </c>
      <c r="X359" s="118"/>
      <c r="Y359" s="5">
        <f t="shared" si="107"/>
        <v>43125.931918826791</v>
      </c>
      <c r="Z359" s="5">
        <f t="shared" si="108"/>
        <v>4952.9108736857979</v>
      </c>
      <c r="AA359" s="5">
        <f t="shared" si="74"/>
        <v>4665.4046608936196</v>
      </c>
      <c r="AB359" s="35">
        <f t="shared" si="75"/>
        <v>1.2981715047016302</v>
      </c>
      <c r="AC359" s="5">
        <f t="shared" si="76"/>
        <v>287.50621279217864</v>
      </c>
      <c r="AD359" s="35">
        <f t="shared" si="77"/>
        <v>8.0000000000000016E-2</v>
      </c>
      <c r="AE359" s="5">
        <f t="shared" si="109"/>
        <v>636539.47274206672</v>
      </c>
      <c r="AF359" s="5">
        <f t="shared" si="110"/>
        <v>1106885.1547953354</v>
      </c>
      <c r="AG359" s="5">
        <f t="shared" si="78"/>
        <v>38460.527257933172</v>
      </c>
      <c r="AH359" s="5">
        <f t="shared" si="79"/>
        <v>1743424.6275374021</v>
      </c>
      <c r="AI359" s="150"/>
      <c r="AJ359" s="2">
        <f t="shared" si="129"/>
        <v>352</v>
      </c>
      <c r="AK359" s="118"/>
      <c r="AL359" s="5">
        <f t="shared" si="111"/>
        <v>42149.291074077315</v>
      </c>
      <c r="AM359" s="5">
        <f t="shared" si="112"/>
        <v>4835.7826575235513</v>
      </c>
      <c r="AN359" s="5">
        <f t="shared" si="80"/>
        <v>4563.5684860034689</v>
      </c>
      <c r="AO359" s="35">
        <f t="shared" si="81"/>
        <v>1.2992584320290477</v>
      </c>
      <c r="AP359" s="5">
        <f t="shared" si="82"/>
        <v>272.21417152008263</v>
      </c>
      <c r="AQ359" s="35">
        <f t="shared" si="83"/>
        <v>7.7499999999999986E-2</v>
      </c>
      <c r="AR359" s="5">
        <f t="shared" si="113"/>
        <v>637414.27741192561</v>
      </c>
      <c r="AS359" s="5">
        <f t="shared" si="114"/>
        <v>1064781.2180363645</v>
      </c>
      <c r="AT359" s="5">
        <f t="shared" si="84"/>
        <v>37585.722588073848</v>
      </c>
      <c r="AU359" s="5">
        <f t="shared" si="85"/>
        <v>1702195.4954482901</v>
      </c>
      <c r="AV359" s="150"/>
      <c r="AW359" s="2">
        <f t="shared" si="130"/>
        <v>352</v>
      </c>
      <c r="AX359" s="118"/>
      <c r="AY359" s="5">
        <f t="shared" si="115"/>
        <v>41179.725040638761</v>
      </c>
      <c r="AZ359" s="5">
        <f t="shared" si="116"/>
        <v>4719.6979327312483</v>
      </c>
      <c r="BA359" s="5">
        <f t="shared" si="86"/>
        <v>4462.3246512272563</v>
      </c>
      <c r="BB359" s="35">
        <f t="shared" si="87"/>
        <v>1.3003461232896192</v>
      </c>
      <c r="BC359" s="5">
        <f t="shared" si="88"/>
        <v>257.37328150399225</v>
      </c>
      <c r="BD359" s="35">
        <f t="shared" si="89"/>
        <v>7.4999999999999997E-2</v>
      </c>
      <c r="BE359" s="5">
        <f t="shared" si="117"/>
        <v>638282.5996105884</v>
      </c>
      <c r="BF359" s="5">
        <f t="shared" si="118"/>
        <v>1023051.0727108106</v>
      </c>
      <c r="BG359" s="5">
        <f t="shared" si="90"/>
        <v>36717.400389411501</v>
      </c>
      <c r="BH359" s="5">
        <f t="shared" si="91"/>
        <v>1661333.672321399</v>
      </c>
      <c r="BI359" s="150"/>
      <c r="BJ359" s="2">
        <f t="shared" si="131"/>
        <v>352</v>
      </c>
      <c r="BK359" s="118"/>
      <c r="BL359" s="5">
        <f t="shared" si="119"/>
        <v>40217.547137693058</v>
      </c>
      <c r="BM359" s="5">
        <f t="shared" si="120"/>
        <v>4604.6898903792935</v>
      </c>
      <c r="BN359" s="5">
        <f t="shared" si="92"/>
        <v>4361.7088764223981</v>
      </c>
      <c r="BO359" s="35">
        <f t="shared" si="93"/>
        <v>1.3014345787392321</v>
      </c>
      <c r="BP359" s="5">
        <f t="shared" si="94"/>
        <v>242.98101395689557</v>
      </c>
      <c r="BQ359" s="35">
        <f t="shared" si="95"/>
        <v>7.2499999999999995E-2</v>
      </c>
      <c r="BR359" s="5">
        <f t="shared" si="121"/>
        <v>639144.16173872969</v>
      </c>
      <c r="BS359" s="5">
        <f t="shared" si="122"/>
        <v>981706.67967478221</v>
      </c>
      <c r="BT359" s="5">
        <f t="shared" si="96"/>
        <v>35855.838261270663</v>
      </c>
      <c r="BU359" s="5">
        <f t="shared" si="97"/>
        <v>1620850.8414135119</v>
      </c>
      <c r="BV359" s="150"/>
      <c r="BW359" s="2">
        <f t="shared" si="132"/>
        <v>352</v>
      </c>
      <c r="BX359" s="118"/>
      <c r="BY359" s="5">
        <f t="shared" si="123"/>
        <v>39263.073007068873</v>
      </c>
      <c r="BZ359" s="5">
        <f t="shared" si="124"/>
        <v>4490.7918424594827</v>
      </c>
      <c r="CA359" s="5">
        <f t="shared" si="98"/>
        <v>4261.7572499182479</v>
      </c>
      <c r="CB359" s="35">
        <f t="shared" si="99"/>
        <v>1.3025237986290987</v>
      </c>
      <c r="CC359" s="5">
        <f t="shared" si="100"/>
        <v>229.0345925412351</v>
      </c>
      <c r="CD359" s="35">
        <f t="shared" si="101"/>
        <v>7.0000000000000007E-2</v>
      </c>
      <c r="CE359" s="5">
        <f t="shared" si="125"/>
        <v>639998.68424284959</v>
      </c>
      <c r="CF359" s="5">
        <f t="shared" si="126"/>
        <v>940760.04430288903</v>
      </c>
      <c r="CG359" s="5">
        <f t="shared" si="102"/>
        <v>35001.315757150624</v>
      </c>
      <c r="CH359" s="5">
        <f t="shared" si="103"/>
        <v>1580758.7285457386</v>
      </c>
    </row>
    <row r="360" spans="9:86" ht="14.25" customHeight="1">
      <c r="I360" s="150"/>
      <c r="J360" s="2">
        <f t="shared" si="127"/>
        <v>353</v>
      </c>
      <c r="K360" s="118"/>
      <c r="L360" s="5">
        <f t="shared" si="104"/>
        <v>39341.539259977057</v>
      </c>
      <c r="M360" s="5">
        <f t="shared" si="67"/>
        <v>5071.049577343746</v>
      </c>
      <c r="N360" s="5">
        <f t="shared" si="68"/>
        <v>4800.5764949314034</v>
      </c>
      <c r="O360" s="35">
        <f t="shared" si="69"/>
        <v>1.4642771742736951</v>
      </c>
      <c r="P360" s="5">
        <f t="shared" si="70"/>
        <v>270.47308241234225</v>
      </c>
      <c r="Q360" s="35">
        <f t="shared" si="71"/>
        <v>8.2500000000000004E-2</v>
      </c>
      <c r="R360" s="5">
        <f t="shared" si="105"/>
        <v>640459.03723495442</v>
      </c>
      <c r="S360" s="5">
        <f t="shared" si="106"/>
        <v>1149621.4635673873</v>
      </c>
      <c r="T360" s="5">
        <f t="shared" si="72"/>
        <v>34540.962765045653</v>
      </c>
      <c r="U360" s="5">
        <f t="shared" si="73"/>
        <v>1790080.5008023418</v>
      </c>
      <c r="V360" s="150"/>
      <c r="W360" s="2">
        <f t="shared" si="128"/>
        <v>353</v>
      </c>
      <c r="X360" s="118"/>
      <c r="Y360" s="5">
        <f t="shared" si="107"/>
        <v>38460.527257933172</v>
      </c>
      <c r="Z360" s="5">
        <f t="shared" si="108"/>
        <v>4952.9108736857979</v>
      </c>
      <c r="AA360" s="5">
        <f t="shared" si="74"/>
        <v>4696.5073586329099</v>
      </c>
      <c r="AB360" s="35">
        <f t="shared" si="75"/>
        <v>1.4653488218097701</v>
      </c>
      <c r="AC360" s="5">
        <f t="shared" si="76"/>
        <v>256.40351505288783</v>
      </c>
      <c r="AD360" s="35">
        <f t="shared" si="77"/>
        <v>0.08</v>
      </c>
      <c r="AE360" s="5">
        <f t="shared" si="109"/>
        <v>641235.98010069958</v>
      </c>
      <c r="AF360" s="5">
        <f t="shared" si="110"/>
        <v>1107141.5583103884</v>
      </c>
      <c r="AG360" s="5">
        <f t="shared" si="78"/>
        <v>33764.019899300263</v>
      </c>
      <c r="AH360" s="5">
        <f t="shared" si="79"/>
        <v>1748377.5384110878</v>
      </c>
      <c r="AI360" s="150"/>
      <c r="AJ360" s="2">
        <f t="shared" si="129"/>
        <v>353</v>
      </c>
      <c r="AK360" s="118"/>
      <c r="AL360" s="5">
        <f t="shared" si="111"/>
        <v>37585.722588073848</v>
      </c>
      <c r="AM360" s="5">
        <f t="shared" si="112"/>
        <v>4835.7826575235513</v>
      </c>
      <c r="AN360" s="5">
        <f t="shared" si="80"/>
        <v>4593.0415324755741</v>
      </c>
      <c r="AO360" s="35">
        <f t="shared" si="81"/>
        <v>1.4664211459698171</v>
      </c>
      <c r="AP360" s="5">
        <f t="shared" si="82"/>
        <v>242.74112504797694</v>
      </c>
      <c r="AQ360" s="35">
        <f t="shared" si="83"/>
        <v>7.7499999999999999E-2</v>
      </c>
      <c r="AR360" s="5">
        <f t="shared" si="113"/>
        <v>642007.31894440122</v>
      </c>
      <c r="AS360" s="5">
        <f t="shared" si="114"/>
        <v>1065023.9591614124</v>
      </c>
      <c r="AT360" s="5">
        <f t="shared" si="84"/>
        <v>32992.681055598274</v>
      </c>
      <c r="AU360" s="5">
        <f t="shared" si="85"/>
        <v>1707031.2781058135</v>
      </c>
      <c r="AV360" s="150"/>
      <c r="AW360" s="2">
        <f t="shared" si="130"/>
        <v>353</v>
      </c>
      <c r="AX360" s="118"/>
      <c r="AY360" s="5">
        <f t="shared" si="115"/>
        <v>36717.400389411501</v>
      </c>
      <c r="AZ360" s="5">
        <f t="shared" si="116"/>
        <v>4719.6979327312483</v>
      </c>
      <c r="BA360" s="5">
        <f t="shared" si="86"/>
        <v>4490.2141802974265</v>
      </c>
      <c r="BB360" s="35">
        <f t="shared" si="87"/>
        <v>1.4674941469741873</v>
      </c>
      <c r="BC360" s="5">
        <f t="shared" si="88"/>
        <v>229.48375243382188</v>
      </c>
      <c r="BD360" s="35">
        <f t="shared" si="89"/>
        <v>7.4999999999999997E-2</v>
      </c>
      <c r="BE360" s="5">
        <f t="shared" si="117"/>
        <v>642772.81379088585</v>
      </c>
      <c r="BF360" s="5">
        <f t="shared" si="118"/>
        <v>1023280.5564632444</v>
      </c>
      <c r="BG360" s="5">
        <f t="shared" si="90"/>
        <v>32227.186209114076</v>
      </c>
      <c r="BH360" s="5">
        <f t="shared" si="91"/>
        <v>1666053.3702541301</v>
      </c>
      <c r="BI360" s="150"/>
      <c r="BJ360" s="2">
        <f t="shared" si="131"/>
        <v>353</v>
      </c>
      <c r="BK360" s="118"/>
      <c r="BL360" s="5">
        <f t="shared" si="119"/>
        <v>35855.838261270663</v>
      </c>
      <c r="BM360" s="5">
        <f t="shared" si="120"/>
        <v>4604.6898903792935</v>
      </c>
      <c r="BN360" s="5">
        <f t="shared" si="92"/>
        <v>4388.0608675507829</v>
      </c>
      <c r="BO360" s="35">
        <f t="shared" si="93"/>
        <v>1.4685678250475056</v>
      </c>
      <c r="BP360" s="5">
        <f t="shared" si="94"/>
        <v>216.62902282851024</v>
      </c>
      <c r="BQ360" s="35">
        <f t="shared" si="95"/>
        <v>7.2499999999999995E-2</v>
      </c>
      <c r="BR360" s="5">
        <f t="shared" si="121"/>
        <v>643532.22260628047</v>
      </c>
      <c r="BS360" s="5">
        <f t="shared" si="122"/>
        <v>981923.30869761074</v>
      </c>
      <c r="BT360" s="5">
        <f t="shared" si="96"/>
        <v>31467.77739371988</v>
      </c>
      <c r="BU360" s="5">
        <f t="shared" si="97"/>
        <v>1625455.5313038912</v>
      </c>
      <c r="BV360" s="150"/>
      <c r="BW360" s="2">
        <f t="shared" si="132"/>
        <v>353</v>
      </c>
      <c r="BX360" s="118"/>
      <c r="BY360" s="5">
        <f t="shared" si="123"/>
        <v>35001.315757150624</v>
      </c>
      <c r="BZ360" s="5">
        <f t="shared" si="124"/>
        <v>4490.7918424594827</v>
      </c>
      <c r="CA360" s="5">
        <f t="shared" si="98"/>
        <v>4286.6175005427704</v>
      </c>
      <c r="CB360" s="35">
        <f t="shared" si="99"/>
        <v>1.469642180408729</v>
      </c>
      <c r="CC360" s="5">
        <f t="shared" si="100"/>
        <v>204.17434191671197</v>
      </c>
      <c r="CD360" s="35">
        <f t="shared" si="101"/>
        <v>7.0000000000000007E-2</v>
      </c>
      <c r="CE360" s="5">
        <f t="shared" si="125"/>
        <v>644285.30174339237</v>
      </c>
      <c r="CF360" s="5">
        <f t="shared" si="126"/>
        <v>940964.21864480572</v>
      </c>
      <c r="CG360" s="5">
        <f t="shared" si="102"/>
        <v>30714.698256607851</v>
      </c>
      <c r="CH360" s="5">
        <f t="shared" si="103"/>
        <v>1585249.5203881981</v>
      </c>
    </row>
    <row r="361" spans="9:86" ht="14.25" customHeight="1">
      <c r="I361" s="150"/>
      <c r="J361" s="2">
        <f t="shared" si="127"/>
        <v>354</v>
      </c>
      <c r="K361" s="118"/>
      <c r="L361" s="5">
        <f t="shared" si="104"/>
        <v>34540.962765045653</v>
      </c>
      <c r="M361" s="5">
        <f t="shared" si="67"/>
        <v>5071.049577343746</v>
      </c>
      <c r="N361" s="5">
        <f t="shared" si="68"/>
        <v>4833.5804583340569</v>
      </c>
      <c r="O361" s="35">
        <f t="shared" si="69"/>
        <v>1.6792515568994453</v>
      </c>
      <c r="P361" s="5">
        <f t="shared" si="70"/>
        <v>237.46911900968885</v>
      </c>
      <c r="Q361" s="35">
        <f t="shared" si="71"/>
        <v>8.2500000000000004E-2</v>
      </c>
      <c r="R361" s="5">
        <f t="shared" si="105"/>
        <v>645292.61769328848</v>
      </c>
      <c r="S361" s="5">
        <f t="shared" si="106"/>
        <v>1149858.9326863971</v>
      </c>
      <c r="T361" s="5">
        <f t="shared" si="72"/>
        <v>29707.382306711595</v>
      </c>
      <c r="U361" s="5">
        <f t="shared" si="73"/>
        <v>1795151.5503796856</v>
      </c>
      <c r="V361" s="150"/>
      <c r="W361" s="2">
        <f t="shared" si="128"/>
        <v>354</v>
      </c>
      <c r="X361" s="118"/>
      <c r="Y361" s="5">
        <f t="shared" si="107"/>
        <v>33764.019899300263</v>
      </c>
      <c r="Z361" s="5">
        <f t="shared" si="108"/>
        <v>4952.9108736857979</v>
      </c>
      <c r="AA361" s="5">
        <f t="shared" si="74"/>
        <v>4727.8174076904625</v>
      </c>
      <c r="AB361" s="35">
        <f t="shared" si="75"/>
        <v>1.6803037393501041</v>
      </c>
      <c r="AC361" s="5">
        <f t="shared" si="76"/>
        <v>225.09346599533509</v>
      </c>
      <c r="AD361" s="35">
        <f t="shared" si="77"/>
        <v>0.08</v>
      </c>
      <c r="AE361" s="5">
        <f t="shared" si="109"/>
        <v>645963.79750839004</v>
      </c>
      <c r="AF361" s="5">
        <f t="shared" si="110"/>
        <v>1107366.6517763836</v>
      </c>
      <c r="AG361" s="5">
        <f t="shared" si="78"/>
        <v>29036.202491609802</v>
      </c>
      <c r="AH361" s="5">
        <f t="shared" si="79"/>
        <v>1753330.4492847738</v>
      </c>
      <c r="AI361" s="150"/>
      <c r="AJ361" s="2">
        <f t="shared" si="129"/>
        <v>354</v>
      </c>
      <c r="AK361" s="118"/>
      <c r="AL361" s="5">
        <f t="shared" si="111"/>
        <v>32992.681055598274</v>
      </c>
      <c r="AM361" s="5">
        <f t="shared" si="112"/>
        <v>4835.7826575235513</v>
      </c>
      <c r="AN361" s="5">
        <f t="shared" si="80"/>
        <v>4622.7049257061453</v>
      </c>
      <c r="AO361" s="35">
        <f t="shared" si="81"/>
        <v>1.681356511009009</v>
      </c>
      <c r="AP361" s="5">
        <f t="shared" si="82"/>
        <v>213.07773181740552</v>
      </c>
      <c r="AQ361" s="35">
        <f t="shared" si="83"/>
        <v>7.7499999999999999E-2</v>
      </c>
      <c r="AR361" s="5">
        <f t="shared" si="113"/>
        <v>646630.02387010737</v>
      </c>
      <c r="AS361" s="5">
        <f t="shared" si="114"/>
        <v>1065237.0368932299</v>
      </c>
      <c r="AT361" s="5">
        <f t="shared" si="84"/>
        <v>28369.976129892129</v>
      </c>
      <c r="AU361" s="5">
        <f t="shared" si="85"/>
        <v>1711867.0607633372</v>
      </c>
      <c r="AV361" s="150"/>
      <c r="AW361" s="2">
        <f t="shared" si="130"/>
        <v>354</v>
      </c>
      <c r="AX361" s="118"/>
      <c r="AY361" s="5">
        <f t="shared" si="115"/>
        <v>32227.186209114076</v>
      </c>
      <c r="AZ361" s="5">
        <f t="shared" si="116"/>
        <v>4719.6979327312483</v>
      </c>
      <c r="BA361" s="5">
        <f t="shared" si="86"/>
        <v>4518.2780189242858</v>
      </c>
      <c r="BB361" s="35">
        <f t="shared" si="87"/>
        <v>1.6824098720650273</v>
      </c>
      <c r="BC361" s="5">
        <f t="shared" si="88"/>
        <v>201.41991380696297</v>
      </c>
      <c r="BD361" s="35">
        <f t="shared" si="89"/>
        <v>7.4999999999999997E-2</v>
      </c>
      <c r="BE361" s="5">
        <f t="shared" si="117"/>
        <v>647291.09180981014</v>
      </c>
      <c r="BF361" s="5">
        <f t="shared" si="118"/>
        <v>1023481.9763770513</v>
      </c>
      <c r="BG361" s="5">
        <f t="shared" si="90"/>
        <v>27708.908190189788</v>
      </c>
      <c r="BH361" s="5">
        <f t="shared" si="91"/>
        <v>1670773.0681868615</v>
      </c>
      <c r="BI361" s="150"/>
      <c r="BJ361" s="2">
        <f t="shared" si="131"/>
        <v>354</v>
      </c>
      <c r="BK361" s="118"/>
      <c r="BL361" s="5">
        <f t="shared" si="119"/>
        <v>31467.77739371988</v>
      </c>
      <c r="BM361" s="5">
        <f t="shared" si="120"/>
        <v>4604.6898903792935</v>
      </c>
      <c r="BN361" s="5">
        <f t="shared" si="92"/>
        <v>4414.572068625569</v>
      </c>
      <c r="BO361" s="35">
        <f t="shared" si="93"/>
        <v>1.6834638227127914</v>
      </c>
      <c r="BP361" s="5">
        <f t="shared" si="94"/>
        <v>190.11782175372426</v>
      </c>
      <c r="BQ361" s="35">
        <f t="shared" si="95"/>
        <v>7.2499999999999995E-2</v>
      </c>
      <c r="BR361" s="5">
        <f t="shared" si="121"/>
        <v>647946.79467490606</v>
      </c>
      <c r="BS361" s="5">
        <f t="shared" si="122"/>
        <v>982113.42651936447</v>
      </c>
      <c r="BT361" s="5">
        <f t="shared" si="96"/>
        <v>27053.20532509431</v>
      </c>
      <c r="BU361" s="5">
        <f t="shared" si="97"/>
        <v>1630060.2211942705</v>
      </c>
      <c r="BV361" s="150"/>
      <c r="BW361" s="2">
        <f t="shared" si="132"/>
        <v>354</v>
      </c>
      <c r="BX361" s="118"/>
      <c r="BY361" s="5">
        <f t="shared" si="123"/>
        <v>30714.698256607851</v>
      </c>
      <c r="BZ361" s="5">
        <f t="shared" si="124"/>
        <v>4490.7918424594827</v>
      </c>
      <c r="CA361" s="5">
        <f t="shared" si="98"/>
        <v>4311.6227692959365</v>
      </c>
      <c r="CB361" s="35">
        <f t="shared" si="99"/>
        <v>1.6845183631397125</v>
      </c>
      <c r="CC361" s="5">
        <f t="shared" si="100"/>
        <v>179.16907316354582</v>
      </c>
      <c r="CD361" s="35">
        <f t="shared" si="101"/>
        <v>7.0000000000000007E-2</v>
      </c>
      <c r="CE361" s="5">
        <f t="shared" si="125"/>
        <v>648596.9245126883</v>
      </c>
      <c r="CF361" s="5">
        <f t="shared" si="126"/>
        <v>941143.38771796925</v>
      </c>
      <c r="CG361" s="5">
        <f t="shared" si="102"/>
        <v>26403.075487311915</v>
      </c>
      <c r="CH361" s="5">
        <f t="shared" si="103"/>
        <v>1589740.3122306576</v>
      </c>
    </row>
    <row r="362" spans="9:86" ht="14.25" customHeight="1">
      <c r="I362" s="150"/>
      <c r="J362" s="2">
        <f t="shared" si="127"/>
        <v>355</v>
      </c>
      <c r="K362" s="118"/>
      <c r="L362" s="5">
        <f t="shared" si="104"/>
        <v>29707.382306711595</v>
      </c>
      <c r="M362" s="5">
        <f t="shared" si="67"/>
        <v>5071.049577343746</v>
      </c>
      <c r="N362" s="5">
        <f t="shared" si="68"/>
        <v>4866.8113239851036</v>
      </c>
      <c r="O362" s="35">
        <f t="shared" si="69"/>
        <v>1.9658997647405276</v>
      </c>
      <c r="P362" s="5">
        <f t="shared" si="70"/>
        <v>204.23825335864223</v>
      </c>
      <c r="Q362" s="35">
        <f t="shared" si="71"/>
        <v>8.2500000000000004E-2</v>
      </c>
      <c r="R362" s="5">
        <f t="shared" si="105"/>
        <v>650159.42901727359</v>
      </c>
      <c r="S362" s="5">
        <f t="shared" si="106"/>
        <v>1150063.1709397559</v>
      </c>
      <c r="T362" s="5">
        <f t="shared" si="72"/>
        <v>24840.570982726491</v>
      </c>
      <c r="U362" s="5">
        <f t="shared" si="73"/>
        <v>1800222.5999570293</v>
      </c>
      <c r="V362" s="150"/>
      <c r="W362" s="2">
        <f t="shared" si="128"/>
        <v>355</v>
      </c>
      <c r="X362" s="118"/>
      <c r="Y362" s="5">
        <f t="shared" si="107"/>
        <v>29036.202491609802</v>
      </c>
      <c r="Z362" s="5">
        <f t="shared" si="108"/>
        <v>4952.9108736857979</v>
      </c>
      <c r="AA362" s="5">
        <f t="shared" si="74"/>
        <v>4759.3361904083995</v>
      </c>
      <c r="AB362" s="35">
        <f t="shared" si="75"/>
        <v>1.9669250585163018</v>
      </c>
      <c r="AC362" s="5">
        <f t="shared" si="76"/>
        <v>193.57468327739869</v>
      </c>
      <c r="AD362" s="35">
        <f t="shared" si="77"/>
        <v>0.08</v>
      </c>
      <c r="AE362" s="5">
        <f t="shared" si="109"/>
        <v>650723.13369879848</v>
      </c>
      <c r="AF362" s="5">
        <f t="shared" si="110"/>
        <v>1107560.226459661</v>
      </c>
      <c r="AG362" s="5">
        <f t="shared" si="78"/>
        <v>24276.8663012014</v>
      </c>
      <c r="AH362" s="5">
        <f t="shared" si="79"/>
        <v>1758283.3601584595</v>
      </c>
      <c r="AI362" s="150"/>
      <c r="AJ362" s="2">
        <f t="shared" si="129"/>
        <v>355</v>
      </c>
      <c r="AK362" s="118"/>
      <c r="AL362" s="5">
        <f t="shared" si="111"/>
        <v>28369.976129892129</v>
      </c>
      <c r="AM362" s="5">
        <f t="shared" si="112"/>
        <v>4835.7826575235513</v>
      </c>
      <c r="AN362" s="5">
        <f t="shared" si="80"/>
        <v>4652.5598950179983</v>
      </c>
      <c r="AO362" s="35">
        <f t="shared" si="81"/>
        <v>1.9679508535571073</v>
      </c>
      <c r="AP362" s="5">
        <f t="shared" si="82"/>
        <v>183.22276250555333</v>
      </c>
      <c r="AQ362" s="35">
        <f t="shared" si="83"/>
        <v>7.7499999999999999E-2</v>
      </c>
      <c r="AR362" s="5">
        <f t="shared" si="113"/>
        <v>651282.58376512537</v>
      </c>
      <c r="AS362" s="5">
        <f t="shared" si="114"/>
        <v>1065420.2596557355</v>
      </c>
      <c r="AT362" s="5">
        <f t="shared" si="84"/>
        <v>23717.41623487413</v>
      </c>
      <c r="AU362" s="5">
        <f t="shared" si="85"/>
        <v>1716702.8434208608</v>
      </c>
      <c r="AV362" s="150"/>
      <c r="AW362" s="2">
        <f t="shared" si="130"/>
        <v>355</v>
      </c>
      <c r="AX362" s="118"/>
      <c r="AY362" s="5">
        <f t="shared" si="115"/>
        <v>27708.908190189788</v>
      </c>
      <c r="AZ362" s="5">
        <f t="shared" si="116"/>
        <v>4719.6979327312483</v>
      </c>
      <c r="BA362" s="5">
        <f t="shared" si="86"/>
        <v>4546.5172565425619</v>
      </c>
      <c r="BB362" s="35">
        <f t="shared" si="87"/>
        <v>1.9689771500209028</v>
      </c>
      <c r="BC362" s="5">
        <f t="shared" si="88"/>
        <v>173.18067618868616</v>
      </c>
      <c r="BD362" s="35">
        <f t="shared" si="89"/>
        <v>7.4999999999999997E-2</v>
      </c>
      <c r="BE362" s="5">
        <f t="shared" si="117"/>
        <v>651837.60906635271</v>
      </c>
      <c r="BF362" s="5">
        <f t="shared" si="118"/>
        <v>1023655.15705324</v>
      </c>
      <c r="BG362" s="5">
        <f t="shared" si="90"/>
        <v>23162.390933647228</v>
      </c>
      <c r="BH362" s="5">
        <f t="shared" si="91"/>
        <v>1675492.7661195928</v>
      </c>
      <c r="BI362" s="150"/>
      <c r="BJ362" s="2">
        <f t="shared" si="131"/>
        <v>355</v>
      </c>
      <c r="BK362" s="118"/>
      <c r="BL362" s="5">
        <f t="shared" si="119"/>
        <v>27053.20532509431</v>
      </c>
      <c r="BM362" s="5">
        <f t="shared" si="120"/>
        <v>4604.6898903792935</v>
      </c>
      <c r="BN362" s="5">
        <f t="shared" si="92"/>
        <v>4441.2434415401822</v>
      </c>
      <c r="BO362" s="35">
        <f t="shared" si="93"/>
        <v>1.9700039480736242</v>
      </c>
      <c r="BP362" s="5">
        <f t="shared" si="94"/>
        <v>163.44644883911144</v>
      </c>
      <c r="BQ362" s="35">
        <f t="shared" si="95"/>
        <v>7.2499999999999981E-2</v>
      </c>
      <c r="BR362" s="5">
        <f t="shared" si="121"/>
        <v>652388.03811644623</v>
      </c>
      <c r="BS362" s="5">
        <f t="shared" si="122"/>
        <v>982276.87296820362</v>
      </c>
      <c r="BT362" s="5">
        <f t="shared" si="96"/>
        <v>22611.961883554126</v>
      </c>
      <c r="BU362" s="5">
        <f t="shared" si="97"/>
        <v>1634664.9110846499</v>
      </c>
      <c r="BV362" s="150"/>
      <c r="BW362" s="2">
        <f t="shared" si="132"/>
        <v>355</v>
      </c>
      <c r="BX362" s="118"/>
      <c r="BY362" s="5">
        <f t="shared" si="123"/>
        <v>26403.075487311915</v>
      </c>
      <c r="BZ362" s="5">
        <f t="shared" si="124"/>
        <v>4490.7918424594827</v>
      </c>
      <c r="CA362" s="5">
        <f t="shared" si="98"/>
        <v>4336.77390211683</v>
      </c>
      <c r="CB362" s="35">
        <f t="shared" si="99"/>
        <v>1.9710312478715055</v>
      </c>
      <c r="CC362" s="5">
        <f t="shared" si="100"/>
        <v>154.01794034265285</v>
      </c>
      <c r="CD362" s="35">
        <f t="shared" si="101"/>
        <v>7.0000000000000007E-2</v>
      </c>
      <c r="CE362" s="5">
        <f t="shared" si="125"/>
        <v>652933.69841480511</v>
      </c>
      <c r="CF362" s="5">
        <f t="shared" si="126"/>
        <v>941297.40565831191</v>
      </c>
      <c r="CG362" s="5">
        <f t="shared" si="102"/>
        <v>22066.301585195084</v>
      </c>
      <c r="CH362" s="5">
        <f t="shared" si="103"/>
        <v>1594231.104073117</v>
      </c>
    </row>
    <row r="363" spans="9:86" ht="14.25" customHeight="1">
      <c r="I363" s="150"/>
      <c r="J363" s="2">
        <f t="shared" si="127"/>
        <v>356</v>
      </c>
      <c r="K363" s="118"/>
      <c r="L363" s="5">
        <f t="shared" si="104"/>
        <v>24840.570982726491</v>
      </c>
      <c r="M363" s="5">
        <f t="shared" si="67"/>
        <v>5071.049577343746</v>
      </c>
      <c r="N363" s="5">
        <f t="shared" si="68"/>
        <v>4900.2706518375016</v>
      </c>
      <c r="O363" s="35">
        <f t="shared" si="69"/>
        <v>2.3672260940757086</v>
      </c>
      <c r="P363" s="5">
        <f t="shared" si="70"/>
        <v>170.77892550624463</v>
      </c>
      <c r="Q363" s="35">
        <f t="shared" si="71"/>
        <v>8.2500000000000004E-2</v>
      </c>
      <c r="R363" s="5">
        <f t="shared" si="105"/>
        <v>655059.69966911105</v>
      </c>
      <c r="S363" s="5">
        <f t="shared" si="106"/>
        <v>1150233.949865262</v>
      </c>
      <c r="T363" s="5">
        <f t="shared" si="72"/>
        <v>19940.300330888989</v>
      </c>
      <c r="U363" s="5">
        <f t="shared" si="73"/>
        <v>1805293.6495343731</v>
      </c>
      <c r="V363" s="150"/>
      <c r="W363" s="2">
        <f t="shared" si="128"/>
        <v>356</v>
      </c>
      <c r="X363" s="118"/>
      <c r="Y363" s="5">
        <f t="shared" si="107"/>
        <v>24276.8663012014</v>
      </c>
      <c r="Z363" s="5">
        <f t="shared" si="108"/>
        <v>4952.9108736857979</v>
      </c>
      <c r="AA363" s="5">
        <f t="shared" si="74"/>
        <v>4791.0650983444557</v>
      </c>
      <c r="AB363" s="35">
        <f t="shared" si="75"/>
        <v>2.3682126213006454</v>
      </c>
      <c r="AC363" s="5">
        <f t="shared" si="76"/>
        <v>161.84577534134269</v>
      </c>
      <c r="AD363" s="35">
        <f t="shared" si="77"/>
        <v>0.08</v>
      </c>
      <c r="AE363" s="5">
        <f t="shared" si="109"/>
        <v>655514.19879714295</v>
      </c>
      <c r="AF363" s="5">
        <f t="shared" si="110"/>
        <v>1107722.0722350024</v>
      </c>
      <c r="AG363" s="5">
        <f t="shared" si="78"/>
        <v>19485.801202856943</v>
      </c>
      <c r="AH363" s="5">
        <f t="shared" si="79"/>
        <v>1763236.2710321452</v>
      </c>
      <c r="AI363" s="150"/>
      <c r="AJ363" s="2">
        <f t="shared" si="129"/>
        <v>356</v>
      </c>
      <c r="AK363" s="118"/>
      <c r="AL363" s="5">
        <f t="shared" si="111"/>
        <v>23717.41623487413</v>
      </c>
      <c r="AM363" s="5">
        <f t="shared" si="112"/>
        <v>4835.7826575235513</v>
      </c>
      <c r="AN363" s="5">
        <f t="shared" si="80"/>
        <v>4682.6076776733225</v>
      </c>
      <c r="AO363" s="35">
        <f t="shared" si="81"/>
        <v>2.3691995610152548</v>
      </c>
      <c r="AP363" s="5">
        <f t="shared" si="82"/>
        <v>153.17497985022877</v>
      </c>
      <c r="AQ363" s="35">
        <f t="shared" si="83"/>
        <v>7.7499999999999999E-2</v>
      </c>
      <c r="AR363" s="5">
        <f t="shared" si="113"/>
        <v>655965.19144279871</v>
      </c>
      <c r="AS363" s="5">
        <f t="shared" si="114"/>
        <v>1065573.4346355856</v>
      </c>
      <c r="AT363" s="5">
        <f t="shared" si="84"/>
        <v>19034.808557200806</v>
      </c>
      <c r="AU363" s="5">
        <f t="shared" si="85"/>
        <v>1721538.6260783845</v>
      </c>
      <c r="AV363" s="150"/>
      <c r="AW363" s="2">
        <f t="shared" si="130"/>
        <v>356</v>
      </c>
      <c r="AX363" s="118"/>
      <c r="AY363" s="5">
        <f t="shared" si="115"/>
        <v>23162.390933647228</v>
      </c>
      <c r="AZ363" s="5">
        <f t="shared" si="116"/>
        <v>4719.6979327312483</v>
      </c>
      <c r="BA363" s="5">
        <f t="shared" si="86"/>
        <v>4574.932989395953</v>
      </c>
      <c r="BB363" s="35">
        <f t="shared" si="87"/>
        <v>2.3701869133467226</v>
      </c>
      <c r="BC363" s="5">
        <f t="shared" si="88"/>
        <v>144.76494333529516</v>
      </c>
      <c r="BD363" s="35">
        <f t="shared" si="89"/>
        <v>7.4999999999999997E-2</v>
      </c>
      <c r="BE363" s="5">
        <f t="shared" si="117"/>
        <v>656412.54205574864</v>
      </c>
      <c r="BF363" s="5">
        <f t="shared" si="118"/>
        <v>1023799.9219965753</v>
      </c>
      <c r="BG363" s="5">
        <f t="shared" si="90"/>
        <v>18587.457944251277</v>
      </c>
      <c r="BH363" s="5">
        <f t="shared" si="91"/>
        <v>1680212.464052324</v>
      </c>
      <c r="BI363" s="150"/>
      <c r="BJ363" s="2">
        <f t="shared" si="131"/>
        <v>356</v>
      </c>
      <c r="BK363" s="118"/>
      <c r="BL363" s="5">
        <f t="shared" si="119"/>
        <v>22611.961883554126</v>
      </c>
      <c r="BM363" s="5">
        <f t="shared" si="120"/>
        <v>4604.6898903792935</v>
      </c>
      <c r="BN363" s="5">
        <f t="shared" si="92"/>
        <v>4468.075953999487</v>
      </c>
      <c r="BO363" s="35">
        <f t="shared" si="93"/>
        <v>2.3711746784338024</v>
      </c>
      <c r="BP363" s="5">
        <f t="shared" si="94"/>
        <v>136.61393637980618</v>
      </c>
      <c r="BQ363" s="35">
        <f t="shared" si="95"/>
        <v>7.2499999999999995E-2</v>
      </c>
      <c r="BR363" s="5">
        <f t="shared" si="121"/>
        <v>656856.11407044576</v>
      </c>
      <c r="BS363" s="5">
        <f t="shared" si="122"/>
        <v>982413.48690458341</v>
      </c>
      <c r="BT363" s="5">
        <f t="shared" si="96"/>
        <v>18143.885929554639</v>
      </c>
      <c r="BU363" s="5">
        <f t="shared" si="97"/>
        <v>1639269.6009750292</v>
      </c>
      <c r="BV363" s="150"/>
      <c r="BW363" s="2">
        <f t="shared" si="132"/>
        <v>356</v>
      </c>
      <c r="BX363" s="118"/>
      <c r="BY363" s="5">
        <f t="shared" si="123"/>
        <v>22066.301585195084</v>
      </c>
      <c r="BZ363" s="5">
        <f t="shared" si="124"/>
        <v>4490.7918424594827</v>
      </c>
      <c r="CA363" s="5">
        <f t="shared" si="98"/>
        <v>4362.0717498791782</v>
      </c>
      <c r="CB363" s="35">
        <f t="shared" si="99"/>
        <v>2.3721628564013559</v>
      </c>
      <c r="CC363" s="5">
        <f t="shared" si="100"/>
        <v>128.72009258030465</v>
      </c>
      <c r="CD363" s="35">
        <f t="shared" si="101"/>
        <v>6.9999999999999993E-2</v>
      </c>
      <c r="CE363" s="5">
        <f t="shared" si="125"/>
        <v>657295.77016468428</v>
      </c>
      <c r="CF363" s="5">
        <f t="shared" si="126"/>
        <v>941426.12575089221</v>
      </c>
      <c r="CG363" s="5">
        <f t="shared" si="102"/>
        <v>17704.229835315906</v>
      </c>
      <c r="CH363" s="5">
        <f t="shared" si="103"/>
        <v>1598721.8959155765</v>
      </c>
    </row>
    <row r="364" spans="9:86" ht="14.25" customHeight="1">
      <c r="I364" s="150"/>
      <c r="J364" s="2">
        <f t="shared" si="127"/>
        <v>357</v>
      </c>
      <c r="K364" s="118"/>
      <c r="L364" s="5">
        <f t="shared" si="104"/>
        <v>19940.300330888989</v>
      </c>
      <c r="M364" s="5">
        <f t="shared" si="67"/>
        <v>5071.049577343746</v>
      </c>
      <c r="N364" s="5">
        <f t="shared" si="68"/>
        <v>4933.9600125688839</v>
      </c>
      <c r="O364" s="35">
        <f t="shared" si="69"/>
        <v>2.9692391372415696</v>
      </c>
      <c r="P364" s="5">
        <f t="shared" si="70"/>
        <v>137.0895647748618</v>
      </c>
      <c r="Q364" s="35">
        <f t="shared" si="71"/>
        <v>8.2500000000000004E-2</v>
      </c>
      <c r="R364" s="5">
        <f t="shared" si="105"/>
        <v>659993.65968167991</v>
      </c>
      <c r="S364" s="5">
        <f t="shared" si="106"/>
        <v>1150371.0394300369</v>
      </c>
      <c r="T364" s="5">
        <f t="shared" si="72"/>
        <v>15006.340318320104</v>
      </c>
      <c r="U364" s="5">
        <f t="shared" si="73"/>
        <v>1810364.6991117168</v>
      </c>
      <c r="V364" s="150"/>
      <c r="W364" s="2">
        <f t="shared" si="128"/>
        <v>357</v>
      </c>
      <c r="X364" s="118"/>
      <c r="Y364" s="5">
        <f t="shared" si="107"/>
        <v>19485.801202856943</v>
      </c>
      <c r="Z364" s="5">
        <f t="shared" si="108"/>
        <v>4952.9108736857979</v>
      </c>
      <c r="AA364" s="5">
        <f t="shared" si="74"/>
        <v>4823.0055323334182</v>
      </c>
      <c r="AB364" s="35">
        <f t="shared" si="75"/>
        <v>2.9701661114922704</v>
      </c>
      <c r="AC364" s="5">
        <f t="shared" si="76"/>
        <v>129.90534135237962</v>
      </c>
      <c r="AD364" s="35">
        <f t="shared" si="77"/>
        <v>0.08</v>
      </c>
      <c r="AE364" s="5">
        <f t="shared" si="109"/>
        <v>660337.20432947634</v>
      </c>
      <c r="AF364" s="5">
        <f t="shared" si="110"/>
        <v>1107851.9775763548</v>
      </c>
      <c r="AG364" s="5">
        <f t="shared" si="78"/>
        <v>14662.795670523525</v>
      </c>
      <c r="AH364" s="5">
        <f t="shared" si="79"/>
        <v>1768189.1819058312</v>
      </c>
      <c r="AI364" s="150"/>
      <c r="AJ364" s="2">
        <f t="shared" si="129"/>
        <v>357</v>
      </c>
      <c r="AK364" s="118"/>
      <c r="AL364" s="5">
        <f t="shared" si="111"/>
        <v>19034.808557200806</v>
      </c>
      <c r="AM364" s="5">
        <f t="shared" si="112"/>
        <v>4835.7826575235513</v>
      </c>
      <c r="AN364" s="5">
        <f t="shared" si="80"/>
        <v>4712.8495189249625</v>
      </c>
      <c r="AO364" s="35">
        <f t="shared" si="81"/>
        <v>2.9710934080135667</v>
      </c>
      <c r="AP364" s="5">
        <f t="shared" si="82"/>
        <v>122.93313859858854</v>
      </c>
      <c r="AQ364" s="35">
        <f t="shared" si="83"/>
        <v>7.7499999999999999E-2</v>
      </c>
      <c r="AR364" s="5">
        <f t="shared" si="113"/>
        <v>660678.04096172366</v>
      </c>
      <c r="AS364" s="5">
        <f t="shared" si="114"/>
        <v>1065696.3677741843</v>
      </c>
      <c r="AT364" s="5">
        <f t="shared" si="84"/>
        <v>14321.959038275843</v>
      </c>
      <c r="AU364" s="5">
        <f t="shared" si="85"/>
        <v>1726374.4087359081</v>
      </c>
      <c r="AV364" s="150"/>
      <c r="AW364" s="2">
        <f t="shared" si="130"/>
        <v>357</v>
      </c>
      <c r="AX364" s="118"/>
      <c r="AY364" s="5">
        <f t="shared" si="115"/>
        <v>18587.457944251277</v>
      </c>
      <c r="AZ364" s="5">
        <f t="shared" si="116"/>
        <v>4719.6979327312483</v>
      </c>
      <c r="BA364" s="5">
        <f t="shared" si="86"/>
        <v>4603.5263205796782</v>
      </c>
      <c r="BB364" s="35">
        <f t="shared" si="87"/>
        <v>2.972021026901178</v>
      </c>
      <c r="BC364" s="5">
        <f t="shared" si="88"/>
        <v>116.17161215157047</v>
      </c>
      <c r="BD364" s="35">
        <f t="shared" si="89"/>
        <v>7.4999999999999997E-2</v>
      </c>
      <c r="BE364" s="5">
        <f t="shared" si="117"/>
        <v>661016.06837632833</v>
      </c>
      <c r="BF364" s="5">
        <f t="shared" si="118"/>
        <v>1023916.0936087269</v>
      </c>
      <c r="BG364" s="5">
        <f t="shared" si="90"/>
        <v>13983.931623671599</v>
      </c>
      <c r="BH364" s="5">
        <f t="shared" si="91"/>
        <v>1684932.1619850551</v>
      </c>
      <c r="BI364" s="150"/>
      <c r="BJ364" s="2">
        <f t="shared" si="131"/>
        <v>357</v>
      </c>
      <c r="BK364" s="118"/>
      <c r="BL364" s="5">
        <f t="shared" si="119"/>
        <v>18143.885929554639</v>
      </c>
      <c r="BM364" s="5">
        <f t="shared" si="120"/>
        <v>4604.6898903792935</v>
      </c>
      <c r="BN364" s="5">
        <f t="shared" si="92"/>
        <v>4495.0705795549011</v>
      </c>
      <c r="BO364" s="35">
        <f t="shared" si="93"/>
        <v>2.9729489682689407</v>
      </c>
      <c r="BP364" s="5">
        <f t="shared" si="94"/>
        <v>109.61931082439261</v>
      </c>
      <c r="BQ364" s="35">
        <f t="shared" si="95"/>
        <v>7.2499999999999995E-2</v>
      </c>
      <c r="BR364" s="5">
        <f t="shared" si="121"/>
        <v>661351.18465000065</v>
      </c>
      <c r="BS364" s="5">
        <f t="shared" si="122"/>
        <v>982523.10621540784</v>
      </c>
      <c r="BT364" s="5">
        <f t="shared" si="96"/>
        <v>13648.815349999739</v>
      </c>
      <c r="BU364" s="5">
        <f t="shared" si="97"/>
        <v>1643874.2908654085</v>
      </c>
      <c r="BV364" s="150"/>
      <c r="BW364" s="2">
        <f t="shared" si="132"/>
        <v>357</v>
      </c>
      <c r="BX364" s="118"/>
      <c r="BY364" s="5">
        <f t="shared" si="123"/>
        <v>17704.229835315906</v>
      </c>
      <c r="BZ364" s="5">
        <f t="shared" si="124"/>
        <v>4490.7918424594827</v>
      </c>
      <c r="CA364" s="5">
        <f t="shared" si="98"/>
        <v>4387.5171684201396</v>
      </c>
      <c r="CB364" s="35">
        <f t="shared" si="99"/>
        <v>2.973877232209023</v>
      </c>
      <c r="CC364" s="5">
        <f t="shared" si="100"/>
        <v>103.27467403934278</v>
      </c>
      <c r="CD364" s="35">
        <f t="shared" si="101"/>
        <v>7.0000000000000007E-2</v>
      </c>
      <c r="CE364" s="5">
        <f t="shared" si="125"/>
        <v>661683.28733310441</v>
      </c>
      <c r="CF364" s="5">
        <f t="shared" si="126"/>
        <v>941529.40042493155</v>
      </c>
      <c r="CG364" s="5">
        <f t="shared" si="102"/>
        <v>13316.712666895766</v>
      </c>
      <c r="CH364" s="5">
        <f t="shared" si="103"/>
        <v>1603212.687758036</v>
      </c>
    </row>
    <row r="365" spans="9:86" ht="14.25" customHeight="1">
      <c r="I365" s="150"/>
      <c r="J365" s="2">
        <f t="shared" si="127"/>
        <v>358</v>
      </c>
      <c r="K365" s="118"/>
      <c r="L365" s="5">
        <f t="shared" si="104"/>
        <v>15006.340318320104</v>
      </c>
      <c r="M365" s="5">
        <f t="shared" si="67"/>
        <v>5071.049577343746</v>
      </c>
      <c r="N365" s="5">
        <f t="shared" si="68"/>
        <v>4967.880987655295</v>
      </c>
      <c r="O365" s="35">
        <f t="shared" si="69"/>
        <v>3.9726256093955583</v>
      </c>
      <c r="P365" s="5">
        <f t="shared" si="70"/>
        <v>103.16858968845072</v>
      </c>
      <c r="Q365" s="35">
        <f t="shared" si="71"/>
        <v>8.2500000000000004E-2</v>
      </c>
      <c r="R365" s="5">
        <f t="shared" si="105"/>
        <v>664961.54066933517</v>
      </c>
      <c r="S365" s="5">
        <f t="shared" si="106"/>
        <v>1150474.2080197253</v>
      </c>
      <c r="T365" s="5">
        <f t="shared" si="72"/>
        <v>10038.459330664809</v>
      </c>
      <c r="U365" s="5">
        <f t="shared" si="73"/>
        <v>1815435.7486890606</v>
      </c>
      <c r="V365" s="150"/>
      <c r="W365" s="2">
        <f t="shared" si="128"/>
        <v>358</v>
      </c>
      <c r="X365" s="118"/>
      <c r="Y365" s="5">
        <f t="shared" si="107"/>
        <v>14662.795670523525</v>
      </c>
      <c r="Z365" s="5">
        <f t="shared" si="108"/>
        <v>4952.9108736857979</v>
      </c>
      <c r="AA365" s="5">
        <f t="shared" si="74"/>
        <v>4855.1589025489748</v>
      </c>
      <c r="AB365" s="35">
        <f t="shared" si="75"/>
        <v>3.9734514576719526</v>
      </c>
      <c r="AC365" s="5">
        <f t="shared" si="76"/>
        <v>97.751971136823499</v>
      </c>
      <c r="AD365" s="35">
        <f t="shared" si="77"/>
        <v>0.08</v>
      </c>
      <c r="AE365" s="5">
        <f t="shared" si="109"/>
        <v>665192.36323202529</v>
      </c>
      <c r="AF365" s="5">
        <f t="shared" si="110"/>
        <v>1107949.7295474915</v>
      </c>
      <c r="AG365" s="5">
        <f t="shared" si="78"/>
        <v>9807.636767974549</v>
      </c>
      <c r="AH365" s="5">
        <f t="shared" si="79"/>
        <v>1773142.0927795167</v>
      </c>
      <c r="AI365" s="150"/>
      <c r="AJ365" s="2">
        <f t="shared" si="129"/>
        <v>358</v>
      </c>
      <c r="AK365" s="118"/>
      <c r="AL365" s="5">
        <f t="shared" si="111"/>
        <v>14321.959038275843</v>
      </c>
      <c r="AM365" s="5">
        <f t="shared" si="112"/>
        <v>4835.7826575235513</v>
      </c>
      <c r="AN365" s="5">
        <f t="shared" si="80"/>
        <v>4743.2866720680195</v>
      </c>
      <c r="AO365" s="35">
        <f t="shared" si="81"/>
        <v>3.9742775351261241</v>
      </c>
      <c r="AP365" s="5">
        <f t="shared" si="82"/>
        <v>92.495985455531482</v>
      </c>
      <c r="AQ365" s="35">
        <f t="shared" si="83"/>
        <v>7.7499999999999999E-2</v>
      </c>
      <c r="AR365" s="5">
        <f t="shared" si="113"/>
        <v>665421.32763379172</v>
      </c>
      <c r="AS365" s="5">
        <f t="shared" si="114"/>
        <v>1065788.8637596399</v>
      </c>
      <c r="AT365" s="5">
        <f t="shared" si="84"/>
        <v>9578.6723662078239</v>
      </c>
      <c r="AU365" s="5">
        <f t="shared" si="85"/>
        <v>1731210.1913934317</v>
      </c>
      <c r="AV365" s="150"/>
      <c r="AW365" s="2">
        <f t="shared" si="130"/>
        <v>358</v>
      </c>
      <c r="AX365" s="118"/>
      <c r="AY365" s="5">
        <f t="shared" si="115"/>
        <v>13983.931623671599</v>
      </c>
      <c r="AZ365" s="5">
        <f t="shared" si="116"/>
        <v>4719.6979327312483</v>
      </c>
      <c r="BA365" s="5">
        <f t="shared" si="86"/>
        <v>4632.2983600833013</v>
      </c>
      <c r="BB365" s="35">
        <f t="shared" si="87"/>
        <v>3.9751038418196036</v>
      </c>
      <c r="BC365" s="5">
        <f t="shared" si="88"/>
        <v>87.39957264794748</v>
      </c>
      <c r="BD365" s="35">
        <f t="shared" si="89"/>
        <v>7.4999999999999997E-2</v>
      </c>
      <c r="BE365" s="5">
        <f t="shared" si="117"/>
        <v>665648.36673641158</v>
      </c>
      <c r="BF365" s="5">
        <f t="shared" si="118"/>
        <v>1024003.4931813749</v>
      </c>
      <c r="BG365" s="5">
        <f t="shared" si="90"/>
        <v>9351.6332635882973</v>
      </c>
      <c r="BH365" s="5">
        <f t="shared" si="91"/>
        <v>1689651.8599177864</v>
      </c>
      <c r="BI365" s="150"/>
      <c r="BJ365" s="2">
        <f t="shared" si="131"/>
        <v>358</v>
      </c>
      <c r="BK365" s="118"/>
      <c r="BL365" s="5">
        <f t="shared" si="119"/>
        <v>13648.815349999739</v>
      </c>
      <c r="BM365" s="5">
        <f t="shared" si="120"/>
        <v>4604.6898903792935</v>
      </c>
      <c r="BN365" s="5">
        <f t="shared" si="92"/>
        <v>4522.2282976397119</v>
      </c>
      <c r="BO365" s="35">
        <f t="shared" si="93"/>
        <v>3.9759303778461317</v>
      </c>
      <c r="BP365" s="5">
        <f t="shared" si="94"/>
        <v>82.461592739581761</v>
      </c>
      <c r="BQ365" s="35">
        <f t="shared" si="95"/>
        <v>7.2500000000000009E-2</v>
      </c>
      <c r="BR365" s="5">
        <f t="shared" si="121"/>
        <v>665873.41294764041</v>
      </c>
      <c r="BS365" s="5">
        <f t="shared" si="122"/>
        <v>982605.5678081474</v>
      </c>
      <c r="BT365" s="5">
        <f t="shared" si="96"/>
        <v>9126.5870523600279</v>
      </c>
      <c r="BU365" s="5">
        <f t="shared" si="97"/>
        <v>1648478.9807557878</v>
      </c>
      <c r="BV365" s="150"/>
      <c r="BW365" s="2">
        <f t="shared" si="132"/>
        <v>358</v>
      </c>
      <c r="BX365" s="118"/>
      <c r="BY365" s="5">
        <f t="shared" si="123"/>
        <v>13316.712666895766</v>
      </c>
      <c r="BZ365" s="5">
        <f t="shared" si="124"/>
        <v>4490.7918424594827</v>
      </c>
      <c r="CA365" s="5">
        <f t="shared" si="98"/>
        <v>4413.1110185692578</v>
      </c>
      <c r="CB365" s="35">
        <f t="shared" si="99"/>
        <v>3.9767571432609334</v>
      </c>
      <c r="CC365" s="5">
        <f t="shared" si="100"/>
        <v>77.680823890225312</v>
      </c>
      <c r="CD365" s="35">
        <f t="shared" si="101"/>
        <v>7.0000000000000007E-2</v>
      </c>
      <c r="CE365" s="5">
        <f t="shared" si="125"/>
        <v>666096.39835167362</v>
      </c>
      <c r="CF365" s="5">
        <f t="shared" si="126"/>
        <v>941607.08124882181</v>
      </c>
      <c r="CG365" s="5">
        <f t="shared" si="102"/>
        <v>8903.6016483265084</v>
      </c>
      <c r="CH365" s="5">
        <f t="shared" si="103"/>
        <v>1607703.4796004954</v>
      </c>
    </row>
    <row r="366" spans="9:86" ht="14.25" customHeight="1">
      <c r="I366" s="150"/>
      <c r="J366" s="2">
        <f t="shared" si="127"/>
        <v>359</v>
      </c>
      <c r="K366" s="118"/>
      <c r="L366" s="5">
        <f t="shared" si="104"/>
        <v>10038.459330664809</v>
      </c>
      <c r="M366" s="5">
        <f t="shared" si="67"/>
        <v>5071.049577343746</v>
      </c>
      <c r="N366" s="5">
        <f t="shared" si="68"/>
        <v>5002.0351694454257</v>
      </c>
      <c r="O366" s="35">
        <f t="shared" si="69"/>
        <v>5.9794456555685338</v>
      </c>
      <c r="P366" s="5">
        <f t="shared" si="70"/>
        <v>69.01440789832057</v>
      </c>
      <c r="Q366" s="35">
        <f t="shared" si="71"/>
        <v>8.2500000000000018E-2</v>
      </c>
      <c r="R366" s="5">
        <f t="shared" si="105"/>
        <v>669963.57583878061</v>
      </c>
      <c r="S366" s="5">
        <f t="shared" si="106"/>
        <v>1150543.2224276236</v>
      </c>
      <c r="T366" s="5">
        <f t="shared" si="72"/>
        <v>5036.4241612193837</v>
      </c>
      <c r="U366" s="5">
        <f t="shared" si="73"/>
        <v>1820506.7982664043</v>
      </c>
      <c r="V366" s="150"/>
      <c r="W366" s="2">
        <f t="shared" si="128"/>
        <v>359</v>
      </c>
      <c r="X366" s="118"/>
      <c r="Y366" s="5">
        <f t="shared" si="107"/>
        <v>9807.636767974549</v>
      </c>
      <c r="Z366" s="5">
        <f t="shared" si="108"/>
        <v>4952.9108736857979</v>
      </c>
      <c r="AA366" s="5">
        <f t="shared" si="74"/>
        <v>4887.5266285659673</v>
      </c>
      <c r="AB366" s="35">
        <f t="shared" si="75"/>
        <v>5.9800664451915608</v>
      </c>
      <c r="AC366" s="5">
        <f t="shared" si="76"/>
        <v>65.384245119830325</v>
      </c>
      <c r="AD366" s="35">
        <f t="shared" si="77"/>
        <v>7.9999999999999988E-2</v>
      </c>
      <c r="AE366" s="5">
        <f t="shared" si="109"/>
        <v>670079.88986059127</v>
      </c>
      <c r="AF366" s="5">
        <f t="shared" si="110"/>
        <v>1108015.1137926113</v>
      </c>
      <c r="AG366" s="5">
        <f t="shared" si="78"/>
        <v>4920.1101394085817</v>
      </c>
      <c r="AH366" s="5">
        <f t="shared" si="79"/>
        <v>1778095.0036532027</v>
      </c>
      <c r="AI366" s="150"/>
      <c r="AJ366" s="2">
        <f t="shared" si="129"/>
        <v>359</v>
      </c>
      <c r="AK366" s="118"/>
      <c r="AL366" s="5">
        <f t="shared" si="111"/>
        <v>9578.6723662078239</v>
      </c>
      <c r="AM366" s="5">
        <f t="shared" si="112"/>
        <v>4835.7826575235513</v>
      </c>
      <c r="AN366" s="5">
        <f t="shared" si="80"/>
        <v>4773.9203984917922</v>
      </c>
      <c r="AO366" s="35">
        <f t="shared" si="81"/>
        <v>5.9806873637313194</v>
      </c>
      <c r="AP366" s="5">
        <f t="shared" si="82"/>
        <v>61.86225903175886</v>
      </c>
      <c r="AQ366" s="35">
        <f t="shared" si="83"/>
        <v>7.7499999999999999E-2</v>
      </c>
      <c r="AR366" s="5">
        <f t="shared" si="113"/>
        <v>670195.2480322835</v>
      </c>
      <c r="AS366" s="5">
        <f t="shared" si="114"/>
        <v>1065850.7260186716</v>
      </c>
      <c r="AT366" s="5">
        <f t="shared" si="84"/>
        <v>4804.7519677160317</v>
      </c>
      <c r="AU366" s="5">
        <f t="shared" si="85"/>
        <v>1736045.9740509551</v>
      </c>
      <c r="AV366" s="150"/>
      <c r="AW366" s="2">
        <f t="shared" si="130"/>
        <v>359</v>
      </c>
      <c r="AX366" s="118"/>
      <c r="AY366" s="5">
        <f t="shared" si="115"/>
        <v>9351.6332635882973</v>
      </c>
      <c r="AZ366" s="5">
        <f t="shared" si="116"/>
        <v>4719.6979327312483</v>
      </c>
      <c r="BA366" s="5">
        <f t="shared" si="86"/>
        <v>4661.2502248338214</v>
      </c>
      <c r="BB366" s="35">
        <f t="shared" si="87"/>
        <v>5.9813084112050756</v>
      </c>
      <c r="BC366" s="5">
        <f t="shared" si="88"/>
        <v>58.447707897426852</v>
      </c>
      <c r="BD366" s="35">
        <f t="shared" si="89"/>
        <v>7.4999999999999997E-2</v>
      </c>
      <c r="BE366" s="5">
        <f t="shared" si="117"/>
        <v>670309.61696124543</v>
      </c>
      <c r="BF366" s="5">
        <f t="shared" si="118"/>
        <v>1024061.9408892723</v>
      </c>
      <c r="BG366" s="5">
        <f t="shared" si="90"/>
        <v>4690.3830387544758</v>
      </c>
      <c r="BH366" s="5">
        <f t="shared" si="91"/>
        <v>1694371.5578505178</v>
      </c>
      <c r="BI366" s="150"/>
      <c r="BJ366" s="2">
        <f t="shared" si="131"/>
        <v>359</v>
      </c>
      <c r="BK366" s="118"/>
      <c r="BL366" s="5">
        <f t="shared" si="119"/>
        <v>9126.5870523600279</v>
      </c>
      <c r="BM366" s="5">
        <f t="shared" si="120"/>
        <v>4604.6898903792935</v>
      </c>
      <c r="BN366" s="5">
        <f t="shared" si="92"/>
        <v>4549.5500936046183</v>
      </c>
      <c r="BO366" s="35">
        <f t="shared" si="93"/>
        <v>5.9819295877025462</v>
      </c>
      <c r="BP366" s="5">
        <f t="shared" si="94"/>
        <v>55.139796774675169</v>
      </c>
      <c r="BQ366" s="35">
        <f t="shared" si="95"/>
        <v>7.2499999999999995E-2</v>
      </c>
      <c r="BR366" s="5">
        <f t="shared" si="121"/>
        <v>670422.96304124501</v>
      </c>
      <c r="BS366" s="5">
        <f t="shared" si="122"/>
        <v>982660.70760492212</v>
      </c>
      <c r="BT366" s="5">
        <f t="shared" si="96"/>
        <v>4577.0369587554096</v>
      </c>
      <c r="BU366" s="5">
        <f t="shared" si="97"/>
        <v>1653083.6706461671</v>
      </c>
      <c r="BV366" s="150"/>
      <c r="BW366" s="2">
        <f t="shared" si="132"/>
        <v>359</v>
      </c>
      <c r="BX366" s="118"/>
      <c r="BY366" s="5">
        <f t="shared" si="123"/>
        <v>8903.6016483265084</v>
      </c>
      <c r="BZ366" s="5">
        <f t="shared" si="124"/>
        <v>4490.7918424594827</v>
      </c>
      <c r="CA366" s="5">
        <f t="shared" si="98"/>
        <v>4438.854166177578</v>
      </c>
      <c r="CB366" s="35">
        <f t="shared" si="99"/>
        <v>5.9825508932267519</v>
      </c>
      <c r="CC366" s="5">
        <f t="shared" si="100"/>
        <v>51.937676281904636</v>
      </c>
      <c r="CD366" s="35">
        <f t="shared" si="101"/>
        <v>7.0000000000000007E-2</v>
      </c>
      <c r="CE366" s="5">
        <f t="shared" si="125"/>
        <v>670535.25251785119</v>
      </c>
      <c r="CF366" s="5">
        <f t="shared" si="126"/>
        <v>941659.01892510371</v>
      </c>
      <c r="CG366" s="5">
        <f t="shared" si="102"/>
        <v>4464.7474821489304</v>
      </c>
      <c r="CH366" s="5">
        <f t="shared" si="103"/>
        <v>1612194.2714429549</v>
      </c>
    </row>
    <row r="367" spans="9:86" ht="14.25" customHeight="1">
      <c r="I367" s="150"/>
      <c r="J367" s="2">
        <f t="shared" si="127"/>
        <v>360</v>
      </c>
      <c r="K367" s="118"/>
      <c r="L367" s="5">
        <f t="shared" si="104"/>
        <v>5036.4241612193837</v>
      </c>
      <c r="M367" s="5">
        <f t="shared" si="67"/>
        <v>5071.049577343746</v>
      </c>
      <c r="N367" s="5">
        <f t="shared" si="68"/>
        <v>5036.4241612353626</v>
      </c>
      <c r="O367" s="35">
        <f t="shared" si="69"/>
        <v>12.000000000038071</v>
      </c>
      <c r="P367" s="5">
        <f t="shared" si="70"/>
        <v>34.625416108383263</v>
      </c>
      <c r="Q367" s="35">
        <f t="shared" si="71"/>
        <v>8.2500000000000004E-2</v>
      </c>
      <c r="R367" s="5">
        <f t="shared" si="105"/>
        <v>675000.00000001595</v>
      </c>
      <c r="S367" s="166">
        <f t="shared" si="106"/>
        <v>1150577.847843732</v>
      </c>
      <c r="T367" s="5">
        <f t="shared" si="72"/>
        <v>-1.5978912415448576E-8</v>
      </c>
      <c r="U367" s="166">
        <f t="shared" si="73"/>
        <v>1825577.8478437481</v>
      </c>
      <c r="V367" s="150"/>
      <c r="W367" s="2">
        <f t="shared" si="128"/>
        <v>360</v>
      </c>
      <c r="X367" s="118"/>
      <c r="Y367" s="5">
        <f t="shared" si="107"/>
        <v>4920.1101394085817</v>
      </c>
      <c r="Z367" s="5">
        <f t="shared" si="108"/>
        <v>4952.9108736857979</v>
      </c>
      <c r="AA367" s="5">
        <f t="shared" si="74"/>
        <v>4920.1101394230736</v>
      </c>
      <c r="AB367" s="35">
        <f t="shared" si="75"/>
        <v>12.000000000035346</v>
      </c>
      <c r="AC367" s="5">
        <f t="shared" si="76"/>
        <v>32.800734262723878</v>
      </c>
      <c r="AD367" s="35">
        <f t="shared" si="77"/>
        <v>0.08</v>
      </c>
      <c r="AE367" s="5">
        <f t="shared" si="109"/>
        <v>675000.00000001432</v>
      </c>
      <c r="AF367" s="166">
        <f t="shared" si="110"/>
        <v>1108047.914526874</v>
      </c>
      <c r="AG367" s="5">
        <f t="shared" si="78"/>
        <v>-1.4491888578049839E-8</v>
      </c>
      <c r="AH367" s="166">
        <f t="shared" si="79"/>
        <v>1783047.9145268882</v>
      </c>
      <c r="AI367" s="150"/>
      <c r="AJ367" s="2">
        <f t="shared" si="129"/>
        <v>360</v>
      </c>
      <c r="AK367" s="118"/>
      <c r="AL367" s="5">
        <f t="shared" si="111"/>
        <v>4804.7519677160317</v>
      </c>
      <c r="AM367" s="5">
        <f t="shared" si="112"/>
        <v>4835.7826575235513</v>
      </c>
      <c r="AN367" s="5">
        <f t="shared" si="80"/>
        <v>4804.7519677320515</v>
      </c>
      <c r="AO367" s="35">
        <f t="shared" si="81"/>
        <v>12.000000000040011</v>
      </c>
      <c r="AP367" s="5">
        <f t="shared" si="82"/>
        <v>31.03068979149937</v>
      </c>
      <c r="AQ367" s="35">
        <f t="shared" si="83"/>
        <v>7.7499999999999999E-2</v>
      </c>
      <c r="AR367" s="5">
        <f t="shared" si="113"/>
        <v>675000.0000000156</v>
      </c>
      <c r="AS367" s="166">
        <f t="shared" si="114"/>
        <v>1065881.7567084632</v>
      </c>
      <c r="AT367" s="5">
        <f t="shared" si="84"/>
        <v>-1.6019839677028358E-8</v>
      </c>
      <c r="AU367" s="166">
        <f t="shared" si="85"/>
        <v>1740881.7567084788</v>
      </c>
      <c r="AV367" s="150"/>
      <c r="AW367" s="2">
        <f t="shared" si="130"/>
        <v>360</v>
      </c>
      <c r="AX367" s="118"/>
      <c r="AY367" s="5">
        <f t="shared" si="115"/>
        <v>4690.3830387544758</v>
      </c>
      <c r="AZ367" s="5">
        <f t="shared" si="116"/>
        <v>4719.6979327312483</v>
      </c>
      <c r="BA367" s="5">
        <f t="shared" si="86"/>
        <v>4690.3830387390326</v>
      </c>
      <c r="BB367" s="35">
        <f t="shared" si="87"/>
        <v>11.99999999996049</v>
      </c>
      <c r="BC367" s="5">
        <f t="shared" si="88"/>
        <v>29.31489399221547</v>
      </c>
      <c r="BD367" s="35">
        <f t="shared" si="89"/>
        <v>7.4999999999999997E-2</v>
      </c>
      <c r="BE367" s="5">
        <f t="shared" si="117"/>
        <v>674999.9999999844</v>
      </c>
      <c r="BF367" s="166">
        <f t="shared" si="118"/>
        <v>1024091.2557832645</v>
      </c>
      <c r="BG367" s="5">
        <f t="shared" si="90"/>
        <v>1.5443220036104321E-8</v>
      </c>
      <c r="BH367" s="166">
        <f t="shared" si="91"/>
        <v>1699091.2557832489</v>
      </c>
      <c r="BI367" s="150"/>
      <c r="BJ367" s="2">
        <f t="shared" si="131"/>
        <v>360</v>
      </c>
      <c r="BK367" s="118"/>
      <c r="BL367" s="5">
        <f t="shared" si="119"/>
        <v>4577.0369587554096</v>
      </c>
      <c r="BM367" s="5">
        <f t="shared" si="120"/>
        <v>4604.6898903792935</v>
      </c>
      <c r="BN367" s="5">
        <f t="shared" si="92"/>
        <v>4577.0369587534797</v>
      </c>
      <c r="BO367" s="35">
        <f t="shared" si="93"/>
        <v>11.999999999994941</v>
      </c>
      <c r="BP367" s="5">
        <f t="shared" si="94"/>
        <v>27.652931625813931</v>
      </c>
      <c r="BQ367" s="35">
        <f t="shared" si="95"/>
        <v>7.2499999999999995E-2</v>
      </c>
      <c r="BR367" s="5">
        <f t="shared" si="121"/>
        <v>674999.99999999849</v>
      </c>
      <c r="BS367" s="166">
        <f t="shared" si="122"/>
        <v>982688.36053654796</v>
      </c>
      <c r="BT367" s="5">
        <f t="shared" si="96"/>
        <v>1.9299477571621537E-9</v>
      </c>
      <c r="BU367" s="166">
        <f t="shared" si="97"/>
        <v>1657688.3605365464</v>
      </c>
      <c r="BV367" s="150"/>
      <c r="BW367" s="2">
        <f t="shared" si="132"/>
        <v>360</v>
      </c>
      <c r="BX367" s="118"/>
      <c r="BY367" s="5">
        <f t="shared" si="123"/>
        <v>4464.7474821489304</v>
      </c>
      <c r="BZ367" s="5">
        <f t="shared" si="124"/>
        <v>4490.7918424594827</v>
      </c>
      <c r="CA367" s="5">
        <f t="shared" si="98"/>
        <v>4464.7474821469477</v>
      </c>
      <c r="CB367" s="35">
        <f t="shared" si="99"/>
        <v>11.999999999994671</v>
      </c>
      <c r="CC367" s="5">
        <f t="shared" si="100"/>
        <v>26.044360312535428</v>
      </c>
      <c r="CD367" s="35">
        <f t="shared" si="101"/>
        <v>7.0000000000000007E-2</v>
      </c>
      <c r="CE367" s="5">
        <f t="shared" si="125"/>
        <v>674999.99999999814</v>
      </c>
      <c r="CF367" s="166">
        <f t="shared" si="126"/>
        <v>941685.06328541622</v>
      </c>
      <c r="CG367" s="5">
        <f t="shared" si="102"/>
        <v>1.9826984498649836E-9</v>
      </c>
      <c r="CH367" s="166">
        <f t="shared" si="103"/>
        <v>1616685.0632854144</v>
      </c>
    </row>
  </sheetData>
  <mergeCells count="1">
    <mergeCell ref="A1:H2"/>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H365"/>
  <sheetViews>
    <sheetView topLeftCell="L1"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2"/>
      <c r="B1" s="2"/>
      <c r="C1" s="2"/>
      <c r="I1" s="150"/>
      <c r="J1" s="2" t="s">
        <v>174</v>
      </c>
      <c r="K1" s="206">
        <f>'Interest Rate Comparison'!B3</f>
        <v>8.2500000000000004E-2</v>
      </c>
      <c r="N1" s="2">
        <f>K1/12</f>
        <v>6.875E-3</v>
      </c>
      <c r="O1" s="2" t="s">
        <v>175</v>
      </c>
      <c r="V1" s="150"/>
      <c r="W1" s="2" t="s">
        <v>174</v>
      </c>
      <c r="X1" s="206">
        <f>'Interest Rate Comparison'!B4</f>
        <v>0.08</v>
      </c>
      <c r="AA1" s="2">
        <f>X1/12</f>
        <v>6.6666666666666671E-3</v>
      </c>
      <c r="AB1" s="2" t="s">
        <v>175</v>
      </c>
      <c r="AI1" s="150"/>
      <c r="AJ1" s="2" t="s">
        <v>174</v>
      </c>
      <c r="AK1" s="206">
        <f>'Interest Rate Comparison'!B5</f>
        <v>7.7499999999999999E-2</v>
      </c>
      <c r="AN1" s="2">
        <f>AK1/12</f>
        <v>6.4583333333333333E-3</v>
      </c>
      <c r="AO1" s="2" t="s">
        <v>175</v>
      </c>
      <c r="AV1" s="150"/>
      <c r="AW1" s="2" t="s">
        <v>174</v>
      </c>
      <c r="AX1" s="206">
        <f>'Interest Rate Comparison'!B6</f>
        <v>7.4999999999999997E-2</v>
      </c>
      <c r="BA1" s="2">
        <f>AX1/12</f>
        <v>6.2499999999999995E-3</v>
      </c>
      <c r="BB1" s="2" t="s">
        <v>175</v>
      </c>
      <c r="BI1" s="150"/>
      <c r="BJ1" s="2" t="s">
        <v>174</v>
      </c>
      <c r="BK1" s="206">
        <f>'Interest Rate Comparison'!B7</f>
        <v>7.2499999999999995E-2</v>
      </c>
      <c r="BN1" s="2">
        <f>BK1/12</f>
        <v>6.0416666666666665E-3</v>
      </c>
      <c r="BO1" s="2" t="s">
        <v>175</v>
      </c>
      <c r="BV1" s="150"/>
      <c r="BW1" s="2" t="s">
        <v>174</v>
      </c>
      <c r="BX1" s="206">
        <f>'Interest Rate Comparison'!B8</f>
        <v>7.0000000000000007E-2</v>
      </c>
      <c r="CA1" s="2">
        <f>BX1/12</f>
        <v>5.8333333333333336E-3</v>
      </c>
      <c r="CB1" s="2" t="s">
        <v>175</v>
      </c>
    </row>
    <row r="2" spans="1:86" ht="14.25" customHeight="1">
      <c r="B2" s="205"/>
      <c r="C2" s="205"/>
      <c r="I2" s="150"/>
      <c r="J2" s="2" t="s">
        <v>177</v>
      </c>
      <c r="K2" s="2">
        <f>$L$2*12</f>
        <v>360</v>
      </c>
      <c r="L2" s="2">
        <f>'STR Calculator'!I9</f>
        <v>30</v>
      </c>
      <c r="M2" s="2" t="s">
        <v>178</v>
      </c>
      <c r="N2" s="2">
        <f>(1+N1)^K2</f>
        <v>11.781505620888151</v>
      </c>
      <c r="O2" s="2" t="s">
        <v>179</v>
      </c>
      <c r="V2" s="150"/>
      <c r="W2" s="2" t="s">
        <v>177</v>
      </c>
      <c r="X2" s="2">
        <f>$L$2*12</f>
        <v>360</v>
      </c>
      <c r="Y2" s="2">
        <v>30</v>
      </c>
      <c r="Z2" s="2" t="s">
        <v>178</v>
      </c>
      <c r="AA2" s="2">
        <f>(1+AA1)^X2</f>
        <v>10.935729657755621</v>
      </c>
      <c r="AB2" s="2" t="s">
        <v>179</v>
      </c>
      <c r="AI2" s="150"/>
      <c r="AJ2" s="2" t="s">
        <v>177</v>
      </c>
      <c r="AK2" s="2">
        <f>$L$2*12</f>
        <v>360</v>
      </c>
      <c r="AL2" s="2">
        <v>30</v>
      </c>
      <c r="AM2" s="2" t="s">
        <v>178</v>
      </c>
      <c r="AN2" s="2">
        <f>(1+AN1)^AK2</f>
        <v>10.150514126201864</v>
      </c>
      <c r="AO2" s="2" t="s">
        <v>179</v>
      </c>
      <c r="AV2" s="150"/>
      <c r="AW2" s="2" t="s">
        <v>177</v>
      </c>
      <c r="AX2" s="2">
        <f>$L$2*12</f>
        <v>360</v>
      </c>
      <c r="AY2" s="2">
        <v>30</v>
      </c>
      <c r="AZ2" s="2" t="s">
        <v>178</v>
      </c>
      <c r="BA2" s="2">
        <f>(1+BA1)^AX2</f>
        <v>9.4215339047287756</v>
      </c>
      <c r="BB2" s="2" t="s">
        <v>179</v>
      </c>
      <c r="BI2" s="150"/>
      <c r="BJ2" s="2" t="s">
        <v>177</v>
      </c>
      <c r="BK2" s="2">
        <f>$L$2*12</f>
        <v>360</v>
      </c>
      <c r="BL2" s="2">
        <v>30</v>
      </c>
      <c r="BM2" s="2" t="s">
        <v>178</v>
      </c>
      <c r="BN2" s="2">
        <f>(1+BN1)^BK2</f>
        <v>8.744771963551262</v>
      </c>
      <c r="BO2" s="2" t="s">
        <v>179</v>
      </c>
      <c r="BV2" s="150"/>
      <c r="BW2" s="2" t="s">
        <v>177</v>
      </c>
      <c r="BX2" s="2">
        <f>$L$2*12</f>
        <v>360</v>
      </c>
      <c r="BY2" s="2">
        <v>30</v>
      </c>
      <c r="BZ2" s="2" t="s">
        <v>178</v>
      </c>
      <c r="CA2" s="2">
        <f>(1+CA1)^BX2</f>
        <v>8.1164974753596617</v>
      </c>
      <c r="CB2" s="2" t="s">
        <v>179</v>
      </c>
    </row>
    <row r="3" spans="1:86" ht="14.25" customHeight="1">
      <c r="A3" s="2" t="s">
        <v>180</v>
      </c>
      <c r="B3" s="11">
        <f>'STR Calculator'!B5</f>
        <v>750000</v>
      </c>
      <c r="C3" s="29" t="e">
        <f>B3/B1</f>
        <v>#DIV/0!</v>
      </c>
      <c r="D3" s="2" t="s">
        <v>173</v>
      </c>
      <c r="I3" s="150"/>
      <c r="J3" s="2" t="s">
        <v>181</v>
      </c>
      <c r="V3" s="150"/>
      <c r="W3" s="2" t="s">
        <v>181</v>
      </c>
      <c r="AI3" s="150"/>
      <c r="AJ3" s="2" t="s">
        <v>181</v>
      </c>
      <c r="AV3" s="150"/>
      <c r="AW3" s="2" t="s">
        <v>181</v>
      </c>
      <c r="BI3" s="150"/>
      <c r="BJ3" s="2" t="s">
        <v>181</v>
      </c>
      <c r="BV3" s="150"/>
      <c r="BW3" s="2" t="s">
        <v>181</v>
      </c>
    </row>
    <row r="4" spans="1:86" ht="14.25" customHeight="1">
      <c r="A4" s="2" t="s">
        <v>149</v>
      </c>
      <c r="B4" s="9">
        <v>0.15</v>
      </c>
      <c r="I4" s="150"/>
      <c r="V4" s="150"/>
      <c r="AI4" s="150"/>
      <c r="AV4" s="150"/>
      <c r="BI4" s="150"/>
      <c r="BV4" s="150"/>
    </row>
    <row r="5" spans="1:86" ht="14.25" customHeight="1">
      <c r="A5" s="2" t="s">
        <v>182</v>
      </c>
      <c r="B5" s="11">
        <f>B3-(B3*B4)</f>
        <v>637500</v>
      </c>
      <c r="C5" s="2" t="s">
        <v>183</v>
      </c>
      <c r="I5" s="150"/>
      <c r="J5" s="2" t="s">
        <v>184</v>
      </c>
      <c r="K5" s="2" t="s">
        <v>185</v>
      </c>
      <c r="L5" s="2" t="s">
        <v>186</v>
      </c>
      <c r="M5" s="2" t="s">
        <v>181</v>
      </c>
      <c r="N5" s="2" t="s">
        <v>187</v>
      </c>
      <c r="O5" s="2" t="s">
        <v>188</v>
      </c>
      <c r="P5" s="2" t="s">
        <v>189</v>
      </c>
      <c r="Q5" s="2" t="s">
        <v>190</v>
      </c>
      <c r="R5" s="2" t="s">
        <v>191</v>
      </c>
      <c r="S5" s="2" t="s">
        <v>192</v>
      </c>
      <c r="T5" s="2" t="s">
        <v>193</v>
      </c>
      <c r="U5" s="107" t="s">
        <v>194</v>
      </c>
      <c r="V5" s="150"/>
      <c r="W5" s="2" t="s">
        <v>184</v>
      </c>
      <c r="X5" s="2" t="s">
        <v>185</v>
      </c>
      <c r="Y5" s="2" t="s">
        <v>186</v>
      </c>
      <c r="Z5" s="2" t="s">
        <v>181</v>
      </c>
      <c r="AA5" s="2" t="s">
        <v>187</v>
      </c>
      <c r="AB5" s="2" t="s">
        <v>188</v>
      </c>
      <c r="AC5" s="2" t="s">
        <v>189</v>
      </c>
      <c r="AD5" s="2" t="s">
        <v>190</v>
      </c>
      <c r="AE5" s="2" t="s">
        <v>191</v>
      </c>
      <c r="AF5" s="2" t="s">
        <v>192</v>
      </c>
      <c r="AG5" s="2" t="s">
        <v>193</v>
      </c>
      <c r="AH5" s="107" t="s">
        <v>194</v>
      </c>
      <c r="AI5" s="150"/>
      <c r="AJ5" s="2" t="s">
        <v>184</v>
      </c>
      <c r="AK5" s="2" t="s">
        <v>185</v>
      </c>
      <c r="AL5" s="2" t="s">
        <v>186</v>
      </c>
      <c r="AM5" s="2" t="s">
        <v>181</v>
      </c>
      <c r="AN5" s="2" t="s">
        <v>187</v>
      </c>
      <c r="AO5" s="2" t="s">
        <v>188</v>
      </c>
      <c r="AP5" s="2" t="s">
        <v>189</v>
      </c>
      <c r="AQ5" s="2" t="s">
        <v>190</v>
      </c>
      <c r="AR5" s="2" t="s">
        <v>191</v>
      </c>
      <c r="AS5" s="2" t="s">
        <v>192</v>
      </c>
      <c r="AT5" s="2" t="s">
        <v>193</v>
      </c>
      <c r="AU5" s="107" t="s">
        <v>194</v>
      </c>
      <c r="AV5" s="150"/>
      <c r="AW5" s="2" t="s">
        <v>184</v>
      </c>
      <c r="AX5" s="2" t="s">
        <v>185</v>
      </c>
      <c r="AY5" s="2" t="s">
        <v>186</v>
      </c>
      <c r="AZ5" s="2" t="s">
        <v>181</v>
      </c>
      <c r="BA5" s="2" t="s">
        <v>187</v>
      </c>
      <c r="BB5" s="2" t="s">
        <v>188</v>
      </c>
      <c r="BC5" s="2" t="s">
        <v>189</v>
      </c>
      <c r="BD5" s="2" t="s">
        <v>190</v>
      </c>
      <c r="BE5" s="2" t="s">
        <v>191</v>
      </c>
      <c r="BF5" s="2" t="s">
        <v>192</v>
      </c>
      <c r="BG5" s="2" t="s">
        <v>193</v>
      </c>
      <c r="BH5" s="107" t="s">
        <v>194</v>
      </c>
      <c r="BI5" s="150"/>
      <c r="BJ5" s="2" t="s">
        <v>184</v>
      </c>
      <c r="BK5" s="2" t="s">
        <v>185</v>
      </c>
      <c r="BL5" s="2" t="s">
        <v>186</v>
      </c>
      <c r="BM5" s="2" t="s">
        <v>181</v>
      </c>
      <c r="BN5" s="2" t="s">
        <v>187</v>
      </c>
      <c r="BO5" s="2" t="s">
        <v>188</v>
      </c>
      <c r="BP5" s="2" t="s">
        <v>189</v>
      </c>
      <c r="BQ5" s="2" t="s">
        <v>190</v>
      </c>
      <c r="BR5" s="2" t="s">
        <v>191</v>
      </c>
      <c r="BS5" s="2" t="s">
        <v>192</v>
      </c>
      <c r="BT5" s="2" t="s">
        <v>193</v>
      </c>
      <c r="BU5" s="107" t="s">
        <v>194</v>
      </c>
      <c r="BV5" s="150"/>
      <c r="BW5" s="2" t="s">
        <v>184</v>
      </c>
      <c r="BX5" s="2" t="s">
        <v>185</v>
      </c>
      <c r="BY5" s="2" t="s">
        <v>186</v>
      </c>
      <c r="BZ5" s="2" t="s">
        <v>181</v>
      </c>
      <c r="CA5" s="2" t="s">
        <v>187</v>
      </c>
      <c r="CB5" s="2" t="s">
        <v>188</v>
      </c>
      <c r="CC5" s="2" t="s">
        <v>189</v>
      </c>
      <c r="CD5" s="2" t="s">
        <v>190</v>
      </c>
      <c r="CE5" s="2" t="s">
        <v>191</v>
      </c>
      <c r="CF5" s="2" t="s">
        <v>192</v>
      </c>
      <c r="CG5" s="2" t="s">
        <v>193</v>
      </c>
      <c r="CH5" s="107" t="s">
        <v>194</v>
      </c>
    </row>
    <row r="6" spans="1:86" ht="14.25" customHeight="1">
      <c r="A6" s="2" t="s">
        <v>195</v>
      </c>
      <c r="B6" s="11">
        <f>B3-B5</f>
        <v>112500</v>
      </c>
      <c r="I6" s="150"/>
      <c r="J6" s="2">
        <v>1</v>
      </c>
      <c r="K6" s="118">
        <v>44866</v>
      </c>
      <c r="L6" s="11">
        <f>'Amoritization Scenario 15% DP'!$B$5</f>
        <v>637500</v>
      </c>
      <c r="M6" s="151">
        <f t="shared" ref="M6:M260" si="0">$L$6/((($N$2)-1)/($N$1*$N$2))</f>
        <v>4789.3246008246488</v>
      </c>
      <c r="N6" s="5">
        <f t="shared" ref="N6:N260" si="1">M6-P6</f>
        <v>406.51210082464877</v>
      </c>
      <c r="O6" s="35">
        <f t="shared" ref="O6:O260" si="2">(N6/L6)*12</f>
        <v>7.6519924861110367E-3</v>
      </c>
      <c r="P6" s="5">
        <f t="shared" ref="P6:P260" si="3">L6*($K$1/12)</f>
        <v>4382.8125</v>
      </c>
      <c r="Q6" s="35">
        <f t="shared" ref="Q6:Q260" si="4">(P6/L6)*12</f>
        <v>8.2500000000000004E-2</v>
      </c>
      <c r="R6" s="5">
        <f>N6</f>
        <v>406.51210082464877</v>
      </c>
      <c r="S6" s="5">
        <f>P6</f>
        <v>4382.8125</v>
      </c>
      <c r="T6" s="5">
        <f t="shared" ref="T6:T260" si="5">L6-N6</f>
        <v>637093.48789917538</v>
      </c>
      <c r="U6" s="5">
        <f t="shared" ref="U6:U260" si="6">R6+S6</f>
        <v>4789.3246008246488</v>
      </c>
      <c r="V6" s="150"/>
      <c r="W6" s="2">
        <v>1</v>
      </c>
      <c r="X6" s="118">
        <v>44866</v>
      </c>
      <c r="Y6" s="11">
        <f>'Amoritization Scenario 15% DP'!$B$5</f>
        <v>637500</v>
      </c>
      <c r="Z6" s="151">
        <f>$Y$6/((($AA$2)-1)/($AA$1*$AA$2))</f>
        <v>4677.7491584810314</v>
      </c>
      <c r="AA6" s="5">
        <f t="shared" ref="AA6:AA260" si="7">Z6-AC6</f>
        <v>427.74915848103137</v>
      </c>
      <c r="AB6" s="35">
        <f t="shared" ref="AB6:AB260" si="8">(AA6/Y6)*12</f>
        <v>8.0517488655252965E-3</v>
      </c>
      <c r="AC6" s="5">
        <f t="shared" ref="AC6:AC260" si="9">Y6*($X$1/12)</f>
        <v>4250</v>
      </c>
      <c r="AD6" s="35">
        <f t="shared" ref="AD6:AD260" si="10">(AC6/Y6)*12</f>
        <v>0.08</v>
      </c>
      <c r="AE6" s="5">
        <f>AA6</f>
        <v>427.74915848103137</v>
      </c>
      <c r="AF6" s="5">
        <f>AC6</f>
        <v>4250</v>
      </c>
      <c r="AG6" s="5">
        <f t="shared" ref="AG6:AG260" si="11">Y6-AA6</f>
        <v>637072.25084151898</v>
      </c>
      <c r="AH6" s="5">
        <f t="shared" ref="AH6:AH260" si="12">AE6+AF6</f>
        <v>4677.7491584810314</v>
      </c>
      <c r="AI6" s="150"/>
      <c r="AJ6" s="2">
        <v>1</v>
      </c>
      <c r="AK6" s="118">
        <v>44866</v>
      </c>
      <c r="AL6" s="11">
        <f>'Amoritization Scenario 15% DP'!$B$5</f>
        <v>637500</v>
      </c>
      <c r="AM6" s="151">
        <f>$AL$6/((($AN$2)-1)/($AN$1*$AN$2))</f>
        <v>4567.1280654389093</v>
      </c>
      <c r="AN6" s="5">
        <f t="shared" ref="AN6:AN260" si="13">AM6-AP6</f>
        <v>449.94056543890929</v>
      </c>
      <c r="AO6" s="35">
        <f t="shared" ref="AO6:AO260" si="14">(AN6/AL6)*12</f>
        <v>8.4694694670853516E-3</v>
      </c>
      <c r="AP6" s="5">
        <f t="shared" ref="AP6:AP260" si="15">AL6*($AK$1/12)</f>
        <v>4117.1875</v>
      </c>
      <c r="AQ6" s="35">
        <f t="shared" ref="AQ6:AQ260" si="16">(AP6/AL6)*12</f>
        <v>7.7499999999999999E-2</v>
      </c>
      <c r="AR6" s="5">
        <f>AN6</f>
        <v>449.94056543890929</v>
      </c>
      <c r="AS6" s="5">
        <f>AP6</f>
        <v>4117.1875</v>
      </c>
      <c r="AT6" s="5">
        <f t="shared" ref="AT6:AT260" si="17">AL6-AN6</f>
        <v>637050.05943456106</v>
      </c>
      <c r="AU6" s="5">
        <f t="shared" ref="AU6:AU260" si="18">AR6+AS6</f>
        <v>4567.1280654389093</v>
      </c>
      <c r="AV6" s="150"/>
      <c r="AW6" s="2">
        <v>1</v>
      </c>
      <c r="AX6" s="118">
        <v>44866</v>
      </c>
      <c r="AY6" s="11">
        <f>'Amoritization Scenario 15% DP'!$B$5</f>
        <v>637500</v>
      </c>
      <c r="AZ6" s="151">
        <f>$AY$6/((($BA$2)-1)/($BA$1*$BA$2))</f>
        <v>4457.4924920239573</v>
      </c>
      <c r="BA6" s="5">
        <f t="shared" ref="BA6:BA260" si="19">AZ6-BC6</f>
        <v>473.11749202395777</v>
      </c>
      <c r="BB6" s="35">
        <f t="shared" ref="BB6:BB260" si="20">(BA6/AY6)*12</f>
        <v>8.9057410263333227E-3</v>
      </c>
      <c r="BC6" s="5">
        <f t="shared" ref="BC6:BC260" si="21">AY6*($AX$1/12)</f>
        <v>3984.3749999999995</v>
      </c>
      <c r="BD6" s="35">
        <f t="shared" ref="BD6:BD260" si="22">(BC6/AY6)*12</f>
        <v>7.4999999999999997E-2</v>
      </c>
      <c r="BE6" s="5">
        <f>BA6</f>
        <v>473.11749202395777</v>
      </c>
      <c r="BF6" s="5">
        <f>BC6</f>
        <v>3984.3749999999995</v>
      </c>
      <c r="BG6" s="5">
        <f t="shared" ref="BG6:BG260" si="23">AY6-BA6</f>
        <v>637026.88250797603</v>
      </c>
      <c r="BH6" s="5">
        <f t="shared" ref="BH6:BH260" si="24">BE6+BF6</f>
        <v>4457.4924920239573</v>
      </c>
      <c r="BI6" s="150"/>
      <c r="BJ6" s="2">
        <v>1</v>
      </c>
      <c r="BK6" s="118">
        <v>44866</v>
      </c>
      <c r="BL6" s="11">
        <f>'Amoritization Scenario 15% DP'!$B$5</f>
        <v>637500</v>
      </c>
      <c r="BM6" s="151">
        <f>$BL$6/((($BN$2)-1)/($BN$1*$BN$2))</f>
        <v>4348.8737853582215</v>
      </c>
      <c r="BN6" s="5">
        <f t="shared" ref="BN6:BN260" si="25">BM6-BP6</f>
        <v>497.31128535822154</v>
      </c>
      <c r="BO6" s="35">
        <f t="shared" ref="BO6:BO260" si="26">(BN6/BL6)*12</f>
        <v>9.3611536067429932E-3</v>
      </c>
      <c r="BP6" s="5">
        <f t="shared" ref="BP6:BP260" si="27">BL6*($BK$1/12)</f>
        <v>3851.5625</v>
      </c>
      <c r="BQ6" s="35">
        <f t="shared" ref="BQ6:BQ260" si="28">(BP6/BL6)*12</f>
        <v>7.2499999999999995E-2</v>
      </c>
      <c r="BR6" s="5">
        <f>BN6</f>
        <v>497.31128535822154</v>
      </c>
      <c r="BS6" s="5">
        <f>BP6</f>
        <v>3851.5625</v>
      </c>
      <c r="BT6" s="5">
        <f t="shared" ref="BT6:BT260" si="29">BL6-BN6</f>
        <v>637002.68871464173</v>
      </c>
      <c r="BU6" s="5">
        <f t="shared" ref="BU6:BU260" si="30">BR6+BS6</f>
        <v>4348.8737853582215</v>
      </c>
      <c r="BV6" s="150"/>
      <c r="BW6" s="2">
        <v>1</v>
      </c>
      <c r="BX6" s="118">
        <v>44866</v>
      </c>
      <c r="BY6" s="11">
        <f>'Amoritization Scenario 15% DP'!$B$5</f>
        <v>637500</v>
      </c>
      <c r="BZ6" s="151">
        <f>$BY$6/((($CA$2)-1)/($CA$1*$CA$2))</f>
        <v>4241.3034067672888</v>
      </c>
      <c r="CA6" s="5">
        <f t="shared" ref="CA6:CA260" si="31">BZ6-CC6</f>
        <v>522.55340676728883</v>
      </c>
      <c r="CB6" s="35">
        <f t="shared" ref="CB6:CB260" si="32">(CA6/BY6)*12</f>
        <v>9.8362994215019078E-3</v>
      </c>
      <c r="CC6" s="5">
        <f t="shared" ref="CC6:CC260" si="33">BY6*($BX$1/12)</f>
        <v>3718.75</v>
      </c>
      <c r="CD6" s="35">
        <f t="shared" ref="CD6:CD260" si="34">(CC6/BY6)*12</f>
        <v>7.0000000000000007E-2</v>
      </c>
      <c r="CE6" s="5">
        <f>CA6</f>
        <v>522.55340676728883</v>
      </c>
      <c r="CF6" s="5">
        <f>CC6</f>
        <v>3718.75</v>
      </c>
      <c r="CG6" s="5">
        <f t="shared" ref="CG6:CG260" si="35">BY6-CA6</f>
        <v>636977.44659323269</v>
      </c>
      <c r="CH6" s="5">
        <f t="shared" ref="CH6:CH260" si="36">CE6+CF6</f>
        <v>4241.3034067672888</v>
      </c>
    </row>
    <row r="7" spans="1:86" ht="14.25" customHeight="1">
      <c r="I7" s="150"/>
      <c r="J7" s="2">
        <v>2</v>
      </c>
      <c r="K7" s="118">
        <v>44896</v>
      </c>
      <c r="L7" s="5">
        <f t="shared" ref="L7:L261" si="37">T6</f>
        <v>637093.48789917538</v>
      </c>
      <c r="M7" s="5">
        <f t="shared" si="0"/>
        <v>4789.3246008246488</v>
      </c>
      <c r="N7" s="5">
        <f t="shared" si="1"/>
        <v>409.30687151781785</v>
      </c>
      <c r="O7" s="35">
        <f t="shared" si="2"/>
        <v>7.7095160310147806E-3</v>
      </c>
      <c r="P7" s="5">
        <f t="shared" si="3"/>
        <v>4380.0177293068309</v>
      </c>
      <c r="Q7" s="35">
        <f t="shared" si="4"/>
        <v>8.2500000000000004E-2</v>
      </c>
      <c r="R7" s="5">
        <f t="shared" ref="R7:R261" si="38">R6+N7</f>
        <v>815.81897234246662</v>
      </c>
      <c r="S7" s="5">
        <f t="shared" ref="S7:S261" si="39">S6+P7</f>
        <v>8762.83022930683</v>
      </c>
      <c r="T7" s="5">
        <f t="shared" si="5"/>
        <v>636684.18102765759</v>
      </c>
      <c r="U7" s="5">
        <f t="shared" si="6"/>
        <v>9578.6492016492957</v>
      </c>
      <c r="V7" s="150"/>
      <c r="W7" s="2">
        <v>2</v>
      </c>
      <c r="X7" s="118">
        <v>44896</v>
      </c>
      <c r="Y7" s="5">
        <f t="shared" ref="Y7:Y261" si="40">AG6</f>
        <v>637072.25084151898</v>
      </c>
      <c r="Z7" s="5">
        <f t="shared" ref="Z7:Z261" si="41">Z6</f>
        <v>4677.7491584810314</v>
      </c>
      <c r="AA7" s="5">
        <f t="shared" si="7"/>
        <v>430.60081953757162</v>
      </c>
      <c r="AB7" s="35">
        <f t="shared" si="8"/>
        <v>8.110869414929639E-3</v>
      </c>
      <c r="AC7" s="5">
        <f t="shared" si="9"/>
        <v>4247.1483389434597</v>
      </c>
      <c r="AD7" s="35">
        <f t="shared" si="10"/>
        <v>7.9999999999999988E-2</v>
      </c>
      <c r="AE7" s="5">
        <f t="shared" ref="AE7:AE261" si="42">AE6+AA7</f>
        <v>858.349978018603</v>
      </c>
      <c r="AF7" s="5">
        <f t="shared" ref="AF7:AF261" si="43">AF6+AC7</f>
        <v>8497.1483389434597</v>
      </c>
      <c r="AG7" s="5">
        <f t="shared" si="11"/>
        <v>636641.65002198145</v>
      </c>
      <c r="AH7" s="5">
        <f t="shared" si="12"/>
        <v>9355.4983169620627</v>
      </c>
      <c r="AI7" s="150"/>
      <c r="AJ7" s="2">
        <v>2</v>
      </c>
      <c r="AK7" s="118">
        <v>44896</v>
      </c>
      <c r="AL7" s="5">
        <f t="shared" ref="AL7:AL261" si="44">AT6</f>
        <v>637050.05943456106</v>
      </c>
      <c r="AM7" s="5">
        <f t="shared" ref="AM7:AM261" si="45">AM6</f>
        <v>4567.1280654389093</v>
      </c>
      <c r="AN7" s="5">
        <f t="shared" si="13"/>
        <v>452.8464315907022</v>
      </c>
      <c r="AO7" s="35">
        <f t="shared" si="14"/>
        <v>8.5301886384120708E-3</v>
      </c>
      <c r="AP7" s="5">
        <f t="shared" si="15"/>
        <v>4114.2816338482071</v>
      </c>
      <c r="AQ7" s="35">
        <f t="shared" si="16"/>
        <v>7.7500000000000013E-2</v>
      </c>
      <c r="AR7" s="5">
        <f t="shared" ref="AR7:AR261" si="46">AR6+AN7</f>
        <v>902.78699702961148</v>
      </c>
      <c r="AS7" s="5">
        <f t="shared" ref="AS7:AS261" si="47">AS6+AP7</f>
        <v>8231.469133848208</v>
      </c>
      <c r="AT7" s="5">
        <f t="shared" si="17"/>
        <v>636597.21300297033</v>
      </c>
      <c r="AU7" s="5">
        <f t="shared" si="18"/>
        <v>9134.2561308778204</v>
      </c>
      <c r="AV7" s="150"/>
      <c r="AW7" s="2">
        <v>2</v>
      </c>
      <c r="AX7" s="118">
        <v>44896</v>
      </c>
      <c r="AY7" s="5">
        <f t="shared" ref="AY7:AY261" si="48">BG6</f>
        <v>637026.88250797603</v>
      </c>
      <c r="AZ7" s="5">
        <f t="shared" ref="AZ7:AZ261" si="49">AZ6</f>
        <v>4457.4924920239573</v>
      </c>
      <c r="BA7" s="5">
        <f t="shared" si="19"/>
        <v>476.0744763491075</v>
      </c>
      <c r="BB7" s="35">
        <f t="shared" si="20"/>
        <v>8.9680575075538685E-3</v>
      </c>
      <c r="BC7" s="5">
        <f t="shared" si="21"/>
        <v>3981.4180156748498</v>
      </c>
      <c r="BD7" s="35">
        <f t="shared" si="22"/>
        <v>7.4999999999999997E-2</v>
      </c>
      <c r="BE7" s="5">
        <f t="shared" ref="BE7:BE261" si="50">BE6+BA7</f>
        <v>949.19196837306527</v>
      </c>
      <c r="BF7" s="5">
        <f t="shared" ref="BF7:BF261" si="51">BF6+BC7</f>
        <v>7965.7930156748498</v>
      </c>
      <c r="BG7" s="5">
        <f t="shared" si="23"/>
        <v>636550.80803162698</v>
      </c>
      <c r="BH7" s="5">
        <f t="shared" si="24"/>
        <v>8914.9849840479146</v>
      </c>
      <c r="BI7" s="150"/>
      <c r="BJ7" s="2">
        <v>2</v>
      </c>
      <c r="BK7" s="118">
        <v>44896</v>
      </c>
      <c r="BL7" s="5">
        <f t="shared" ref="BL7:BL261" si="52">BT6</f>
        <v>637002.68871464173</v>
      </c>
      <c r="BM7" s="5">
        <f t="shared" ref="BM7:BM261" si="53">BM6</f>
        <v>4348.8737853582215</v>
      </c>
      <c r="BN7" s="5">
        <f t="shared" si="25"/>
        <v>500.31587437392773</v>
      </c>
      <c r="BO7" s="35">
        <f t="shared" si="26"/>
        <v>9.4250630316831396E-3</v>
      </c>
      <c r="BP7" s="5">
        <f t="shared" si="27"/>
        <v>3848.5579109842938</v>
      </c>
      <c r="BQ7" s="35">
        <f t="shared" si="28"/>
        <v>7.2499999999999995E-2</v>
      </c>
      <c r="BR7" s="5">
        <f t="shared" ref="BR7:BR261" si="54">BR6+BN7</f>
        <v>997.62715973214927</v>
      </c>
      <c r="BS7" s="5">
        <f t="shared" ref="BS7:BS261" si="55">BS6+BP7</f>
        <v>7700.1204109842938</v>
      </c>
      <c r="BT7" s="5">
        <f t="shared" si="29"/>
        <v>636502.37284026784</v>
      </c>
      <c r="BU7" s="5">
        <f t="shared" si="30"/>
        <v>8697.7475707164431</v>
      </c>
      <c r="BV7" s="150"/>
      <c r="BW7" s="2">
        <v>2</v>
      </c>
      <c r="BX7" s="118">
        <v>44896</v>
      </c>
      <c r="BY7" s="5">
        <f t="shared" ref="BY7:BY261" si="56">CG6</f>
        <v>636977.44659323269</v>
      </c>
      <c r="BZ7" s="5">
        <f t="shared" ref="BZ7:BZ261" si="57">BZ6</f>
        <v>4241.3034067672888</v>
      </c>
      <c r="CA7" s="5">
        <f t="shared" si="31"/>
        <v>525.60163497343137</v>
      </c>
      <c r="CB7" s="35">
        <f t="shared" si="32"/>
        <v>9.9017942525505189E-3</v>
      </c>
      <c r="CC7" s="5">
        <f t="shared" si="33"/>
        <v>3715.7017717938575</v>
      </c>
      <c r="CD7" s="35">
        <f t="shared" si="34"/>
        <v>7.0000000000000007E-2</v>
      </c>
      <c r="CE7" s="5">
        <f t="shared" ref="CE7:CE261" si="58">CE6+CA7</f>
        <v>1048.1550417407202</v>
      </c>
      <c r="CF7" s="5">
        <f t="shared" ref="CF7:CF261" si="59">CF6+CC7</f>
        <v>7434.4517717938579</v>
      </c>
      <c r="CG7" s="5">
        <f t="shared" si="35"/>
        <v>636451.84495825926</v>
      </c>
      <c r="CH7" s="5">
        <f t="shared" si="36"/>
        <v>8482.6068135345777</v>
      </c>
    </row>
    <row r="8" spans="1:86" ht="48" customHeight="1">
      <c r="A8" s="136" t="s">
        <v>106</v>
      </c>
      <c r="B8" s="152" t="str">
        <f>"Cum Interest @ "&amp;K1&amp;"%"</f>
        <v>Cum Interest @ 0.0825%</v>
      </c>
      <c r="C8" s="153" t="str">
        <f>"Cum Interest @ "&amp;X1&amp;"%"</f>
        <v>Cum Interest @ 0.08%</v>
      </c>
      <c r="D8" s="154" t="str">
        <f>"Cum Interest @ "&amp;AK1&amp;"%"</f>
        <v>Cum Interest @ 0.0775%</v>
      </c>
      <c r="E8" s="154" t="str">
        <f>"Cum Interest @ "&amp;AX1&amp;"%"</f>
        <v>Cum Interest @ 0.075%</v>
      </c>
      <c r="F8" s="154" t="str">
        <f>"Cum Interest @ "&amp;BK1&amp;"%"</f>
        <v>Cum Interest @ 0.0725%</v>
      </c>
      <c r="G8" s="155" t="str">
        <f>"Cum Interest @ "&amp;BX1&amp;"%"</f>
        <v>Cum Interest @ 0.07%</v>
      </c>
      <c r="H8" s="156"/>
      <c r="I8" s="150"/>
      <c r="J8" s="2">
        <v>3</v>
      </c>
      <c r="K8" s="118">
        <v>44927</v>
      </c>
      <c r="L8" s="5">
        <f t="shared" si="37"/>
        <v>636684.18102765759</v>
      </c>
      <c r="M8" s="5">
        <f t="shared" si="0"/>
        <v>4789.3246008246488</v>
      </c>
      <c r="N8" s="5">
        <f t="shared" si="1"/>
        <v>412.12085625950294</v>
      </c>
      <c r="O8" s="35">
        <f t="shared" si="2"/>
        <v>7.7675092651614108E-3</v>
      </c>
      <c r="P8" s="5">
        <f t="shared" si="3"/>
        <v>4377.2037445651458</v>
      </c>
      <c r="Q8" s="35">
        <f t="shared" si="4"/>
        <v>8.2500000000000004E-2</v>
      </c>
      <c r="R8" s="5">
        <f t="shared" si="38"/>
        <v>1227.9398286019696</v>
      </c>
      <c r="S8" s="5">
        <f t="shared" si="39"/>
        <v>13140.033973871976</v>
      </c>
      <c r="T8" s="5">
        <f t="shared" si="5"/>
        <v>636272.0601713981</v>
      </c>
      <c r="U8" s="5">
        <f t="shared" si="6"/>
        <v>14367.973802473945</v>
      </c>
      <c r="V8" s="150"/>
      <c r="W8" s="2">
        <v>3</v>
      </c>
      <c r="X8" s="118">
        <v>44927</v>
      </c>
      <c r="Y8" s="5">
        <f t="shared" si="40"/>
        <v>636641.65002198145</v>
      </c>
      <c r="Z8" s="5">
        <f t="shared" si="41"/>
        <v>4677.7491584810314</v>
      </c>
      <c r="AA8" s="5">
        <f t="shared" si="7"/>
        <v>433.47149166782128</v>
      </c>
      <c r="AB8" s="35">
        <f t="shared" si="8"/>
        <v>8.1704643418071318E-3</v>
      </c>
      <c r="AC8" s="5">
        <f t="shared" si="9"/>
        <v>4244.2776668132101</v>
      </c>
      <c r="AD8" s="35">
        <f t="shared" si="10"/>
        <v>0.08</v>
      </c>
      <c r="AE8" s="5">
        <f t="shared" si="42"/>
        <v>1291.8214696864243</v>
      </c>
      <c r="AF8" s="5">
        <f t="shared" si="43"/>
        <v>12741.42600575667</v>
      </c>
      <c r="AG8" s="5">
        <f t="shared" si="11"/>
        <v>636208.17853031366</v>
      </c>
      <c r="AH8" s="5">
        <f t="shared" si="12"/>
        <v>14033.247475443095</v>
      </c>
      <c r="AI8" s="150"/>
      <c r="AJ8" s="2">
        <v>3</v>
      </c>
      <c r="AK8" s="118">
        <v>44927</v>
      </c>
      <c r="AL8" s="5">
        <f t="shared" si="44"/>
        <v>636597.21300297033</v>
      </c>
      <c r="AM8" s="5">
        <f t="shared" si="45"/>
        <v>4567.1280654389093</v>
      </c>
      <c r="AN8" s="5">
        <f t="shared" si="13"/>
        <v>455.77106479472604</v>
      </c>
      <c r="AO8" s="35">
        <f t="shared" si="14"/>
        <v>8.5913866190790149E-3</v>
      </c>
      <c r="AP8" s="5">
        <f t="shared" si="15"/>
        <v>4111.3570006441832</v>
      </c>
      <c r="AQ8" s="35">
        <f t="shared" si="16"/>
        <v>7.7499999999999999E-2</v>
      </c>
      <c r="AR8" s="5">
        <f t="shared" si="46"/>
        <v>1358.5580618243375</v>
      </c>
      <c r="AS8" s="5">
        <f t="shared" si="47"/>
        <v>12342.826134492392</v>
      </c>
      <c r="AT8" s="5">
        <f t="shared" si="17"/>
        <v>636141.44193817559</v>
      </c>
      <c r="AU8" s="5">
        <f t="shared" si="18"/>
        <v>13701.384196316729</v>
      </c>
      <c r="AV8" s="150"/>
      <c r="AW8" s="2">
        <v>3</v>
      </c>
      <c r="AX8" s="118">
        <v>44927</v>
      </c>
      <c r="AY8" s="5">
        <f t="shared" si="48"/>
        <v>636550.80803162698</v>
      </c>
      <c r="AZ8" s="5">
        <f t="shared" si="49"/>
        <v>4457.4924920239573</v>
      </c>
      <c r="BA8" s="5">
        <f t="shared" si="19"/>
        <v>479.04994182628889</v>
      </c>
      <c r="BB8" s="35">
        <f t="shared" si="20"/>
        <v>9.0308569706973769E-3</v>
      </c>
      <c r="BC8" s="5">
        <f t="shared" si="21"/>
        <v>3978.4425501976684</v>
      </c>
      <c r="BD8" s="35">
        <f t="shared" si="22"/>
        <v>7.4999999999999997E-2</v>
      </c>
      <c r="BE8" s="5">
        <f t="shared" si="50"/>
        <v>1428.2419101993542</v>
      </c>
      <c r="BF8" s="5">
        <f t="shared" si="51"/>
        <v>11944.235565872517</v>
      </c>
      <c r="BG8" s="5">
        <f t="shared" si="23"/>
        <v>636071.75808980071</v>
      </c>
      <c r="BH8" s="5">
        <f t="shared" si="24"/>
        <v>13372.477476071872</v>
      </c>
      <c r="BI8" s="150"/>
      <c r="BJ8" s="2">
        <v>3</v>
      </c>
      <c r="BK8" s="118">
        <v>44927</v>
      </c>
      <c r="BL8" s="5">
        <f t="shared" si="52"/>
        <v>636502.37284026784</v>
      </c>
      <c r="BM8" s="5">
        <f t="shared" si="53"/>
        <v>4348.8737853582215</v>
      </c>
      <c r="BN8" s="5">
        <f t="shared" si="25"/>
        <v>503.33861611493694</v>
      </c>
      <c r="BO8" s="35">
        <f t="shared" si="26"/>
        <v>9.4894593502089196E-3</v>
      </c>
      <c r="BP8" s="5">
        <f t="shared" si="27"/>
        <v>3845.5351692432846</v>
      </c>
      <c r="BQ8" s="35">
        <f t="shared" si="28"/>
        <v>7.2499999999999995E-2</v>
      </c>
      <c r="BR8" s="5">
        <f t="shared" si="54"/>
        <v>1500.9657758470862</v>
      </c>
      <c r="BS8" s="5">
        <f t="shared" si="55"/>
        <v>11545.655580227578</v>
      </c>
      <c r="BT8" s="5">
        <f t="shared" si="29"/>
        <v>635999.03422415291</v>
      </c>
      <c r="BU8" s="5">
        <f t="shared" si="30"/>
        <v>13046.621356074664</v>
      </c>
      <c r="BV8" s="150"/>
      <c r="BW8" s="2">
        <v>3</v>
      </c>
      <c r="BX8" s="118">
        <v>44927</v>
      </c>
      <c r="BY8" s="5">
        <f t="shared" si="56"/>
        <v>636451.84495825926</v>
      </c>
      <c r="BZ8" s="5">
        <f t="shared" si="57"/>
        <v>4241.3034067672888</v>
      </c>
      <c r="CA8" s="5">
        <f t="shared" si="31"/>
        <v>528.66764451077643</v>
      </c>
      <c r="CB8" s="35">
        <f t="shared" si="32"/>
        <v>9.9677796276093425E-3</v>
      </c>
      <c r="CC8" s="5">
        <f t="shared" si="33"/>
        <v>3712.6357622565124</v>
      </c>
      <c r="CD8" s="35">
        <f t="shared" si="34"/>
        <v>7.0000000000000007E-2</v>
      </c>
      <c r="CE8" s="5">
        <f t="shared" si="58"/>
        <v>1576.8226862514966</v>
      </c>
      <c r="CF8" s="5">
        <f t="shared" si="59"/>
        <v>11147.08753405037</v>
      </c>
      <c r="CG8" s="5">
        <f t="shared" si="35"/>
        <v>635923.17731374851</v>
      </c>
      <c r="CH8" s="5">
        <f t="shared" si="36"/>
        <v>12723.910220301867</v>
      </c>
    </row>
    <row r="9" spans="1:86" ht="14.25" customHeight="1">
      <c r="A9" s="157">
        <v>1</v>
      </c>
      <c r="B9" s="158">
        <f>VLOOKUP($A$9*12,$J$5:$U$365,10)</f>
        <v>52405.0019306994</v>
      </c>
      <c r="C9" s="159">
        <f t="shared" ref="C9:C38" si="60">VLOOKUP(A9*12,$W$5:$AH$365,10)</f>
        <v>50807.544523084383</v>
      </c>
      <c r="D9" s="158">
        <f t="shared" ref="D9:D38" si="61">VLOOKUP(A9*12,$AJ$5:$AU$365,10)</f>
        <v>49210.27346191588</v>
      </c>
      <c r="E9" s="158">
        <f t="shared" ref="E9:E38" si="62">VLOOKUP(A9*12,$AW$5:$BH$365,10)</f>
        <v>47613.215429076779</v>
      </c>
      <c r="F9" s="158">
        <f t="shared" ref="F9:F38" si="63">VLOOKUP(A9*12,$BJ$5:$BU$365,10)</f>
        <v>46016.398708900429</v>
      </c>
      <c r="G9" s="160">
        <f t="shared" ref="G9:G38" si="64">VLOOKUP(A9*12,$BW$5:$CH$365,10)</f>
        <v>44419.853219451688</v>
      </c>
      <c r="H9" s="11"/>
      <c r="I9" s="150"/>
      <c r="J9" s="2">
        <v>4</v>
      </c>
      <c r="K9" s="118">
        <v>44958</v>
      </c>
      <c r="L9" s="5">
        <f t="shared" si="37"/>
        <v>636272.0601713981</v>
      </c>
      <c r="M9" s="5">
        <f t="shared" si="0"/>
        <v>4789.3246008246488</v>
      </c>
      <c r="N9" s="5">
        <f t="shared" si="1"/>
        <v>414.95418714628704</v>
      </c>
      <c r="O9" s="35">
        <f t="shared" si="2"/>
        <v>7.825976586829991E-3</v>
      </c>
      <c r="P9" s="5">
        <f t="shared" si="3"/>
        <v>4374.3704136783617</v>
      </c>
      <c r="Q9" s="35">
        <f t="shared" si="4"/>
        <v>8.2500000000000004E-2</v>
      </c>
      <c r="R9" s="5">
        <f t="shared" si="38"/>
        <v>1642.8940157482566</v>
      </c>
      <c r="S9" s="5">
        <f t="shared" si="39"/>
        <v>17514.404387550338</v>
      </c>
      <c r="T9" s="5">
        <f t="shared" si="5"/>
        <v>635857.10598425183</v>
      </c>
      <c r="U9" s="5">
        <f t="shared" si="6"/>
        <v>19157.298403298595</v>
      </c>
      <c r="V9" s="150"/>
      <c r="W9" s="2">
        <v>4</v>
      </c>
      <c r="X9" s="118">
        <v>44958</v>
      </c>
      <c r="Y9" s="5">
        <f t="shared" si="40"/>
        <v>636208.17853031366</v>
      </c>
      <c r="Z9" s="5">
        <f t="shared" si="41"/>
        <v>4677.7491584810314</v>
      </c>
      <c r="AA9" s="5">
        <f t="shared" si="7"/>
        <v>436.36130161227356</v>
      </c>
      <c r="AB9" s="35">
        <f t="shared" si="8"/>
        <v>8.2305380472215747E-3</v>
      </c>
      <c r="AC9" s="5">
        <f t="shared" si="9"/>
        <v>4241.3878568687578</v>
      </c>
      <c r="AD9" s="35">
        <f t="shared" si="10"/>
        <v>0.08</v>
      </c>
      <c r="AE9" s="5">
        <f t="shared" si="42"/>
        <v>1728.1827712986978</v>
      </c>
      <c r="AF9" s="5">
        <f t="shared" si="43"/>
        <v>16982.813862625429</v>
      </c>
      <c r="AG9" s="5">
        <f t="shared" si="11"/>
        <v>635771.81722870143</v>
      </c>
      <c r="AH9" s="5">
        <f t="shared" si="12"/>
        <v>18710.996633924129</v>
      </c>
      <c r="AI9" s="150"/>
      <c r="AJ9" s="2">
        <v>4</v>
      </c>
      <c r="AK9" s="118">
        <v>44958</v>
      </c>
      <c r="AL9" s="5">
        <f t="shared" si="44"/>
        <v>636141.44193817559</v>
      </c>
      <c r="AM9" s="5">
        <f t="shared" si="45"/>
        <v>4567.1280654389093</v>
      </c>
      <c r="AN9" s="5">
        <f t="shared" si="13"/>
        <v>458.71458625485866</v>
      </c>
      <c r="AO9" s="35">
        <f t="shared" si="14"/>
        <v>8.6530678119116702E-3</v>
      </c>
      <c r="AP9" s="5">
        <f t="shared" si="15"/>
        <v>4108.4134791840506</v>
      </c>
      <c r="AQ9" s="35">
        <f t="shared" si="16"/>
        <v>7.7499999999999999E-2</v>
      </c>
      <c r="AR9" s="5">
        <f t="shared" si="46"/>
        <v>1817.2726480791962</v>
      </c>
      <c r="AS9" s="5">
        <f t="shared" si="47"/>
        <v>16451.239613676444</v>
      </c>
      <c r="AT9" s="5">
        <f t="shared" si="17"/>
        <v>635682.72735192068</v>
      </c>
      <c r="AU9" s="5">
        <f t="shared" si="18"/>
        <v>18268.512261755641</v>
      </c>
      <c r="AV9" s="150"/>
      <c r="AW9" s="2">
        <v>4</v>
      </c>
      <c r="AX9" s="118">
        <v>44958</v>
      </c>
      <c r="AY9" s="5">
        <f t="shared" si="48"/>
        <v>636071.75808980071</v>
      </c>
      <c r="AZ9" s="5">
        <f t="shared" si="49"/>
        <v>4457.4924920239573</v>
      </c>
      <c r="BA9" s="5">
        <f t="shared" si="19"/>
        <v>482.0440039627033</v>
      </c>
      <c r="BB9" s="35">
        <f t="shared" si="20"/>
        <v>9.0941438194395968E-3</v>
      </c>
      <c r="BC9" s="5">
        <f t="shared" si="21"/>
        <v>3975.448488061254</v>
      </c>
      <c r="BD9" s="35">
        <f t="shared" si="22"/>
        <v>7.4999999999999997E-2</v>
      </c>
      <c r="BE9" s="5">
        <f t="shared" si="50"/>
        <v>1910.2859141620575</v>
      </c>
      <c r="BF9" s="5">
        <f t="shared" si="51"/>
        <v>15919.684053933772</v>
      </c>
      <c r="BG9" s="5">
        <f t="shared" si="23"/>
        <v>635589.71408583806</v>
      </c>
      <c r="BH9" s="5">
        <f t="shared" si="24"/>
        <v>17829.969968095829</v>
      </c>
      <c r="BI9" s="150"/>
      <c r="BJ9" s="2">
        <v>4</v>
      </c>
      <c r="BK9" s="118">
        <v>44958</v>
      </c>
      <c r="BL9" s="5">
        <f t="shared" si="52"/>
        <v>635999.03422415291</v>
      </c>
      <c r="BM9" s="5">
        <f t="shared" si="53"/>
        <v>4348.8737853582215</v>
      </c>
      <c r="BN9" s="5">
        <f t="shared" si="25"/>
        <v>506.37962025396428</v>
      </c>
      <c r="BO9" s="35">
        <f t="shared" si="26"/>
        <v>9.5543469660457625E-3</v>
      </c>
      <c r="BP9" s="5">
        <f t="shared" si="27"/>
        <v>3842.4941651042573</v>
      </c>
      <c r="BQ9" s="35">
        <f t="shared" si="28"/>
        <v>7.2499999999999995E-2</v>
      </c>
      <c r="BR9" s="5">
        <f t="shared" si="54"/>
        <v>2007.3453961010505</v>
      </c>
      <c r="BS9" s="5">
        <f t="shared" si="55"/>
        <v>15388.149745331835</v>
      </c>
      <c r="BT9" s="5">
        <f t="shared" si="29"/>
        <v>635492.65460389899</v>
      </c>
      <c r="BU9" s="5">
        <f t="shared" si="30"/>
        <v>17395.495141432886</v>
      </c>
      <c r="BV9" s="150"/>
      <c r="BW9" s="2">
        <v>4</v>
      </c>
      <c r="BX9" s="118">
        <v>44958</v>
      </c>
      <c r="BY9" s="5">
        <f t="shared" si="56"/>
        <v>635923.17731374851</v>
      </c>
      <c r="BZ9" s="5">
        <f t="shared" si="57"/>
        <v>4241.3034067672888</v>
      </c>
      <c r="CA9" s="5">
        <f t="shared" si="31"/>
        <v>531.75153910375548</v>
      </c>
      <c r="CB9" s="35">
        <f t="shared" si="32"/>
        <v>1.0034259949762503E-2</v>
      </c>
      <c r="CC9" s="5">
        <f t="shared" si="33"/>
        <v>3709.5518676635334</v>
      </c>
      <c r="CD9" s="35">
        <f t="shared" si="34"/>
        <v>7.0000000000000007E-2</v>
      </c>
      <c r="CE9" s="5">
        <f t="shared" si="58"/>
        <v>2108.5742253552521</v>
      </c>
      <c r="CF9" s="5">
        <f t="shared" si="59"/>
        <v>14856.639401713903</v>
      </c>
      <c r="CG9" s="5">
        <f t="shared" si="35"/>
        <v>635391.42577464471</v>
      </c>
      <c r="CH9" s="5">
        <f t="shared" si="36"/>
        <v>16965.213627069155</v>
      </c>
    </row>
    <row r="10" spans="1:86" ht="14.25" customHeight="1">
      <c r="A10" s="161">
        <f t="shared" ref="A10:A38" si="65">A9+1</f>
        <v>2</v>
      </c>
      <c r="B10" s="11">
        <f t="shared" ref="B10:B38" si="66">VLOOKUP(A10*12,$J$5:$U$365,10)</f>
        <v>104375.81094014642</v>
      </c>
      <c r="C10" s="162">
        <f t="shared" si="60"/>
        <v>101173.07970620733</v>
      </c>
      <c r="D10" s="11">
        <f t="shared" si="61"/>
        <v>97971.174553005389</v>
      </c>
      <c r="E10" s="11">
        <f t="shared" si="62"/>
        <v>94770.207793360081</v>
      </c>
      <c r="F10" s="11">
        <f t="shared" si="63"/>
        <v>91570.298222672645</v>
      </c>
      <c r="G10" s="22">
        <f t="shared" si="64"/>
        <v>88371.571225227206</v>
      </c>
      <c r="H10" s="11"/>
      <c r="I10" s="150"/>
      <c r="J10" s="2">
        <v>5</v>
      </c>
      <c r="K10" s="118">
        <v>44986</v>
      </c>
      <c r="L10" s="5">
        <f t="shared" si="37"/>
        <v>635857.10598425183</v>
      </c>
      <c r="M10" s="5">
        <f t="shared" si="0"/>
        <v>4789.3246008246488</v>
      </c>
      <c r="N10" s="5">
        <f t="shared" si="1"/>
        <v>417.80699718291726</v>
      </c>
      <c r="O10" s="35">
        <f t="shared" si="2"/>
        <v>7.8849224440674572E-3</v>
      </c>
      <c r="P10" s="5">
        <f t="shared" si="3"/>
        <v>4371.5176036417315</v>
      </c>
      <c r="Q10" s="35">
        <f t="shared" si="4"/>
        <v>8.2500000000000004E-2</v>
      </c>
      <c r="R10" s="5">
        <f t="shared" si="38"/>
        <v>2060.7010129311739</v>
      </c>
      <c r="S10" s="5">
        <f t="shared" si="39"/>
        <v>21885.92199119207</v>
      </c>
      <c r="T10" s="5">
        <f t="shared" si="5"/>
        <v>635439.29898706893</v>
      </c>
      <c r="U10" s="5">
        <f t="shared" si="6"/>
        <v>23946.623004123245</v>
      </c>
      <c r="V10" s="150"/>
      <c r="W10" s="2">
        <v>5</v>
      </c>
      <c r="X10" s="118">
        <v>44986</v>
      </c>
      <c r="Y10" s="5">
        <f t="shared" si="40"/>
        <v>635771.81722870143</v>
      </c>
      <c r="Z10" s="5">
        <f t="shared" si="41"/>
        <v>4677.7491584810314</v>
      </c>
      <c r="AA10" s="5">
        <f t="shared" si="7"/>
        <v>439.27037695635499</v>
      </c>
      <c r="AB10" s="35">
        <f t="shared" si="8"/>
        <v>8.2910949819282008E-3</v>
      </c>
      <c r="AC10" s="5">
        <f t="shared" si="9"/>
        <v>4238.4787815246764</v>
      </c>
      <c r="AD10" s="35">
        <f t="shared" si="10"/>
        <v>0.08</v>
      </c>
      <c r="AE10" s="5">
        <f t="shared" si="42"/>
        <v>2167.4531482550528</v>
      </c>
      <c r="AF10" s="5">
        <f t="shared" si="43"/>
        <v>21221.292644150104</v>
      </c>
      <c r="AG10" s="5">
        <f t="shared" si="11"/>
        <v>635332.54685174511</v>
      </c>
      <c r="AH10" s="5">
        <f t="shared" si="12"/>
        <v>23388.745792405156</v>
      </c>
      <c r="AI10" s="150"/>
      <c r="AJ10" s="2">
        <v>5</v>
      </c>
      <c r="AK10" s="118">
        <v>44986</v>
      </c>
      <c r="AL10" s="5">
        <f t="shared" si="44"/>
        <v>635682.72735192068</v>
      </c>
      <c r="AM10" s="5">
        <f t="shared" si="45"/>
        <v>4567.1280654389093</v>
      </c>
      <c r="AN10" s="5">
        <f t="shared" si="13"/>
        <v>461.67711795775449</v>
      </c>
      <c r="AO10" s="35">
        <f t="shared" si="14"/>
        <v>8.7152366693549962E-3</v>
      </c>
      <c r="AP10" s="5">
        <f t="shared" si="15"/>
        <v>4105.4509474811548</v>
      </c>
      <c r="AQ10" s="35">
        <f t="shared" si="16"/>
        <v>7.7500000000000013E-2</v>
      </c>
      <c r="AR10" s="5">
        <f t="shared" si="46"/>
        <v>2278.9497660369507</v>
      </c>
      <c r="AS10" s="5">
        <f t="shared" si="47"/>
        <v>20556.6905611576</v>
      </c>
      <c r="AT10" s="5">
        <f t="shared" si="17"/>
        <v>635221.05023396295</v>
      </c>
      <c r="AU10" s="5">
        <f t="shared" si="18"/>
        <v>22835.640327194553</v>
      </c>
      <c r="AV10" s="150"/>
      <c r="AW10" s="2">
        <v>5</v>
      </c>
      <c r="AX10" s="118">
        <v>44986</v>
      </c>
      <c r="AY10" s="5">
        <f t="shared" si="48"/>
        <v>635589.71408583806</v>
      </c>
      <c r="AZ10" s="5">
        <f t="shared" si="49"/>
        <v>4457.4924920239573</v>
      </c>
      <c r="BA10" s="5">
        <f t="shared" si="19"/>
        <v>485.0567789874699</v>
      </c>
      <c r="BB10" s="35">
        <f t="shared" si="20"/>
        <v>9.1579225070082572E-3</v>
      </c>
      <c r="BC10" s="5">
        <f t="shared" si="21"/>
        <v>3972.4357130364874</v>
      </c>
      <c r="BD10" s="35">
        <f t="shared" si="22"/>
        <v>7.4999999999999997E-2</v>
      </c>
      <c r="BE10" s="5">
        <f t="shared" si="50"/>
        <v>2395.3426931495273</v>
      </c>
      <c r="BF10" s="5">
        <f t="shared" si="51"/>
        <v>19892.11976697026</v>
      </c>
      <c r="BG10" s="5">
        <f t="shared" si="23"/>
        <v>635104.65730685054</v>
      </c>
      <c r="BH10" s="5">
        <f t="shared" si="24"/>
        <v>22287.462460119787</v>
      </c>
      <c r="BI10" s="150"/>
      <c r="BJ10" s="2">
        <v>5</v>
      </c>
      <c r="BK10" s="118">
        <v>44986</v>
      </c>
      <c r="BL10" s="5">
        <f t="shared" si="52"/>
        <v>635492.65460389899</v>
      </c>
      <c r="BM10" s="5">
        <f t="shared" si="53"/>
        <v>4348.8737853582215</v>
      </c>
      <c r="BN10" s="5">
        <f t="shared" si="25"/>
        <v>509.43899712633174</v>
      </c>
      <c r="BO10" s="35">
        <f t="shared" si="26"/>
        <v>9.6197303324085884E-3</v>
      </c>
      <c r="BP10" s="5">
        <f t="shared" si="27"/>
        <v>3839.4347882318898</v>
      </c>
      <c r="BQ10" s="35">
        <f t="shared" si="28"/>
        <v>7.2499999999999995E-2</v>
      </c>
      <c r="BR10" s="5">
        <f t="shared" si="54"/>
        <v>2516.7843932273822</v>
      </c>
      <c r="BS10" s="5">
        <f t="shared" si="55"/>
        <v>19227.584533563724</v>
      </c>
      <c r="BT10" s="5">
        <f t="shared" si="29"/>
        <v>634983.21560677269</v>
      </c>
      <c r="BU10" s="5">
        <f t="shared" si="30"/>
        <v>21744.368926791107</v>
      </c>
      <c r="BV10" s="150"/>
      <c r="BW10" s="2">
        <v>5</v>
      </c>
      <c r="BX10" s="118">
        <v>44986</v>
      </c>
      <c r="BY10" s="5">
        <f t="shared" si="56"/>
        <v>635391.42577464471</v>
      </c>
      <c r="BZ10" s="5">
        <f t="shared" si="57"/>
        <v>4241.3034067672888</v>
      </c>
      <c r="CA10" s="5">
        <f t="shared" si="31"/>
        <v>534.85342308186137</v>
      </c>
      <c r="CB10" s="35">
        <f t="shared" si="32"/>
        <v>1.0101239671526043E-2</v>
      </c>
      <c r="CC10" s="5">
        <f t="shared" si="33"/>
        <v>3706.4499836854275</v>
      </c>
      <c r="CD10" s="35">
        <f t="shared" si="34"/>
        <v>7.0000000000000007E-2</v>
      </c>
      <c r="CE10" s="5">
        <f t="shared" si="58"/>
        <v>2643.4276484371135</v>
      </c>
      <c r="CF10" s="5">
        <f t="shared" si="59"/>
        <v>18563.089385399329</v>
      </c>
      <c r="CG10" s="5">
        <f t="shared" si="35"/>
        <v>634856.57235156291</v>
      </c>
      <c r="CH10" s="5">
        <f t="shared" si="36"/>
        <v>21206.517033836444</v>
      </c>
    </row>
    <row r="11" spans="1:86" ht="14.25" customHeight="1">
      <c r="A11" s="161">
        <f t="shared" si="65"/>
        <v>3</v>
      </c>
      <c r="B11" s="11">
        <f t="shared" si="66"/>
        <v>155875.22010834533</v>
      </c>
      <c r="C11" s="162">
        <f t="shared" si="60"/>
        <v>151059.91899214775</v>
      </c>
      <c r="D11" s="11">
        <f t="shared" si="61"/>
        <v>146246.6128310512</v>
      </c>
      <c r="E11" s="11">
        <f t="shared" si="62"/>
        <v>141435.55931067196</v>
      </c>
      <c r="F11" s="11">
        <f t="shared" si="63"/>
        <v>136627.03038909112</v>
      </c>
      <c r="G11" s="22">
        <f t="shared" si="64"/>
        <v>131821.31248487832</v>
      </c>
      <c r="H11" s="11"/>
      <c r="I11" s="150"/>
      <c r="J11" s="2">
        <v>6</v>
      </c>
      <c r="K11" s="118">
        <v>45017</v>
      </c>
      <c r="L11" s="5">
        <f t="shared" si="37"/>
        <v>635439.29898706893</v>
      </c>
      <c r="M11" s="5">
        <f t="shared" si="0"/>
        <v>4789.3246008246488</v>
      </c>
      <c r="N11" s="5">
        <f t="shared" si="1"/>
        <v>420.67942028854941</v>
      </c>
      <c r="O11" s="35">
        <f t="shared" si="2"/>
        <v>7.9443513353827395E-3</v>
      </c>
      <c r="P11" s="5">
        <f t="shared" si="3"/>
        <v>4368.6451805360994</v>
      </c>
      <c r="Q11" s="35">
        <f t="shared" si="4"/>
        <v>8.2500000000000018E-2</v>
      </c>
      <c r="R11" s="5">
        <f t="shared" si="38"/>
        <v>2481.3804332197233</v>
      </c>
      <c r="S11" s="5">
        <f t="shared" si="39"/>
        <v>26254.567171728169</v>
      </c>
      <c r="T11" s="5">
        <f t="shared" si="5"/>
        <v>635018.6195667804</v>
      </c>
      <c r="U11" s="5">
        <f t="shared" si="6"/>
        <v>28735.947604947891</v>
      </c>
      <c r="V11" s="150"/>
      <c r="W11" s="2">
        <v>6</v>
      </c>
      <c r="X11" s="118">
        <v>45017</v>
      </c>
      <c r="Y11" s="5">
        <f t="shared" si="40"/>
        <v>635332.54685174511</v>
      </c>
      <c r="Z11" s="5">
        <f t="shared" si="41"/>
        <v>4677.7491584810314</v>
      </c>
      <c r="AA11" s="5">
        <f t="shared" si="7"/>
        <v>442.19884613606337</v>
      </c>
      <c r="AB11" s="35">
        <f t="shared" si="8"/>
        <v>8.3521396470673907E-3</v>
      </c>
      <c r="AC11" s="5">
        <f t="shared" si="9"/>
        <v>4235.550312344968</v>
      </c>
      <c r="AD11" s="35">
        <f t="shared" si="10"/>
        <v>8.0000000000000016E-2</v>
      </c>
      <c r="AE11" s="5">
        <f t="shared" si="42"/>
        <v>2609.6519943911162</v>
      </c>
      <c r="AF11" s="5">
        <f t="shared" si="43"/>
        <v>25456.842956495071</v>
      </c>
      <c r="AG11" s="5">
        <f t="shared" si="11"/>
        <v>634890.348005609</v>
      </c>
      <c r="AH11" s="5">
        <f t="shared" si="12"/>
        <v>28066.494950886186</v>
      </c>
      <c r="AI11" s="150"/>
      <c r="AJ11" s="2">
        <v>6</v>
      </c>
      <c r="AK11" s="118">
        <v>45017</v>
      </c>
      <c r="AL11" s="5">
        <f t="shared" si="44"/>
        <v>635221.05023396295</v>
      </c>
      <c r="AM11" s="5">
        <f t="shared" si="45"/>
        <v>4567.1280654389093</v>
      </c>
      <c r="AN11" s="5">
        <f t="shared" si="13"/>
        <v>464.65878267789867</v>
      </c>
      <c r="AO11" s="35">
        <f t="shared" si="14"/>
        <v>8.777897694166592E-3</v>
      </c>
      <c r="AP11" s="5">
        <f t="shared" si="15"/>
        <v>4102.4692827610106</v>
      </c>
      <c r="AQ11" s="35">
        <f t="shared" si="16"/>
        <v>7.7499999999999999E-2</v>
      </c>
      <c r="AR11" s="5">
        <f t="shared" si="46"/>
        <v>2743.6085487148493</v>
      </c>
      <c r="AS11" s="5">
        <f t="shared" si="47"/>
        <v>24659.159843918613</v>
      </c>
      <c r="AT11" s="5">
        <f t="shared" si="17"/>
        <v>634756.3914512851</v>
      </c>
      <c r="AU11" s="5">
        <f t="shared" si="18"/>
        <v>27402.768392633461</v>
      </c>
      <c r="AV11" s="150"/>
      <c r="AW11" s="2">
        <v>6</v>
      </c>
      <c r="AX11" s="118">
        <v>45017</v>
      </c>
      <c r="AY11" s="5">
        <f t="shared" si="48"/>
        <v>635104.65730685054</v>
      </c>
      <c r="AZ11" s="5">
        <f t="shared" si="49"/>
        <v>4457.4924920239573</v>
      </c>
      <c r="BA11" s="5">
        <f t="shared" si="19"/>
        <v>488.08838385614172</v>
      </c>
      <c r="BB11" s="35">
        <f t="shared" si="20"/>
        <v>9.2221975368759791E-3</v>
      </c>
      <c r="BC11" s="5">
        <f t="shared" si="21"/>
        <v>3969.4041081678156</v>
      </c>
      <c r="BD11" s="35">
        <f t="shared" si="22"/>
        <v>7.4999999999999997E-2</v>
      </c>
      <c r="BE11" s="5">
        <f t="shared" si="50"/>
        <v>2883.4310770056691</v>
      </c>
      <c r="BF11" s="5">
        <f t="shared" si="51"/>
        <v>23861.523875138075</v>
      </c>
      <c r="BG11" s="5">
        <f t="shared" si="23"/>
        <v>634616.56892299443</v>
      </c>
      <c r="BH11" s="5">
        <f t="shared" si="24"/>
        <v>26744.954952143744</v>
      </c>
      <c r="BI11" s="150"/>
      <c r="BJ11" s="2">
        <v>6</v>
      </c>
      <c r="BK11" s="118">
        <v>45017</v>
      </c>
      <c r="BL11" s="5">
        <f t="shared" si="52"/>
        <v>634983.21560677269</v>
      </c>
      <c r="BM11" s="5">
        <f t="shared" si="53"/>
        <v>4348.8737853582215</v>
      </c>
      <c r="BN11" s="5">
        <f t="shared" si="25"/>
        <v>512.51685773397003</v>
      </c>
      <c r="BO11" s="35">
        <f t="shared" si="26"/>
        <v>9.6856139526942837E-3</v>
      </c>
      <c r="BP11" s="5">
        <f t="shared" si="27"/>
        <v>3836.3569276242515</v>
      </c>
      <c r="BQ11" s="35">
        <f t="shared" si="28"/>
        <v>7.2499999999999995E-2</v>
      </c>
      <c r="BR11" s="5">
        <f t="shared" si="54"/>
        <v>3029.3012509613523</v>
      </c>
      <c r="BS11" s="5">
        <f t="shared" si="55"/>
        <v>23063.941461187977</v>
      </c>
      <c r="BT11" s="5">
        <f t="shared" si="29"/>
        <v>634470.69874903874</v>
      </c>
      <c r="BU11" s="5">
        <f t="shared" si="30"/>
        <v>26093.242712149327</v>
      </c>
      <c r="BV11" s="150"/>
      <c r="BW11" s="2">
        <v>6</v>
      </c>
      <c r="BX11" s="118">
        <v>45017</v>
      </c>
      <c r="BY11" s="5">
        <f t="shared" si="56"/>
        <v>634856.57235156291</v>
      </c>
      <c r="BZ11" s="5">
        <f t="shared" si="57"/>
        <v>4241.3034067672888</v>
      </c>
      <c r="CA11" s="5">
        <f t="shared" si="31"/>
        <v>537.97340138317168</v>
      </c>
      <c r="CB11" s="35">
        <f t="shared" si="32"/>
        <v>1.0168723295540074E-2</v>
      </c>
      <c r="CC11" s="5">
        <f t="shared" si="33"/>
        <v>3703.3300053841172</v>
      </c>
      <c r="CD11" s="35">
        <f t="shared" si="34"/>
        <v>7.0000000000000007E-2</v>
      </c>
      <c r="CE11" s="5">
        <f t="shared" si="58"/>
        <v>3181.4010498202852</v>
      </c>
      <c r="CF11" s="5">
        <f t="shared" si="59"/>
        <v>22266.419390783445</v>
      </c>
      <c r="CG11" s="5">
        <f t="shared" si="35"/>
        <v>634318.59895017976</v>
      </c>
      <c r="CH11" s="5">
        <f t="shared" si="36"/>
        <v>25447.820440603729</v>
      </c>
    </row>
    <row r="12" spans="1:86" ht="14.25" customHeight="1">
      <c r="A12" s="161">
        <f t="shared" si="65"/>
        <v>4</v>
      </c>
      <c r="B12" s="11">
        <f t="shared" si="66"/>
        <v>206862.83417475453</v>
      </c>
      <c r="C12" s="162">
        <f t="shared" si="60"/>
        <v>200428.33085752869</v>
      </c>
      <c r="D12" s="11">
        <f t="shared" si="61"/>
        <v>193997.59932223056</v>
      </c>
      <c r="E12" s="11">
        <f t="shared" si="62"/>
        <v>187571.10262435814</v>
      </c>
      <c r="F12" s="11">
        <f t="shared" si="63"/>
        <v>181149.32839026474</v>
      </c>
      <c r="G12" s="22">
        <f t="shared" si="64"/>
        <v>174732.78905883967</v>
      </c>
      <c r="H12" s="11"/>
      <c r="I12" s="150"/>
      <c r="J12" s="2">
        <v>7</v>
      </c>
      <c r="K12" s="118">
        <v>45047</v>
      </c>
      <c r="L12" s="5">
        <f t="shared" si="37"/>
        <v>635018.6195667804</v>
      </c>
      <c r="M12" s="5">
        <f t="shared" si="0"/>
        <v>4789.3246008246488</v>
      </c>
      <c r="N12" s="5">
        <f t="shared" si="1"/>
        <v>423.57159130303353</v>
      </c>
      <c r="O12" s="35">
        <f t="shared" si="2"/>
        <v>8.0042678104525616E-3</v>
      </c>
      <c r="P12" s="5">
        <f t="shared" si="3"/>
        <v>4365.7530095216152</v>
      </c>
      <c r="Q12" s="35">
        <f t="shared" si="4"/>
        <v>8.2500000000000004E-2</v>
      </c>
      <c r="R12" s="5">
        <f t="shared" si="38"/>
        <v>2904.9520245227568</v>
      </c>
      <c r="S12" s="5">
        <f t="shared" si="39"/>
        <v>30620.320181249786</v>
      </c>
      <c r="T12" s="5">
        <f t="shared" si="5"/>
        <v>634595.04797547741</v>
      </c>
      <c r="U12" s="5">
        <f t="shared" si="6"/>
        <v>33525.27220577254</v>
      </c>
      <c r="V12" s="150"/>
      <c r="W12" s="2">
        <v>7</v>
      </c>
      <c r="X12" s="118">
        <v>45047</v>
      </c>
      <c r="Y12" s="5">
        <f t="shared" si="40"/>
        <v>634890.348005609</v>
      </c>
      <c r="Z12" s="5">
        <f t="shared" si="41"/>
        <v>4677.7491584810314</v>
      </c>
      <c r="AA12" s="5">
        <f t="shared" si="7"/>
        <v>445.14683844363753</v>
      </c>
      <c r="AB12" s="35">
        <f t="shared" si="8"/>
        <v>8.4136765948699833E-3</v>
      </c>
      <c r="AC12" s="5">
        <f t="shared" si="9"/>
        <v>4232.6023200373938</v>
      </c>
      <c r="AD12" s="35">
        <f t="shared" si="10"/>
        <v>0.08</v>
      </c>
      <c r="AE12" s="5">
        <f t="shared" si="42"/>
        <v>3054.7988328347537</v>
      </c>
      <c r="AF12" s="5">
        <f t="shared" si="43"/>
        <v>29689.445276532464</v>
      </c>
      <c r="AG12" s="5">
        <f t="shared" si="11"/>
        <v>634445.20116716542</v>
      </c>
      <c r="AH12" s="5">
        <f t="shared" si="12"/>
        <v>32744.244109367217</v>
      </c>
      <c r="AI12" s="150"/>
      <c r="AJ12" s="2">
        <v>7</v>
      </c>
      <c r="AK12" s="118">
        <v>45047</v>
      </c>
      <c r="AL12" s="5">
        <f t="shared" si="44"/>
        <v>634756.3914512851</v>
      </c>
      <c r="AM12" s="5">
        <f t="shared" si="45"/>
        <v>4567.1280654389093</v>
      </c>
      <c r="AN12" s="5">
        <f t="shared" si="13"/>
        <v>467.65970398269292</v>
      </c>
      <c r="AO12" s="35">
        <f t="shared" si="14"/>
        <v>8.8410554401215612E-3</v>
      </c>
      <c r="AP12" s="5">
        <f t="shared" si="15"/>
        <v>4099.4683614562164</v>
      </c>
      <c r="AQ12" s="35">
        <f t="shared" si="16"/>
        <v>7.7499999999999999E-2</v>
      </c>
      <c r="AR12" s="5">
        <f t="shared" si="46"/>
        <v>3211.2682526975423</v>
      </c>
      <c r="AS12" s="5">
        <f t="shared" si="47"/>
        <v>28758.628205374829</v>
      </c>
      <c r="AT12" s="5">
        <f t="shared" si="17"/>
        <v>634288.73174730246</v>
      </c>
      <c r="AU12" s="5">
        <f t="shared" si="18"/>
        <v>31969.89645807237</v>
      </c>
      <c r="AV12" s="150"/>
      <c r="AW12" s="2">
        <v>7</v>
      </c>
      <c r="AX12" s="118">
        <v>45047</v>
      </c>
      <c r="AY12" s="5">
        <f t="shared" si="48"/>
        <v>634616.56892299443</v>
      </c>
      <c r="AZ12" s="5">
        <f t="shared" si="49"/>
        <v>4457.4924920239573</v>
      </c>
      <c r="BA12" s="5">
        <f t="shared" si="19"/>
        <v>491.1389362552427</v>
      </c>
      <c r="BB12" s="35">
        <f t="shared" si="20"/>
        <v>9.286973463464774E-3</v>
      </c>
      <c r="BC12" s="5">
        <f t="shared" si="21"/>
        <v>3966.3535557687146</v>
      </c>
      <c r="BD12" s="35">
        <f t="shared" si="22"/>
        <v>7.4999999999999997E-2</v>
      </c>
      <c r="BE12" s="5">
        <f t="shared" si="50"/>
        <v>3374.5700132609118</v>
      </c>
      <c r="BF12" s="5">
        <f t="shared" si="51"/>
        <v>27827.877430906789</v>
      </c>
      <c r="BG12" s="5">
        <f t="shared" si="23"/>
        <v>634125.42998673918</v>
      </c>
      <c r="BH12" s="5">
        <f t="shared" si="24"/>
        <v>31202.447444167701</v>
      </c>
      <c r="BI12" s="150"/>
      <c r="BJ12" s="2">
        <v>7</v>
      </c>
      <c r="BK12" s="118">
        <v>45047</v>
      </c>
      <c r="BL12" s="5">
        <f t="shared" si="52"/>
        <v>634470.69874903874</v>
      </c>
      <c r="BM12" s="5">
        <f t="shared" si="53"/>
        <v>4348.8737853582215</v>
      </c>
      <c r="BN12" s="5">
        <f t="shared" si="25"/>
        <v>515.61331374944575</v>
      </c>
      <c r="BO12" s="35">
        <f t="shared" si="26"/>
        <v>9.7520023811859657E-3</v>
      </c>
      <c r="BP12" s="5">
        <f t="shared" si="27"/>
        <v>3833.2604716087758</v>
      </c>
      <c r="BQ12" s="35">
        <f t="shared" si="28"/>
        <v>7.2499999999999995E-2</v>
      </c>
      <c r="BR12" s="5">
        <f t="shared" si="54"/>
        <v>3544.914564710798</v>
      </c>
      <c r="BS12" s="5">
        <f t="shared" si="55"/>
        <v>26897.201932796754</v>
      </c>
      <c r="BT12" s="5">
        <f t="shared" si="29"/>
        <v>633955.08543528931</v>
      </c>
      <c r="BU12" s="5">
        <f t="shared" si="30"/>
        <v>30442.116497507552</v>
      </c>
      <c r="BV12" s="150"/>
      <c r="BW12" s="2">
        <v>7</v>
      </c>
      <c r="BX12" s="118">
        <v>45047</v>
      </c>
      <c r="BY12" s="5">
        <f t="shared" si="56"/>
        <v>634318.59895017976</v>
      </c>
      <c r="BZ12" s="5">
        <f t="shared" si="57"/>
        <v>4241.3034067672888</v>
      </c>
      <c r="CA12" s="5">
        <f t="shared" si="31"/>
        <v>541.11157955790668</v>
      </c>
      <c r="CB12" s="35">
        <f t="shared" si="32"/>
        <v>1.0236715375272917E-2</v>
      </c>
      <c r="CC12" s="5">
        <f t="shared" si="33"/>
        <v>3700.1918272093822</v>
      </c>
      <c r="CD12" s="35">
        <f t="shared" si="34"/>
        <v>7.0000000000000007E-2</v>
      </c>
      <c r="CE12" s="5">
        <f t="shared" si="58"/>
        <v>3722.5126293781918</v>
      </c>
      <c r="CF12" s="5">
        <f t="shared" si="59"/>
        <v>25966.611217992828</v>
      </c>
      <c r="CG12" s="5">
        <f t="shared" si="35"/>
        <v>633777.48737062188</v>
      </c>
      <c r="CH12" s="5">
        <f t="shared" si="36"/>
        <v>29689.123847371018</v>
      </c>
    </row>
    <row r="13" spans="1:86" ht="14.25" customHeight="1">
      <c r="A13" s="161">
        <f t="shared" si="65"/>
        <v>5</v>
      </c>
      <c r="B13" s="11">
        <f t="shared" si="66"/>
        <v>257294.79632256657</v>
      </c>
      <c r="C13" s="162">
        <f t="shared" si="60"/>
        <v>249235.28608212824</v>
      </c>
      <c r="D13" s="11">
        <f t="shared" si="61"/>
        <v>241182.01373135296</v>
      </c>
      <c r="E13" s="11">
        <f t="shared" si="62"/>
        <v>233135.70734667603</v>
      </c>
      <c r="F13" s="11">
        <f t="shared" si="63"/>
        <v>225097.13195108291</v>
      </c>
      <c r="G13" s="22">
        <f t="shared" si="64"/>
        <v>217067.08974946075</v>
      </c>
      <c r="H13" s="11"/>
      <c r="I13" s="150"/>
      <c r="J13" s="2">
        <v>8</v>
      </c>
      <c r="K13" s="118">
        <v>45078</v>
      </c>
      <c r="L13" s="5">
        <f t="shared" si="37"/>
        <v>634595.04797547741</v>
      </c>
      <c r="M13" s="5">
        <f t="shared" si="0"/>
        <v>4789.3246008246488</v>
      </c>
      <c r="N13" s="5">
        <f t="shared" si="1"/>
        <v>426.48364599324123</v>
      </c>
      <c r="O13" s="35">
        <f t="shared" si="2"/>
        <v>8.0646764708391817E-3</v>
      </c>
      <c r="P13" s="5">
        <f t="shared" si="3"/>
        <v>4362.8409548314075</v>
      </c>
      <c r="Q13" s="35">
        <f t="shared" si="4"/>
        <v>8.2500000000000018E-2</v>
      </c>
      <c r="R13" s="5">
        <f t="shared" si="38"/>
        <v>3331.435670515998</v>
      </c>
      <c r="S13" s="5">
        <f t="shared" si="39"/>
        <v>34983.161136081195</v>
      </c>
      <c r="T13" s="5">
        <f t="shared" si="5"/>
        <v>634168.56432948413</v>
      </c>
      <c r="U13" s="5">
        <f t="shared" si="6"/>
        <v>38314.59680659719</v>
      </c>
      <c r="V13" s="150"/>
      <c r="W13" s="2">
        <v>8</v>
      </c>
      <c r="X13" s="118">
        <v>45078</v>
      </c>
      <c r="Y13" s="5">
        <f t="shared" si="40"/>
        <v>634445.20116716542</v>
      </c>
      <c r="Z13" s="5">
        <f t="shared" si="41"/>
        <v>4677.7491584810314</v>
      </c>
      <c r="AA13" s="5">
        <f t="shared" si="7"/>
        <v>448.11448403326176</v>
      </c>
      <c r="AB13" s="35">
        <f t="shared" si="8"/>
        <v>8.4757104293744917E-3</v>
      </c>
      <c r="AC13" s="5">
        <f t="shared" si="9"/>
        <v>4229.6346744477696</v>
      </c>
      <c r="AD13" s="35">
        <f t="shared" si="10"/>
        <v>0.08</v>
      </c>
      <c r="AE13" s="5">
        <f t="shared" si="42"/>
        <v>3502.9133168680155</v>
      </c>
      <c r="AF13" s="5">
        <f t="shared" si="43"/>
        <v>33919.079950980231</v>
      </c>
      <c r="AG13" s="5">
        <f t="shared" si="11"/>
        <v>633997.0866831321</v>
      </c>
      <c r="AH13" s="5">
        <f t="shared" si="12"/>
        <v>37421.993267848244</v>
      </c>
      <c r="AI13" s="150"/>
      <c r="AJ13" s="2">
        <v>8</v>
      </c>
      <c r="AK13" s="118">
        <v>45078</v>
      </c>
      <c r="AL13" s="5">
        <f t="shared" si="44"/>
        <v>634288.73174730246</v>
      </c>
      <c r="AM13" s="5">
        <f t="shared" si="45"/>
        <v>4567.1280654389093</v>
      </c>
      <c r="AN13" s="5">
        <f t="shared" si="13"/>
        <v>470.68000623758053</v>
      </c>
      <c r="AO13" s="35">
        <f t="shared" si="14"/>
        <v>8.9047145127294589E-3</v>
      </c>
      <c r="AP13" s="5">
        <f t="shared" si="15"/>
        <v>4096.4480592013288</v>
      </c>
      <c r="AQ13" s="35">
        <f t="shared" si="16"/>
        <v>7.7500000000000013E-2</v>
      </c>
      <c r="AR13" s="5">
        <f t="shared" si="46"/>
        <v>3681.9482589351228</v>
      </c>
      <c r="AS13" s="5">
        <f t="shared" si="47"/>
        <v>32855.076264576157</v>
      </c>
      <c r="AT13" s="5">
        <f t="shared" si="17"/>
        <v>633818.05174106488</v>
      </c>
      <c r="AU13" s="5">
        <f t="shared" si="18"/>
        <v>36537.024523511282</v>
      </c>
      <c r="AV13" s="150"/>
      <c r="AW13" s="2">
        <v>8</v>
      </c>
      <c r="AX13" s="118">
        <v>45078</v>
      </c>
      <c r="AY13" s="5">
        <f t="shared" si="48"/>
        <v>634125.42998673918</v>
      </c>
      <c r="AZ13" s="5">
        <f t="shared" si="49"/>
        <v>4457.4924920239573</v>
      </c>
      <c r="BA13" s="5">
        <f t="shared" si="19"/>
        <v>494.20855460683788</v>
      </c>
      <c r="BB13" s="35">
        <f t="shared" si="20"/>
        <v>9.3522548928625573E-3</v>
      </c>
      <c r="BC13" s="5">
        <f t="shared" si="21"/>
        <v>3963.2839374171194</v>
      </c>
      <c r="BD13" s="35">
        <f t="shared" si="22"/>
        <v>7.4999999999999997E-2</v>
      </c>
      <c r="BE13" s="5">
        <f t="shared" si="50"/>
        <v>3868.7785678677496</v>
      </c>
      <c r="BF13" s="5">
        <f t="shared" si="51"/>
        <v>31791.161368323908</v>
      </c>
      <c r="BG13" s="5">
        <f t="shared" si="23"/>
        <v>633631.2214321323</v>
      </c>
      <c r="BH13" s="5">
        <f t="shared" si="24"/>
        <v>35659.939936191658</v>
      </c>
      <c r="BI13" s="150"/>
      <c r="BJ13" s="2">
        <v>8</v>
      </c>
      <c r="BK13" s="118">
        <v>45078</v>
      </c>
      <c r="BL13" s="5">
        <f t="shared" si="52"/>
        <v>633955.08543528931</v>
      </c>
      <c r="BM13" s="5">
        <f t="shared" si="53"/>
        <v>4348.8737853582215</v>
      </c>
      <c r="BN13" s="5">
        <f t="shared" si="25"/>
        <v>518.72847752001553</v>
      </c>
      <c r="BO13" s="35">
        <f t="shared" si="26"/>
        <v>9.818900223769203E-3</v>
      </c>
      <c r="BP13" s="5">
        <f t="shared" si="27"/>
        <v>3830.145307838206</v>
      </c>
      <c r="BQ13" s="35">
        <f t="shared" si="28"/>
        <v>7.2499999999999995E-2</v>
      </c>
      <c r="BR13" s="5">
        <f t="shared" si="54"/>
        <v>4063.6430422308135</v>
      </c>
      <c r="BS13" s="5">
        <f t="shared" si="55"/>
        <v>30727.347240634961</v>
      </c>
      <c r="BT13" s="5">
        <f t="shared" si="29"/>
        <v>633436.35695776925</v>
      </c>
      <c r="BU13" s="5">
        <f t="shared" si="30"/>
        <v>34790.990282865772</v>
      </c>
      <c r="BV13" s="150"/>
      <c r="BW13" s="2">
        <v>8</v>
      </c>
      <c r="BX13" s="118">
        <v>45078</v>
      </c>
      <c r="BY13" s="5">
        <f t="shared" si="56"/>
        <v>633777.48737062188</v>
      </c>
      <c r="BZ13" s="5">
        <f t="shared" si="57"/>
        <v>4241.3034067672888</v>
      </c>
      <c r="CA13" s="5">
        <f t="shared" si="31"/>
        <v>544.26806377199455</v>
      </c>
      <c r="CB13" s="35">
        <f t="shared" si="32"/>
        <v>1.0305220515736929E-2</v>
      </c>
      <c r="CC13" s="5">
        <f t="shared" si="33"/>
        <v>3697.0353429952943</v>
      </c>
      <c r="CD13" s="35">
        <f t="shared" si="34"/>
        <v>7.0000000000000007E-2</v>
      </c>
      <c r="CE13" s="5">
        <f t="shared" si="58"/>
        <v>4266.7806931501864</v>
      </c>
      <c r="CF13" s="5">
        <f t="shared" si="59"/>
        <v>29663.646560988123</v>
      </c>
      <c r="CG13" s="5">
        <f t="shared" si="35"/>
        <v>633233.21930684987</v>
      </c>
      <c r="CH13" s="5">
        <f t="shared" si="36"/>
        <v>33930.427254138311</v>
      </c>
    </row>
    <row r="14" spans="1:86" ht="14.25" customHeight="1">
      <c r="A14" s="161">
        <f t="shared" si="65"/>
        <v>6</v>
      </c>
      <c r="B14" s="11">
        <f t="shared" si="66"/>
        <v>307123.49155054876</v>
      </c>
      <c r="C14" s="162">
        <f t="shared" si="60"/>
        <v>297434.18404166761</v>
      </c>
      <c r="D14" s="11">
        <f t="shared" si="61"/>
        <v>287754.35295605403</v>
      </c>
      <c r="E14" s="11">
        <f t="shared" si="62"/>
        <v>278085.0500309905</v>
      </c>
      <c r="F14" s="11">
        <f t="shared" si="63"/>
        <v>268427.37794641859</v>
      </c>
      <c r="G14" s="22">
        <f t="shared" si="64"/>
        <v>258782.4904654666</v>
      </c>
      <c r="H14" s="11"/>
      <c r="I14" s="150"/>
      <c r="J14" s="2">
        <v>9</v>
      </c>
      <c r="K14" s="118">
        <v>45108</v>
      </c>
      <c r="L14" s="5">
        <f t="shared" si="37"/>
        <v>634168.56432948413</v>
      </c>
      <c r="M14" s="5">
        <f t="shared" si="0"/>
        <v>4789.3246008246488</v>
      </c>
      <c r="N14" s="5">
        <f t="shared" si="1"/>
        <v>429.41572105944579</v>
      </c>
      <c r="O14" s="35">
        <f t="shared" si="2"/>
        <v>8.1255819707204829E-3</v>
      </c>
      <c r="P14" s="5">
        <f t="shared" si="3"/>
        <v>4359.908879765203</v>
      </c>
      <c r="Q14" s="35">
        <f t="shared" si="4"/>
        <v>8.249999999999999E-2</v>
      </c>
      <c r="R14" s="5">
        <f t="shared" si="38"/>
        <v>3760.8513915754438</v>
      </c>
      <c r="S14" s="5">
        <f t="shared" si="39"/>
        <v>39343.070015846395</v>
      </c>
      <c r="T14" s="5">
        <f t="shared" si="5"/>
        <v>633739.1486084247</v>
      </c>
      <c r="U14" s="5">
        <f t="shared" si="6"/>
        <v>43103.92140742184</v>
      </c>
      <c r="V14" s="150"/>
      <c r="W14" s="2">
        <v>9</v>
      </c>
      <c r="X14" s="118">
        <v>45108</v>
      </c>
      <c r="Y14" s="5">
        <f t="shared" si="40"/>
        <v>633997.0866831321</v>
      </c>
      <c r="Z14" s="5">
        <f t="shared" si="41"/>
        <v>4677.7491584810314</v>
      </c>
      <c r="AA14" s="5">
        <f t="shared" si="7"/>
        <v>451.10191392681736</v>
      </c>
      <c r="AB14" s="35">
        <f t="shared" si="8"/>
        <v>8.5382458071566886E-3</v>
      </c>
      <c r="AC14" s="5">
        <f t="shared" si="9"/>
        <v>4226.647244554214</v>
      </c>
      <c r="AD14" s="35">
        <f t="shared" si="10"/>
        <v>7.9999999999999988E-2</v>
      </c>
      <c r="AE14" s="5">
        <f t="shared" si="42"/>
        <v>3954.0152307948329</v>
      </c>
      <c r="AF14" s="5">
        <f t="shared" si="43"/>
        <v>38145.727195534448</v>
      </c>
      <c r="AG14" s="5">
        <f t="shared" si="11"/>
        <v>633545.98476920533</v>
      </c>
      <c r="AH14" s="5">
        <f t="shared" si="12"/>
        <v>42099.742426329278</v>
      </c>
      <c r="AI14" s="150"/>
      <c r="AJ14" s="2">
        <v>9</v>
      </c>
      <c r="AK14" s="118">
        <v>45108</v>
      </c>
      <c r="AL14" s="5">
        <f t="shared" si="44"/>
        <v>633818.05174106488</v>
      </c>
      <c r="AM14" s="5">
        <f t="shared" si="45"/>
        <v>4567.1280654389093</v>
      </c>
      <c r="AN14" s="5">
        <f t="shared" si="13"/>
        <v>473.71981461119867</v>
      </c>
      <c r="AO14" s="35">
        <f t="shared" si="14"/>
        <v>8.9688795699633082E-3</v>
      </c>
      <c r="AP14" s="5">
        <f t="shared" si="15"/>
        <v>4093.4082508277106</v>
      </c>
      <c r="AQ14" s="35">
        <f t="shared" si="16"/>
        <v>7.7499999999999999E-2</v>
      </c>
      <c r="AR14" s="5">
        <f t="shared" si="46"/>
        <v>4155.6680735463215</v>
      </c>
      <c r="AS14" s="5">
        <f t="shared" si="47"/>
        <v>36948.48451540387</v>
      </c>
      <c r="AT14" s="5">
        <f t="shared" si="17"/>
        <v>633344.33192645363</v>
      </c>
      <c r="AU14" s="5">
        <f t="shared" si="18"/>
        <v>41104.152588950194</v>
      </c>
      <c r="AV14" s="150"/>
      <c r="AW14" s="2">
        <v>9</v>
      </c>
      <c r="AX14" s="118">
        <v>45108</v>
      </c>
      <c r="AY14" s="5">
        <f t="shared" si="48"/>
        <v>633631.2214321323</v>
      </c>
      <c r="AZ14" s="5">
        <f t="shared" si="49"/>
        <v>4457.4924920239573</v>
      </c>
      <c r="BA14" s="5">
        <f t="shared" si="19"/>
        <v>497.29735807313091</v>
      </c>
      <c r="BB14" s="35">
        <f t="shared" si="20"/>
        <v>9.4180464835518715E-3</v>
      </c>
      <c r="BC14" s="5">
        <f t="shared" si="21"/>
        <v>3960.1951339508264</v>
      </c>
      <c r="BD14" s="35">
        <f t="shared" si="22"/>
        <v>7.4999999999999997E-2</v>
      </c>
      <c r="BE14" s="5">
        <f t="shared" si="50"/>
        <v>4366.0759259408806</v>
      </c>
      <c r="BF14" s="5">
        <f t="shared" si="51"/>
        <v>35751.356502274735</v>
      </c>
      <c r="BG14" s="5">
        <f t="shared" si="23"/>
        <v>633133.92407405912</v>
      </c>
      <c r="BH14" s="5">
        <f t="shared" si="24"/>
        <v>40117.432428215616</v>
      </c>
      <c r="BI14" s="150"/>
      <c r="BJ14" s="2">
        <v>9</v>
      </c>
      <c r="BK14" s="118">
        <v>45108</v>
      </c>
      <c r="BL14" s="5">
        <f t="shared" si="52"/>
        <v>633436.35695776925</v>
      </c>
      <c r="BM14" s="5">
        <f t="shared" si="53"/>
        <v>4348.8737853582215</v>
      </c>
      <c r="BN14" s="5">
        <f t="shared" si="25"/>
        <v>521.86246207169916</v>
      </c>
      <c r="BO14" s="35">
        <f t="shared" si="26"/>
        <v>9.8863121386603588E-3</v>
      </c>
      <c r="BP14" s="5">
        <f t="shared" si="27"/>
        <v>3827.0113232865224</v>
      </c>
      <c r="BQ14" s="35">
        <f t="shared" si="28"/>
        <v>7.2499999999999995E-2</v>
      </c>
      <c r="BR14" s="5">
        <f t="shared" si="54"/>
        <v>4585.5055043025131</v>
      </c>
      <c r="BS14" s="5">
        <f t="shared" si="55"/>
        <v>34554.358563921487</v>
      </c>
      <c r="BT14" s="5">
        <f t="shared" si="29"/>
        <v>632914.49449569755</v>
      </c>
      <c r="BU14" s="5">
        <f t="shared" si="30"/>
        <v>39139.864068224</v>
      </c>
      <c r="BV14" s="150"/>
      <c r="BW14" s="2">
        <v>9</v>
      </c>
      <c r="BX14" s="118">
        <v>45108</v>
      </c>
      <c r="BY14" s="5">
        <f t="shared" si="56"/>
        <v>633233.21930684987</v>
      </c>
      <c r="BZ14" s="5">
        <f t="shared" si="57"/>
        <v>4241.3034067672888</v>
      </c>
      <c r="CA14" s="5">
        <f t="shared" si="31"/>
        <v>547.44296081066432</v>
      </c>
      <c r="CB14" s="35">
        <f t="shared" si="32"/>
        <v>1.0374243374216659E-2</v>
      </c>
      <c r="CC14" s="5">
        <f t="shared" si="33"/>
        <v>3693.8604459566245</v>
      </c>
      <c r="CD14" s="35">
        <f t="shared" si="34"/>
        <v>7.0000000000000007E-2</v>
      </c>
      <c r="CE14" s="5">
        <f t="shared" si="58"/>
        <v>4814.2236539608512</v>
      </c>
      <c r="CF14" s="5">
        <f t="shared" si="59"/>
        <v>33357.507006944747</v>
      </c>
      <c r="CG14" s="5">
        <f t="shared" si="35"/>
        <v>632685.77634603926</v>
      </c>
      <c r="CH14" s="5">
        <f t="shared" si="36"/>
        <v>38171.730660905596</v>
      </c>
    </row>
    <row r="15" spans="1:86" ht="14.25" customHeight="1">
      <c r="A15" s="161">
        <f t="shared" si="65"/>
        <v>7</v>
      </c>
      <c r="B15" s="11">
        <f t="shared" si="66"/>
        <v>356297.22462618223</v>
      </c>
      <c r="C15" s="162">
        <f t="shared" si="60"/>
        <v>344974.55628303631</v>
      </c>
      <c r="D15" s="11">
        <f t="shared" si="61"/>
        <v>333665.45940341055</v>
      </c>
      <c r="E15" s="11">
        <f t="shared" si="62"/>
        <v>322371.36628631386</v>
      </c>
      <c r="F15" s="11">
        <f t="shared" si="63"/>
        <v>311093.77531260368</v>
      </c>
      <c r="G15" s="22">
        <f t="shared" si="64"/>
        <v>299834.25087765045</v>
      </c>
      <c r="H15" s="11"/>
      <c r="I15" s="150"/>
      <c r="J15" s="2">
        <v>10</v>
      </c>
      <c r="K15" s="118">
        <v>45139</v>
      </c>
      <c r="L15" s="5">
        <f t="shared" si="37"/>
        <v>633739.1486084247</v>
      </c>
      <c r="M15" s="5">
        <f t="shared" si="0"/>
        <v>4789.3246008246488</v>
      </c>
      <c r="N15" s="5">
        <f t="shared" si="1"/>
        <v>432.36795414172866</v>
      </c>
      <c r="O15" s="35">
        <f t="shared" si="2"/>
        <v>8.1869890176321843E-3</v>
      </c>
      <c r="P15" s="5">
        <f t="shared" si="3"/>
        <v>4356.9566466829201</v>
      </c>
      <c r="Q15" s="35">
        <f t="shared" si="4"/>
        <v>8.2500000000000004E-2</v>
      </c>
      <c r="R15" s="5">
        <f t="shared" si="38"/>
        <v>4193.2193457171725</v>
      </c>
      <c r="S15" s="5">
        <f t="shared" si="39"/>
        <v>43700.026662529315</v>
      </c>
      <c r="T15" s="5">
        <f t="shared" si="5"/>
        <v>633306.78065428301</v>
      </c>
      <c r="U15" s="5">
        <f t="shared" si="6"/>
        <v>47893.24600824649</v>
      </c>
      <c r="V15" s="150"/>
      <c r="W15" s="2">
        <v>10</v>
      </c>
      <c r="X15" s="118">
        <v>45139</v>
      </c>
      <c r="Y15" s="5">
        <f t="shared" si="40"/>
        <v>633545.98476920533</v>
      </c>
      <c r="Z15" s="5">
        <f t="shared" si="41"/>
        <v>4677.7491584810314</v>
      </c>
      <c r="AA15" s="5">
        <f t="shared" si="7"/>
        <v>454.10926001966254</v>
      </c>
      <c r="AB15" s="35">
        <f t="shared" si="8"/>
        <v>8.6012874380714151E-3</v>
      </c>
      <c r="AC15" s="5">
        <f t="shared" si="9"/>
        <v>4223.6398984613688</v>
      </c>
      <c r="AD15" s="35">
        <f t="shared" si="10"/>
        <v>7.9999999999999988E-2</v>
      </c>
      <c r="AE15" s="5">
        <f t="shared" si="42"/>
        <v>4408.1244908144954</v>
      </c>
      <c r="AF15" s="5">
        <f t="shared" si="43"/>
        <v>42369.367093995817</v>
      </c>
      <c r="AG15" s="5">
        <f t="shared" si="11"/>
        <v>633091.87550918572</v>
      </c>
      <c r="AH15" s="5">
        <f t="shared" si="12"/>
        <v>46777.491584810312</v>
      </c>
      <c r="AI15" s="150"/>
      <c r="AJ15" s="2">
        <v>10</v>
      </c>
      <c r="AK15" s="118">
        <v>45139</v>
      </c>
      <c r="AL15" s="5">
        <f t="shared" si="44"/>
        <v>633344.33192645363</v>
      </c>
      <c r="AM15" s="5">
        <f t="shared" si="45"/>
        <v>4567.1280654389093</v>
      </c>
      <c r="AN15" s="5">
        <f t="shared" si="13"/>
        <v>476.77925508056296</v>
      </c>
      <c r="AO15" s="35">
        <f t="shared" si="14"/>
        <v>9.0335553230010447E-3</v>
      </c>
      <c r="AP15" s="5">
        <f t="shared" si="15"/>
        <v>4090.3488103583463</v>
      </c>
      <c r="AQ15" s="35">
        <f t="shared" si="16"/>
        <v>7.7499999999999999E-2</v>
      </c>
      <c r="AR15" s="5">
        <f t="shared" si="46"/>
        <v>4632.447328626884</v>
      </c>
      <c r="AS15" s="5">
        <f t="shared" si="47"/>
        <v>41038.833325762214</v>
      </c>
      <c r="AT15" s="5">
        <f t="shared" si="17"/>
        <v>632867.55267137301</v>
      </c>
      <c r="AU15" s="5">
        <f t="shared" si="18"/>
        <v>45671.280654389098</v>
      </c>
      <c r="AV15" s="150"/>
      <c r="AW15" s="2">
        <v>10</v>
      </c>
      <c r="AX15" s="118">
        <v>45139</v>
      </c>
      <c r="AY15" s="5">
        <f t="shared" si="48"/>
        <v>633133.92407405912</v>
      </c>
      <c r="AZ15" s="5">
        <f t="shared" si="49"/>
        <v>4457.4924920239573</v>
      </c>
      <c r="BA15" s="5">
        <f t="shared" si="19"/>
        <v>500.40546656108836</v>
      </c>
      <c r="BB15" s="35">
        <f t="shared" si="20"/>
        <v>9.4843529471509685E-3</v>
      </c>
      <c r="BC15" s="5">
        <f t="shared" si="21"/>
        <v>3957.087025462869</v>
      </c>
      <c r="BD15" s="35">
        <f t="shared" si="22"/>
        <v>7.4999999999999997E-2</v>
      </c>
      <c r="BE15" s="5">
        <f t="shared" si="50"/>
        <v>4866.4813925019689</v>
      </c>
      <c r="BF15" s="5">
        <f t="shared" si="51"/>
        <v>39708.443527737603</v>
      </c>
      <c r="BG15" s="5">
        <f t="shared" si="23"/>
        <v>632633.51860749803</v>
      </c>
      <c r="BH15" s="5">
        <f t="shared" si="24"/>
        <v>44574.924920239573</v>
      </c>
      <c r="BI15" s="150"/>
      <c r="BJ15" s="2">
        <v>10</v>
      </c>
      <c r="BK15" s="118">
        <v>45139</v>
      </c>
      <c r="BL15" s="5">
        <f t="shared" si="52"/>
        <v>632914.49449569755</v>
      </c>
      <c r="BM15" s="5">
        <f t="shared" si="53"/>
        <v>4348.8737853582215</v>
      </c>
      <c r="BN15" s="5">
        <f t="shared" si="25"/>
        <v>525.01538111338232</v>
      </c>
      <c r="BO15" s="35">
        <f t="shared" si="26"/>
        <v>9.9542428371474367E-3</v>
      </c>
      <c r="BP15" s="5">
        <f t="shared" si="27"/>
        <v>3823.8584042448392</v>
      </c>
      <c r="BQ15" s="35">
        <f t="shared" si="28"/>
        <v>7.2499999999999995E-2</v>
      </c>
      <c r="BR15" s="5">
        <f t="shared" si="54"/>
        <v>5110.5208854158955</v>
      </c>
      <c r="BS15" s="5">
        <f t="shared" si="55"/>
        <v>38378.216968166329</v>
      </c>
      <c r="BT15" s="5">
        <f t="shared" si="29"/>
        <v>632389.47911458416</v>
      </c>
      <c r="BU15" s="5">
        <f t="shared" si="30"/>
        <v>43488.737853582221</v>
      </c>
      <c r="BV15" s="150"/>
      <c r="BW15" s="2">
        <v>10</v>
      </c>
      <c r="BX15" s="118">
        <v>45139</v>
      </c>
      <c r="BY15" s="5">
        <f t="shared" si="56"/>
        <v>632685.77634603926</v>
      </c>
      <c r="BZ15" s="5">
        <f t="shared" si="57"/>
        <v>4241.3034067672888</v>
      </c>
      <c r="CA15" s="5">
        <f t="shared" si="31"/>
        <v>550.63637808205976</v>
      </c>
      <c r="CB15" s="35">
        <f t="shared" si="32"/>
        <v>1.0443788661009437E-2</v>
      </c>
      <c r="CC15" s="5">
        <f t="shared" si="33"/>
        <v>3690.6670286852291</v>
      </c>
      <c r="CD15" s="35">
        <f t="shared" si="34"/>
        <v>7.0000000000000007E-2</v>
      </c>
      <c r="CE15" s="5">
        <f t="shared" si="58"/>
        <v>5364.8600320429105</v>
      </c>
      <c r="CF15" s="5">
        <f t="shared" si="59"/>
        <v>37048.174035629978</v>
      </c>
      <c r="CG15" s="5">
        <f t="shared" si="35"/>
        <v>632135.13996795716</v>
      </c>
      <c r="CH15" s="5">
        <f t="shared" si="36"/>
        <v>42413.034067672888</v>
      </c>
    </row>
    <row r="16" spans="1:86" ht="14.25" customHeight="1">
      <c r="A16" s="161">
        <f t="shared" si="65"/>
        <v>8</v>
      </c>
      <c r="B16" s="11">
        <f t="shared" si="66"/>
        <v>404759.87044191733</v>
      </c>
      <c r="C16" s="162">
        <f t="shared" si="60"/>
        <v>391801.74549640605</v>
      </c>
      <c r="D16" s="11">
        <f t="shared" si="61"/>
        <v>378862.22748684837</v>
      </c>
      <c r="E16" s="11">
        <f t="shared" si="62"/>
        <v>365943.18364785309</v>
      </c>
      <c r="F16" s="11">
        <f t="shared" si="63"/>
        <v>353046.56308665132</v>
      </c>
      <c r="G16" s="22">
        <f t="shared" si="64"/>
        <v>340174.3963747893</v>
      </c>
      <c r="H16" s="11"/>
      <c r="I16" s="150"/>
      <c r="J16" s="2">
        <v>11</v>
      </c>
      <c r="K16" s="118">
        <v>45170</v>
      </c>
      <c r="L16" s="5">
        <f t="shared" si="37"/>
        <v>633306.78065428301</v>
      </c>
      <c r="M16" s="5">
        <f t="shared" si="0"/>
        <v>4789.3246008246488</v>
      </c>
      <c r="N16" s="5">
        <f t="shared" si="1"/>
        <v>435.34048382645324</v>
      </c>
      <c r="O16" s="35">
        <f t="shared" si="2"/>
        <v>8.2489023732231666E-3</v>
      </c>
      <c r="P16" s="5">
        <f t="shared" si="3"/>
        <v>4353.9841169981955</v>
      </c>
      <c r="Q16" s="35">
        <f t="shared" si="4"/>
        <v>8.2500000000000004E-2</v>
      </c>
      <c r="R16" s="5">
        <f t="shared" si="38"/>
        <v>4628.5598295436257</v>
      </c>
      <c r="S16" s="5">
        <f t="shared" si="39"/>
        <v>48054.010779527511</v>
      </c>
      <c r="T16" s="5">
        <f t="shared" si="5"/>
        <v>632871.44017045654</v>
      </c>
      <c r="U16" s="5">
        <f t="shared" si="6"/>
        <v>52682.570609071139</v>
      </c>
      <c r="V16" s="150"/>
      <c r="W16" s="2">
        <v>11</v>
      </c>
      <c r="X16" s="118">
        <v>45170</v>
      </c>
      <c r="Y16" s="5">
        <f t="shared" si="40"/>
        <v>633091.87550918572</v>
      </c>
      <c r="Z16" s="5">
        <f t="shared" si="41"/>
        <v>4677.7491584810314</v>
      </c>
      <c r="AA16" s="5">
        <f t="shared" si="7"/>
        <v>457.13665508645954</v>
      </c>
      <c r="AB16" s="35">
        <f t="shared" si="8"/>
        <v>8.6648400860072673E-3</v>
      </c>
      <c r="AC16" s="5">
        <f t="shared" si="9"/>
        <v>4220.6125033945718</v>
      </c>
      <c r="AD16" s="35">
        <f t="shared" si="10"/>
        <v>0.08</v>
      </c>
      <c r="AE16" s="5">
        <f t="shared" si="42"/>
        <v>4865.2611459009549</v>
      </c>
      <c r="AF16" s="5">
        <f t="shared" si="43"/>
        <v>46589.979597390389</v>
      </c>
      <c r="AG16" s="5">
        <f t="shared" si="11"/>
        <v>632634.7388540993</v>
      </c>
      <c r="AH16" s="5">
        <f t="shared" si="12"/>
        <v>51455.240743291346</v>
      </c>
      <c r="AI16" s="150"/>
      <c r="AJ16" s="2">
        <v>11</v>
      </c>
      <c r="AK16" s="118">
        <v>45170</v>
      </c>
      <c r="AL16" s="5">
        <f t="shared" si="44"/>
        <v>632867.55267137301</v>
      </c>
      <c r="AM16" s="5">
        <f t="shared" si="45"/>
        <v>4567.1280654389093</v>
      </c>
      <c r="AN16" s="5">
        <f t="shared" si="13"/>
        <v>479.85845443629205</v>
      </c>
      <c r="AO16" s="35">
        <f t="shared" si="14"/>
        <v>9.0987465369797502E-3</v>
      </c>
      <c r="AP16" s="5">
        <f t="shared" si="15"/>
        <v>4087.2696110026172</v>
      </c>
      <c r="AQ16" s="35">
        <f t="shared" si="16"/>
        <v>7.7499999999999999E-2</v>
      </c>
      <c r="AR16" s="5">
        <f t="shared" si="46"/>
        <v>5112.305783063176</v>
      </c>
      <c r="AS16" s="5">
        <f t="shared" si="47"/>
        <v>45126.10293676483</v>
      </c>
      <c r="AT16" s="5">
        <f t="shared" si="17"/>
        <v>632387.69421693671</v>
      </c>
      <c r="AU16" s="5">
        <f t="shared" si="18"/>
        <v>50238.408719828003</v>
      </c>
      <c r="AV16" s="150"/>
      <c r="AW16" s="2">
        <v>11</v>
      </c>
      <c r="AX16" s="118">
        <v>45170</v>
      </c>
      <c r="AY16" s="5">
        <f t="shared" si="48"/>
        <v>632633.51860749803</v>
      </c>
      <c r="AZ16" s="5">
        <f t="shared" si="49"/>
        <v>4457.4924920239573</v>
      </c>
      <c r="BA16" s="5">
        <f t="shared" si="19"/>
        <v>503.53300072709499</v>
      </c>
      <c r="BB16" s="35">
        <f t="shared" si="20"/>
        <v>9.5511790491676369E-3</v>
      </c>
      <c r="BC16" s="5">
        <f t="shared" si="21"/>
        <v>3953.9594912968623</v>
      </c>
      <c r="BD16" s="35">
        <f t="shared" si="22"/>
        <v>7.4999999999999997E-2</v>
      </c>
      <c r="BE16" s="5">
        <f t="shared" si="50"/>
        <v>5370.0143932290639</v>
      </c>
      <c r="BF16" s="5">
        <f t="shared" si="51"/>
        <v>43662.403019034464</v>
      </c>
      <c r="BG16" s="5">
        <f t="shared" si="23"/>
        <v>632129.98560677096</v>
      </c>
      <c r="BH16" s="5">
        <f t="shared" si="24"/>
        <v>49032.41741226353</v>
      </c>
      <c r="BI16" s="150"/>
      <c r="BJ16" s="2">
        <v>11</v>
      </c>
      <c r="BK16" s="118">
        <v>45170</v>
      </c>
      <c r="BL16" s="5">
        <f t="shared" si="52"/>
        <v>632389.47911458416</v>
      </c>
      <c r="BM16" s="5">
        <f t="shared" si="53"/>
        <v>4348.8737853582215</v>
      </c>
      <c r="BN16" s="5">
        <f t="shared" si="25"/>
        <v>528.18734904094254</v>
      </c>
      <c r="BO16" s="35">
        <f t="shared" si="26"/>
        <v>1.00226970843436E-2</v>
      </c>
      <c r="BP16" s="5">
        <f t="shared" si="27"/>
        <v>3820.686436317279</v>
      </c>
      <c r="BQ16" s="35">
        <f t="shared" si="28"/>
        <v>7.2499999999999995E-2</v>
      </c>
      <c r="BR16" s="5">
        <f t="shared" si="54"/>
        <v>5638.708234456838</v>
      </c>
      <c r="BS16" s="5">
        <f t="shared" si="55"/>
        <v>42198.903404483608</v>
      </c>
      <c r="BT16" s="5">
        <f t="shared" si="29"/>
        <v>631861.29176554317</v>
      </c>
      <c r="BU16" s="5">
        <f t="shared" si="30"/>
        <v>47837.611638940449</v>
      </c>
      <c r="BV16" s="150"/>
      <c r="BW16" s="2">
        <v>11</v>
      </c>
      <c r="BX16" s="118">
        <v>45170</v>
      </c>
      <c r="BY16" s="5">
        <f t="shared" si="56"/>
        <v>632135.13996795716</v>
      </c>
      <c r="BZ16" s="5">
        <f t="shared" si="57"/>
        <v>4241.3034067672888</v>
      </c>
      <c r="CA16" s="5">
        <f t="shared" si="31"/>
        <v>553.84842362087193</v>
      </c>
      <c r="CB16" s="35">
        <f t="shared" si="32"/>
        <v>1.0513861140178597E-2</v>
      </c>
      <c r="CC16" s="5">
        <f t="shared" si="33"/>
        <v>3687.4549831464169</v>
      </c>
      <c r="CD16" s="35">
        <f t="shared" si="34"/>
        <v>7.0000000000000007E-2</v>
      </c>
      <c r="CE16" s="5">
        <f t="shared" si="58"/>
        <v>5918.7084556637819</v>
      </c>
      <c r="CF16" s="5">
        <f t="shared" si="59"/>
        <v>40735.629018776395</v>
      </c>
      <c r="CG16" s="5">
        <f t="shared" si="35"/>
        <v>631581.29154433624</v>
      </c>
      <c r="CH16" s="5">
        <f t="shared" si="36"/>
        <v>46654.337474440181</v>
      </c>
    </row>
    <row r="17" spans="1:86" ht="14.25" customHeight="1">
      <c r="A17" s="161">
        <f t="shared" si="65"/>
        <v>9</v>
      </c>
      <c r="B17" s="11">
        <f t="shared" si="66"/>
        <v>452450.49440970802</v>
      </c>
      <c r="C17" s="162">
        <f t="shared" si="60"/>
        <v>437856.55784218927</v>
      </c>
      <c r="D17" s="11">
        <f t="shared" si="61"/>
        <v>423287.2865509371</v>
      </c>
      <c r="E17" s="11">
        <f t="shared" si="62"/>
        <v>408745.03370960423</v>
      </c>
      <c r="F17" s="11">
        <f t="shared" si="63"/>
        <v>394232.2503085116</v>
      </c>
      <c r="G17" s="22">
        <f t="shared" si="64"/>
        <v>379751.48425713636</v>
      </c>
      <c r="H17" s="11"/>
      <c r="I17" s="150"/>
      <c r="J17" s="2">
        <v>12</v>
      </c>
      <c r="K17" s="118">
        <v>45200</v>
      </c>
      <c r="L17" s="5">
        <f t="shared" si="37"/>
        <v>632871.44017045654</v>
      </c>
      <c r="M17" s="5">
        <f t="shared" si="0"/>
        <v>4789.3246008246488</v>
      </c>
      <c r="N17" s="5">
        <f t="shared" si="1"/>
        <v>438.33344965276046</v>
      </c>
      <c r="O17" s="35">
        <f t="shared" si="2"/>
        <v>8.3113268540233164E-3</v>
      </c>
      <c r="P17" s="5">
        <f t="shared" si="3"/>
        <v>4350.9911511718883</v>
      </c>
      <c r="Q17" s="35">
        <f t="shared" si="4"/>
        <v>8.249999999999999E-2</v>
      </c>
      <c r="R17" s="5">
        <f t="shared" si="38"/>
        <v>5066.8932791963862</v>
      </c>
      <c r="S17" s="5">
        <f t="shared" si="39"/>
        <v>52405.0019306994</v>
      </c>
      <c r="T17" s="5">
        <f t="shared" si="5"/>
        <v>632433.10672080377</v>
      </c>
      <c r="U17" s="5">
        <f t="shared" si="6"/>
        <v>57471.895209895789</v>
      </c>
      <c r="V17" s="150"/>
      <c r="W17" s="2">
        <v>12</v>
      </c>
      <c r="X17" s="118">
        <v>45200</v>
      </c>
      <c r="Y17" s="5">
        <f t="shared" si="40"/>
        <v>632634.7388540993</v>
      </c>
      <c r="Z17" s="5">
        <f t="shared" si="41"/>
        <v>4677.7491584810314</v>
      </c>
      <c r="AA17" s="5">
        <f t="shared" si="7"/>
        <v>460.1842327870354</v>
      </c>
      <c r="AB17" s="35">
        <f t="shared" si="8"/>
        <v>8.72890856965409E-3</v>
      </c>
      <c r="AC17" s="5">
        <f t="shared" si="9"/>
        <v>4217.564925693996</v>
      </c>
      <c r="AD17" s="35">
        <f t="shared" si="10"/>
        <v>8.0000000000000016E-2</v>
      </c>
      <c r="AE17" s="5">
        <f t="shared" si="42"/>
        <v>5325.4453786879903</v>
      </c>
      <c r="AF17" s="5">
        <f t="shared" si="43"/>
        <v>50807.544523084383</v>
      </c>
      <c r="AG17" s="5">
        <f t="shared" si="11"/>
        <v>632174.5546213123</v>
      </c>
      <c r="AH17" s="5">
        <f t="shared" si="12"/>
        <v>56132.989901772373</v>
      </c>
      <c r="AI17" s="150"/>
      <c r="AJ17" s="2">
        <v>12</v>
      </c>
      <c r="AK17" s="118">
        <v>45200</v>
      </c>
      <c r="AL17" s="5">
        <f t="shared" si="44"/>
        <v>632387.69421693671</v>
      </c>
      <c r="AM17" s="5">
        <f t="shared" si="45"/>
        <v>4567.1280654389093</v>
      </c>
      <c r="AN17" s="5">
        <f t="shared" si="13"/>
        <v>482.95754028785996</v>
      </c>
      <c r="AO17" s="35">
        <f t="shared" si="14"/>
        <v>9.1644580317627317E-3</v>
      </c>
      <c r="AP17" s="5">
        <f t="shared" si="15"/>
        <v>4084.1705251510493</v>
      </c>
      <c r="AQ17" s="35">
        <f t="shared" si="16"/>
        <v>7.7499999999999999E-2</v>
      </c>
      <c r="AR17" s="5">
        <f t="shared" si="46"/>
        <v>5595.263323351036</v>
      </c>
      <c r="AS17" s="5">
        <f t="shared" si="47"/>
        <v>49210.27346191588</v>
      </c>
      <c r="AT17" s="5">
        <f t="shared" si="17"/>
        <v>631904.73667664884</v>
      </c>
      <c r="AU17" s="5">
        <f t="shared" si="18"/>
        <v>54805.536785266915</v>
      </c>
      <c r="AV17" s="150"/>
      <c r="AW17" s="2">
        <v>12</v>
      </c>
      <c r="AX17" s="118">
        <v>45200</v>
      </c>
      <c r="AY17" s="5">
        <f t="shared" si="48"/>
        <v>632129.98560677096</v>
      </c>
      <c r="AZ17" s="5">
        <f t="shared" si="49"/>
        <v>4457.4924920239573</v>
      </c>
      <c r="BA17" s="5">
        <f t="shared" si="19"/>
        <v>506.68008198163898</v>
      </c>
      <c r="BB17" s="35">
        <f t="shared" si="20"/>
        <v>9.618529609765978E-3</v>
      </c>
      <c r="BC17" s="5">
        <f t="shared" si="21"/>
        <v>3950.8124100423183</v>
      </c>
      <c r="BD17" s="35">
        <f t="shared" si="22"/>
        <v>7.4999999999999997E-2</v>
      </c>
      <c r="BE17" s="5">
        <f t="shared" si="50"/>
        <v>5876.6944752107029</v>
      </c>
      <c r="BF17" s="5">
        <f t="shared" si="51"/>
        <v>47613.215429076779</v>
      </c>
      <c r="BG17" s="5">
        <f t="shared" si="23"/>
        <v>631623.30552478938</v>
      </c>
      <c r="BH17" s="5">
        <f t="shared" si="24"/>
        <v>53489.90990428748</v>
      </c>
      <c r="BI17" s="150"/>
      <c r="BJ17" s="2">
        <v>12</v>
      </c>
      <c r="BK17" s="118">
        <v>45200</v>
      </c>
      <c r="BL17" s="5">
        <f t="shared" si="52"/>
        <v>631861.29176554317</v>
      </c>
      <c r="BM17" s="5">
        <f t="shared" si="53"/>
        <v>4348.8737853582215</v>
      </c>
      <c r="BN17" s="5">
        <f t="shared" si="25"/>
        <v>531.37848094139827</v>
      </c>
      <c r="BO17" s="35">
        <f t="shared" si="26"/>
        <v>1.009167969995358E-2</v>
      </c>
      <c r="BP17" s="5">
        <f t="shared" si="27"/>
        <v>3817.4953044168233</v>
      </c>
      <c r="BQ17" s="35">
        <f t="shared" si="28"/>
        <v>7.2499999999999995E-2</v>
      </c>
      <c r="BR17" s="5">
        <f t="shared" si="54"/>
        <v>6170.0867153982363</v>
      </c>
      <c r="BS17" s="5">
        <f t="shared" si="55"/>
        <v>46016.398708900429</v>
      </c>
      <c r="BT17" s="5">
        <f t="shared" si="29"/>
        <v>631329.91328460176</v>
      </c>
      <c r="BU17" s="5">
        <f t="shared" si="30"/>
        <v>52186.485424298662</v>
      </c>
      <c r="BV17" s="150"/>
      <c r="BW17" s="2">
        <v>12</v>
      </c>
      <c r="BX17" s="118">
        <v>45200</v>
      </c>
      <c r="BY17" s="5">
        <f t="shared" si="56"/>
        <v>631581.29154433624</v>
      </c>
      <c r="BZ17" s="5">
        <f t="shared" si="57"/>
        <v>4241.3034067672888</v>
      </c>
      <c r="CA17" s="5">
        <f t="shared" si="31"/>
        <v>557.07920609199391</v>
      </c>
      <c r="CB17" s="35">
        <f t="shared" si="32"/>
        <v>1.0584465630319659E-2</v>
      </c>
      <c r="CC17" s="5">
        <f t="shared" si="33"/>
        <v>3684.2242006752949</v>
      </c>
      <c r="CD17" s="35">
        <f t="shared" si="34"/>
        <v>7.0000000000000007E-2</v>
      </c>
      <c r="CE17" s="5">
        <f t="shared" si="58"/>
        <v>6475.7876617557758</v>
      </c>
      <c r="CF17" s="5">
        <f t="shared" si="59"/>
        <v>44419.853219451688</v>
      </c>
      <c r="CG17" s="5">
        <f t="shared" si="35"/>
        <v>631024.21233824419</v>
      </c>
      <c r="CH17" s="5">
        <f t="shared" si="36"/>
        <v>50895.640881207466</v>
      </c>
    </row>
    <row r="18" spans="1:86" ht="14.25" customHeight="1">
      <c r="A18" s="161">
        <f t="shared" si="65"/>
        <v>10</v>
      </c>
      <c r="B18" s="11">
        <f t="shared" si="66"/>
        <v>499302.94032634282</v>
      </c>
      <c r="C18" s="162">
        <f t="shared" si="60"/>
        <v>483074.88642130693</v>
      </c>
      <c r="D18" s="11">
        <f t="shared" si="61"/>
        <v>466878.65833092446</v>
      </c>
      <c r="E18" s="11">
        <f t="shared" si="62"/>
        <v>450717.14190905064</v>
      </c>
      <c r="F18" s="11">
        <f t="shared" si="63"/>
        <v>434593.33642684139</v>
      </c>
      <c r="G18" s="22">
        <f t="shared" si="64"/>
        <v>418510.35302802012</v>
      </c>
      <c r="H18" s="11"/>
      <c r="I18" s="150"/>
      <c r="J18" s="2">
        <v>13</v>
      </c>
      <c r="K18" s="118">
        <v>45231</v>
      </c>
      <c r="L18" s="5">
        <f t="shared" si="37"/>
        <v>632433.10672080377</v>
      </c>
      <c r="M18" s="5">
        <f t="shared" si="0"/>
        <v>4789.3246008246488</v>
      </c>
      <c r="N18" s="5">
        <f t="shared" si="1"/>
        <v>441.34699211912266</v>
      </c>
      <c r="O18" s="35">
        <f t="shared" si="2"/>
        <v>8.3742673322248079E-3</v>
      </c>
      <c r="P18" s="5">
        <f t="shared" si="3"/>
        <v>4347.9776087055261</v>
      </c>
      <c r="Q18" s="35">
        <f t="shared" si="4"/>
        <v>8.2500000000000004E-2</v>
      </c>
      <c r="R18" s="5">
        <f t="shared" si="38"/>
        <v>5508.2402713155088</v>
      </c>
      <c r="S18" s="5">
        <f t="shared" si="39"/>
        <v>56752.979539404929</v>
      </c>
      <c r="T18" s="5">
        <f t="shared" si="5"/>
        <v>631991.75972868467</v>
      </c>
      <c r="U18" s="5">
        <f t="shared" si="6"/>
        <v>62261.219810720439</v>
      </c>
      <c r="V18" s="150"/>
      <c r="W18" s="2">
        <v>13</v>
      </c>
      <c r="X18" s="118">
        <v>45231</v>
      </c>
      <c r="Y18" s="5">
        <f t="shared" si="40"/>
        <v>632174.5546213123</v>
      </c>
      <c r="Z18" s="5">
        <f t="shared" si="41"/>
        <v>4677.7491584810314</v>
      </c>
      <c r="AA18" s="5">
        <f t="shared" si="7"/>
        <v>463.25212767228277</v>
      </c>
      <c r="AB18" s="35">
        <f t="shared" si="8"/>
        <v>8.7934977632837218E-3</v>
      </c>
      <c r="AC18" s="5">
        <f t="shared" si="9"/>
        <v>4214.4970308087486</v>
      </c>
      <c r="AD18" s="35">
        <f t="shared" si="10"/>
        <v>7.9999999999999988E-2</v>
      </c>
      <c r="AE18" s="5">
        <f t="shared" si="42"/>
        <v>5788.6975063602731</v>
      </c>
      <c r="AF18" s="5">
        <f t="shared" si="43"/>
        <v>55022.041553893134</v>
      </c>
      <c r="AG18" s="5">
        <f t="shared" si="11"/>
        <v>631711.30249363999</v>
      </c>
      <c r="AH18" s="5">
        <f t="shared" si="12"/>
        <v>60810.739060253407</v>
      </c>
      <c r="AI18" s="150"/>
      <c r="AJ18" s="2">
        <v>13</v>
      </c>
      <c r="AK18" s="118">
        <v>45231</v>
      </c>
      <c r="AL18" s="5">
        <f t="shared" si="44"/>
        <v>631904.73667664884</v>
      </c>
      <c r="AM18" s="5">
        <f t="shared" si="45"/>
        <v>4567.1280654389093</v>
      </c>
      <c r="AN18" s="5">
        <f t="shared" si="13"/>
        <v>486.07664106888569</v>
      </c>
      <c r="AO18" s="35">
        <f t="shared" si="14"/>
        <v>9.2306946827198488E-3</v>
      </c>
      <c r="AP18" s="5">
        <f t="shared" si="15"/>
        <v>4081.0514243700236</v>
      </c>
      <c r="AQ18" s="35">
        <f t="shared" si="16"/>
        <v>7.7499999999999999E-2</v>
      </c>
      <c r="AR18" s="5">
        <f t="shared" si="46"/>
        <v>6081.3399644199217</v>
      </c>
      <c r="AS18" s="5">
        <f t="shared" si="47"/>
        <v>53291.324886285904</v>
      </c>
      <c r="AT18" s="5">
        <f t="shared" si="17"/>
        <v>631418.66003557993</v>
      </c>
      <c r="AU18" s="5">
        <f t="shared" si="18"/>
        <v>59372.664850705827</v>
      </c>
      <c r="AV18" s="150"/>
      <c r="AW18" s="2">
        <v>13</v>
      </c>
      <c r="AX18" s="118">
        <v>45231</v>
      </c>
      <c r="AY18" s="5">
        <f t="shared" si="48"/>
        <v>631623.30552478938</v>
      </c>
      <c r="AZ18" s="5">
        <f t="shared" si="49"/>
        <v>4457.4924920239573</v>
      </c>
      <c r="BA18" s="5">
        <f t="shared" si="19"/>
        <v>509.84683249402406</v>
      </c>
      <c r="BB18" s="35">
        <f t="shared" si="20"/>
        <v>9.6864095045463266E-3</v>
      </c>
      <c r="BC18" s="5">
        <f t="shared" si="21"/>
        <v>3947.6456595299333</v>
      </c>
      <c r="BD18" s="35">
        <f t="shared" si="22"/>
        <v>7.4999999999999997E-2</v>
      </c>
      <c r="BE18" s="5">
        <f t="shared" si="50"/>
        <v>6386.5413077047269</v>
      </c>
      <c r="BF18" s="5">
        <f t="shared" si="51"/>
        <v>51560.861088606711</v>
      </c>
      <c r="BG18" s="5">
        <f t="shared" si="23"/>
        <v>631113.45869229536</v>
      </c>
      <c r="BH18" s="5">
        <f t="shared" si="24"/>
        <v>57947.402396311438</v>
      </c>
      <c r="BI18" s="150"/>
      <c r="BJ18" s="2">
        <v>13</v>
      </c>
      <c r="BK18" s="118">
        <v>45231</v>
      </c>
      <c r="BL18" s="5">
        <f t="shared" si="52"/>
        <v>631329.91328460176</v>
      </c>
      <c r="BM18" s="5">
        <f t="shared" si="53"/>
        <v>4348.8737853582215</v>
      </c>
      <c r="BN18" s="5">
        <f t="shared" si="25"/>
        <v>534.58889259708576</v>
      </c>
      <c r="BO18" s="35">
        <f t="shared" si="26"/>
        <v>1.0161195559053345E-2</v>
      </c>
      <c r="BP18" s="5">
        <f t="shared" si="27"/>
        <v>3814.2848927611358</v>
      </c>
      <c r="BQ18" s="35">
        <f t="shared" si="28"/>
        <v>7.2499999999999995E-2</v>
      </c>
      <c r="BR18" s="5">
        <f t="shared" si="54"/>
        <v>6704.675607995322</v>
      </c>
      <c r="BS18" s="5">
        <f t="shared" si="55"/>
        <v>49830.683601661563</v>
      </c>
      <c r="BT18" s="5">
        <f t="shared" si="29"/>
        <v>630795.32439200464</v>
      </c>
      <c r="BU18" s="5">
        <f t="shared" si="30"/>
        <v>56535.359209656883</v>
      </c>
      <c r="BV18" s="150"/>
      <c r="BW18" s="2">
        <v>13</v>
      </c>
      <c r="BX18" s="118">
        <v>45231</v>
      </c>
      <c r="BY18" s="5">
        <f t="shared" si="56"/>
        <v>631024.21233824419</v>
      </c>
      <c r="BZ18" s="5">
        <f t="shared" si="57"/>
        <v>4241.3034067672888</v>
      </c>
      <c r="CA18" s="5">
        <f t="shared" si="31"/>
        <v>560.32883479419752</v>
      </c>
      <c r="CB18" s="35">
        <f t="shared" si="32"/>
        <v>1.0655607005339714E-2</v>
      </c>
      <c r="CC18" s="5">
        <f t="shared" si="33"/>
        <v>3680.9745719730913</v>
      </c>
      <c r="CD18" s="35">
        <f t="shared" si="34"/>
        <v>7.0000000000000007E-2</v>
      </c>
      <c r="CE18" s="5">
        <f t="shared" si="58"/>
        <v>7036.1164965499738</v>
      </c>
      <c r="CF18" s="5">
        <f t="shared" si="59"/>
        <v>48100.827791424781</v>
      </c>
      <c r="CG18" s="5">
        <f t="shared" si="35"/>
        <v>630463.88350344996</v>
      </c>
      <c r="CH18" s="5">
        <f t="shared" si="36"/>
        <v>55136.944287974751</v>
      </c>
    </row>
    <row r="19" spans="1:86" ht="14.25" customHeight="1">
      <c r="A19" s="161">
        <f t="shared" si="65"/>
        <v>11</v>
      </c>
      <c r="B19" s="11">
        <f t="shared" si="66"/>
        <v>545245.38292207394</v>
      </c>
      <c r="C19" s="162">
        <f t="shared" si="60"/>
        <v>527387.30349367321</v>
      </c>
      <c r="D19" s="11">
        <f t="shared" si="61"/>
        <v>509569.38690181944</v>
      </c>
      <c r="E19" s="11">
        <f t="shared" si="62"/>
        <v>491795.09322904173</v>
      </c>
      <c r="F19" s="11">
        <f t="shared" si="63"/>
        <v>474068.01074686844</v>
      </c>
      <c r="G19" s="22">
        <f t="shared" si="64"/>
        <v>456391.85356171487</v>
      </c>
      <c r="H19" s="11"/>
      <c r="I19" s="150"/>
      <c r="J19" s="2">
        <v>14</v>
      </c>
      <c r="K19" s="118">
        <v>45261</v>
      </c>
      <c r="L19" s="5">
        <f t="shared" si="37"/>
        <v>631991.75972868467</v>
      </c>
      <c r="M19" s="5">
        <f t="shared" si="0"/>
        <v>4789.3246008246488</v>
      </c>
      <c r="N19" s="5">
        <f t="shared" si="1"/>
        <v>444.3812526899419</v>
      </c>
      <c r="O19" s="35">
        <f t="shared" si="2"/>
        <v>8.4377287364768624E-3</v>
      </c>
      <c r="P19" s="5">
        <f t="shared" si="3"/>
        <v>4344.9433481347069</v>
      </c>
      <c r="Q19" s="35">
        <f t="shared" si="4"/>
        <v>8.249999999999999E-2</v>
      </c>
      <c r="R19" s="5">
        <f t="shared" si="38"/>
        <v>5952.6215240054507</v>
      </c>
      <c r="S19" s="5">
        <f t="shared" si="39"/>
        <v>61097.922887539637</v>
      </c>
      <c r="T19" s="5">
        <f t="shared" si="5"/>
        <v>631547.37847599469</v>
      </c>
      <c r="U19" s="5">
        <f t="shared" si="6"/>
        <v>67050.544411545081</v>
      </c>
      <c r="V19" s="150"/>
      <c r="W19" s="2">
        <v>14</v>
      </c>
      <c r="X19" s="118">
        <v>45261</v>
      </c>
      <c r="Y19" s="5">
        <f t="shared" si="40"/>
        <v>631711.30249363999</v>
      </c>
      <c r="Z19" s="5">
        <f t="shared" si="41"/>
        <v>4677.7491584810314</v>
      </c>
      <c r="AA19" s="5">
        <f t="shared" si="7"/>
        <v>466.340475190098</v>
      </c>
      <c r="AB19" s="35">
        <f t="shared" si="8"/>
        <v>8.858612597544141E-3</v>
      </c>
      <c r="AC19" s="5">
        <f t="shared" si="9"/>
        <v>4211.4086832909334</v>
      </c>
      <c r="AD19" s="35">
        <f t="shared" si="10"/>
        <v>0.08</v>
      </c>
      <c r="AE19" s="5">
        <f t="shared" si="42"/>
        <v>6255.0379815503711</v>
      </c>
      <c r="AF19" s="5">
        <f t="shared" si="43"/>
        <v>59233.450237184064</v>
      </c>
      <c r="AG19" s="5">
        <f t="shared" si="11"/>
        <v>631244.96201844991</v>
      </c>
      <c r="AH19" s="5">
        <f t="shared" si="12"/>
        <v>65488.488218734434</v>
      </c>
      <c r="AI19" s="150"/>
      <c r="AJ19" s="2">
        <v>14</v>
      </c>
      <c r="AK19" s="118">
        <v>45261</v>
      </c>
      <c r="AL19" s="5">
        <f t="shared" si="44"/>
        <v>631418.66003557993</v>
      </c>
      <c r="AM19" s="5">
        <f t="shared" si="45"/>
        <v>4567.1280654389093</v>
      </c>
      <c r="AN19" s="5">
        <f t="shared" si="13"/>
        <v>489.21588604245562</v>
      </c>
      <c r="AO19" s="35">
        <f t="shared" si="14"/>
        <v>9.2974614215212831E-3</v>
      </c>
      <c r="AP19" s="5">
        <f t="shared" si="15"/>
        <v>4077.9121793964537</v>
      </c>
      <c r="AQ19" s="35">
        <f t="shared" si="16"/>
        <v>7.7499999999999999E-2</v>
      </c>
      <c r="AR19" s="5">
        <f t="shared" si="46"/>
        <v>6570.5558504623768</v>
      </c>
      <c r="AS19" s="5">
        <f t="shared" si="47"/>
        <v>57369.237065682355</v>
      </c>
      <c r="AT19" s="5">
        <f t="shared" si="17"/>
        <v>630929.44414953748</v>
      </c>
      <c r="AU19" s="5">
        <f t="shared" si="18"/>
        <v>63939.792916144732</v>
      </c>
      <c r="AV19" s="150"/>
      <c r="AW19" s="2">
        <v>14</v>
      </c>
      <c r="AX19" s="118">
        <v>45261</v>
      </c>
      <c r="AY19" s="5">
        <f t="shared" si="48"/>
        <v>631113.45869229536</v>
      </c>
      <c r="AZ19" s="5">
        <f t="shared" si="49"/>
        <v>4457.4924920239573</v>
      </c>
      <c r="BA19" s="5">
        <f t="shared" si="19"/>
        <v>513.03337519711158</v>
      </c>
      <c r="BB19" s="35">
        <f t="shared" si="20"/>
        <v>9.7548236653386654E-3</v>
      </c>
      <c r="BC19" s="5">
        <f t="shared" si="21"/>
        <v>3944.4591168268457</v>
      </c>
      <c r="BD19" s="35">
        <f t="shared" si="22"/>
        <v>7.4999999999999997E-2</v>
      </c>
      <c r="BE19" s="5">
        <f t="shared" si="50"/>
        <v>6899.574682901839</v>
      </c>
      <c r="BF19" s="5">
        <f t="shared" si="51"/>
        <v>55505.320205433556</v>
      </c>
      <c r="BG19" s="5">
        <f t="shared" si="23"/>
        <v>630600.42531709827</v>
      </c>
      <c r="BH19" s="5">
        <f t="shared" si="24"/>
        <v>62404.894888335395</v>
      </c>
      <c r="BI19" s="150"/>
      <c r="BJ19" s="2">
        <v>14</v>
      </c>
      <c r="BK19" s="118">
        <v>45261</v>
      </c>
      <c r="BL19" s="5">
        <f t="shared" si="52"/>
        <v>630795.32439200464</v>
      </c>
      <c r="BM19" s="5">
        <f t="shared" si="53"/>
        <v>4348.8737853582215</v>
      </c>
      <c r="BN19" s="5">
        <f t="shared" si="25"/>
        <v>537.81870048986048</v>
      </c>
      <c r="BO19" s="35">
        <f t="shared" si="26"/>
        <v>1.0231249592883204E-2</v>
      </c>
      <c r="BP19" s="5">
        <f t="shared" si="27"/>
        <v>3811.0550848683611</v>
      </c>
      <c r="BQ19" s="35">
        <f t="shared" si="28"/>
        <v>7.2499999999999995E-2</v>
      </c>
      <c r="BR19" s="5">
        <f t="shared" si="54"/>
        <v>7242.494308485182</v>
      </c>
      <c r="BS19" s="5">
        <f t="shared" si="55"/>
        <v>53641.738686529927</v>
      </c>
      <c r="BT19" s="5">
        <f t="shared" si="29"/>
        <v>630257.50569151482</v>
      </c>
      <c r="BU19" s="5">
        <f t="shared" si="30"/>
        <v>60884.232995015111</v>
      </c>
      <c r="BV19" s="150"/>
      <c r="BW19" s="2">
        <v>14</v>
      </c>
      <c r="BX19" s="118">
        <v>45261</v>
      </c>
      <c r="BY19" s="5">
        <f t="shared" si="56"/>
        <v>630463.88350344996</v>
      </c>
      <c r="BZ19" s="5">
        <f t="shared" si="57"/>
        <v>4241.3034067672888</v>
      </c>
      <c r="CA19" s="5">
        <f t="shared" si="31"/>
        <v>563.59741966383035</v>
      </c>
      <c r="CB19" s="35">
        <f t="shared" si="32"/>
        <v>1.0727290195250264E-2</v>
      </c>
      <c r="CC19" s="5">
        <f t="shared" si="33"/>
        <v>3677.7059871034585</v>
      </c>
      <c r="CD19" s="35">
        <f t="shared" si="34"/>
        <v>7.0000000000000007E-2</v>
      </c>
      <c r="CE19" s="5">
        <f t="shared" si="58"/>
        <v>7599.7139162138046</v>
      </c>
      <c r="CF19" s="5">
        <f t="shared" si="59"/>
        <v>51778.533778528239</v>
      </c>
      <c r="CG19" s="5">
        <f t="shared" si="35"/>
        <v>629900.28608378617</v>
      </c>
      <c r="CH19" s="5">
        <f t="shared" si="36"/>
        <v>59378.247694742044</v>
      </c>
    </row>
    <row r="20" spans="1:86" ht="14.25" customHeight="1">
      <c r="A20" s="161">
        <f t="shared" si="65"/>
        <v>12</v>
      </c>
      <c r="B20" s="11">
        <f t="shared" si="66"/>
        <v>590199.84206618194</v>
      </c>
      <c r="C20" s="162">
        <f t="shared" si="60"/>
        <v>570718.61885101628</v>
      </c>
      <c r="D20" s="11">
        <f t="shared" si="61"/>
        <v>551287.13890757586</v>
      </c>
      <c r="E20" s="11">
        <f t="shared" si="62"/>
        <v>531909.47194724053</v>
      </c>
      <c r="F20" s="11">
        <f t="shared" si="63"/>
        <v>512589.82934937772</v>
      </c>
      <c r="G20" s="22">
        <f t="shared" si="64"/>
        <v>493332.56083741348</v>
      </c>
      <c r="H20" s="11"/>
      <c r="I20" s="150"/>
      <c r="J20" s="2">
        <v>15</v>
      </c>
      <c r="K20" s="118">
        <v>45292</v>
      </c>
      <c r="L20" s="5">
        <f t="shared" si="37"/>
        <v>631547.37847599469</v>
      </c>
      <c r="M20" s="5">
        <f t="shared" si="0"/>
        <v>4789.3246008246488</v>
      </c>
      <c r="N20" s="5">
        <f t="shared" si="1"/>
        <v>447.4363738021857</v>
      </c>
      <c r="O20" s="35">
        <f t="shared" si="2"/>
        <v>8.5017160526940812E-3</v>
      </c>
      <c r="P20" s="5">
        <f t="shared" si="3"/>
        <v>4341.8882270224631</v>
      </c>
      <c r="Q20" s="35">
        <f t="shared" si="4"/>
        <v>8.249999999999999E-2</v>
      </c>
      <c r="R20" s="5">
        <f t="shared" si="38"/>
        <v>6400.0578978076364</v>
      </c>
      <c r="S20" s="5">
        <f t="shared" si="39"/>
        <v>65439.811114562101</v>
      </c>
      <c r="T20" s="5">
        <f t="shared" si="5"/>
        <v>631099.94210219255</v>
      </c>
      <c r="U20" s="5">
        <f t="shared" si="6"/>
        <v>71839.869012369731</v>
      </c>
      <c r="V20" s="150"/>
      <c r="W20" s="2">
        <v>15</v>
      </c>
      <c r="X20" s="118">
        <v>45292</v>
      </c>
      <c r="Y20" s="5">
        <f t="shared" si="40"/>
        <v>631244.96201844991</v>
      </c>
      <c r="Z20" s="5">
        <f t="shared" si="41"/>
        <v>4677.7491584810314</v>
      </c>
      <c r="AA20" s="5">
        <f t="shared" si="7"/>
        <v>469.44941169136473</v>
      </c>
      <c r="AB20" s="35">
        <f t="shared" si="8"/>
        <v>8.9242580602674568E-3</v>
      </c>
      <c r="AC20" s="5">
        <f t="shared" si="9"/>
        <v>4208.2997467896666</v>
      </c>
      <c r="AD20" s="35">
        <f t="shared" si="10"/>
        <v>8.0000000000000016E-2</v>
      </c>
      <c r="AE20" s="5">
        <f t="shared" si="42"/>
        <v>6724.4873932417358</v>
      </c>
      <c r="AF20" s="5">
        <f t="shared" si="43"/>
        <v>63441.749983973728</v>
      </c>
      <c r="AG20" s="5">
        <f t="shared" si="11"/>
        <v>630775.51260675851</v>
      </c>
      <c r="AH20" s="5">
        <f t="shared" si="12"/>
        <v>70166.237377215468</v>
      </c>
      <c r="AI20" s="150"/>
      <c r="AJ20" s="2">
        <v>15</v>
      </c>
      <c r="AK20" s="118">
        <v>45292</v>
      </c>
      <c r="AL20" s="5">
        <f t="shared" si="44"/>
        <v>630929.44414953748</v>
      </c>
      <c r="AM20" s="5">
        <f t="shared" si="45"/>
        <v>4567.1280654389093</v>
      </c>
      <c r="AN20" s="5">
        <f t="shared" si="13"/>
        <v>492.37540530647993</v>
      </c>
      <c r="AO20" s="35">
        <f t="shared" si="14"/>
        <v>9.3647632369450434E-3</v>
      </c>
      <c r="AP20" s="5">
        <f t="shared" si="15"/>
        <v>4074.7526601324294</v>
      </c>
      <c r="AQ20" s="35">
        <f t="shared" si="16"/>
        <v>7.7499999999999999E-2</v>
      </c>
      <c r="AR20" s="5">
        <f t="shared" si="46"/>
        <v>7062.9312557688572</v>
      </c>
      <c r="AS20" s="5">
        <f t="shared" si="47"/>
        <v>61443.989725814783</v>
      </c>
      <c r="AT20" s="5">
        <f t="shared" si="17"/>
        <v>630437.06874423102</v>
      </c>
      <c r="AU20" s="5">
        <f t="shared" si="18"/>
        <v>68506.920981583637</v>
      </c>
      <c r="AV20" s="150"/>
      <c r="AW20" s="2">
        <v>15</v>
      </c>
      <c r="AX20" s="118">
        <v>45292</v>
      </c>
      <c r="AY20" s="5">
        <f t="shared" si="48"/>
        <v>630600.42531709827</v>
      </c>
      <c r="AZ20" s="5">
        <f t="shared" si="49"/>
        <v>4457.4924920239573</v>
      </c>
      <c r="BA20" s="5">
        <f t="shared" si="19"/>
        <v>516.23983379209358</v>
      </c>
      <c r="BB20" s="35">
        <f t="shared" si="20"/>
        <v>9.8237770810097689E-3</v>
      </c>
      <c r="BC20" s="5">
        <f t="shared" si="21"/>
        <v>3941.2526582318637</v>
      </c>
      <c r="BD20" s="35">
        <f t="shared" si="22"/>
        <v>7.4999999999999997E-2</v>
      </c>
      <c r="BE20" s="5">
        <f t="shared" si="50"/>
        <v>7415.8145166939321</v>
      </c>
      <c r="BF20" s="5">
        <f t="shared" si="51"/>
        <v>59446.572863665417</v>
      </c>
      <c r="BG20" s="5">
        <f t="shared" si="23"/>
        <v>630084.18548330618</v>
      </c>
      <c r="BH20" s="5">
        <f t="shared" si="24"/>
        <v>66862.387380359345</v>
      </c>
      <c r="BI20" s="150"/>
      <c r="BJ20" s="2">
        <v>15</v>
      </c>
      <c r="BK20" s="118">
        <v>45292</v>
      </c>
      <c r="BL20" s="5">
        <f t="shared" si="52"/>
        <v>630257.50569151482</v>
      </c>
      <c r="BM20" s="5">
        <f t="shared" si="53"/>
        <v>4348.8737853582215</v>
      </c>
      <c r="BN20" s="5">
        <f t="shared" si="25"/>
        <v>541.0680218053194</v>
      </c>
      <c r="BO20" s="35">
        <f t="shared" si="26"/>
        <v>1.0301846789654576E-2</v>
      </c>
      <c r="BP20" s="5">
        <f t="shared" si="27"/>
        <v>3807.8057635529021</v>
      </c>
      <c r="BQ20" s="35">
        <f t="shared" si="28"/>
        <v>7.2499999999999995E-2</v>
      </c>
      <c r="BR20" s="5">
        <f t="shared" si="54"/>
        <v>7783.5623302905014</v>
      </c>
      <c r="BS20" s="5">
        <f t="shared" si="55"/>
        <v>57449.544450082831</v>
      </c>
      <c r="BT20" s="5">
        <f t="shared" si="29"/>
        <v>629716.43766970944</v>
      </c>
      <c r="BU20" s="5">
        <f t="shared" si="30"/>
        <v>65233.106780373331</v>
      </c>
      <c r="BV20" s="150"/>
      <c r="BW20" s="2">
        <v>15</v>
      </c>
      <c r="BX20" s="118">
        <v>45292</v>
      </c>
      <c r="BY20" s="5">
        <f t="shared" si="56"/>
        <v>629900.28608378617</v>
      </c>
      <c r="BZ20" s="5">
        <f t="shared" si="57"/>
        <v>4241.3034067672888</v>
      </c>
      <c r="CA20" s="5">
        <f t="shared" si="31"/>
        <v>566.88507127853609</v>
      </c>
      <c r="CB20" s="35">
        <f t="shared" si="32"/>
        <v>1.079952018697382E-2</v>
      </c>
      <c r="CC20" s="5">
        <f t="shared" si="33"/>
        <v>3674.4183354887527</v>
      </c>
      <c r="CD20" s="35">
        <f t="shared" si="34"/>
        <v>7.0000000000000007E-2</v>
      </c>
      <c r="CE20" s="5">
        <f t="shared" si="58"/>
        <v>8166.5989874923407</v>
      </c>
      <c r="CF20" s="5">
        <f t="shared" si="59"/>
        <v>55452.952114016989</v>
      </c>
      <c r="CG20" s="5">
        <f t="shared" si="35"/>
        <v>629333.40101250762</v>
      </c>
      <c r="CH20" s="5">
        <f t="shared" si="36"/>
        <v>63619.551101509329</v>
      </c>
    </row>
    <row r="21" spans="1:86" ht="14.25" customHeight="1">
      <c r="A21" s="161">
        <f t="shared" si="65"/>
        <v>13</v>
      </c>
      <c r="B21" s="11">
        <f t="shared" si="66"/>
        <v>634081.65534377657</v>
      </c>
      <c r="C21" s="162">
        <f t="shared" si="60"/>
        <v>612987.40153486177</v>
      </c>
      <c r="D21" s="11">
        <f t="shared" si="61"/>
        <v>591953.77168348513</v>
      </c>
      <c r="E21" s="11">
        <f t="shared" si="62"/>
        <v>570985.47341838339</v>
      </c>
      <c r="F21" s="11">
        <f t="shared" si="63"/>
        <v>550087.36779209599</v>
      </c>
      <c r="G21" s="22">
        <f t="shared" si="64"/>
        <v>529264.46483442653</v>
      </c>
      <c r="H21" s="11"/>
      <c r="I21" s="150"/>
      <c r="J21" s="2">
        <v>16</v>
      </c>
      <c r="K21" s="118">
        <v>45323</v>
      </c>
      <c r="L21" s="5">
        <f t="shared" si="37"/>
        <v>631099.94210219255</v>
      </c>
      <c r="M21" s="5">
        <f t="shared" si="0"/>
        <v>4789.3246008246488</v>
      </c>
      <c r="N21" s="5">
        <f t="shared" si="1"/>
        <v>450.5124988720745</v>
      </c>
      <c r="O21" s="35">
        <f t="shared" si="2"/>
        <v>8.5662343248789092E-3</v>
      </c>
      <c r="P21" s="5">
        <f t="shared" si="3"/>
        <v>4338.8121019525743</v>
      </c>
      <c r="Q21" s="35">
        <f t="shared" si="4"/>
        <v>8.2500000000000018E-2</v>
      </c>
      <c r="R21" s="5">
        <f t="shared" si="38"/>
        <v>6850.5703966797109</v>
      </c>
      <c r="S21" s="5">
        <f t="shared" si="39"/>
        <v>69778.623216514679</v>
      </c>
      <c r="T21" s="5">
        <f t="shared" si="5"/>
        <v>630649.42960332043</v>
      </c>
      <c r="U21" s="5">
        <f t="shared" si="6"/>
        <v>76629.193613194395</v>
      </c>
      <c r="V21" s="150"/>
      <c r="W21" s="2">
        <v>16</v>
      </c>
      <c r="X21" s="118">
        <v>45323</v>
      </c>
      <c r="Y21" s="5">
        <f t="shared" si="40"/>
        <v>630775.51260675851</v>
      </c>
      <c r="Z21" s="5">
        <f t="shared" si="41"/>
        <v>4677.7491584810314</v>
      </c>
      <c r="AA21" s="5">
        <f t="shared" si="7"/>
        <v>472.57907443597469</v>
      </c>
      <c r="AB21" s="35">
        <f t="shared" si="8"/>
        <v>8.9904391972919061E-3</v>
      </c>
      <c r="AC21" s="5">
        <f t="shared" si="9"/>
        <v>4205.1700840450567</v>
      </c>
      <c r="AD21" s="35">
        <f t="shared" si="10"/>
        <v>7.9999999999999988E-2</v>
      </c>
      <c r="AE21" s="5">
        <f t="shared" si="42"/>
        <v>7197.0664676777105</v>
      </c>
      <c r="AF21" s="5">
        <f t="shared" si="43"/>
        <v>67646.920068018779</v>
      </c>
      <c r="AG21" s="5">
        <f t="shared" si="11"/>
        <v>630302.93353232252</v>
      </c>
      <c r="AH21" s="5">
        <f t="shared" si="12"/>
        <v>74843.986535696487</v>
      </c>
      <c r="AI21" s="150"/>
      <c r="AJ21" s="2">
        <v>16</v>
      </c>
      <c r="AK21" s="118">
        <v>45323</v>
      </c>
      <c r="AL21" s="5">
        <f t="shared" si="44"/>
        <v>630437.06874423102</v>
      </c>
      <c r="AM21" s="5">
        <f t="shared" si="45"/>
        <v>4567.1280654389093</v>
      </c>
      <c r="AN21" s="5">
        <f t="shared" si="13"/>
        <v>495.55532979908412</v>
      </c>
      <c r="AO21" s="35">
        <f t="shared" si="14"/>
        <v>9.4326051756984768E-3</v>
      </c>
      <c r="AP21" s="5">
        <f t="shared" si="15"/>
        <v>4071.5727356398252</v>
      </c>
      <c r="AQ21" s="35">
        <f t="shared" si="16"/>
        <v>7.7499999999999999E-2</v>
      </c>
      <c r="AR21" s="5">
        <f t="shared" si="46"/>
        <v>7558.4865855679418</v>
      </c>
      <c r="AS21" s="5">
        <f t="shared" si="47"/>
        <v>65515.56246145461</v>
      </c>
      <c r="AT21" s="5">
        <f t="shared" si="17"/>
        <v>629941.51341443195</v>
      </c>
      <c r="AU21" s="5">
        <f t="shared" si="18"/>
        <v>73074.049047022549</v>
      </c>
      <c r="AV21" s="150"/>
      <c r="AW21" s="2">
        <v>16</v>
      </c>
      <c r="AX21" s="118">
        <v>45323</v>
      </c>
      <c r="AY21" s="5">
        <f t="shared" si="48"/>
        <v>630084.18548330618</v>
      </c>
      <c r="AZ21" s="5">
        <f t="shared" si="49"/>
        <v>4457.4924920239573</v>
      </c>
      <c r="BA21" s="5">
        <f t="shared" si="19"/>
        <v>519.46633275329395</v>
      </c>
      <c r="BB21" s="35">
        <f t="shared" si="20"/>
        <v>9.8932747982843697E-3</v>
      </c>
      <c r="BC21" s="5">
        <f t="shared" si="21"/>
        <v>3938.0261592706634</v>
      </c>
      <c r="BD21" s="35">
        <f t="shared" si="22"/>
        <v>7.4999999999999997E-2</v>
      </c>
      <c r="BE21" s="5">
        <f t="shared" si="50"/>
        <v>7935.2808494472265</v>
      </c>
      <c r="BF21" s="5">
        <f t="shared" si="51"/>
        <v>63384.599022936083</v>
      </c>
      <c r="BG21" s="5">
        <f t="shared" si="23"/>
        <v>629564.71915055288</v>
      </c>
      <c r="BH21" s="5">
        <f t="shared" si="24"/>
        <v>71319.879872383317</v>
      </c>
      <c r="BI21" s="150"/>
      <c r="BJ21" s="2">
        <v>16</v>
      </c>
      <c r="BK21" s="118">
        <v>45323</v>
      </c>
      <c r="BL21" s="5">
        <f t="shared" si="52"/>
        <v>629716.43766970944</v>
      </c>
      <c r="BM21" s="5">
        <f t="shared" si="53"/>
        <v>4348.8737853582215</v>
      </c>
      <c r="BN21" s="5">
        <f t="shared" si="25"/>
        <v>544.33697443706023</v>
      </c>
      <c r="BO21" s="35">
        <f t="shared" si="26"/>
        <v>1.0372992195370996E-2</v>
      </c>
      <c r="BP21" s="5">
        <f t="shared" si="27"/>
        <v>3804.5368109211613</v>
      </c>
      <c r="BQ21" s="35">
        <f t="shared" si="28"/>
        <v>7.2499999999999995E-2</v>
      </c>
      <c r="BR21" s="5">
        <f t="shared" si="54"/>
        <v>8327.8993047275617</v>
      </c>
      <c r="BS21" s="5">
        <f t="shared" si="55"/>
        <v>61254.081261003994</v>
      </c>
      <c r="BT21" s="5">
        <f t="shared" si="29"/>
        <v>629172.10069527233</v>
      </c>
      <c r="BU21" s="5">
        <f t="shared" si="30"/>
        <v>69581.980565731559</v>
      </c>
      <c r="BV21" s="150"/>
      <c r="BW21" s="2">
        <v>16</v>
      </c>
      <c r="BX21" s="118">
        <v>45323</v>
      </c>
      <c r="BY21" s="5">
        <f t="shared" si="56"/>
        <v>629333.40101250762</v>
      </c>
      <c r="BZ21" s="5">
        <f t="shared" si="57"/>
        <v>4241.3034067672888</v>
      </c>
      <c r="CA21" s="5">
        <f t="shared" si="31"/>
        <v>570.19190086099434</v>
      </c>
      <c r="CB21" s="35">
        <f t="shared" si="32"/>
        <v>1.0872302025164473E-2</v>
      </c>
      <c r="CC21" s="5">
        <f t="shared" si="33"/>
        <v>3671.1115059062945</v>
      </c>
      <c r="CD21" s="35">
        <f t="shared" si="34"/>
        <v>7.0000000000000007E-2</v>
      </c>
      <c r="CE21" s="5">
        <f t="shared" si="58"/>
        <v>8736.7908883533346</v>
      </c>
      <c r="CF21" s="5">
        <f t="shared" si="59"/>
        <v>59124.063619923283</v>
      </c>
      <c r="CG21" s="5">
        <f t="shared" si="35"/>
        <v>628763.20911164663</v>
      </c>
      <c r="CH21" s="5">
        <f t="shared" si="36"/>
        <v>67860.854508276621</v>
      </c>
    </row>
    <row r="22" spans="1:86" ht="14.25" customHeight="1">
      <c r="A22" s="161">
        <f t="shared" si="65"/>
        <v>14</v>
      </c>
      <c r="B22" s="11">
        <f t="shared" si="66"/>
        <v>676798.9054365746</v>
      </c>
      <c r="C22" s="162">
        <f t="shared" si="60"/>
        <v>654105.46185734193</v>
      </c>
      <c r="D22" s="11">
        <f t="shared" si="61"/>
        <v>631484.86669318133</v>
      </c>
      <c r="E22" s="11">
        <f t="shared" si="62"/>
        <v>608942.48571818846</v>
      </c>
      <c r="F22" s="11">
        <f t="shared" si="63"/>
        <v>586483.8477781628</v>
      </c>
      <c r="G22" s="22">
        <f t="shared" si="64"/>
        <v>564114.63908216963</v>
      </c>
      <c r="H22" s="11"/>
      <c r="I22" s="150"/>
      <c r="J22" s="2">
        <v>17</v>
      </c>
      <c r="K22" s="118">
        <v>45352</v>
      </c>
      <c r="L22" s="5">
        <f t="shared" si="37"/>
        <v>630649.42960332043</v>
      </c>
      <c r="M22" s="5">
        <f t="shared" si="0"/>
        <v>4789.3246008246488</v>
      </c>
      <c r="N22" s="5">
        <f t="shared" si="1"/>
        <v>453.60977230182107</v>
      </c>
      <c r="O22" s="35">
        <f t="shared" si="2"/>
        <v>8.6312886559585227E-3</v>
      </c>
      <c r="P22" s="5">
        <f t="shared" si="3"/>
        <v>4335.7148285228277</v>
      </c>
      <c r="Q22" s="35">
        <f t="shared" si="4"/>
        <v>8.249999999999999E-2</v>
      </c>
      <c r="R22" s="5">
        <f t="shared" si="38"/>
        <v>7304.180168981532</v>
      </c>
      <c r="S22" s="5">
        <f t="shared" si="39"/>
        <v>74114.338045037512</v>
      </c>
      <c r="T22" s="5">
        <f t="shared" si="5"/>
        <v>630195.81983101857</v>
      </c>
      <c r="U22" s="5">
        <f t="shared" si="6"/>
        <v>81418.518214019045</v>
      </c>
      <c r="V22" s="150"/>
      <c r="W22" s="2">
        <v>17</v>
      </c>
      <c r="X22" s="118">
        <v>45352</v>
      </c>
      <c r="Y22" s="5">
        <f t="shared" si="40"/>
        <v>630302.93353232252</v>
      </c>
      <c r="Z22" s="5">
        <f t="shared" si="41"/>
        <v>4677.7491584810314</v>
      </c>
      <c r="AA22" s="5">
        <f t="shared" si="7"/>
        <v>475.72960159888135</v>
      </c>
      <c r="AB22" s="35">
        <f t="shared" si="8"/>
        <v>9.057161113297952E-3</v>
      </c>
      <c r="AC22" s="5">
        <f t="shared" si="9"/>
        <v>4202.01955688215</v>
      </c>
      <c r="AD22" s="35">
        <f t="shared" si="10"/>
        <v>7.9999999999999988E-2</v>
      </c>
      <c r="AE22" s="5">
        <f t="shared" si="42"/>
        <v>7672.7960692765919</v>
      </c>
      <c r="AF22" s="5">
        <f t="shared" si="43"/>
        <v>71848.93962490093</v>
      </c>
      <c r="AG22" s="5">
        <f t="shared" si="11"/>
        <v>629827.2039307236</v>
      </c>
      <c r="AH22" s="5">
        <f t="shared" si="12"/>
        <v>79521.735694177522</v>
      </c>
      <c r="AI22" s="150"/>
      <c r="AJ22" s="2">
        <v>17</v>
      </c>
      <c r="AK22" s="118">
        <v>45352</v>
      </c>
      <c r="AL22" s="5">
        <f t="shared" si="44"/>
        <v>629941.51341443195</v>
      </c>
      <c r="AM22" s="5">
        <f t="shared" si="45"/>
        <v>4567.1280654389093</v>
      </c>
      <c r="AN22" s="5">
        <f t="shared" si="13"/>
        <v>498.75579130403639</v>
      </c>
      <c r="AO22" s="35">
        <f t="shared" si="14"/>
        <v>9.5009923432541298E-3</v>
      </c>
      <c r="AP22" s="5">
        <f t="shared" si="15"/>
        <v>4068.3722741348729</v>
      </c>
      <c r="AQ22" s="35">
        <f t="shared" si="16"/>
        <v>7.7499999999999999E-2</v>
      </c>
      <c r="AR22" s="5">
        <f t="shared" si="46"/>
        <v>8057.2423768719782</v>
      </c>
      <c r="AS22" s="5">
        <f t="shared" si="47"/>
        <v>69583.934735589486</v>
      </c>
      <c r="AT22" s="5">
        <f t="shared" si="17"/>
        <v>629442.75762312789</v>
      </c>
      <c r="AU22" s="5">
        <f t="shared" si="18"/>
        <v>77641.177112461461</v>
      </c>
      <c r="AV22" s="150"/>
      <c r="AW22" s="2">
        <v>17</v>
      </c>
      <c r="AX22" s="118">
        <v>45352</v>
      </c>
      <c r="AY22" s="5">
        <f t="shared" si="48"/>
        <v>629564.71915055288</v>
      </c>
      <c r="AZ22" s="5">
        <f t="shared" si="49"/>
        <v>4457.4924920239573</v>
      </c>
      <c r="BA22" s="5">
        <f t="shared" si="19"/>
        <v>522.71299733300202</v>
      </c>
      <c r="BB22" s="35">
        <f t="shared" si="20"/>
        <v>9.9633219225806341E-3</v>
      </c>
      <c r="BC22" s="5">
        <f t="shared" si="21"/>
        <v>3934.7794946909553</v>
      </c>
      <c r="BD22" s="35">
        <f t="shared" si="22"/>
        <v>7.4999999999999997E-2</v>
      </c>
      <c r="BE22" s="5">
        <f t="shared" si="50"/>
        <v>8457.9938467802276</v>
      </c>
      <c r="BF22" s="5">
        <f t="shared" si="51"/>
        <v>67319.378517627032</v>
      </c>
      <c r="BG22" s="5">
        <f t="shared" si="23"/>
        <v>629042.00615321985</v>
      </c>
      <c r="BH22" s="5">
        <f t="shared" si="24"/>
        <v>75777.37236440726</v>
      </c>
      <c r="BI22" s="150"/>
      <c r="BJ22" s="2">
        <v>17</v>
      </c>
      <c r="BK22" s="118">
        <v>45352</v>
      </c>
      <c r="BL22" s="5">
        <f t="shared" si="52"/>
        <v>629172.10069527233</v>
      </c>
      <c r="BM22" s="5">
        <f t="shared" si="53"/>
        <v>4348.8737853582215</v>
      </c>
      <c r="BN22" s="5">
        <f t="shared" si="25"/>
        <v>547.62567699095143</v>
      </c>
      <c r="BO22" s="35">
        <f t="shared" si="26"/>
        <v>1.0444690914663114E-2</v>
      </c>
      <c r="BP22" s="5">
        <f t="shared" si="27"/>
        <v>3801.2481083672701</v>
      </c>
      <c r="BQ22" s="35">
        <f t="shared" si="28"/>
        <v>7.2499999999999995E-2</v>
      </c>
      <c r="BR22" s="5">
        <f t="shared" si="54"/>
        <v>8875.524981718514</v>
      </c>
      <c r="BS22" s="5">
        <f t="shared" si="55"/>
        <v>65055.329369371262</v>
      </c>
      <c r="BT22" s="5">
        <f t="shared" si="29"/>
        <v>628624.47501828137</v>
      </c>
      <c r="BU22" s="5">
        <f t="shared" si="30"/>
        <v>73930.854351089773</v>
      </c>
      <c r="BV22" s="150"/>
      <c r="BW22" s="2">
        <v>17</v>
      </c>
      <c r="BX22" s="118">
        <v>45352</v>
      </c>
      <c r="BY22" s="5">
        <f t="shared" si="56"/>
        <v>628763.20911164663</v>
      </c>
      <c r="BZ22" s="5">
        <f t="shared" si="57"/>
        <v>4241.3034067672888</v>
      </c>
      <c r="CA22" s="5">
        <f t="shared" si="31"/>
        <v>573.51802028268321</v>
      </c>
      <c r="CB22" s="35">
        <f t="shared" si="32"/>
        <v>1.0945640813042792E-2</v>
      </c>
      <c r="CC22" s="5">
        <f t="shared" si="33"/>
        <v>3667.7853864846056</v>
      </c>
      <c r="CD22" s="35">
        <f t="shared" si="34"/>
        <v>7.0000000000000007E-2</v>
      </c>
      <c r="CE22" s="5">
        <f t="shared" si="58"/>
        <v>9310.3089086360178</v>
      </c>
      <c r="CF22" s="5">
        <f t="shared" si="59"/>
        <v>62791.849006407887</v>
      </c>
      <c r="CG22" s="5">
        <f t="shared" si="35"/>
        <v>628189.6910913639</v>
      </c>
      <c r="CH22" s="5">
        <f t="shared" si="36"/>
        <v>72102.157915043907</v>
      </c>
    </row>
    <row r="23" spans="1:86" ht="14.25" customHeight="1">
      <c r="A23" s="161">
        <f t="shared" si="65"/>
        <v>15</v>
      </c>
      <c r="B23" s="11">
        <f t="shared" si="66"/>
        <v>718251.79843471304</v>
      </c>
      <c r="C23" s="162">
        <f t="shared" si="60"/>
        <v>693977.29042999144</v>
      </c>
      <c r="D23" s="11">
        <f t="shared" si="61"/>
        <v>669789.2254945758</v>
      </c>
      <c r="E23" s="11">
        <f t="shared" si="62"/>
        <v>645693.63880919258</v>
      </c>
      <c r="F23" s="11">
        <f t="shared" si="63"/>
        <v>621696.73584030627</v>
      </c>
      <c r="G23" s="22">
        <f t="shared" si="64"/>
        <v>597804.88524960389</v>
      </c>
      <c r="H23" s="11"/>
      <c r="I23" s="150"/>
      <c r="J23" s="2">
        <v>18</v>
      </c>
      <c r="K23" s="118">
        <v>45383</v>
      </c>
      <c r="L23" s="5">
        <f t="shared" si="37"/>
        <v>630195.81983101857</v>
      </c>
      <c r="M23" s="5">
        <f t="shared" si="0"/>
        <v>4789.3246008246488</v>
      </c>
      <c r="N23" s="5">
        <f t="shared" si="1"/>
        <v>456.72833948639618</v>
      </c>
      <c r="O23" s="35">
        <f t="shared" si="2"/>
        <v>8.696884208635923E-3</v>
      </c>
      <c r="P23" s="5">
        <f t="shared" si="3"/>
        <v>4332.5962613382526</v>
      </c>
      <c r="Q23" s="35">
        <f t="shared" si="4"/>
        <v>8.2500000000000004E-2</v>
      </c>
      <c r="R23" s="5">
        <f t="shared" si="38"/>
        <v>7760.9085084679282</v>
      </c>
      <c r="S23" s="5">
        <f t="shared" si="39"/>
        <v>78446.93430637577</v>
      </c>
      <c r="T23" s="5">
        <f t="shared" si="5"/>
        <v>629739.09149153216</v>
      </c>
      <c r="U23" s="5">
        <f t="shared" si="6"/>
        <v>86207.842814843694</v>
      </c>
      <c r="V23" s="150"/>
      <c r="W23" s="2">
        <v>18</v>
      </c>
      <c r="X23" s="118">
        <v>45383</v>
      </c>
      <c r="Y23" s="5">
        <f t="shared" si="40"/>
        <v>629827.2039307236</v>
      </c>
      <c r="Z23" s="5">
        <f t="shared" si="41"/>
        <v>4677.7491584810314</v>
      </c>
      <c r="AA23" s="5">
        <f t="shared" si="7"/>
        <v>478.90113227620714</v>
      </c>
      <c r="AB23" s="35">
        <f t="shared" si="8"/>
        <v>9.1244289726592903E-3</v>
      </c>
      <c r="AC23" s="5">
        <f t="shared" si="9"/>
        <v>4198.8480262048242</v>
      </c>
      <c r="AD23" s="35">
        <f t="shared" si="10"/>
        <v>0.08</v>
      </c>
      <c r="AE23" s="5">
        <f t="shared" si="42"/>
        <v>8151.697201552799</v>
      </c>
      <c r="AF23" s="5">
        <f t="shared" si="43"/>
        <v>76047.787651105755</v>
      </c>
      <c r="AG23" s="5">
        <f t="shared" si="11"/>
        <v>629348.30279844743</v>
      </c>
      <c r="AH23" s="5">
        <f t="shared" si="12"/>
        <v>84199.484852658556</v>
      </c>
      <c r="AI23" s="150"/>
      <c r="AJ23" s="2">
        <v>18</v>
      </c>
      <c r="AK23" s="118">
        <v>45383</v>
      </c>
      <c r="AL23" s="5">
        <f t="shared" si="44"/>
        <v>629442.75762312789</v>
      </c>
      <c r="AM23" s="5">
        <f t="shared" si="45"/>
        <v>4567.1280654389093</v>
      </c>
      <c r="AN23" s="5">
        <f t="shared" si="13"/>
        <v>501.97692245620829</v>
      </c>
      <c r="AO23" s="35">
        <f t="shared" si="14"/>
        <v>9.5699299047001495E-3</v>
      </c>
      <c r="AP23" s="5">
        <f t="shared" si="15"/>
        <v>4065.151142982701</v>
      </c>
      <c r="AQ23" s="35">
        <f t="shared" si="16"/>
        <v>7.7499999999999999E-2</v>
      </c>
      <c r="AR23" s="5">
        <f t="shared" si="46"/>
        <v>8559.219299328186</v>
      </c>
      <c r="AS23" s="5">
        <f t="shared" si="47"/>
        <v>73649.085878572194</v>
      </c>
      <c r="AT23" s="5">
        <f t="shared" si="17"/>
        <v>628940.78070067172</v>
      </c>
      <c r="AU23" s="5">
        <f t="shared" si="18"/>
        <v>82208.305177900387</v>
      </c>
      <c r="AV23" s="150"/>
      <c r="AW23" s="2">
        <v>18</v>
      </c>
      <c r="AX23" s="118">
        <v>45383</v>
      </c>
      <c r="AY23" s="5">
        <f t="shared" si="48"/>
        <v>629042.00615321985</v>
      </c>
      <c r="AZ23" s="5">
        <f t="shared" si="49"/>
        <v>4457.4924920239573</v>
      </c>
      <c r="BA23" s="5">
        <f t="shared" si="19"/>
        <v>525.97995356633373</v>
      </c>
      <c r="BB23" s="35">
        <f t="shared" si="20"/>
        <v>1.0033923618860213E-2</v>
      </c>
      <c r="BC23" s="5">
        <f t="shared" si="21"/>
        <v>3931.5125384576236</v>
      </c>
      <c r="BD23" s="35">
        <f t="shared" si="22"/>
        <v>7.4999999999999997E-2</v>
      </c>
      <c r="BE23" s="5">
        <f t="shared" si="50"/>
        <v>8983.9738003465609</v>
      </c>
      <c r="BF23" s="5">
        <f t="shared" si="51"/>
        <v>71250.891056084656</v>
      </c>
      <c r="BG23" s="5">
        <f t="shared" si="23"/>
        <v>628516.02619965351</v>
      </c>
      <c r="BH23" s="5">
        <f t="shared" si="24"/>
        <v>80234.864856431217</v>
      </c>
      <c r="BI23" s="150"/>
      <c r="BJ23" s="2">
        <v>18</v>
      </c>
      <c r="BK23" s="118">
        <v>45383</v>
      </c>
      <c r="BL23" s="5">
        <f t="shared" si="52"/>
        <v>628624.47501828137</v>
      </c>
      <c r="BM23" s="5">
        <f t="shared" si="53"/>
        <v>4348.8737853582215</v>
      </c>
      <c r="BN23" s="5">
        <f t="shared" si="25"/>
        <v>550.93424878943824</v>
      </c>
      <c r="BO23" s="35">
        <f t="shared" si="26"/>
        <v>1.0516948111638502E-2</v>
      </c>
      <c r="BP23" s="5">
        <f t="shared" si="27"/>
        <v>3797.9395365687833</v>
      </c>
      <c r="BQ23" s="35">
        <f t="shared" si="28"/>
        <v>7.2499999999999995E-2</v>
      </c>
      <c r="BR23" s="5">
        <f t="shared" si="54"/>
        <v>9426.4592305079532</v>
      </c>
      <c r="BS23" s="5">
        <f t="shared" si="55"/>
        <v>68853.268905940044</v>
      </c>
      <c r="BT23" s="5">
        <f t="shared" si="29"/>
        <v>628073.54076949193</v>
      </c>
      <c r="BU23" s="5">
        <f t="shared" si="30"/>
        <v>78279.728136448</v>
      </c>
      <c r="BV23" s="150"/>
      <c r="BW23" s="2">
        <v>18</v>
      </c>
      <c r="BX23" s="118">
        <v>45383</v>
      </c>
      <c r="BY23" s="5">
        <f t="shared" si="56"/>
        <v>628189.6910913639</v>
      </c>
      <c r="BZ23" s="5">
        <f t="shared" si="57"/>
        <v>4241.3034067672888</v>
      </c>
      <c r="CA23" s="5">
        <f t="shared" si="31"/>
        <v>576.863542067666</v>
      </c>
      <c r="CB23" s="35">
        <f t="shared" si="32"/>
        <v>1.1019541713245345E-2</v>
      </c>
      <c r="CC23" s="5">
        <f t="shared" si="33"/>
        <v>3664.4398646996228</v>
      </c>
      <c r="CD23" s="35">
        <f t="shared" si="34"/>
        <v>7.0000000000000007E-2</v>
      </c>
      <c r="CE23" s="5">
        <f t="shared" si="58"/>
        <v>9887.1724507036834</v>
      </c>
      <c r="CF23" s="5">
        <f t="shared" si="59"/>
        <v>66456.288871107507</v>
      </c>
      <c r="CG23" s="5">
        <f t="shared" si="35"/>
        <v>627612.8275492962</v>
      </c>
      <c r="CH23" s="5">
        <f t="shared" si="36"/>
        <v>76343.461321811192</v>
      </c>
    </row>
    <row r="24" spans="1:86" ht="14.25" customHeight="1">
      <c r="A24" s="161">
        <f t="shared" si="65"/>
        <v>16</v>
      </c>
      <c r="B24" s="11">
        <f t="shared" si="66"/>
        <v>758331.98887477117</v>
      </c>
      <c r="C24" s="162">
        <f t="shared" si="60"/>
        <v>732499.45063220675</v>
      </c>
      <c r="D24" s="11">
        <f t="shared" si="61"/>
        <v>706768.3252253033</v>
      </c>
      <c r="E24" s="11">
        <f t="shared" si="62"/>
        <v>681145.31870716275</v>
      </c>
      <c r="F24" s="11">
        <f t="shared" si="63"/>
        <v>655637.31194306747</v>
      </c>
      <c r="G24" s="22">
        <f t="shared" si="64"/>
        <v>630251.35204201576</v>
      </c>
      <c r="H24" s="11"/>
      <c r="I24" s="150"/>
      <c r="J24" s="2">
        <v>19</v>
      </c>
      <c r="K24" s="118">
        <v>45413</v>
      </c>
      <c r="L24" s="5">
        <f t="shared" si="37"/>
        <v>629739.09149153216</v>
      </c>
      <c r="M24" s="5">
        <f t="shared" si="0"/>
        <v>4789.3246008246488</v>
      </c>
      <c r="N24" s="5">
        <f t="shared" si="1"/>
        <v>459.86834682036533</v>
      </c>
      <c r="O24" s="35">
        <f t="shared" si="2"/>
        <v>8.7630262062563854E-3</v>
      </c>
      <c r="P24" s="5">
        <f t="shared" si="3"/>
        <v>4329.4562540042834</v>
      </c>
      <c r="Q24" s="35">
        <f t="shared" si="4"/>
        <v>8.2500000000000004E-2</v>
      </c>
      <c r="R24" s="5">
        <f t="shared" si="38"/>
        <v>8220.7768552882935</v>
      </c>
      <c r="S24" s="5">
        <f t="shared" si="39"/>
        <v>82776.390560380052</v>
      </c>
      <c r="T24" s="5">
        <f t="shared" si="5"/>
        <v>629279.22314471181</v>
      </c>
      <c r="U24" s="5">
        <f t="shared" si="6"/>
        <v>90997.167415668344</v>
      </c>
      <c r="V24" s="150"/>
      <c r="W24" s="2">
        <v>19</v>
      </c>
      <c r="X24" s="118">
        <v>45413</v>
      </c>
      <c r="Y24" s="5">
        <f t="shared" si="40"/>
        <v>629348.30279844743</v>
      </c>
      <c r="Z24" s="5">
        <f t="shared" si="41"/>
        <v>4677.7491584810314</v>
      </c>
      <c r="AA24" s="5">
        <f t="shared" si="7"/>
        <v>482.09380649138166</v>
      </c>
      <c r="AB24" s="35">
        <f t="shared" si="8"/>
        <v>9.192248000308505E-3</v>
      </c>
      <c r="AC24" s="5">
        <f t="shared" si="9"/>
        <v>4195.6553519896497</v>
      </c>
      <c r="AD24" s="35">
        <f t="shared" si="10"/>
        <v>0.08</v>
      </c>
      <c r="AE24" s="5">
        <f t="shared" si="42"/>
        <v>8633.7910080441798</v>
      </c>
      <c r="AF24" s="5">
        <f t="shared" si="43"/>
        <v>80243.44300309541</v>
      </c>
      <c r="AG24" s="5">
        <f t="shared" si="11"/>
        <v>628866.20899195608</v>
      </c>
      <c r="AH24" s="5">
        <f t="shared" si="12"/>
        <v>88877.23401113959</v>
      </c>
      <c r="AI24" s="150"/>
      <c r="AJ24" s="2">
        <v>19</v>
      </c>
      <c r="AK24" s="118">
        <v>45413</v>
      </c>
      <c r="AL24" s="5">
        <f t="shared" si="44"/>
        <v>628940.78070067172</v>
      </c>
      <c r="AM24" s="5">
        <f t="shared" si="45"/>
        <v>4567.1280654389093</v>
      </c>
      <c r="AN24" s="5">
        <f t="shared" si="13"/>
        <v>505.21885674707119</v>
      </c>
      <c r="AO24" s="35">
        <f t="shared" si="14"/>
        <v>9.6394230856055845E-3</v>
      </c>
      <c r="AP24" s="5">
        <f t="shared" si="15"/>
        <v>4061.9092086918381</v>
      </c>
      <c r="AQ24" s="35">
        <f t="shared" si="16"/>
        <v>7.7499999999999999E-2</v>
      </c>
      <c r="AR24" s="5">
        <f t="shared" si="46"/>
        <v>9064.4381560752572</v>
      </c>
      <c r="AS24" s="5">
        <f t="shared" si="47"/>
        <v>77710.995087264033</v>
      </c>
      <c r="AT24" s="5">
        <f t="shared" si="17"/>
        <v>628435.56184392469</v>
      </c>
      <c r="AU24" s="5">
        <f t="shared" si="18"/>
        <v>86775.433243339285</v>
      </c>
      <c r="AV24" s="150"/>
      <c r="AW24" s="2">
        <v>19</v>
      </c>
      <c r="AX24" s="118">
        <v>45413</v>
      </c>
      <c r="AY24" s="5">
        <f t="shared" si="48"/>
        <v>628516.02619965351</v>
      </c>
      <c r="AZ24" s="5">
        <f t="shared" si="49"/>
        <v>4457.4924920239573</v>
      </c>
      <c r="BA24" s="5">
        <f t="shared" si="19"/>
        <v>529.26732827612341</v>
      </c>
      <c r="BB24" s="35">
        <f t="shared" si="20"/>
        <v>1.0105085112493162E-2</v>
      </c>
      <c r="BC24" s="5">
        <f t="shared" si="21"/>
        <v>3928.2251637478339</v>
      </c>
      <c r="BD24" s="35">
        <f t="shared" si="22"/>
        <v>7.4999999999999997E-2</v>
      </c>
      <c r="BE24" s="5">
        <f t="shared" si="50"/>
        <v>9513.2411286226852</v>
      </c>
      <c r="BF24" s="5">
        <f t="shared" si="51"/>
        <v>75179.116219832489</v>
      </c>
      <c r="BG24" s="5">
        <f t="shared" si="23"/>
        <v>627986.75887137745</v>
      </c>
      <c r="BH24" s="5">
        <f t="shared" si="24"/>
        <v>84692.357348455174</v>
      </c>
      <c r="BI24" s="150"/>
      <c r="BJ24" s="2">
        <v>19</v>
      </c>
      <c r="BK24" s="118">
        <v>45413</v>
      </c>
      <c r="BL24" s="5">
        <f t="shared" si="52"/>
        <v>628073.54076949193</v>
      </c>
      <c r="BM24" s="5">
        <f t="shared" si="53"/>
        <v>4348.8737853582215</v>
      </c>
      <c r="BN24" s="5">
        <f t="shared" si="25"/>
        <v>554.26280987587461</v>
      </c>
      <c r="BO24" s="35">
        <f t="shared" si="26"/>
        <v>1.0589769010746342E-2</v>
      </c>
      <c r="BP24" s="5">
        <f t="shared" si="27"/>
        <v>3794.6109754823469</v>
      </c>
      <c r="BQ24" s="35">
        <f t="shared" si="28"/>
        <v>7.2499999999999995E-2</v>
      </c>
      <c r="BR24" s="5">
        <f t="shared" si="54"/>
        <v>9980.7220403838273</v>
      </c>
      <c r="BS24" s="5">
        <f t="shared" si="55"/>
        <v>72647.879881422385</v>
      </c>
      <c r="BT24" s="5">
        <f t="shared" si="29"/>
        <v>627519.27795961604</v>
      </c>
      <c r="BU24" s="5">
        <f t="shared" si="30"/>
        <v>82628.601921806214</v>
      </c>
      <c r="BV24" s="150"/>
      <c r="BW24" s="2">
        <v>19</v>
      </c>
      <c r="BX24" s="118">
        <v>45413</v>
      </c>
      <c r="BY24" s="5">
        <f t="shared" si="56"/>
        <v>627612.8275492962</v>
      </c>
      <c r="BZ24" s="5">
        <f t="shared" si="57"/>
        <v>4241.3034067672888</v>
      </c>
      <c r="CA24" s="5">
        <f t="shared" si="31"/>
        <v>580.22857939639425</v>
      </c>
      <c r="CB24" s="35">
        <f t="shared" si="32"/>
        <v>1.1094009948689009E-2</v>
      </c>
      <c r="CC24" s="5">
        <f t="shared" si="33"/>
        <v>3661.0748273708946</v>
      </c>
      <c r="CD24" s="35">
        <f t="shared" si="34"/>
        <v>7.0000000000000007E-2</v>
      </c>
      <c r="CE24" s="5">
        <f t="shared" si="58"/>
        <v>10467.401030100078</v>
      </c>
      <c r="CF24" s="5">
        <f t="shared" si="59"/>
        <v>70117.363698478395</v>
      </c>
      <c r="CG24" s="5">
        <f t="shared" si="35"/>
        <v>627032.59896989982</v>
      </c>
      <c r="CH24" s="5">
        <f t="shared" si="36"/>
        <v>80584.764728578477</v>
      </c>
    </row>
    <row r="25" spans="1:86" ht="14.25" customHeight="1">
      <c r="A25" s="161">
        <f t="shared" si="65"/>
        <v>17</v>
      </c>
      <c r="B25" s="11">
        <f t="shared" si="66"/>
        <v>796921.84693885862</v>
      </c>
      <c r="C25" s="162">
        <f t="shared" si="60"/>
        <v>769559.92065488733</v>
      </c>
      <c r="D25" s="11">
        <f t="shared" si="61"/>
        <v>742315.73035657313</v>
      </c>
      <c r="E25" s="11">
        <f t="shared" si="62"/>
        <v>715196.64393097954</v>
      </c>
      <c r="F25" s="11">
        <f t="shared" si="63"/>
        <v>688210.20574818249</v>
      </c>
      <c r="G25" s="22">
        <f t="shared" si="64"/>
        <v>661364.12654781784</v>
      </c>
      <c r="H25" s="11"/>
      <c r="I25" s="150"/>
      <c r="J25" s="2">
        <v>20</v>
      </c>
      <c r="K25" s="118">
        <v>45444</v>
      </c>
      <c r="L25" s="5">
        <f t="shared" si="37"/>
        <v>629279.22314471181</v>
      </c>
      <c r="M25" s="5">
        <f t="shared" si="0"/>
        <v>4789.3246008246488</v>
      </c>
      <c r="N25" s="5">
        <f t="shared" si="1"/>
        <v>463.0299417047554</v>
      </c>
      <c r="O25" s="35">
        <f t="shared" si="2"/>
        <v>8.8297199336887996E-3</v>
      </c>
      <c r="P25" s="5">
        <f t="shared" si="3"/>
        <v>4326.2946591198934</v>
      </c>
      <c r="Q25" s="35">
        <f t="shared" si="4"/>
        <v>8.249999999999999E-2</v>
      </c>
      <c r="R25" s="5">
        <f t="shared" si="38"/>
        <v>8683.8067969930489</v>
      </c>
      <c r="S25" s="5">
        <f t="shared" si="39"/>
        <v>87102.685219499952</v>
      </c>
      <c r="T25" s="5">
        <f t="shared" si="5"/>
        <v>628816.1932030071</v>
      </c>
      <c r="U25" s="5">
        <f t="shared" si="6"/>
        <v>95786.492016492994</v>
      </c>
      <c r="V25" s="150"/>
      <c r="W25" s="2">
        <v>20</v>
      </c>
      <c r="X25" s="118">
        <v>45444</v>
      </c>
      <c r="Y25" s="5">
        <f t="shared" si="40"/>
        <v>628866.20899195608</v>
      </c>
      <c r="Z25" s="5">
        <f t="shared" si="41"/>
        <v>4677.7491584810314</v>
      </c>
      <c r="AA25" s="5">
        <f t="shared" si="7"/>
        <v>485.30776520132349</v>
      </c>
      <c r="AB25" s="35">
        <f t="shared" si="8"/>
        <v>9.2606234826180227E-3</v>
      </c>
      <c r="AC25" s="5">
        <f t="shared" si="9"/>
        <v>4192.4413932797079</v>
      </c>
      <c r="AD25" s="35">
        <f t="shared" si="10"/>
        <v>8.0000000000000016E-2</v>
      </c>
      <c r="AE25" s="5">
        <f t="shared" si="42"/>
        <v>9119.0987732455033</v>
      </c>
      <c r="AF25" s="5">
        <f t="shared" si="43"/>
        <v>84435.884396375113</v>
      </c>
      <c r="AG25" s="5">
        <f t="shared" si="11"/>
        <v>628380.90122675477</v>
      </c>
      <c r="AH25" s="5">
        <f t="shared" si="12"/>
        <v>93554.983169620624</v>
      </c>
      <c r="AI25" s="150"/>
      <c r="AJ25" s="2">
        <v>20</v>
      </c>
      <c r="AK25" s="118">
        <v>45444</v>
      </c>
      <c r="AL25" s="5">
        <f t="shared" si="44"/>
        <v>628435.56184392469</v>
      </c>
      <c r="AM25" s="5">
        <f t="shared" si="45"/>
        <v>4567.1280654389093</v>
      </c>
      <c r="AN25" s="5">
        <f t="shared" si="13"/>
        <v>508.48172853022925</v>
      </c>
      <c r="AO25" s="35">
        <f t="shared" si="14"/>
        <v>9.7094771729009204E-3</v>
      </c>
      <c r="AP25" s="5">
        <f t="shared" si="15"/>
        <v>4058.64633690868</v>
      </c>
      <c r="AQ25" s="35">
        <f t="shared" si="16"/>
        <v>7.7499999999999999E-2</v>
      </c>
      <c r="AR25" s="5">
        <f t="shared" si="46"/>
        <v>9572.919884605486</v>
      </c>
      <c r="AS25" s="5">
        <f t="shared" si="47"/>
        <v>81769.641424172718</v>
      </c>
      <c r="AT25" s="5">
        <f t="shared" si="17"/>
        <v>627927.08011539443</v>
      </c>
      <c r="AU25" s="5">
        <f t="shared" si="18"/>
        <v>91342.561308778211</v>
      </c>
      <c r="AV25" s="150"/>
      <c r="AW25" s="2">
        <v>20</v>
      </c>
      <c r="AX25" s="118">
        <v>45444</v>
      </c>
      <c r="AY25" s="5">
        <f t="shared" si="48"/>
        <v>627986.75887137745</v>
      </c>
      <c r="AZ25" s="5">
        <f t="shared" si="49"/>
        <v>4457.4924920239573</v>
      </c>
      <c r="BA25" s="5">
        <f t="shared" si="19"/>
        <v>532.57524907784864</v>
      </c>
      <c r="BB25" s="35">
        <f t="shared" si="20"/>
        <v>1.0176811690138121E-2</v>
      </c>
      <c r="BC25" s="5">
        <f t="shared" si="21"/>
        <v>3924.9172429461087</v>
      </c>
      <c r="BD25" s="35">
        <f t="shared" si="22"/>
        <v>7.4999999999999997E-2</v>
      </c>
      <c r="BE25" s="5">
        <f t="shared" si="50"/>
        <v>10045.816377700534</v>
      </c>
      <c r="BF25" s="5">
        <f t="shared" si="51"/>
        <v>79104.033462778592</v>
      </c>
      <c r="BG25" s="5">
        <f t="shared" si="23"/>
        <v>627454.18362229958</v>
      </c>
      <c r="BH25" s="5">
        <f t="shared" si="24"/>
        <v>89149.849840479132</v>
      </c>
      <c r="BI25" s="150"/>
      <c r="BJ25" s="2">
        <v>20</v>
      </c>
      <c r="BK25" s="118">
        <v>45444</v>
      </c>
      <c r="BL25" s="5">
        <f t="shared" si="52"/>
        <v>627519.27795961604</v>
      </c>
      <c r="BM25" s="5">
        <f t="shared" si="53"/>
        <v>4348.8737853582215</v>
      </c>
      <c r="BN25" s="5">
        <f t="shared" si="25"/>
        <v>557.61148101887466</v>
      </c>
      <c r="BO25" s="35">
        <f t="shared" si="26"/>
        <v>1.0663158897657191E-2</v>
      </c>
      <c r="BP25" s="5">
        <f t="shared" si="27"/>
        <v>3791.2623043393469</v>
      </c>
      <c r="BQ25" s="35">
        <f t="shared" si="28"/>
        <v>7.2499999999999995E-2</v>
      </c>
      <c r="BR25" s="5">
        <f t="shared" si="54"/>
        <v>10538.333521402703</v>
      </c>
      <c r="BS25" s="5">
        <f t="shared" si="55"/>
        <v>76439.142185761739</v>
      </c>
      <c r="BT25" s="5">
        <f t="shared" si="29"/>
        <v>626961.66647859721</v>
      </c>
      <c r="BU25" s="5">
        <f t="shared" si="30"/>
        <v>86977.475707164442</v>
      </c>
      <c r="BV25" s="150"/>
      <c r="BW25" s="2">
        <v>20</v>
      </c>
      <c r="BX25" s="118">
        <v>45444</v>
      </c>
      <c r="BY25" s="5">
        <f t="shared" si="56"/>
        <v>627032.59896989982</v>
      </c>
      <c r="BZ25" s="5">
        <f t="shared" si="57"/>
        <v>4241.3034067672888</v>
      </c>
      <c r="CA25" s="5">
        <f t="shared" si="31"/>
        <v>583.61324610953989</v>
      </c>
      <c r="CB25" s="35">
        <f t="shared" si="32"/>
        <v>1.1169050803450601E-2</v>
      </c>
      <c r="CC25" s="5">
        <f t="shared" si="33"/>
        <v>3657.6901606577489</v>
      </c>
      <c r="CD25" s="35">
        <f t="shared" si="34"/>
        <v>7.0000000000000007E-2</v>
      </c>
      <c r="CE25" s="5">
        <f t="shared" si="58"/>
        <v>11051.014276209618</v>
      </c>
      <c r="CF25" s="5">
        <f t="shared" si="59"/>
        <v>73775.05385913614</v>
      </c>
      <c r="CG25" s="5">
        <f t="shared" si="35"/>
        <v>626448.98572379025</v>
      </c>
      <c r="CH25" s="5">
        <f t="shared" si="36"/>
        <v>84826.068135345762</v>
      </c>
    </row>
    <row r="26" spans="1:86" ht="14.25" customHeight="1">
      <c r="A26" s="161">
        <f t="shared" si="65"/>
        <v>18</v>
      </c>
      <c r="B26" s="11">
        <f t="shared" si="66"/>
        <v>833893.66285842389</v>
      </c>
      <c r="C26" s="162">
        <f t="shared" si="60"/>
        <v>805037.38093402702</v>
      </c>
      <c r="D26" s="11">
        <f t="shared" si="61"/>
        <v>776316.45720320777</v>
      </c>
      <c r="E26" s="11">
        <f t="shared" si="62"/>
        <v>747738.90130796842</v>
      </c>
      <c r="F26" s="11">
        <f t="shared" si="63"/>
        <v>719312.89811920619</v>
      </c>
      <c r="G26" s="22">
        <f t="shared" si="64"/>
        <v>691046.79604377365</v>
      </c>
      <c r="H26" s="11"/>
      <c r="I26" s="150"/>
      <c r="J26" s="2">
        <v>21</v>
      </c>
      <c r="K26" s="118">
        <v>45474</v>
      </c>
      <c r="L26" s="5">
        <f t="shared" si="37"/>
        <v>628816.1932030071</v>
      </c>
      <c r="M26" s="5">
        <f t="shared" si="0"/>
        <v>4789.3246008246488</v>
      </c>
      <c r="N26" s="5">
        <f t="shared" si="1"/>
        <v>466.213272553975</v>
      </c>
      <c r="O26" s="35">
        <f t="shared" si="2"/>
        <v>8.896970738222626E-3</v>
      </c>
      <c r="P26" s="5">
        <f t="shared" si="3"/>
        <v>4323.1113282706738</v>
      </c>
      <c r="Q26" s="35">
        <f t="shared" si="4"/>
        <v>8.2500000000000004E-2</v>
      </c>
      <c r="R26" s="5">
        <f t="shared" si="38"/>
        <v>9150.020069547023</v>
      </c>
      <c r="S26" s="5">
        <f t="shared" si="39"/>
        <v>91425.796547770631</v>
      </c>
      <c r="T26" s="5">
        <f t="shared" si="5"/>
        <v>628349.97993045312</v>
      </c>
      <c r="U26" s="5">
        <f t="shared" si="6"/>
        <v>100575.81661731766</v>
      </c>
      <c r="V26" s="150"/>
      <c r="W26" s="2">
        <v>21</v>
      </c>
      <c r="X26" s="118">
        <v>45474</v>
      </c>
      <c r="Y26" s="5">
        <f t="shared" si="40"/>
        <v>628380.90122675477</v>
      </c>
      <c r="Z26" s="5">
        <f t="shared" si="41"/>
        <v>4677.7491584810314</v>
      </c>
      <c r="AA26" s="5">
        <f t="shared" si="7"/>
        <v>488.54315030266571</v>
      </c>
      <c r="AB26" s="35">
        <f t="shared" si="8"/>
        <v>9.3295607682965936E-3</v>
      </c>
      <c r="AC26" s="5">
        <f t="shared" si="9"/>
        <v>4189.2060081783657</v>
      </c>
      <c r="AD26" s="35">
        <f t="shared" si="10"/>
        <v>8.0000000000000016E-2</v>
      </c>
      <c r="AE26" s="5">
        <f t="shared" si="42"/>
        <v>9607.6419235481699</v>
      </c>
      <c r="AF26" s="5">
        <f t="shared" si="43"/>
        <v>88625.090404553484</v>
      </c>
      <c r="AG26" s="5">
        <f t="shared" si="11"/>
        <v>627892.35807645204</v>
      </c>
      <c r="AH26" s="5">
        <f t="shared" si="12"/>
        <v>98232.732328101658</v>
      </c>
      <c r="AI26" s="150"/>
      <c r="AJ26" s="2">
        <v>21</v>
      </c>
      <c r="AK26" s="118">
        <v>45474</v>
      </c>
      <c r="AL26" s="5">
        <f t="shared" si="44"/>
        <v>627927.08011539443</v>
      </c>
      <c r="AM26" s="5">
        <f t="shared" si="45"/>
        <v>4567.1280654389093</v>
      </c>
      <c r="AN26" s="5">
        <f t="shared" si="13"/>
        <v>511.76567302698686</v>
      </c>
      <c r="AO26" s="35">
        <f t="shared" si="14"/>
        <v>9.7800975157740829E-3</v>
      </c>
      <c r="AP26" s="5">
        <f t="shared" si="15"/>
        <v>4055.3623924119224</v>
      </c>
      <c r="AQ26" s="35">
        <f t="shared" si="16"/>
        <v>7.7499999999999999E-2</v>
      </c>
      <c r="AR26" s="5">
        <f t="shared" si="46"/>
        <v>10084.685557632472</v>
      </c>
      <c r="AS26" s="5">
        <f t="shared" si="47"/>
        <v>85825.003816584634</v>
      </c>
      <c r="AT26" s="5">
        <f t="shared" si="17"/>
        <v>627415.31444236741</v>
      </c>
      <c r="AU26" s="5">
        <f t="shared" si="18"/>
        <v>95909.689374217109</v>
      </c>
      <c r="AV26" s="150"/>
      <c r="AW26" s="2">
        <v>21</v>
      </c>
      <c r="AX26" s="118">
        <v>45474</v>
      </c>
      <c r="AY26" s="5">
        <f t="shared" si="48"/>
        <v>627454.18362229958</v>
      </c>
      <c r="AZ26" s="5">
        <f t="shared" si="49"/>
        <v>4457.4924920239573</v>
      </c>
      <c r="BA26" s="5">
        <f t="shared" si="19"/>
        <v>535.90384438458523</v>
      </c>
      <c r="BB26" s="35">
        <f t="shared" si="20"/>
        <v>1.0249108700637999E-2</v>
      </c>
      <c r="BC26" s="5">
        <f t="shared" si="21"/>
        <v>3921.5886476393721</v>
      </c>
      <c r="BD26" s="35">
        <f t="shared" si="22"/>
        <v>7.4999999999999997E-2</v>
      </c>
      <c r="BE26" s="5">
        <f t="shared" si="50"/>
        <v>10581.72022208512</v>
      </c>
      <c r="BF26" s="5">
        <f t="shared" si="51"/>
        <v>83025.622110417971</v>
      </c>
      <c r="BG26" s="5">
        <f t="shared" si="23"/>
        <v>626918.27977791498</v>
      </c>
      <c r="BH26" s="5">
        <f t="shared" si="24"/>
        <v>93607.342332503089</v>
      </c>
      <c r="BI26" s="150"/>
      <c r="BJ26" s="2">
        <v>21</v>
      </c>
      <c r="BK26" s="118">
        <v>45474</v>
      </c>
      <c r="BL26" s="5">
        <f t="shared" si="52"/>
        <v>626961.66647859721</v>
      </c>
      <c r="BM26" s="5">
        <f t="shared" si="53"/>
        <v>4348.8737853582215</v>
      </c>
      <c r="BN26" s="5">
        <f t="shared" si="25"/>
        <v>560.98038371669691</v>
      </c>
      <c r="BO26" s="35">
        <f t="shared" si="26"/>
        <v>1.0737123120158364E-2</v>
      </c>
      <c r="BP26" s="5">
        <f t="shared" si="27"/>
        <v>3787.8934016415246</v>
      </c>
      <c r="BQ26" s="35">
        <f t="shared" si="28"/>
        <v>7.2499999999999995E-2</v>
      </c>
      <c r="BR26" s="5">
        <f t="shared" si="54"/>
        <v>11099.313905119399</v>
      </c>
      <c r="BS26" s="5">
        <f t="shared" si="55"/>
        <v>80227.035587403268</v>
      </c>
      <c r="BT26" s="5">
        <f t="shared" si="29"/>
        <v>626400.68609488057</v>
      </c>
      <c r="BU26" s="5">
        <f t="shared" si="30"/>
        <v>91326.34949252267</v>
      </c>
      <c r="BV26" s="150"/>
      <c r="BW26" s="2">
        <v>21</v>
      </c>
      <c r="BX26" s="118">
        <v>45474</v>
      </c>
      <c r="BY26" s="5">
        <f t="shared" si="56"/>
        <v>626448.98572379025</v>
      </c>
      <c r="BZ26" s="5">
        <f t="shared" si="57"/>
        <v>4241.3034067672888</v>
      </c>
      <c r="CA26" s="5">
        <f t="shared" si="31"/>
        <v>587.01765671184558</v>
      </c>
      <c r="CB26" s="35">
        <f t="shared" si="32"/>
        <v>1.1244669623661956E-2</v>
      </c>
      <c r="CC26" s="5">
        <f t="shared" si="33"/>
        <v>3654.2857500554433</v>
      </c>
      <c r="CD26" s="35">
        <f t="shared" si="34"/>
        <v>7.0000000000000007E-2</v>
      </c>
      <c r="CE26" s="5">
        <f t="shared" si="58"/>
        <v>11638.031932921464</v>
      </c>
      <c r="CF26" s="5">
        <f t="shared" si="59"/>
        <v>77429.339609191578</v>
      </c>
      <c r="CG26" s="5">
        <f t="shared" si="35"/>
        <v>625861.96806707839</v>
      </c>
      <c r="CH26" s="5">
        <f t="shared" si="36"/>
        <v>89067.371542113047</v>
      </c>
    </row>
    <row r="27" spans="1:86" ht="14.25" customHeight="1">
      <c r="A27" s="161">
        <f t="shared" si="65"/>
        <v>19</v>
      </c>
      <c r="B27" s="11">
        <f t="shared" si="66"/>
        <v>869108.78314172616</v>
      </c>
      <c r="C27" s="162">
        <f t="shared" si="60"/>
        <v>838800.44244164019</v>
      </c>
      <c r="D27" s="11">
        <f t="shared" si="61"/>
        <v>808646.28739557788</v>
      </c>
      <c r="E27" s="11">
        <f t="shared" si="62"/>
        <v>778654.93797933008</v>
      </c>
      <c r="F27" s="11">
        <f t="shared" si="63"/>
        <v>748835.18525977258</v>
      </c>
      <c r="G27" s="22">
        <f t="shared" si="64"/>
        <v>719195.9781230886</v>
      </c>
      <c r="H27" s="11"/>
      <c r="I27" s="150"/>
      <c r="J27" s="2">
        <v>22</v>
      </c>
      <c r="K27" s="118">
        <v>45505</v>
      </c>
      <c r="L27" s="5">
        <f t="shared" si="37"/>
        <v>628349.97993045312</v>
      </c>
      <c r="M27" s="5">
        <f t="shared" si="0"/>
        <v>4789.3246008246488</v>
      </c>
      <c r="N27" s="5">
        <f t="shared" si="1"/>
        <v>469.41848880278394</v>
      </c>
      <c r="O27" s="35">
        <f t="shared" si="2"/>
        <v>8.9647840304807203E-3</v>
      </c>
      <c r="P27" s="5">
        <f t="shared" si="3"/>
        <v>4319.9061120218648</v>
      </c>
      <c r="Q27" s="35">
        <f t="shared" si="4"/>
        <v>8.249999999999999E-2</v>
      </c>
      <c r="R27" s="5">
        <f t="shared" si="38"/>
        <v>9619.4385583498079</v>
      </c>
      <c r="S27" s="5">
        <f t="shared" si="39"/>
        <v>95745.7026597925</v>
      </c>
      <c r="T27" s="5">
        <f t="shared" si="5"/>
        <v>627880.56144165038</v>
      </c>
      <c r="U27" s="5">
        <f t="shared" si="6"/>
        <v>105365.14121814231</v>
      </c>
      <c r="V27" s="150"/>
      <c r="W27" s="2">
        <v>22</v>
      </c>
      <c r="X27" s="118">
        <v>45505</v>
      </c>
      <c r="Y27" s="5">
        <f t="shared" si="40"/>
        <v>627892.35807645204</v>
      </c>
      <c r="Z27" s="5">
        <f t="shared" si="41"/>
        <v>4677.7491584810314</v>
      </c>
      <c r="AA27" s="5">
        <f t="shared" si="7"/>
        <v>491.80010463801773</v>
      </c>
      <c r="AB27" s="35">
        <f t="shared" si="8"/>
        <v>9.3990652693015184E-3</v>
      </c>
      <c r="AC27" s="5">
        <f t="shared" si="9"/>
        <v>4185.9490538430136</v>
      </c>
      <c r="AD27" s="35">
        <f t="shared" si="10"/>
        <v>0.08</v>
      </c>
      <c r="AE27" s="5">
        <f t="shared" si="42"/>
        <v>10099.442028186188</v>
      </c>
      <c r="AF27" s="5">
        <f t="shared" si="43"/>
        <v>92811.039458396495</v>
      </c>
      <c r="AG27" s="5">
        <f t="shared" si="11"/>
        <v>627400.55797181407</v>
      </c>
      <c r="AH27" s="5">
        <f t="shared" si="12"/>
        <v>102910.48148658268</v>
      </c>
      <c r="AI27" s="150"/>
      <c r="AJ27" s="2">
        <v>22</v>
      </c>
      <c r="AK27" s="118">
        <v>45505</v>
      </c>
      <c r="AL27" s="5">
        <f t="shared" si="44"/>
        <v>627415.31444236741</v>
      </c>
      <c r="AM27" s="5">
        <f t="shared" si="45"/>
        <v>4567.1280654389093</v>
      </c>
      <c r="AN27" s="5">
        <f t="shared" si="13"/>
        <v>515.07082633195296</v>
      </c>
      <c r="AO27" s="35">
        <f t="shared" si="14"/>
        <v>9.8512895265823013E-3</v>
      </c>
      <c r="AP27" s="5">
        <f t="shared" si="15"/>
        <v>4052.0572391069563</v>
      </c>
      <c r="AQ27" s="35">
        <f t="shared" si="16"/>
        <v>7.7499999999999999E-2</v>
      </c>
      <c r="AR27" s="5">
        <f t="shared" si="46"/>
        <v>10599.756383964424</v>
      </c>
      <c r="AS27" s="5">
        <f t="shared" si="47"/>
        <v>89877.061055691593</v>
      </c>
      <c r="AT27" s="5">
        <f t="shared" si="17"/>
        <v>626900.24361603544</v>
      </c>
      <c r="AU27" s="5">
        <f t="shared" si="18"/>
        <v>100476.81743965602</v>
      </c>
      <c r="AV27" s="150"/>
      <c r="AW27" s="2">
        <v>22</v>
      </c>
      <c r="AX27" s="118">
        <v>45505</v>
      </c>
      <c r="AY27" s="5">
        <f t="shared" si="48"/>
        <v>626918.27977791498</v>
      </c>
      <c r="AZ27" s="5">
        <f t="shared" si="49"/>
        <v>4457.4924920239573</v>
      </c>
      <c r="BA27" s="5">
        <f t="shared" si="19"/>
        <v>539.25324341198893</v>
      </c>
      <c r="BB27" s="35">
        <f t="shared" si="20"/>
        <v>1.032198155593138E-2</v>
      </c>
      <c r="BC27" s="5">
        <f t="shared" si="21"/>
        <v>3918.2392486119684</v>
      </c>
      <c r="BD27" s="35">
        <f t="shared" si="22"/>
        <v>7.4999999999999997E-2</v>
      </c>
      <c r="BE27" s="5">
        <f t="shared" si="50"/>
        <v>11120.973465497109</v>
      </c>
      <c r="BF27" s="5">
        <f t="shared" si="51"/>
        <v>86943.861359029936</v>
      </c>
      <c r="BG27" s="5">
        <f t="shared" si="23"/>
        <v>626379.02653450298</v>
      </c>
      <c r="BH27" s="5">
        <f t="shared" si="24"/>
        <v>98064.834824527046</v>
      </c>
      <c r="BI27" s="150"/>
      <c r="BJ27" s="2">
        <v>22</v>
      </c>
      <c r="BK27" s="118">
        <v>45505</v>
      </c>
      <c r="BL27" s="5">
        <f t="shared" si="52"/>
        <v>626400.68609488057</v>
      </c>
      <c r="BM27" s="5">
        <f t="shared" si="53"/>
        <v>4348.8737853582215</v>
      </c>
      <c r="BN27" s="5">
        <f t="shared" si="25"/>
        <v>564.36964020165169</v>
      </c>
      <c r="BO27" s="35">
        <f t="shared" si="26"/>
        <v>1.0811667089065103E-2</v>
      </c>
      <c r="BP27" s="5">
        <f t="shared" si="27"/>
        <v>3784.5041451565698</v>
      </c>
      <c r="BQ27" s="35">
        <f t="shared" si="28"/>
        <v>7.2499999999999995E-2</v>
      </c>
      <c r="BR27" s="5">
        <f t="shared" si="54"/>
        <v>11663.683545321051</v>
      </c>
      <c r="BS27" s="5">
        <f t="shared" si="55"/>
        <v>84011.539732559831</v>
      </c>
      <c r="BT27" s="5">
        <f t="shared" si="29"/>
        <v>625836.31645467889</v>
      </c>
      <c r="BU27" s="5">
        <f t="shared" si="30"/>
        <v>95675.223277880883</v>
      </c>
      <c r="BV27" s="150"/>
      <c r="BW27" s="2">
        <v>22</v>
      </c>
      <c r="BX27" s="118">
        <v>45505</v>
      </c>
      <c r="BY27" s="5">
        <f t="shared" si="56"/>
        <v>625861.96806707839</v>
      </c>
      <c r="BZ27" s="5">
        <f t="shared" si="57"/>
        <v>4241.3034067672888</v>
      </c>
      <c r="CA27" s="5">
        <f t="shared" si="31"/>
        <v>590.44192637599826</v>
      </c>
      <c r="CB27" s="35">
        <f t="shared" si="32"/>
        <v>1.132087181842082E-2</v>
      </c>
      <c r="CC27" s="5">
        <f t="shared" si="33"/>
        <v>3650.8614803912906</v>
      </c>
      <c r="CD27" s="35">
        <f t="shared" si="34"/>
        <v>7.0000000000000007E-2</v>
      </c>
      <c r="CE27" s="5">
        <f t="shared" si="58"/>
        <v>12228.473859297461</v>
      </c>
      <c r="CF27" s="5">
        <f t="shared" si="59"/>
        <v>81080.201089582872</v>
      </c>
      <c r="CG27" s="5">
        <f t="shared" si="35"/>
        <v>625271.52614070242</v>
      </c>
      <c r="CH27" s="5">
        <f t="shared" si="36"/>
        <v>93308.674948880333</v>
      </c>
    </row>
    <row r="28" spans="1:86" ht="14.25" customHeight="1">
      <c r="A28" s="161">
        <f t="shared" si="65"/>
        <v>20</v>
      </c>
      <c r="B28" s="11">
        <f t="shared" si="66"/>
        <v>902416.67278279003</v>
      </c>
      <c r="C28" s="162">
        <f t="shared" si="60"/>
        <v>870706.81092521874</v>
      </c>
      <c r="D28" s="11">
        <f t="shared" si="61"/>
        <v>839171.02621441125</v>
      </c>
      <c r="E28" s="11">
        <f t="shared" si="62"/>
        <v>807818.50620537286</v>
      </c>
      <c r="F28" s="11">
        <f t="shared" si="63"/>
        <v>776658.60268457117</v>
      </c>
      <c r="G28" s="22">
        <f t="shared" si="64"/>
        <v>745700.816856422</v>
      </c>
      <c r="H28" s="11"/>
      <c r="I28" s="150"/>
      <c r="J28" s="2">
        <v>23</v>
      </c>
      <c r="K28" s="118">
        <v>45536</v>
      </c>
      <c r="L28" s="5">
        <f t="shared" si="37"/>
        <v>627880.56144165038</v>
      </c>
      <c r="M28" s="5">
        <f t="shared" si="0"/>
        <v>4789.3246008246488</v>
      </c>
      <c r="N28" s="5">
        <f t="shared" si="1"/>
        <v>472.64574091330269</v>
      </c>
      <c r="O28" s="35">
        <f t="shared" si="2"/>
        <v>9.0331652853481645E-3</v>
      </c>
      <c r="P28" s="5">
        <f t="shared" si="3"/>
        <v>4316.6788599113461</v>
      </c>
      <c r="Q28" s="35">
        <f t="shared" si="4"/>
        <v>8.249999999999999E-2</v>
      </c>
      <c r="R28" s="5">
        <f t="shared" si="38"/>
        <v>10092.084299263111</v>
      </c>
      <c r="S28" s="5">
        <f t="shared" si="39"/>
        <v>100062.38151970385</v>
      </c>
      <c r="T28" s="5">
        <f t="shared" si="5"/>
        <v>627407.91570073704</v>
      </c>
      <c r="U28" s="5">
        <f t="shared" si="6"/>
        <v>110154.46581896696</v>
      </c>
      <c r="V28" s="150"/>
      <c r="W28" s="2">
        <v>23</v>
      </c>
      <c r="X28" s="118">
        <v>45536</v>
      </c>
      <c r="Y28" s="5">
        <f t="shared" si="40"/>
        <v>627400.55797181407</v>
      </c>
      <c r="Z28" s="5">
        <f t="shared" si="41"/>
        <v>4677.7491584810314</v>
      </c>
      <c r="AA28" s="5">
        <f t="shared" si="7"/>
        <v>495.07877200227085</v>
      </c>
      <c r="AB28" s="35">
        <f t="shared" si="8"/>
        <v>9.4691424617670585E-3</v>
      </c>
      <c r="AC28" s="5">
        <f t="shared" si="9"/>
        <v>4182.6703864787605</v>
      </c>
      <c r="AD28" s="35">
        <f t="shared" si="10"/>
        <v>0.08</v>
      </c>
      <c r="AE28" s="5">
        <f t="shared" si="42"/>
        <v>10594.520800188458</v>
      </c>
      <c r="AF28" s="5">
        <f t="shared" si="43"/>
        <v>96993.709844875251</v>
      </c>
      <c r="AG28" s="5">
        <f t="shared" si="11"/>
        <v>626905.47919981182</v>
      </c>
      <c r="AH28" s="5">
        <f t="shared" si="12"/>
        <v>107588.23064506371</v>
      </c>
      <c r="AI28" s="150"/>
      <c r="AJ28" s="2">
        <v>23</v>
      </c>
      <c r="AK28" s="118">
        <v>45536</v>
      </c>
      <c r="AL28" s="5">
        <f t="shared" si="44"/>
        <v>626900.24361603544</v>
      </c>
      <c r="AM28" s="5">
        <f t="shared" si="45"/>
        <v>4567.1280654389093</v>
      </c>
      <c r="AN28" s="5">
        <f t="shared" si="13"/>
        <v>518.39732541868034</v>
      </c>
      <c r="AO28" s="35">
        <f t="shared" si="14"/>
        <v>9.9230586817801066E-3</v>
      </c>
      <c r="AP28" s="5">
        <f t="shared" si="15"/>
        <v>4048.730740020229</v>
      </c>
      <c r="AQ28" s="35">
        <f t="shared" si="16"/>
        <v>7.7499999999999999E-2</v>
      </c>
      <c r="AR28" s="5">
        <f t="shared" si="46"/>
        <v>11118.153709383105</v>
      </c>
      <c r="AS28" s="5">
        <f t="shared" si="47"/>
        <v>93925.791795711819</v>
      </c>
      <c r="AT28" s="5">
        <f t="shared" si="17"/>
        <v>626381.84629061678</v>
      </c>
      <c r="AU28" s="5">
        <f t="shared" si="18"/>
        <v>105043.94550509492</v>
      </c>
      <c r="AV28" s="150"/>
      <c r="AW28" s="2">
        <v>23</v>
      </c>
      <c r="AX28" s="118">
        <v>45536</v>
      </c>
      <c r="AY28" s="5">
        <f t="shared" si="48"/>
        <v>626379.02653450298</v>
      </c>
      <c r="AZ28" s="5">
        <f t="shared" si="49"/>
        <v>4457.4924920239573</v>
      </c>
      <c r="BA28" s="5">
        <f t="shared" si="19"/>
        <v>542.62357618331407</v>
      </c>
      <c r="BB28" s="35">
        <f t="shared" si="20"/>
        <v>1.0395435731980237E-2</v>
      </c>
      <c r="BC28" s="5">
        <f t="shared" si="21"/>
        <v>3914.8689158406432</v>
      </c>
      <c r="BD28" s="35">
        <f t="shared" si="22"/>
        <v>7.4999999999999997E-2</v>
      </c>
      <c r="BE28" s="5">
        <f t="shared" si="50"/>
        <v>11663.597041680423</v>
      </c>
      <c r="BF28" s="5">
        <f t="shared" si="51"/>
        <v>90858.730274870584</v>
      </c>
      <c r="BG28" s="5">
        <f t="shared" si="23"/>
        <v>625836.40295831964</v>
      </c>
      <c r="BH28" s="5">
        <f t="shared" si="24"/>
        <v>102522.327316551</v>
      </c>
      <c r="BI28" s="150"/>
      <c r="BJ28" s="2">
        <v>23</v>
      </c>
      <c r="BK28" s="118">
        <v>45536</v>
      </c>
      <c r="BL28" s="5">
        <f t="shared" si="52"/>
        <v>625836.31645467889</v>
      </c>
      <c r="BM28" s="5">
        <f t="shared" si="53"/>
        <v>4348.8737853582215</v>
      </c>
      <c r="BN28" s="5">
        <f t="shared" si="25"/>
        <v>567.77937344453676</v>
      </c>
      <c r="BO28" s="35">
        <f t="shared" si="26"/>
        <v>1.0886796279147924E-2</v>
      </c>
      <c r="BP28" s="5">
        <f t="shared" si="27"/>
        <v>3781.0944119136848</v>
      </c>
      <c r="BQ28" s="35">
        <f t="shared" si="28"/>
        <v>7.2499999999999995E-2</v>
      </c>
      <c r="BR28" s="5">
        <f t="shared" si="54"/>
        <v>12231.462918765588</v>
      </c>
      <c r="BS28" s="5">
        <f t="shared" si="55"/>
        <v>87792.634144473515</v>
      </c>
      <c r="BT28" s="5">
        <f t="shared" si="29"/>
        <v>625268.53708123439</v>
      </c>
      <c r="BU28" s="5">
        <f t="shared" si="30"/>
        <v>100024.09706323911</v>
      </c>
      <c r="BV28" s="150"/>
      <c r="BW28" s="2">
        <v>23</v>
      </c>
      <c r="BX28" s="118">
        <v>45536</v>
      </c>
      <c r="BY28" s="5">
        <f t="shared" si="56"/>
        <v>625271.52614070242</v>
      </c>
      <c r="BZ28" s="5">
        <f t="shared" si="57"/>
        <v>4241.3034067672888</v>
      </c>
      <c r="CA28" s="5">
        <f t="shared" si="31"/>
        <v>593.88617094652454</v>
      </c>
      <c r="CB28" s="35">
        <f t="shared" si="32"/>
        <v>1.1397662860717915E-2</v>
      </c>
      <c r="CC28" s="5">
        <f t="shared" si="33"/>
        <v>3647.4172358207643</v>
      </c>
      <c r="CD28" s="35">
        <f t="shared" si="34"/>
        <v>7.0000000000000007E-2</v>
      </c>
      <c r="CE28" s="5">
        <f t="shared" si="58"/>
        <v>12822.360030243985</v>
      </c>
      <c r="CF28" s="5">
        <f t="shared" si="59"/>
        <v>84727.61832540363</v>
      </c>
      <c r="CG28" s="5">
        <f t="shared" si="35"/>
        <v>624677.6399697559</v>
      </c>
      <c r="CH28" s="5">
        <f t="shared" si="36"/>
        <v>97549.978355647618</v>
      </c>
    </row>
    <row r="29" spans="1:86" ht="14.25" customHeight="1">
      <c r="A29" s="161">
        <f t="shared" si="65"/>
        <v>21</v>
      </c>
      <c r="B29" s="11">
        <f t="shared" si="66"/>
        <v>933653.89710904122</v>
      </c>
      <c r="C29" s="162">
        <f t="shared" si="60"/>
        <v>900602.38177947514</v>
      </c>
      <c r="D29" s="11">
        <f t="shared" si="61"/>
        <v>867745.70136024558</v>
      </c>
      <c r="E29" s="11">
        <f t="shared" si="62"/>
        <v>835093.55730627407</v>
      </c>
      <c r="F29" s="11">
        <f t="shared" si="63"/>
        <v>802655.80601216701</v>
      </c>
      <c r="G29" s="22">
        <f t="shared" si="64"/>
        <v>770442.44253033702</v>
      </c>
      <c r="I29" s="150"/>
      <c r="J29" s="2">
        <v>24</v>
      </c>
      <c r="K29" s="118">
        <v>45566</v>
      </c>
      <c r="L29" s="5">
        <f t="shared" si="37"/>
        <v>627407.91570073704</v>
      </c>
      <c r="M29" s="5">
        <f t="shared" si="0"/>
        <v>4789.3246008246488</v>
      </c>
      <c r="N29" s="5">
        <f t="shared" si="1"/>
        <v>475.89518038208189</v>
      </c>
      <c r="O29" s="35">
        <f t="shared" si="2"/>
        <v>9.102120042917836E-3</v>
      </c>
      <c r="P29" s="5">
        <f t="shared" si="3"/>
        <v>4313.4294204425669</v>
      </c>
      <c r="Q29" s="35">
        <f t="shared" si="4"/>
        <v>8.249999999999999E-2</v>
      </c>
      <c r="R29" s="5">
        <f t="shared" si="38"/>
        <v>10567.979479645193</v>
      </c>
      <c r="S29" s="5">
        <f t="shared" si="39"/>
        <v>104375.81094014642</v>
      </c>
      <c r="T29" s="5">
        <f t="shared" si="5"/>
        <v>626932.02052035497</v>
      </c>
      <c r="U29" s="5">
        <f t="shared" si="6"/>
        <v>114943.79041979161</v>
      </c>
      <c r="V29" s="150"/>
      <c r="W29" s="2">
        <v>24</v>
      </c>
      <c r="X29" s="118">
        <v>45566</v>
      </c>
      <c r="Y29" s="5">
        <f t="shared" si="40"/>
        <v>626905.47919981182</v>
      </c>
      <c r="Z29" s="5">
        <f t="shared" si="41"/>
        <v>4677.7491584810314</v>
      </c>
      <c r="AA29" s="5">
        <f t="shared" si="7"/>
        <v>498.37929714895199</v>
      </c>
      <c r="AB29" s="35">
        <f t="shared" si="8"/>
        <v>9.5397978869494922E-3</v>
      </c>
      <c r="AC29" s="5">
        <f t="shared" si="9"/>
        <v>4179.3698613320794</v>
      </c>
      <c r="AD29" s="35">
        <f t="shared" si="10"/>
        <v>8.0000000000000016E-2</v>
      </c>
      <c r="AE29" s="5">
        <f t="shared" si="42"/>
        <v>11092.90009733741</v>
      </c>
      <c r="AF29" s="5">
        <f t="shared" si="43"/>
        <v>101173.07970620733</v>
      </c>
      <c r="AG29" s="5">
        <f t="shared" si="11"/>
        <v>626407.09990266291</v>
      </c>
      <c r="AH29" s="5">
        <f t="shared" si="12"/>
        <v>112265.97980354473</v>
      </c>
      <c r="AI29" s="150"/>
      <c r="AJ29" s="2">
        <v>24</v>
      </c>
      <c r="AK29" s="118">
        <v>45566</v>
      </c>
      <c r="AL29" s="5">
        <f t="shared" si="44"/>
        <v>626381.84629061678</v>
      </c>
      <c r="AM29" s="5">
        <f t="shared" si="45"/>
        <v>4567.1280654389093</v>
      </c>
      <c r="AN29" s="5">
        <f t="shared" si="13"/>
        <v>521.74530814534273</v>
      </c>
      <c r="AO29" s="35">
        <f t="shared" si="14"/>
        <v>9.9954105228638422E-3</v>
      </c>
      <c r="AP29" s="5">
        <f t="shared" si="15"/>
        <v>4045.3827572935666</v>
      </c>
      <c r="AQ29" s="35">
        <f t="shared" si="16"/>
        <v>7.7499999999999999E-2</v>
      </c>
      <c r="AR29" s="5">
        <f t="shared" si="46"/>
        <v>11639.899017528447</v>
      </c>
      <c r="AS29" s="5">
        <f t="shared" si="47"/>
        <v>97971.174553005389</v>
      </c>
      <c r="AT29" s="5">
        <f t="shared" si="17"/>
        <v>625860.10098247149</v>
      </c>
      <c r="AU29" s="5">
        <f t="shared" si="18"/>
        <v>109611.07357053383</v>
      </c>
      <c r="AV29" s="150"/>
      <c r="AW29" s="2">
        <v>24</v>
      </c>
      <c r="AX29" s="118">
        <v>45566</v>
      </c>
      <c r="AY29" s="5">
        <f t="shared" si="48"/>
        <v>625836.40295831964</v>
      </c>
      <c r="AZ29" s="5">
        <f t="shared" si="49"/>
        <v>4457.4924920239573</v>
      </c>
      <c r="BA29" s="5">
        <f t="shared" si="19"/>
        <v>546.01497353445984</v>
      </c>
      <c r="BB29" s="35">
        <f t="shared" si="20"/>
        <v>1.0469476769714032E-2</v>
      </c>
      <c r="BC29" s="5">
        <f t="shared" si="21"/>
        <v>3911.4775184894975</v>
      </c>
      <c r="BD29" s="35">
        <f t="shared" si="22"/>
        <v>7.4999999999999997E-2</v>
      </c>
      <c r="BE29" s="5">
        <f t="shared" si="50"/>
        <v>12209.612015214883</v>
      </c>
      <c r="BF29" s="5">
        <f t="shared" si="51"/>
        <v>94770.207793360081</v>
      </c>
      <c r="BG29" s="5">
        <f t="shared" si="23"/>
        <v>625290.38798478513</v>
      </c>
      <c r="BH29" s="5">
        <f t="shared" si="24"/>
        <v>106979.81980857496</v>
      </c>
      <c r="BI29" s="150"/>
      <c r="BJ29" s="2">
        <v>24</v>
      </c>
      <c r="BK29" s="118">
        <v>45566</v>
      </c>
      <c r="BL29" s="5">
        <f t="shared" si="52"/>
        <v>625268.53708123439</v>
      </c>
      <c r="BM29" s="5">
        <f t="shared" si="53"/>
        <v>4348.8737853582215</v>
      </c>
      <c r="BN29" s="5">
        <f t="shared" si="25"/>
        <v>571.20970715909698</v>
      </c>
      <c r="BO29" s="35">
        <f t="shared" si="26"/>
        <v>1.0962516230076406E-2</v>
      </c>
      <c r="BP29" s="5">
        <f t="shared" si="27"/>
        <v>3777.6640781991246</v>
      </c>
      <c r="BQ29" s="35">
        <f t="shared" si="28"/>
        <v>7.2499999999999995E-2</v>
      </c>
      <c r="BR29" s="5">
        <f t="shared" si="54"/>
        <v>12802.672625924686</v>
      </c>
      <c r="BS29" s="5">
        <f t="shared" si="55"/>
        <v>91570.298222672645</v>
      </c>
      <c r="BT29" s="5">
        <f t="shared" si="29"/>
        <v>624697.32737407531</v>
      </c>
      <c r="BU29" s="5">
        <f t="shared" si="30"/>
        <v>104372.97084859732</v>
      </c>
      <c r="BV29" s="150"/>
      <c r="BW29" s="2">
        <v>24</v>
      </c>
      <c r="BX29" s="118">
        <v>45566</v>
      </c>
      <c r="BY29" s="5">
        <f t="shared" si="56"/>
        <v>624677.6399697559</v>
      </c>
      <c r="BZ29" s="5">
        <f t="shared" si="57"/>
        <v>4241.3034067672888</v>
      </c>
      <c r="CA29" s="5">
        <f t="shared" si="31"/>
        <v>597.35050694371239</v>
      </c>
      <c r="CB29" s="35">
        <f t="shared" si="32"/>
        <v>1.147504828838055E-2</v>
      </c>
      <c r="CC29" s="5">
        <f t="shared" si="33"/>
        <v>3643.9528998235764</v>
      </c>
      <c r="CD29" s="35">
        <f t="shared" si="34"/>
        <v>7.0000000000000007E-2</v>
      </c>
      <c r="CE29" s="5">
        <f t="shared" si="58"/>
        <v>13419.710537187697</v>
      </c>
      <c r="CF29" s="5">
        <f t="shared" si="59"/>
        <v>88371.571225227206</v>
      </c>
      <c r="CG29" s="5">
        <f t="shared" si="35"/>
        <v>624080.28946281213</v>
      </c>
      <c r="CH29" s="5">
        <f t="shared" si="36"/>
        <v>101791.2817624149</v>
      </c>
    </row>
    <row r="30" spans="1:86" ht="14.25" customHeight="1">
      <c r="A30" s="161">
        <f t="shared" si="65"/>
        <v>22</v>
      </c>
      <c r="B30" s="11">
        <f t="shared" si="66"/>
        <v>962643.01638128725</v>
      </c>
      <c r="C30" s="162">
        <f t="shared" si="60"/>
        <v>928320.25979288563</v>
      </c>
      <c r="D30" s="11">
        <f t="shared" si="61"/>
        <v>894213.69737365423</v>
      </c>
      <c r="E30" s="11">
        <f t="shared" si="62"/>
        <v>860333.48078962439</v>
      </c>
      <c r="F30" s="11">
        <f t="shared" si="63"/>
        <v>826689.90534310753</v>
      </c>
      <c r="G30" s="22">
        <f t="shared" si="64"/>
        <v>793293.39233020146</v>
      </c>
      <c r="I30" s="150"/>
      <c r="J30" s="2">
        <v>25</v>
      </c>
      <c r="K30" s="118">
        <v>45597</v>
      </c>
      <c r="L30" s="5">
        <f t="shared" si="37"/>
        <v>626932.02052035497</v>
      </c>
      <c r="M30" s="5">
        <f t="shared" si="0"/>
        <v>4789.3246008246488</v>
      </c>
      <c r="N30" s="5">
        <f t="shared" si="1"/>
        <v>479.16695974720824</v>
      </c>
      <c r="O30" s="35">
        <f t="shared" si="2"/>
        <v>9.1716539094525481E-3</v>
      </c>
      <c r="P30" s="5">
        <f t="shared" si="3"/>
        <v>4310.1576410774405</v>
      </c>
      <c r="Q30" s="35">
        <f t="shared" si="4"/>
        <v>8.2500000000000004E-2</v>
      </c>
      <c r="R30" s="5">
        <f t="shared" si="38"/>
        <v>11047.146439392402</v>
      </c>
      <c r="S30" s="5">
        <f t="shared" si="39"/>
        <v>108685.96858122386</v>
      </c>
      <c r="T30" s="5">
        <f t="shared" si="5"/>
        <v>626452.85356060776</v>
      </c>
      <c r="U30" s="5">
        <f t="shared" si="6"/>
        <v>119733.11502061626</v>
      </c>
      <c r="V30" s="150"/>
      <c r="W30" s="2">
        <v>25</v>
      </c>
      <c r="X30" s="118">
        <v>45597</v>
      </c>
      <c r="Y30" s="5">
        <f t="shared" si="40"/>
        <v>626407.09990266291</v>
      </c>
      <c r="Z30" s="5">
        <f t="shared" si="41"/>
        <v>4677.7491584810314</v>
      </c>
      <c r="AA30" s="5">
        <f t="shared" si="7"/>
        <v>501.70182579661196</v>
      </c>
      <c r="AB30" s="35">
        <f t="shared" si="8"/>
        <v>9.611037152188813E-3</v>
      </c>
      <c r="AC30" s="5">
        <f t="shared" si="9"/>
        <v>4176.0473326844194</v>
      </c>
      <c r="AD30" s="35">
        <f t="shared" si="10"/>
        <v>7.9999999999999988E-2</v>
      </c>
      <c r="AE30" s="5">
        <f t="shared" si="42"/>
        <v>11594.601923134021</v>
      </c>
      <c r="AF30" s="5">
        <f t="shared" si="43"/>
        <v>105349.12703889175</v>
      </c>
      <c r="AG30" s="5">
        <f t="shared" si="11"/>
        <v>625905.39807686629</v>
      </c>
      <c r="AH30" s="5">
        <f t="shared" si="12"/>
        <v>116943.72896202577</v>
      </c>
      <c r="AI30" s="150"/>
      <c r="AJ30" s="2">
        <v>25</v>
      </c>
      <c r="AK30" s="118">
        <v>45597</v>
      </c>
      <c r="AL30" s="5">
        <f t="shared" si="44"/>
        <v>625860.10098247149</v>
      </c>
      <c r="AM30" s="5">
        <f t="shared" si="45"/>
        <v>4567.1280654389093</v>
      </c>
      <c r="AN30" s="5">
        <f t="shared" si="13"/>
        <v>525.11491326044779</v>
      </c>
      <c r="AO30" s="35">
        <f t="shared" si="14"/>
        <v>1.0068350657333015E-2</v>
      </c>
      <c r="AP30" s="5">
        <f t="shared" si="15"/>
        <v>4042.0131521784615</v>
      </c>
      <c r="AQ30" s="35">
        <f t="shared" si="16"/>
        <v>7.7499999999999999E-2</v>
      </c>
      <c r="AR30" s="5">
        <f t="shared" si="46"/>
        <v>12165.013930788895</v>
      </c>
      <c r="AS30" s="5">
        <f t="shared" si="47"/>
        <v>102013.18770518385</v>
      </c>
      <c r="AT30" s="5">
        <f t="shared" si="17"/>
        <v>625334.98606921104</v>
      </c>
      <c r="AU30" s="5">
        <f t="shared" si="18"/>
        <v>114178.20163597274</v>
      </c>
      <c r="AV30" s="150"/>
      <c r="AW30" s="2">
        <v>25</v>
      </c>
      <c r="AX30" s="118">
        <v>45597</v>
      </c>
      <c r="AY30" s="5">
        <f t="shared" si="48"/>
        <v>625290.38798478513</v>
      </c>
      <c r="AZ30" s="5">
        <f t="shared" si="49"/>
        <v>4457.4924920239573</v>
      </c>
      <c r="BA30" s="5">
        <f t="shared" si="19"/>
        <v>549.42756711905076</v>
      </c>
      <c r="BB30" s="35">
        <f t="shared" si="20"/>
        <v>1.054411027599074E-2</v>
      </c>
      <c r="BC30" s="5">
        <f t="shared" si="21"/>
        <v>3908.0649249049065</v>
      </c>
      <c r="BD30" s="35">
        <f t="shared" si="22"/>
        <v>7.4999999999999997E-2</v>
      </c>
      <c r="BE30" s="5">
        <f t="shared" si="50"/>
        <v>12759.039582333935</v>
      </c>
      <c r="BF30" s="5">
        <f t="shared" si="51"/>
        <v>98678.272718264983</v>
      </c>
      <c r="BG30" s="5">
        <f t="shared" si="23"/>
        <v>624740.96041766612</v>
      </c>
      <c r="BH30" s="5">
        <f t="shared" si="24"/>
        <v>111437.31230059892</v>
      </c>
      <c r="BI30" s="150"/>
      <c r="BJ30" s="2">
        <v>25</v>
      </c>
      <c r="BK30" s="118">
        <v>45597</v>
      </c>
      <c r="BL30" s="5">
        <f t="shared" si="52"/>
        <v>624697.32737407531</v>
      </c>
      <c r="BM30" s="5">
        <f t="shared" si="53"/>
        <v>4348.8737853582215</v>
      </c>
      <c r="BN30" s="5">
        <f t="shared" si="25"/>
        <v>574.66076580651679</v>
      </c>
      <c r="BO30" s="35">
        <f t="shared" si="26"/>
        <v>1.1038832547379935E-2</v>
      </c>
      <c r="BP30" s="5">
        <f t="shared" si="27"/>
        <v>3774.2130195517047</v>
      </c>
      <c r="BQ30" s="35">
        <f t="shared" si="28"/>
        <v>7.2499999999999995E-2</v>
      </c>
      <c r="BR30" s="5">
        <f t="shared" si="54"/>
        <v>13377.333391731203</v>
      </c>
      <c r="BS30" s="5">
        <f t="shared" si="55"/>
        <v>95344.511242224355</v>
      </c>
      <c r="BT30" s="5">
        <f t="shared" si="29"/>
        <v>624122.66660826874</v>
      </c>
      <c r="BU30" s="5">
        <f t="shared" si="30"/>
        <v>108721.84463395555</v>
      </c>
      <c r="BV30" s="150"/>
      <c r="BW30" s="2">
        <v>25</v>
      </c>
      <c r="BX30" s="118">
        <v>45597</v>
      </c>
      <c r="BY30" s="5">
        <f t="shared" si="56"/>
        <v>624080.28946281213</v>
      </c>
      <c r="BZ30" s="5">
        <f t="shared" si="57"/>
        <v>4241.3034067672888</v>
      </c>
      <c r="CA30" s="5">
        <f t="shared" si="31"/>
        <v>600.83505156755109</v>
      </c>
      <c r="CB30" s="35">
        <f t="shared" si="32"/>
        <v>1.1553033705032989E-2</v>
      </c>
      <c r="CC30" s="5">
        <f t="shared" si="33"/>
        <v>3640.4683551997377</v>
      </c>
      <c r="CD30" s="35">
        <f t="shared" si="34"/>
        <v>7.0000000000000007E-2</v>
      </c>
      <c r="CE30" s="5">
        <f t="shared" si="58"/>
        <v>14020.545588755249</v>
      </c>
      <c r="CF30" s="5">
        <f t="shared" si="59"/>
        <v>92012.03958042695</v>
      </c>
      <c r="CG30" s="5">
        <f t="shared" si="35"/>
        <v>623479.4544112446</v>
      </c>
      <c r="CH30" s="5">
        <f t="shared" si="36"/>
        <v>106032.5851691822</v>
      </c>
    </row>
    <row r="31" spans="1:86" ht="14.25" customHeight="1">
      <c r="A31" s="161">
        <f t="shared" si="65"/>
        <v>23</v>
      </c>
      <c r="B31" s="11">
        <f t="shared" si="66"/>
        <v>989191.38566960848</v>
      </c>
      <c r="C31" s="162">
        <f t="shared" si="60"/>
        <v>953679.69753368199</v>
      </c>
      <c r="D31" s="11">
        <f t="shared" si="61"/>
        <v>918405.82053816668</v>
      </c>
      <c r="E31" s="11">
        <f t="shared" si="62"/>
        <v>883380.28440947004</v>
      </c>
      <c r="F31" s="11">
        <f t="shared" si="63"/>
        <v>848613.74974414194</v>
      </c>
      <c r="G31" s="22">
        <f t="shared" si="64"/>
        <v>814116.98914420756</v>
      </c>
      <c r="I31" s="150"/>
      <c r="J31" s="2">
        <v>26</v>
      </c>
      <c r="K31" s="118">
        <v>45627</v>
      </c>
      <c r="L31" s="5">
        <f t="shared" si="37"/>
        <v>626452.85356060776</v>
      </c>
      <c r="M31" s="5">
        <f t="shared" si="0"/>
        <v>4789.3246008246488</v>
      </c>
      <c r="N31" s="5">
        <f t="shared" si="1"/>
        <v>482.46123259547039</v>
      </c>
      <c r="O31" s="35">
        <f t="shared" si="2"/>
        <v>9.2417725583646346E-3</v>
      </c>
      <c r="P31" s="5">
        <f t="shared" si="3"/>
        <v>4306.8633682291784</v>
      </c>
      <c r="Q31" s="35">
        <f t="shared" si="4"/>
        <v>8.2500000000000004E-2</v>
      </c>
      <c r="R31" s="5">
        <f t="shared" si="38"/>
        <v>11529.607671987873</v>
      </c>
      <c r="S31" s="5">
        <f t="shared" si="39"/>
        <v>112992.83194945304</v>
      </c>
      <c r="T31" s="5">
        <f t="shared" si="5"/>
        <v>625970.39232801227</v>
      </c>
      <c r="U31" s="5">
        <f t="shared" si="6"/>
        <v>124522.43962144092</v>
      </c>
      <c r="V31" s="150"/>
      <c r="W31" s="2">
        <v>26</v>
      </c>
      <c r="X31" s="118">
        <v>45627</v>
      </c>
      <c r="Y31" s="5">
        <f t="shared" si="40"/>
        <v>625905.39807686629</v>
      </c>
      <c r="Z31" s="5">
        <f t="shared" si="41"/>
        <v>4677.7491584810314</v>
      </c>
      <c r="AA31" s="5">
        <f t="shared" si="7"/>
        <v>505.04650463525559</v>
      </c>
      <c r="AB31" s="35">
        <f t="shared" si="8"/>
        <v>9.6828659318876509E-3</v>
      </c>
      <c r="AC31" s="5">
        <f t="shared" si="9"/>
        <v>4172.7026538457758</v>
      </c>
      <c r="AD31" s="35">
        <f t="shared" si="10"/>
        <v>0.08</v>
      </c>
      <c r="AE31" s="5">
        <f t="shared" si="42"/>
        <v>12099.648427769276</v>
      </c>
      <c r="AF31" s="5">
        <f t="shared" si="43"/>
        <v>109521.82969273752</v>
      </c>
      <c r="AG31" s="5">
        <f t="shared" si="11"/>
        <v>625400.35157223104</v>
      </c>
      <c r="AH31" s="5">
        <f t="shared" si="12"/>
        <v>121621.4781205068</v>
      </c>
      <c r="AI31" s="150"/>
      <c r="AJ31" s="2">
        <v>26</v>
      </c>
      <c r="AK31" s="118">
        <v>45627</v>
      </c>
      <c r="AL31" s="5">
        <f t="shared" si="44"/>
        <v>625334.98606921104</v>
      </c>
      <c r="AM31" s="5">
        <f t="shared" si="45"/>
        <v>4567.1280654389093</v>
      </c>
      <c r="AN31" s="5">
        <f t="shared" si="13"/>
        <v>528.50628040858783</v>
      </c>
      <c r="AO31" s="35">
        <f t="shared" si="14"/>
        <v>1.0141884759668833E-2</v>
      </c>
      <c r="AP31" s="5">
        <f t="shared" si="15"/>
        <v>4038.6217850303215</v>
      </c>
      <c r="AQ31" s="35">
        <f t="shared" si="16"/>
        <v>7.7499999999999999E-2</v>
      </c>
      <c r="AR31" s="5">
        <f t="shared" si="46"/>
        <v>12693.520211197483</v>
      </c>
      <c r="AS31" s="5">
        <f t="shared" si="47"/>
        <v>106051.80949021417</v>
      </c>
      <c r="AT31" s="5">
        <f t="shared" si="17"/>
        <v>624806.47978880245</v>
      </c>
      <c r="AU31" s="5">
        <f t="shared" si="18"/>
        <v>118745.32970141165</v>
      </c>
      <c r="AV31" s="150"/>
      <c r="AW31" s="2">
        <v>26</v>
      </c>
      <c r="AX31" s="118">
        <v>45627</v>
      </c>
      <c r="AY31" s="5">
        <f t="shared" si="48"/>
        <v>624740.96041766612</v>
      </c>
      <c r="AZ31" s="5">
        <f t="shared" si="49"/>
        <v>4457.4924920239573</v>
      </c>
      <c r="BA31" s="5">
        <f t="shared" si="19"/>
        <v>552.8614894135444</v>
      </c>
      <c r="BB31" s="35">
        <f t="shared" si="20"/>
        <v>1.0619341924574937E-2</v>
      </c>
      <c r="BC31" s="5">
        <f t="shared" si="21"/>
        <v>3904.6310026104129</v>
      </c>
      <c r="BD31" s="35">
        <f t="shared" si="22"/>
        <v>7.4999999999999997E-2</v>
      </c>
      <c r="BE31" s="5">
        <f t="shared" si="50"/>
        <v>13311.901071747479</v>
      </c>
      <c r="BF31" s="5">
        <f t="shared" si="51"/>
        <v>102582.9037208754</v>
      </c>
      <c r="BG31" s="5">
        <f t="shared" si="23"/>
        <v>624188.09892825258</v>
      </c>
      <c r="BH31" s="5">
        <f t="shared" si="24"/>
        <v>115894.80479262288</v>
      </c>
      <c r="BI31" s="150"/>
      <c r="BJ31" s="2">
        <v>26</v>
      </c>
      <c r="BK31" s="118">
        <v>45627</v>
      </c>
      <c r="BL31" s="5">
        <f t="shared" si="52"/>
        <v>624122.66660826874</v>
      </c>
      <c r="BM31" s="5">
        <f t="shared" si="53"/>
        <v>4348.8737853582215</v>
      </c>
      <c r="BN31" s="5">
        <f t="shared" si="25"/>
        <v>578.13267459993131</v>
      </c>
      <c r="BO31" s="35">
        <f t="shared" si="26"/>
        <v>1.1115750903425467E-2</v>
      </c>
      <c r="BP31" s="5">
        <f t="shared" si="27"/>
        <v>3770.7411107582902</v>
      </c>
      <c r="BQ31" s="35">
        <f t="shared" si="28"/>
        <v>7.2499999999999995E-2</v>
      </c>
      <c r="BR31" s="5">
        <f t="shared" si="54"/>
        <v>13955.466066331133</v>
      </c>
      <c r="BS31" s="5">
        <f t="shared" si="55"/>
        <v>99115.252352982643</v>
      </c>
      <c r="BT31" s="5">
        <f t="shared" si="29"/>
        <v>623544.53393366886</v>
      </c>
      <c r="BU31" s="5">
        <f t="shared" si="30"/>
        <v>113070.71841931378</v>
      </c>
      <c r="BV31" s="150"/>
      <c r="BW31" s="2">
        <v>26</v>
      </c>
      <c r="BX31" s="118">
        <v>45627</v>
      </c>
      <c r="BY31" s="5">
        <f t="shared" si="56"/>
        <v>623479.4544112446</v>
      </c>
      <c r="BZ31" s="5">
        <f t="shared" si="57"/>
        <v>4241.3034067672888</v>
      </c>
      <c r="CA31" s="5">
        <f t="shared" si="31"/>
        <v>604.33992270169529</v>
      </c>
      <c r="CB31" s="35">
        <f t="shared" si="32"/>
        <v>1.1631624781074022E-2</v>
      </c>
      <c r="CC31" s="5">
        <f t="shared" si="33"/>
        <v>3636.9634840655935</v>
      </c>
      <c r="CD31" s="35">
        <f t="shared" si="34"/>
        <v>7.0000000000000007E-2</v>
      </c>
      <c r="CE31" s="5">
        <f t="shared" si="58"/>
        <v>14624.885511456945</v>
      </c>
      <c r="CF31" s="5">
        <f t="shared" si="59"/>
        <v>95649.003064492543</v>
      </c>
      <c r="CG31" s="5">
        <f t="shared" si="35"/>
        <v>622875.11448854289</v>
      </c>
      <c r="CH31" s="5">
        <f t="shared" si="36"/>
        <v>110273.88857594949</v>
      </c>
    </row>
    <row r="32" spans="1:86" ht="14.25" customHeight="1">
      <c r="A32" s="161">
        <f t="shared" si="65"/>
        <v>24</v>
      </c>
      <c r="B32" s="11">
        <f t="shared" si="66"/>
        <v>1013089.8518880465</v>
      </c>
      <c r="C32" s="162">
        <f t="shared" si="60"/>
        <v>976484.94562240189</v>
      </c>
      <c r="D32" s="11">
        <f t="shared" si="61"/>
        <v>940139.28868273844</v>
      </c>
      <c r="E32" s="11">
        <f t="shared" si="62"/>
        <v>904063.71057120385</v>
      </c>
      <c r="F32" s="11">
        <f t="shared" si="63"/>
        <v>868269.15809859964</v>
      </c>
      <c r="G32" s="22">
        <f t="shared" si="64"/>
        <v>832766.6754610833</v>
      </c>
      <c r="I32" s="150"/>
      <c r="J32" s="2">
        <v>27</v>
      </c>
      <c r="K32" s="118">
        <v>45658</v>
      </c>
      <c r="L32" s="5">
        <f t="shared" si="37"/>
        <v>625970.39232801227</v>
      </c>
      <c r="M32" s="5">
        <f t="shared" si="0"/>
        <v>4789.3246008246488</v>
      </c>
      <c r="N32" s="5">
        <f t="shared" si="1"/>
        <v>485.77815356956398</v>
      </c>
      <c r="O32" s="35">
        <f t="shared" si="2"/>
        <v>9.3124817312128707E-3</v>
      </c>
      <c r="P32" s="5">
        <f t="shared" si="3"/>
        <v>4303.5464472550848</v>
      </c>
      <c r="Q32" s="35">
        <f t="shared" si="4"/>
        <v>8.2500000000000018E-2</v>
      </c>
      <c r="R32" s="5">
        <f t="shared" si="38"/>
        <v>12015.385825557438</v>
      </c>
      <c r="S32" s="5">
        <f t="shared" si="39"/>
        <v>117296.37839670813</v>
      </c>
      <c r="T32" s="5">
        <f t="shared" si="5"/>
        <v>625484.61417444272</v>
      </c>
      <c r="U32" s="5">
        <f t="shared" si="6"/>
        <v>129311.76422226557</v>
      </c>
      <c r="V32" s="150"/>
      <c r="W32" s="2">
        <v>27</v>
      </c>
      <c r="X32" s="118">
        <v>45658</v>
      </c>
      <c r="Y32" s="5">
        <f t="shared" si="40"/>
        <v>625400.35157223104</v>
      </c>
      <c r="Z32" s="5">
        <f t="shared" si="41"/>
        <v>4677.7491584810314</v>
      </c>
      <c r="AA32" s="5">
        <f t="shared" si="7"/>
        <v>508.41348133282372</v>
      </c>
      <c r="AB32" s="35">
        <f t="shared" si="8"/>
        <v>9.7552899685078766E-3</v>
      </c>
      <c r="AC32" s="5">
        <f t="shared" si="9"/>
        <v>4169.3356771482077</v>
      </c>
      <c r="AD32" s="35">
        <f t="shared" si="10"/>
        <v>8.0000000000000016E-2</v>
      </c>
      <c r="AE32" s="5">
        <f t="shared" si="42"/>
        <v>12608.0619091021</v>
      </c>
      <c r="AF32" s="5">
        <f t="shared" si="43"/>
        <v>113691.16536988573</v>
      </c>
      <c r="AG32" s="5">
        <f t="shared" si="11"/>
        <v>624891.93809089821</v>
      </c>
      <c r="AH32" s="5">
        <f t="shared" si="12"/>
        <v>126299.22727898782</v>
      </c>
      <c r="AI32" s="150"/>
      <c r="AJ32" s="2">
        <v>27</v>
      </c>
      <c r="AK32" s="118">
        <v>45658</v>
      </c>
      <c r="AL32" s="5">
        <f t="shared" si="44"/>
        <v>624806.47978880245</v>
      </c>
      <c r="AM32" s="5">
        <f t="shared" si="45"/>
        <v>4567.1280654389093</v>
      </c>
      <c r="AN32" s="5">
        <f t="shared" si="13"/>
        <v>531.91955013622692</v>
      </c>
      <c r="AO32" s="35">
        <f t="shared" si="14"/>
        <v>1.0216018572330302E-2</v>
      </c>
      <c r="AP32" s="5">
        <f t="shared" si="15"/>
        <v>4035.2085153026824</v>
      </c>
      <c r="AQ32" s="35">
        <f t="shared" si="16"/>
        <v>7.7499999999999999E-2</v>
      </c>
      <c r="AR32" s="5">
        <f t="shared" si="46"/>
        <v>13225.43976133371</v>
      </c>
      <c r="AS32" s="5">
        <f t="shared" si="47"/>
        <v>110087.01800551686</v>
      </c>
      <c r="AT32" s="5">
        <f t="shared" si="17"/>
        <v>624274.56023866625</v>
      </c>
      <c r="AU32" s="5">
        <f t="shared" si="18"/>
        <v>123312.45776685057</v>
      </c>
      <c r="AV32" s="150"/>
      <c r="AW32" s="2">
        <v>27</v>
      </c>
      <c r="AX32" s="118">
        <v>45658</v>
      </c>
      <c r="AY32" s="5">
        <f t="shared" si="48"/>
        <v>624188.09892825258</v>
      </c>
      <c r="AZ32" s="5">
        <f t="shared" si="49"/>
        <v>4457.4924920239573</v>
      </c>
      <c r="BA32" s="5">
        <f t="shared" si="19"/>
        <v>556.31687372237911</v>
      </c>
      <c r="BB32" s="35">
        <f t="shared" si="20"/>
        <v>1.069517745713364E-2</v>
      </c>
      <c r="BC32" s="5">
        <f t="shared" si="21"/>
        <v>3901.1756183015782</v>
      </c>
      <c r="BD32" s="35">
        <f t="shared" si="22"/>
        <v>7.4999999999999997E-2</v>
      </c>
      <c r="BE32" s="5">
        <f t="shared" si="50"/>
        <v>13868.217945469858</v>
      </c>
      <c r="BF32" s="5">
        <f t="shared" si="51"/>
        <v>106484.07933917698</v>
      </c>
      <c r="BG32" s="5">
        <f t="shared" si="23"/>
        <v>623631.78205453022</v>
      </c>
      <c r="BH32" s="5">
        <f t="shared" si="24"/>
        <v>120352.29728464685</v>
      </c>
      <c r="BI32" s="150"/>
      <c r="BJ32" s="2">
        <v>27</v>
      </c>
      <c r="BK32" s="118">
        <v>45658</v>
      </c>
      <c r="BL32" s="5">
        <f t="shared" si="52"/>
        <v>623544.53393366886</v>
      </c>
      <c r="BM32" s="5">
        <f t="shared" si="53"/>
        <v>4348.8737853582215</v>
      </c>
      <c r="BN32" s="5">
        <f t="shared" si="25"/>
        <v>581.6255595089724</v>
      </c>
      <c r="BO32" s="35">
        <f t="shared" si="26"/>
        <v>1.1193277038412996E-2</v>
      </c>
      <c r="BP32" s="5">
        <f t="shared" si="27"/>
        <v>3767.2482258492491</v>
      </c>
      <c r="BQ32" s="35">
        <f t="shared" si="28"/>
        <v>7.2499999999999995E-2</v>
      </c>
      <c r="BR32" s="5">
        <f t="shared" si="54"/>
        <v>14537.091625840105</v>
      </c>
      <c r="BS32" s="5">
        <f t="shared" si="55"/>
        <v>102882.5005788319</v>
      </c>
      <c r="BT32" s="5">
        <f t="shared" si="29"/>
        <v>622962.90837415995</v>
      </c>
      <c r="BU32" s="5">
        <f t="shared" si="30"/>
        <v>117419.59220467199</v>
      </c>
      <c r="BV32" s="150"/>
      <c r="BW32" s="2">
        <v>27</v>
      </c>
      <c r="BX32" s="118">
        <v>45658</v>
      </c>
      <c r="BY32" s="5">
        <f t="shared" si="56"/>
        <v>622875.11448854289</v>
      </c>
      <c r="BZ32" s="5">
        <f t="shared" si="57"/>
        <v>4241.3034067672888</v>
      </c>
      <c r="CA32" s="5">
        <f t="shared" si="31"/>
        <v>607.86523891745492</v>
      </c>
      <c r="CB32" s="35">
        <f t="shared" si="32"/>
        <v>1.1710827254672141E-2</v>
      </c>
      <c r="CC32" s="5">
        <f t="shared" si="33"/>
        <v>3633.4381678498339</v>
      </c>
      <c r="CD32" s="35">
        <f t="shared" si="34"/>
        <v>7.0000000000000007E-2</v>
      </c>
      <c r="CE32" s="5">
        <f t="shared" si="58"/>
        <v>15232.7507503744</v>
      </c>
      <c r="CF32" s="5">
        <f t="shared" si="59"/>
        <v>99282.441232342375</v>
      </c>
      <c r="CG32" s="5">
        <f t="shared" si="35"/>
        <v>622267.24924962549</v>
      </c>
      <c r="CH32" s="5">
        <f t="shared" si="36"/>
        <v>114515.19198271677</v>
      </c>
    </row>
    <row r="33" spans="1:86" ht="14.25" customHeight="1">
      <c r="A33" s="161">
        <f t="shared" si="65"/>
        <v>25</v>
      </c>
      <c r="B33" s="11">
        <f t="shared" si="66"/>
        <v>1034111.339175408</v>
      </c>
      <c r="C33" s="162">
        <f t="shared" si="60"/>
        <v>996524.00757763034</v>
      </c>
      <c r="D33" s="11">
        <f t="shared" si="61"/>
        <v>959216.63985222892</v>
      </c>
      <c r="E33" s="11">
        <f t="shared" si="62"/>
        <v>922200.28414067498</v>
      </c>
      <c r="F33" s="11">
        <f t="shared" si="63"/>
        <v>885486.09230262006</v>
      </c>
      <c r="G33" s="22">
        <f t="shared" si="64"/>
        <v>849085.29911521741</v>
      </c>
      <c r="I33" s="150"/>
      <c r="J33" s="2">
        <v>28</v>
      </c>
      <c r="K33" s="118">
        <v>45689</v>
      </c>
      <c r="L33" s="5">
        <f t="shared" si="37"/>
        <v>625484.61417444272</v>
      </c>
      <c r="M33" s="5">
        <f t="shared" si="0"/>
        <v>4789.3246008246488</v>
      </c>
      <c r="N33" s="5">
        <f t="shared" si="1"/>
        <v>489.11787837535485</v>
      </c>
      <c r="O33" s="35">
        <f t="shared" si="2"/>
        <v>9.3837872387174739E-3</v>
      </c>
      <c r="P33" s="5">
        <f t="shared" si="3"/>
        <v>4300.2067224492939</v>
      </c>
      <c r="Q33" s="35">
        <f t="shared" si="4"/>
        <v>8.2500000000000004E-2</v>
      </c>
      <c r="R33" s="5">
        <f t="shared" si="38"/>
        <v>12504.503703932793</v>
      </c>
      <c r="S33" s="5">
        <f t="shared" si="39"/>
        <v>121596.58511915742</v>
      </c>
      <c r="T33" s="5">
        <f t="shared" si="5"/>
        <v>624995.49629606737</v>
      </c>
      <c r="U33" s="5">
        <f t="shared" si="6"/>
        <v>134101.08882309022</v>
      </c>
      <c r="V33" s="150"/>
      <c r="W33" s="2">
        <v>28</v>
      </c>
      <c r="X33" s="118">
        <v>45689</v>
      </c>
      <c r="Y33" s="5">
        <f t="shared" si="40"/>
        <v>624891.93809089821</v>
      </c>
      <c r="Z33" s="5">
        <f t="shared" si="41"/>
        <v>4677.7491584810314</v>
      </c>
      <c r="AA33" s="5">
        <f t="shared" si="7"/>
        <v>511.80290454170972</v>
      </c>
      <c r="AB33" s="35">
        <f t="shared" si="8"/>
        <v>9.8283150735849947E-3</v>
      </c>
      <c r="AC33" s="5">
        <f t="shared" si="9"/>
        <v>4165.9462539393217</v>
      </c>
      <c r="AD33" s="35">
        <f t="shared" si="10"/>
        <v>0.08</v>
      </c>
      <c r="AE33" s="5">
        <f t="shared" si="42"/>
        <v>13119.86481364381</v>
      </c>
      <c r="AF33" s="5">
        <f t="shared" si="43"/>
        <v>117857.11162382505</v>
      </c>
      <c r="AG33" s="5">
        <f t="shared" si="11"/>
        <v>624380.13518635649</v>
      </c>
      <c r="AH33" s="5">
        <f t="shared" si="12"/>
        <v>130976.97643746887</v>
      </c>
      <c r="AI33" s="150"/>
      <c r="AJ33" s="2">
        <v>28</v>
      </c>
      <c r="AK33" s="118">
        <v>45689</v>
      </c>
      <c r="AL33" s="5">
        <f t="shared" si="44"/>
        <v>624274.56023866625</v>
      </c>
      <c r="AM33" s="5">
        <f t="shared" si="45"/>
        <v>4567.1280654389093</v>
      </c>
      <c r="AN33" s="5">
        <f t="shared" si="13"/>
        <v>535.35486389752305</v>
      </c>
      <c r="AO33" s="35">
        <f t="shared" si="14"/>
        <v>1.0290757906768169E-2</v>
      </c>
      <c r="AP33" s="5">
        <f t="shared" si="15"/>
        <v>4031.7732015413862</v>
      </c>
      <c r="AQ33" s="35">
        <f t="shared" si="16"/>
        <v>7.7499999999999999E-2</v>
      </c>
      <c r="AR33" s="5">
        <f t="shared" si="46"/>
        <v>13760.794625231232</v>
      </c>
      <c r="AS33" s="5">
        <f t="shared" si="47"/>
        <v>114118.79120705825</v>
      </c>
      <c r="AT33" s="5">
        <f t="shared" si="17"/>
        <v>623739.2053747687</v>
      </c>
      <c r="AU33" s="5">
        <f t="shared" si="18"/>
        <v>127879.58583228948</v>
      </c>
      <c r="AV33" s="150"/>
      <c r="AW33" s="2">
        <v>28</v>
      </c>
      <c r="AX33" s="118">
        <v>45689</v>
      </c>
      <c r="AY33" s="5">
        <f t="shared" si="48"/>
        <v>623631.78205453022</v>
      </c>
      <c r="AZ33" s="5">
        <f t="shared" si="49"/>
        <v>4457.4924920239573</v>
      </c>
      <c r="BA33" s="5">
        <f t="shared" si="19"/>
        <v>559.79385418314359</v>
      </c>
      <c r="BB33" s="35">
        <f t="shared" si="20"/>
        <v>1.0771622684249828E-2</v>
      </c>
      <c r="BC33" s="5">
        <f t="shared" si="21"/>
        <v>3897.6986378408137</v>
      </c>
      <c r="BD33" s="35">
        <f t="shared" si="22"/>
        <v>7.4999999999999997E-2</v>
      </c>
      <c r="BE33" s="5">
        <f t="shared" si="50"/>
        <v>14428.011799653003</v>
      </c>
      <c r="BF33" s="5">
        <f t="shared" si="51"/>
        <v>110381.7779770178</v>
      </c>
      <c r="BG33" s="5">
        <f t="shared" si="23"/>
        <v>623071.98820034706</v>
      </c>
      <c r="BH33" s="5">
        <f t="shared" si="24"/>
        <v>124809.7897766708</v>
      </c>
      <c r="BI33" s="150"/>
      <c r="BJ33" s="2">
        <v>28</v>
      </c>
      <c r="BK33" s="118">
        <v>45689</v>
      </c>
      <c r="BL33" s="5">
        <f t="shared" si="52"/>
        <v>622962.90837415995</v>
      </c>
      <c r="BM33" s="5">
        <f t="shared" si="53"/>
        <v>4348.8737853582215</v>
      </c>
      <c r="BN33" s="5">
        <f t="shared" si="25"/>
        <v>585.13954726433849</v>
      </c>
      <c r="BO33" s="35">
        <f t="shared" si="26"/>
        <v>1.1271416761388865E-2</v>
      </c>
      <c r="BP33" s="5">
        <f t="shared" si="27"/>
        <v>3763.7342380938831</v>
      </c>
      <c r="BQ33" s="35">
        <f t="shared" si="28"/>
        <v>7.2499999999999995E-2</v>
      </c>
      <c r="BR33" s="5">
        <f t="shared" si="54"/>
        <v>15122.231173104443</v>
      </c>
      <c r="BS33" s="5">
        <f t="shared" si="55"/>
        <v>106646.23481692577</v>
      </c>
      <c r="BT33" s="5">
        <f t="shared" si="29"/>
        <v>622377.76882689563</v>
      </c>
      <c r="BU33" s="5">
        <f t="shared" si="30"/>
        <v>121768.46599003022</v>
      </c>
      <c r="BV33" s="150"/>
      <c r="BW33" s="2">
        <v>28</v>
      </c>
      <c r="BX33" s="118">
        <v>45689</v>
      </c>
      <c r="BY33" s="5">
        <f t="shared" si="56"/>
        <v>622267.24924962549</v>
      </c>
      <c r="BZ33" s="5">
        <f t="shared" si="57"/>
        <v>4241.3034067672888</v>
      </c>
      <c r="CA33" s="5">
        <f t="shared" si="31"/>
        <v>611.41111947780655</v>
      </c>
      <c r="CB33" s="35">
        <f t="shared" si="32"/>
        <v>1.179064693277861E-2</v>
      </c>
      <c r="CC33" s="5">
        <f t="shared" si="33"/>
        <v>3629.8922872894823</v>
      </c>
      <c r="CD33" s="35">
        <f t="shared" si="34"/>
        <v>7.0000000000000007E-2</v>
      </c>
      <c r="CE33" s="5">
        <f t="shared" si="58"/>
        <v>15844.161869852207</v>
      </c>
      <c r="CF33" s="5">
        <f t="shared" si="59"/>
        <v>102912.33351963185</v>
      </c>
      <c r="CG33" s="5">
        <f t="shared" si="35"/>
        <v>621655.83813014766</v>
      </c>
      <c r="CH33" s="5">
        <f t="shared" si="36"/>
        <v>118756.49538948406</v>
      </c>
    </row>
    <row r="34" spans="1:86" ht="14.25" customHeight="1">
      <c r="A34" s="161">
        <f t="shared" si="65"/>
        <v>26</v>
      </c>
      <c r="B34" s="11">
        <f t="shared" si="66"/>
        <v>1052009.3130543251</v>
      </c>
      <c r="C34" s="162">
        <f t="shared" si="60"/>
        <v>1013567.2913145499</v>
      </c>
      <c r="D34" s="11">
        <f t="shared" si="61"/>
        <v>975424.55332993437</v>
      </c>
      <c r="E34" s="11">
        <f t="shared" si="62"/>
        <v>937592.28633224324</v>
      </c>
      <c r="F34" s="11">
        <f t="shared" si="63"/>
        <v>900081.76848558034</v>
      </c>
      <c r="G34" s="22">
        <f t="shared" si="64"/>
        <v>862904.34739823872</v>
      </c>
      <c r="I34" s="150"/>
      <c r="J34" s="2">
        <v>29</v>
      </c>
      <c r="K34" s="118">
        <v>45717</v>
      </c>
      <c r="L34" s="5">
        <f t="shared" si="37"/>
        <v>624995.49629606737</v>
      </c>
      <c r="M34" s="5">
        <f t="shared" si="0"/>
        <v>4789.3246008246488</v>
      </c>
      <c r="N34" s="5">
        <f t="shared" si="1"/>
        <v>492.48056378918591</v>
      </c>
      <c r="O34" s="35">
        <f t="shared" si="2"/>
        <v>9.4556949617933053E-3</v>
      </c>
      <c r="P34" s="5">
        <f t="shared" si="3"/>
        <v>4296.8440370354629</v>
      </c>
      <c r="Q34" s="35">
        <f t="shared" si="4"/>
        <v>8.249999999999999E-2</v>
      </c>
      <c r="R34" s="5">
        <f t="shared" si="38"/>
        <v>12996.984267721979</v>
      </c>
      <c r="S34" s="5">
        <f t="shared" si="39"/>
        <v>125893.42915619288</v>
      </c>
      <c r="T34" s="5">
        <f t="shared" si="5"/>
        <v>624503.01573227823</v>
      </c>
      <c r="U34" s="5">
        <f t="shared" si="6"/>
        <v>138890.41342391487</v>
      </c>
      <c r="V34" s="150"/>
      <c r="W34" s="2">
        <v>29</v>
      </c>
      <c r="X34" s="118">
        <v>45717</v>
      </c>
      <c r="Y34" s="5">
        <f t="shared" si="40"/>
        <v>624380.13518635649</v>
      </c>
      <c r="Z34" s="5">
        <f t="shared" si="41"/>
        <v>4677.7491584810314</v>
      </c>
      <c r="AA34" s="5">
        <f t="shared" si="7"/>
        <v>515.21492390532148</v>
      </c>
      <c r="AB34" s="35">
        <f t="shared" si="8"/>
        <v>9.9019471287608574E-3</v>
      </c>
      <c r="AC34" s="5">
        <f t="shared" si="9"/>
        <v>4162.5342345757099</v>
      </c>
      <c r="AD34" s="35">
        <f t="shared" si="10"/>
        <v>7.9999999999999988E-2</v>
      </c>
      <c r="AE34" s="5">
        <f t="shared" si="42"/>
        <v>13635.079737549131</v>
      </c>
      <c r="AF34" s="5">
        <f t="shared" si="43"/>
        <v>122019.64585840076</v>
      </c>
      <c r="AG34" s="5">
        <f t="shared" si="11"/>
        <v>623864.92026245117</v>
      </c>
      <c r="AH34" s="5">
        <f t="shared" si="12"/>
        <v>135654.72559594989</v>
      </c>
      <c r="AI34" s="150"/>
      <c r="AJ34" s="2">
        <v>29</v>
      </c>
      <c r="AK34" s="118">
        <v>45717</v>
      </c>
      <c r="AL34" s="5">
        <f t="shared" si="44"/>
        <v>623739.2053747687</v>
      </c>
      <c r="AM34" s="5">
        <f t="shared" si="45"/>
        <v>4567.1280654389093</v>
      </c>
      <c r="AN34" s="5">
        <f t="shared" si="13"/>
        <v>538.8123640601948</v>
      </c>
      <c r="AO34" s="35">
        <f t="shared" si="14"/>
        <v>1.0366108644457334E-2</v>
      </c>
      <c r="AP34" s="5">
        <f t="shared" si="15"/>
        <v>4028.3157013787145</v>
      </c>
      <c r="AQ34" s="35">
        <f t="shared" si="16"/>
        <v>7.7499999999999999E-2</v>
      </c>
      <c r="AR34" s="5">
        <f t="shared" si="46"/>
        <v>14299.606989291427</v>
      </c>
      <c r="AS34" s="5">
        <f t="shared" si="47"/>
        <v>118147.10690843697</v>
      </c>
      <c r="AT34" s="5">
        <f t="shared" si="17"/>
        <v>623200.3930107085</v>
      </c>
      <c r="AU34" s="5">
        <f t="shared" si="18"/>
        <v>132446.71389772839</v>
      </c>
      <c r="AV34" s="150"/>
      <c r="AW34" s="2">
        <v>29</v>
      </c>
      <c r="AX34" s="118">
        <v>45717</v>
      </c>
      <c r="AY34" s="5">
        <f t="shared" si="48"/>
        <v>623071.98820034706</v>
      </c>
      <c r="AZ34" s="5">
        <f t="shared" si="49"/>
        <v>4457.4924920239573</v>
      </c>
      <c r="BA34" s="5">
        <f t="shared" si="19"/>
        <v>563.29256577178876</v>
      </c>
      <c r="BB34" s="35">
        <f t="shared" si="20"/>
        <v>1.0848683486454479E-2</v>
      </c>
      <c r="BC34" s="5">
        <f t="shared" si="21"/>
        <v>3894.1999262521686</v>
      </c>
      <c r="BD34" s="35">
        <f t="shared" si="22"/>
        <v>7.4999999999999997E-2</v>
      </c>
      <c r="BE34" s="5">
        <f t="shared" si="50"/>
        <v>14991.304365424792</v>
      </c>
      <c r="BF34" s="5">
        <f t="shared" si="51"/>
        <v>114275.97790326997</v>
      </c>
      <c r="BG34" s="5">
        <f t="shared" si="23"/>
        <v>622508.69563457521</v>
      </c>
      <c r="BH34" s="5">
        <f t="shared" si="24"/>
        <v>129267.28226869476</v>
      </c>
      <c r="BI34" s="150"/>
      <c r="BJ34" s="2">
        <v>29</v>
      </c>
      <c r="BK34" s="118">
        <v>45717</v>
      </c>
      <c r="BL34" s="5">
        <f t="shared" si="52"/>
        <v>622377.76882689563</v>
      </c>
      <c r="BM34" s="5">
        <f t="shared" si="53"/>
        <v>4348.8737853582215</v>
      </c>
      <c r="BN34" s="5">
        <f t="shared" si="25"/>
        <v>588.67476536239383</v>
      </c>
      <c r="BO34" s="35">
        <f t="shared" si="26"/>
        <v>1.1350175951277417E-2</v>
      </c>
      <c r="BP34" s="5">
        <f t="shared" si="27"/>
        <v>3760.1990199958277</v>
      </c>
      <c r="BQ34" s="35">
        <f t="shared" si="28"/>
        <v>7.2499999999999995E-2</v>
      </c>
      <c r="BR34" s="5">
        <f t="shared" si="54"/>
        <v>15710.905938466836</v>
      </c>
      <c r="BS34" s="5">
        <f t="shared" si="55"/>
        <v>110406.4338369216</v>
      </c>
      <c r="BT34" s="5">
        <f t="shared" si="29"/>
        <v>621789.09406153322</v>
      </c>
      <c r="BU34" s="5">
        <f t="shared" si="30"/>
        <v>126117.33977538843</v>
      </c>
      <c r="BV34" s="150"/>
      <c r="BW34" s="2">
        <v>29</v>
      </c>
      <c r="BX34" s="118">
        <v>45717</v>
      </c>
      <c r="BY34" s="5">
        <f t="shared" si="56"/>
        <v>621655.83813014766</v>
      </c>
      <c r="BZ34" s="5">
        <f t="shared" si="57"/>
        <v>4241.3034067672888</v>
      </c>
      <c r="CA34" s="5">
        <f t="shared" si="31"/>
        <v>614.97768434142745</v>
      </c>
      <c r="CB34" s="35">
        <f t="shared" si="32"/>
        <v>1.187108969215879E-2</v>
      </c>
      <c r="CC34" s="5">
        <f t="shared" si="33"/>
        <v>3626.3257224258614</v>
      </c>
      <c r="CD34" s="35">
        <f t="shared" si="34"/>
        <v>7.0000000000000007E-2</v>
      </c>
      <c r="CE34" s="5">
        <f t="shared" si="58"/>
        <v>16459.139554193636</v>
      </c>
      <c r="CF34" s="5">
        <f t="shared" si="59"/>
        <v>106538.65924205771</v>
      </c>
      <c r="CG34" s="5">
        <f t="shared" si="35"/>
        <v>621040.86044580629</v>
      </c>
      <c r="CH34" s="5">
        <f t="shared" si="36"/>
        <v>122997.79879625134</v>
      </c>
    </row>
    <row r="35" spans="1:86" ht="14.25" customHeight="1">
      <c r="A35" s="161">
        <f t="shared" si="65"/>
        <v>27</v>
      </c>
      <c r="B35" s="11">
        <f t="shared" si="66"/>
        <v>1066516.1129808202</v>
      </c>
      <c r="C35" s="162">
        <f t="shared" si="60"/>
        <v>1027366.1487185361</v>
      </c>
      <c r="D35" s="11">
        <f t="shared" si="61"/>
        <v>988532.57597290515</v>
      </c>
      <c r="E35" s="11">
        <f t="shared" si="62"/>
        <v>950026.648937096</v>
      </c>
      <c r="F35" s="11">
        <f t="shared" si="63"/>
        <v>911859.70160911989</v>
      </c>
      <c r="G35" s="22">
        <f t="shared" si="64"/>
        <v>874043.12580446352</v>
      </c>
      <c r="I35" s="150"/>
      <c r="J35" s="2">
        <v>30</v>
      </c>
      <c r="K35" s="118">
        <v>45748</v>
      </c>
      <c r="L35" s="5">
        <f t="shared" si="37"/>
        <v>624503.01573227823</v>
      </c>
      <c r="M35" s="5">
        <f t="shared" si="0"/>
        <v>4789.3246008246488</v>
      </c>
      <c r="N35" s="5">
        <f t="shared" si="1"/>
        <v>495.86636766523588</v>
      </c>
      <c r="O35" s="35">
        <f t="shared" si="2"/>
        <v>9.5282108526017761E-3</v>
      </c>
      <c r="P35" s="5">
        <f t="shared" si="3"/>
        <v>4293.4582331594129</v>
      </c>
      <c r="Q35" s="35">
        <f t="shared" si="4"/>
        <v>8.2500000000000004E-2</v>
      </c>
      <c r="R35" s="5">
        <f t="shared" si="38"/>
        <v>13492.850635387214</v>
      </c>
      <c r="S35" s="5">
        <f t="shared" si="39"/>
        <v>130186.8873893523</v>
      </c>
      <c r="T35" s="5">
        <f t="shared" si="5"/>
        <v>624007.149364613</v>
      </c>
      <c r="U35" s="5">
        <f t="shared" si="6"/>
        <v>143679.73802473952</v>
      </c>
      <c r="V35" s="150"/>
      <c r="W35" s="2">
        <v>30</v>
      </c>
      <c r="X35" s="118">
        <v>45748</v>
      </c>
      <c r="Y35" s="5">
        <f t="shared" si="40"/>
        <v>623864.92026245117</v>
      </c>
      <c r="Z35" s="5">
        <f t="shared" si="41"/>
        <v>4677.7491584810314</v>
      </c>
      <c r="AA35" s="5">
        <f t="shared" si="7"/>
        <v>518.64969006468982</v>
      </c>
      <c r="AB35" s="35">
        <f t="shared" si="8"/>
        <v>9.9761920868351034E-3</v>
      </c>
      <c r="AC35" s="5">
        <f t="shared" si="9"/>
        <v>4159.0994684163416</v>
      </c>
      <c r="AD35" s="35">
        <f t="shared" si="10"/>
        <v>0.08</v>
      </c>
      <c r="AE35" s="5">
        <f t="shared" si="42"/>
        <v>14153.72942761382</v>
      </c>
      <c r="AF35" s="5">
        <f t="shared" si="43"/>
        <v>126178.74532681711</v>
      </c>
      <c r="AG35" s="5">
        <f t="shared" si="11"/>
        <v>623346.27057238645</v>
      </c>
      <c r="AH35" s="5">
        <f t="shared" si="12"/>
        <v>140332.47475443094</v>
      </c>
      <c r="AI35" s="150"/>
      <c r="AJ35" s="2">
        <v>30</v>
      </c>
      <c r="AK35" s="118">
        <v>45748</v>
      </c>
      <c r="AL35" s="5">
        <f t="shared" si="44"/>
        <v>623200.3930107085</v>
      </c>
      <c r="AM35" s="5">
        <f t="shared" si="45"/>
        <v>4567.1280654389093</v>
      </c>
      <c r="AN35" s="5">
        <f t="shared" si="13"/>
        <v>542.29219391141669</v>
      </c>
      <c r="AO35" s="35">
        <f t="shared" si="14"/>
        <v>1.0442076737947727E-2</v>
      </c>
      <c r="AP35" s="5">
        <f t="shared" si="15"/>
        <v>4024.8358715274926</v>
      </c>
      <c r="AQ35" s="35">
        <f t="shared" si="16"/>
        <v>7.7499999999999999E-2</v>
      </c>
      <c r="AR35" s="5">
        <f t="shared" si="46"/>
        <v>14841.899183202844</v>
      </c>
      <c r="AS35" s="5">
        <f t="shared" si="47"/>
        <v>122171.94277996446</v>
      </c>
      <c r="AT35" s="5">
        <f t="shared" si="17"/>
        <v>622658.10081679712</v>
      </c>
      <c r="AU35" s="5">
        <f t="shared" si="18"/>
        <v>137013.8419631673</v>
      </c>
      <c r="AV35" s="150"/>
      <c r="AW35" s="2">
        <v>30</v>
      </c>
      <c r="AX35" s="118">
        <v>45748</v>
      </c>
      <c r="AY35" s="5">
        <f t="shared" si="48"/>
        <v>622508.69563457521</v>
      </c>
      <c r="AZ35" s="5">
        <f t="shared" si="49"/>
        <v>4457.4924920239573</v>
      </c>
      <c r="BA35" s="5">
        <f t="shared" si="19"/>
        <v>566.81314430786279</v>
      </c>
      <c r="BB35" s="35">
        <f t="shared" si="20"/>
        <v>1.0926365815277091E-2</v>
      </c>
      <c r="BC35" s="5">
        <f t="shared" si="21"/>
        <v>3890.6793477160945</v>
      </c>
      <c r="BD35" s="35">
        <f t="shared" si="22"/>
        <v>7.4999999999999997E-2</v>
      </c>
      <c r="BE35" s="5">
        <f t="shared" si="50"/>
        <v>15558.117509732656</v>
      </c>
      <c r="BF35" s="5">
        <f t="shared" si="51"/>
        <v>118166.65725098607</v>
      </c>
      <c r="BG35" s="5">
        <f t="shared" si="23"/>
        <v>621941.8824902674</v>
      </c>
      <c r="BH35" s="5">
        <f t="shared" si="24"/>
        <v>133724.77476071872</v>
      </c>
      <c r="BI35" s="150"/>
      <c r="BJ35" s="2">
        <v>30</v>
      </c>
      <c r="BK35" s="118">
        <v>45748</v>
      </c>
      <c r="BL35" s="5">
        <f t="shared" si="52"/>
        <v>621789.09406153322</v>
      </c>
      <c r="BM35" s="5">
        <f t="shared" si="53"/>
        <v>4348.8737853582215</v>
      </c>
      <c r="BN35" s="5">
        <f t="shared" si="25"/>
        <v>592.23134206979194</v>
      </c>
      <c r="BO35" s="35">
        <f t="shared" si="26"/>
        <v>1.1429560557931248E-2</v>
      </c>
      <c r="BP35" s="5">
        <f t="shared" si="27"/>
        <v>3756.6424432884296</v>
      </c>
      <c r="BQ35" s="35">
        <f t="shared" si="28"/>
        <v>7.2499999999999995E-2</v>
      </c>
      <c r="BR35" s="5">
        <f t="shared" si="54"/>
        <v>16303.137280536628</v>
      </c>
      <c r="BS35" s="5">
        <f t="shared" si="55"/>
        <v>114163.07628021002</v>
      </c>
      <c r="BT35" s="5">
        <f t="shared" si="29"/>
        <v>621196.86271946342</v>
      </c>
      <c r="BU35" s="5">
        <f t="shared" si="30"/>
        <v>130466.21356074665</v>
      </c>
      <c r="BV35" s="150"/>
      <c r="BW35" s="2">
        <v>30</v>
      </c>
      <c r="BX35" s="118">
        <v>45748</v>
      </c>
      <c r="BY35" s="5">
        <f t="shared" si="56"/>
        <v>621040.86044580629</v>
      </c>
      <c r="BZ35" s="5">
        <f t="shared" si="57"/>
        <v>4241.3034067672888</v>
      </c>
      <c r="CA35" s="5">
        <f t="shared" si="31"/>
        <v>618.56505416675191</v>
      </c>
      <c r="CB35" s="35">
        <f t="shared" si="32"/>
        <v>1.1952161480442163E-2</v>
      </c>
      <c r="CC35" s="5">
        <f t="shared" si="33"/>
        <v>3622.7383526005369</v>
      </c>
      <c r="CD35" s="35">
        <f t="shared" si="34"/>
        <v>7.0000000000000007E-2</v>
      </c>
      <c r="CE35" s="5">
        <f t="shared" si="58"/>
        <v>17077.704608360389</v>
      </c>
      <c r="CF35" s="5">
        <f t="shared" si="59"/>
        <v>110161.39759465825</v>
      </c>
      <c r="CG35" s="5">
        <f t="shared" si="35"/>
        <v>620422.29539163958</v>
      </c>
      <c r="CH35" s="5">
        <f t="shared" si="36"/>
        <v>127239.10220301864</v>
      </c>
    </row>
    <row r="36" spans="1:86" ht="14.25" customHeight="1">
      <c r="A36" s="161">
        <f t="shared" si="65"/>
        <v>28</v>
      </c>
      <c r="B36" s="11">
        <f t="shared" si="66"/>
        <v>1077341.1420064792</v>
      </c>
      <c r="C36" s="162">
        <f t="shared" si="60"/>
        <v>1037651.2940040823</v>
      </c>
      <c r="D36" s="11">
        <f t="shared" si="61"/>
        <v>998291.74625543552</v>
      </c>
      <c r="E36" s="11">
        <f t="shared" si="62"/>
        <v>959273.76270763692</v>
      </c>
      <c r="F36" s="11">
        <f t="shared" si="63"/>
        <v>920608.67845093412</v>
      </c>
      <c r="G36" s="22">
        <f t="shared" si="64"/>
        <v>882307.87740778131</v>
      </c>
      <c r="I36" s="150"/>
      <c r="J36" s="2">
        <v>31</v>
      </c>
      <c r="K36" s="118">
        <v>45778</v>
      </c>
      <c r="L36" s="5">
        <f t="shared" si="37"/>
        <v>624007.149364613</v>
      </c>
      <c r="M36" s="5">
        <f t="shared" si="0"/>
        <v>4789.3246008246488</v>
      </c>
      <c r="N36" s="5">
        <f t="shared" si="1"/>
        <v>499.27544894293442</v>
      </c>
      <c r="O36" s="35">
        <f t="shared" si="2"/>
        <v>9.6013409356219392E-3</v>
      </c>
      <c r="P36" s="5">
        <f t="shared" si="3"/>
        <v>4290.0491518817144</v>
      </c>
      <c r="Q36" s="35">
        <f t="shared" si="4"/>
        <v>8.2500000000000004E-2</v>
      </c>
      <c r="R36" s="5">
        <f t="shared" si="38"/>
        <v>13992.12608433015</v>
      </c>
      <c r="S36" s="5">
        <f t="shared" si="39"/>
        <v>134476.93654123403</v>
      </c>
      <c r="T36" s="5">
        <f t="shared" si="5"/>
        <v>623507.87391567009</v>
      </c>
      <c r="U36" s="5">
        <f t="shared" si="6"/>
        <v>148469.06262556417</v>
      </c>
      <c r="V36" s="150"/>
      <c r="W36" s="2">
        <v>31</v>
      </c>
      <c r="X36" s="118">
        <v>45778</v>
      </c>
      <c r="Y36" s="5">
        <f t="shared" si="40"/>
        <v>623346.27057238645</v>
      </c>
      <c r="Z36" s="5">
        <f t="shared" si="41"/>
        <v>4677.7491584810314</v>
      </c>
      <c r="AA36" s="5">
        <f t="shared" si="7"/>
        <v>522.10735466512142</v>
      </c>
      <c r="AB36" s="35">
        <f t="shared" si="8"/>
        <v>1.0051055972835723E-2</v>
      </c>
      <c r="AC36" s="5">
        <f t="shared" si="9"/>
        <v>4155.64180381591</v>
      </c>
      <c r="AD36" s="35">
        <f t="shared" si="10"/>
        <v>0.08</v>
      </c>
      <c r="AE36" s="5">
        <f t="shared" si="42"/>
        <v>14675.836782278941</v>
      </c>
      <c r="AF36" s="5">
        <f t="shared" si="43"/>
        <v>130334.38713063303</v>
      </c>
      <c r="AG36" s="5">
        <f t="shared" si="11"/>
        <v>622824.16321772127</v>
      </c>
      <c r="AH36" s="5">
        <f t="shared" si="12"/>
        <v>145010.22391291196</v>
      </c>
      <c r="AI36" s="150"/>
      <c r="AJ36" s="2">
        <v>31</v>
      </c>
      <c r="AK36" s="118">
        <v>45778</v>
      </c>
      <c r="AL36" s="5">
        <f t="shared" si="44"/>
        <v>622658.10081679712</v>
      </c>
      <c r="AM36" s="5">
        <f t="shared" si="45"/>
        <v>4567.1280654389093</v>
      </c>
      <c r="AN36" s="5">
        <f t="shared" si="13"/>
        <v>545.79449766376138</v>
      </c>
      <c r="AO36" s="35">
        <f t="shared" si="14"/>
        <v>1.0518668211934477E-2</v>
      </c>
      <c r="AP36" s="5">
        <f t="shared" si="15"/>
        <v>4021.3335677751479</v>
      </c>
      <c r="AQ36" s="35">
        <f t="shared" si="16"/>
        <v>7.7499999999999999E-2</v>
      </c>
      <c r="AR36" s="5">
        <f t="shared" si="46"/>
        <v>15387.693680866605</v>
      </c>
      <c r="AS36" s="5">
        <f t="shared" si="47"/>
        <v>126193.27634773961</v>
      </c>
      <c r="AT36" s="5">
        <f t="shared" si="17"/>
        <v>622112.30631913338</v>
      </c>
      <c r="AU36" s="5">
        <f t="shared" si="18"/>
        <v>141580.97002860621</v>
      </c>
      <c r="AV36" s="150"/>
      <c r="AW36" s="2">
        <v>31</v>
      </c>
      <c r="AX36" s="118">
        <v>45778</v>
      </c>
      <c r="AY36" s="5">
        <f t="shared" si="48"/>
        <v>621941.8824902674</v>
      </c>
      <c r="AZ36" s="5">
        <f t="shared" si="49"/>
        <v>4457.4924920239573</v>
      </c>
      <c r="BA36" s="5">
        <f t="shared" si="19"/>
        <v>570.35572645978664</v>
      </c>
      <c r="BB36" s="35">
        <f t="shared" si="20"/>
        <v>1.1004675694315447E-2</v>
      </c>
      <c r="BC36" s="5">
        <f t="shared" si="21"/>
        <v>3887.1367655641707</v>
      </c>
      <c r="BD36" s="35">
        <f t="shared" si="22"/>
        <v>7.4999999999999997E-2</v>
      </c>
      <c r="BE36" s="5">
        <f t="shared" si="50"/>
        <v>16128.473236192443</v>
      </c>
      <c r="BF36" s="5">
        <f t="shared" si="51"/>
        <v>122053.79401655024</v>
      </c>
      <c r="BG36" s="5">
        <f t="shared" si="23"/>
        <v>621371.52676380763</v>
      </c>
      <c r="BH36" s="5">
        <f t="shared" si="24"/>
        <v>138182.26725274269</v>
      </c>
      <c r="BI36" s="150"/>
      <c r="BJ36" s="2">
        <v>31</v>
      </c>
      <c r="BK36" s="118">
        <v>45778</v>
      </c>
      <c r="BL36" s="5">
        <f t="shared" si="52"/>
        <v>621196.86271946342</v>
      </c>
      <c r="BM36" s="5">
        <f t="shared" si="53"/>
        <v>4348.8737853582215</v>
      </c>
      <c r="BN36" s="5">
        <f t="shared" si="25"/>
        <v>595.80940642812993</v>
      </c>
      <c r="BO36" s="35">
        <f t="shared" si="26"/>
        <v>1.1509576603200612E-2</v>
      </c>
      <c r="BP36" s="5">
        <f t="shared" si="27"/>
        <v>3753.0643789300916</v>
      </c>
      <c r="BQ36" s="35">
        <f t="shared" si="28"/>
        <v>7.2499999999999995E-2</v>
      </c>
      <c r="BR36" s="5">
        <f t="shared" si="54"/>
        <v>16898.946686964759</v>
      </c>
      <c r="BS36" s="5">
        <f t="shared" si="55"/>
        <v>117916.14065914012</v>
      </c>
      <c r="BT36" s="5">
        <f t="shared" si="29"/>
        <v>620601.05331303529</v>
      </c>
      <c r="BU36" s="5">
        <f t="shared" si="30"/>
        <v>134815.08734610488</v>
      </c>
      <c r="BV36" s="150"/>
      <c r="BW36" s="2">
        <v>31</v>
      </c>
      <c r="BX36" s="118">
        <v>45778</v>
      </c>
      <c r="BY36" s="5">
        <f t="shared" si="56"/>
        <v>620422.29539163958</v>
      </c>
      <c r="BZ36" s="5">
        <f t="shared" si="57"/>
        <v>4241.3034067672888</v>
      </c>
      <c r="CA36" s="5">
        <f t="shared" si="31"/>
        <v>622.17335031605762</v>
      </c>
      <c r="CB36" s="35">
        <f t="shared" si="32"/>
        <v>1.2033868317191523E-2</v>
      </c>
      <c r="CC36" s="5">
        <f t="shared" si="33"/>
        <v>3619.1300564512312</v>
      </c>
      <c r="CD36" s="35">
        <f t="shared" si="34"/>
        <v>7.0000000000000007E-2</v>
      </c>
      <c r="CE36" s="5">
        <f t="shared" si="58"/>
        <v>17699.877958676447</v>
      </c>
      <c r="CF36" s="5">
        <f t="shared" si="59"/>
        <v>113780.52765110949</v>
      </c>
      <c r="CG36" s="5">
        <f t="shared" si="35"/>
        <v>619800.12204132357</v>
      </c>
      <c r="CH36" s="5">
        <f t="shared" si="36"/>
        <v>131480.40560978593</v>
      </c>
    </row>
    <row r="37" spans="1:86" ht="14.25" customHeight="1">
      <c r="A37" s="161">
        <f t="shared" si="65"/>
        <v>29</v>
      </c>
      <c r="B37" s="11">
        <f t="shared" si="66"/>
        <v>1084168.9013089014</v>
      </c>
      <c r="C37" s="162">
        <f t="shared" si="60"/>
        <v>1044131.0907982944</v>
      </c>
      <c r="D37" s="11">
        <f t="shared" si="61"/>
        <v>1004433.1078053602</v>
      </c>
      <c r="E37" s="11">
        <f t="shared" si="62"/>
        <v>965086.1932336574</v>
      </c>
      <c r="F37" s="11">
        <f t="shared" si="63"/>
        <v>926101.65360518114</v>
      </c>
      <c r="G37" s="22">
        <f t="shared" si="64"/>
        <v>887490.83857822721</v>
      </c>
      <c r="I37" s="150"/>
      <c r="J37" s="2">
        <v>32</v>
      </c>
      <c r="K37" s="118">
        <v>45809</v>
      </c>
      <c r="L37" s="5">
        <f t="shared" si="37"/>
        <v>623507.87391567009</v>
      </c>
      <c r="M37" s="5">
        <f t="shared" si="0"/>
        <v>4789.3246008246488</v>
      </c>
      <c r="N37" s="5">
        <f t="shared" si="1"/>
        <v>502.70796765441719</v>
      </c>
      <c r="O37" s="35">
        <f t="shared" si="2"/>
        <v>9.6750913087408838E-3</v>
      </c>
      <c r="P37" s="5">
        <f t="shared" si="3"/>
        <v>4286.6166331702316</v>
      </c>
      <c r="Q37" s="35">
        <f t="shared" si="4"/>
        <v>8.249999999999999E-2</v>
      </c>
      <c r="R37" s="5">
        <f t="shared" si="38"/>
        <v>14494.834051984566</v>
      </c>
      <c r="S37" s="5">
        <f t="shared" si="39"/>
        <v>138763.55317440425</v>
      </c>
      <c r="T37" s="5">
        <f t="shared" si="5"/>
        <v>623005.16594801564</v>
      </c>
      <c r="U37" s="5">
        <f t="shared" si="6"/>
        <v>153258.38722638882</v>
      </c>
      <c r="V37" s="150"/>
      <c r="W37" s="2">
        <v>32</v>
      </c>
      <c r="X37" s="118">
        <v>45809</v>
      </c>
      <c r="Y37" s="5">
        <f t="shared" si="40"/>
        <v>622824.16321772127</v>
      </c>
      <c r="Z37" s="5">
        <f t="shared" si="41"/>
        <v>4677.7491584810314</v>
      </c>
      <c r="AA37" s="5">
        <f t="shared" si="7"/>
        <v>525.58807036288908</v>
      </c>
      <c r="AB37" s="35">
        <f t="shared" si="8"/>
        <v>1.0126544885108937E-2</v>
      </c>
      <c r="AC37" s="5">
        <f t="shared" si="9"/>
        <v>4152.1610881181423</v>
      </c>
      <c r="AD37" s="35">
        <f t="shared" si="10"/>
        <v>0.08</v>
      </c>
      <c r="AE37" s="5">
        <f t="shared" si="42"/>
        <v>15201.424852641831</v>
      </c>
      <c r="AF37" s="5">
        <f t="shared" si="43"/>
        <v>134486.54821875118</v>
      </c>
      <c r="AG37" s="5">
        <f t="shared" si="11"/>
        <v>622298.57514735835</v>
      </c>
      <c r="AH37" s="5">
        <f t="shared" si="12"/>
        <v>149687.973071393</v>
      </c>
      <c r="AI37" s="150"/>
      <c r="AJ37" s="2">
        <v>32</v>
      </c>
      <c r="AK37" s="118">
        <v>45809</v>
      </c>
      <c r="AL37" s="5">
        <f t="shared" si="44"/>
        <v>622112.30631913338</v>
      </c>
      <c r="AM37" s="5">
        <f t="shared" si="45"/>
        <v>4567.1280654389093</v>
      </c>
      <c r="AN37" s="5">
        <f t="shared" si="13"/>
        <v>549.31942046117274</v>
      </c>
      <c r="AO37" s="35">
        <f t="shared" si="14"/>
        <v>1.0595889164347394E-2</v>
      </c>
      <c r="AP37" s="5">
        <f t="shared" si="15"/>
        <v>4017.8086449777365</v>
      </c>
      <c r="AQ37" s="35">
        <f t="shared" si="16"/>
        <v>7.7499999999999999E-2</v>
      </c>
      <c r="AR37" s="5">
        <f t="shared" si="46"/>
        <v>15937.013101327779</v>
      </c>
      <c r="AS37" s="5">
        <f t="shared" si="47"/>
        <v>130211.08499271734</v>
      </c>
      <c r="AT37" s="5">
        <f t="shared" si="17"/>
        <v>621562.98689867218</v>
      </c>
      <c r="AU37" s="5">
        <f t="shared" si="18"/>
        <v>146148.09809404513</v>
      </c>
      <c r="AV37" s="150"/>
      <c r="AW37" s="2">
        <v>32</v>
      </c>
      <c r="AX37" s="118">
        <v>45809</v>
      </c>
      <c r="AY37" s="5">
        <f t="shared" si="48"/>
        <v>621371.52676380763</v>
      </c>
      <c r="AZ37" s="5">
        <f t="shared" si="49"/>
        <v>4457.4924920239573</v>
      </c>
      <c r="BA37" s="5">
        <f t="shared" si="19"/>
        <v>573.92044975016006</v>
      </c>
      <c r="BB37" s="35">
        <f t="shared" si="20"/>
        <v>1.1083619220324827E-2</v>
      </c>
      <c r="BC37" s="5">
        <f t="shared" si="21"/>
        <v>3883.5720422737973</v>
      </c>
      <c r="BD37" s="35">
        <f t="shared" si="22"/>
        <v>7.4999999999999997E-2</v>
      </c>
      <c r="BE37" s="5">
        <f t="shared" si="50"/>
        <v>16702.393685942603</v>
      </c>
      <c r="BF37" s="5">
        <f t="shared" si="51"/>
        <v>125937.36605882403</v>
      </c>
      <c r="BG37" s="5">
        <f t="shared" si="23"/>
        <v>620797.60631405748</v>
      </c>
      <c r="BH37" s="5">
        <f t="shared" si="24"/>
        <v>142639.75974476663</v>
      </c>
      <c r="BI37" s="150"/>
      <c r="BJ37" s="2">
        <v>32</v>
      </c>
      <c r="BK37" s="118">
        <v>45809</v>
      </c>
      <c r="BL37" s="5">
        <f t="shared" si="52"/>
        <v>620601.05331303529</v>
      </c>
      <c r="BM37" s="5">
        <f t="shared" si="53"/>
        <v>4348.8737853582215</v>
      </c>
      <c r="BN37" s="5">
        <f t="shared" si="25"/>
        <v>599.40908825863335</v>
      </c>
      <c r="BO37" s="35">
        <f t="shared" si="26"/>
        <v>1.1590230182022345E-2</v>
      </c>
      <c r="BP37" s="5">
        <f t="shared" si="27"/>
        <v>3749.4646970995882</v>
      </c>
      <c r="BQ37" s="35">
        <f t="shared" si="28"/>
        <v>7.2499999999999995E-2</v>
      </c>
      <c r="BR37" s="5">
        <f t="shared" si="54"/>
        <v>17498.35577522339</v>
      </c>
      <c r="BS37" s="5">
        <f t="shared" si="55"/>
        <v>121665.6053562397</v>
      </c>
      <c r="BT37" s="5">
        <f t="shared" si="29"/>
        <v>620001.64422477665</v>
      </c>
      <c r="BU37" s="5">
        <f t="shared" si="30"/>
        <v>139163.96113146309</v>
      </c>
      <c r="BV37" s="150"/>
      <c r="BW37" s="2">
        <v>32</v>
      </c>
      <c r="BX37" s="118">
        <v>45809</v>
      </c>
      <c r="BY37" s="5">
        <f t="shared" si="56"/>
        <v>619800.12204132357</v>
      </c>
      <c r="BZ37" s="5">
        <f t="shared" si="57"/>
        <v>4241.3034067672888</v>
      </c>
      <c r="CA37" s="5">
        <f t="shared" si="31"/>
        <v>625.80269485956796</v>
      </c>
      <c r="CB37" s="35">
        <f t="shared" si="32"/>
        <v>1.2116216294991516E-2</v>
      </c>
      <c r="CC37" s="5">
        <f t="shared" si="33"/>
        <v>3615.5007119077209</v>
      </c>
      <c r="CD37" s="35">
        <f t="shared" si="34"/>
        <v>7.0000000000000007E-2</v>
      </c>
      <c r="CE37" s="5">
        <f t="shared" si="58"/>
        <v>18325.680653536016</v>
      </c>
      <c r="CF37" s="5">
        <f t="shared" si="59"/>
        <v>117396.02836301721</v>
      </c>
      <c r="CG37" s="5">
        <f t="shared" si="35"/>
        <v>619174.31934646401</v>
      </c>
      <c r="CH37" s="5">
        <f t="shared" si="36"/>
        <v>135721.70901655321</v>
      </c>
    </row>
    <row r="38" spans="1:86" ht="14.25" customHeight="1">
      <c r="A38" s="163">
        <f t="shared" si="65"/>
        <v>30</v>
      </c>
      <c r="B38" s="164">
        <f t="shared" si="66"/>
        <v>1086656.8562968618</v>
      </c>
      <c r="C38" s="165">
        <f t="shared" si="60"/>
        <v>1046489.697053161</v>
      </c>
      <c r="D38" s="164">
        <f t="shared" si="61"/>
        <v>1006666.1035579951</v>
      </c>
      <c r="E38" s="164">
        <f t="shared" si="62"/>
        <v>967197.29712863825</v>
      </c>
      <c r="F38" s="164">
        <f t="shared" si="63"/>
        <v>928094.56272895972</v>
      </c>
      <c r="G38" s="26">
        <f t="shared" si="64"/>
        <v>889369.22643622709</v>
      </c>
      <c r="I38" s="150"/>
      <c r="J38" s="2">
        <v>33</v>
      </c>
      <c r="K38" s="118">
        <v>45839</v>
      </c>
      <c r="L38" s="5">
        <f t="shared" si="37"/>
        <v>623005.16594801564</v>
      </c>
      <c r="M38" s="5">
        <f t="shared" si="0"/>
        <v>4789.3246008246488</v>
      </c>
      <c r="N38" s="5">
        <f t="shared" si="1"/>
        <v>506.16408493204108</v>
      </c>
      <c r="O38" s="35">
        <f t="shared" si="2"/>
        <v>9.7494681443641706E-3</v>
      </c>
      <c r="P38" s="5">
        <f t="shared" si="3"/>
        <v>4283.1605158926077</v>
      </c>
      <c r="Q38" s="35">
        <f t="shared" si="4"/>
        <v>8.2500000000000004E-2</v>
      </c>
      <c r="R38" s="5">
        <f t="shared" si="38"/>
        <v>15000.998136916607</v>
      </c>
      <c r="S38" s="5">
        <f t="shared" si="39"/>
        <v>143046.71369029686</v>
      </c>
      <c r="T38" s="5">
        <f t="shared" si="5"/>
        <v>622499.00186308357</v>
      </c>
      <c r="U38" s="5">
        <f t="shared" si="6"/>
        <v>158047.71182721347</v>
      </c>
      <c r="V38" s="150"/>
      <c r="W38" s="2">
        <v>33</v>
      </c>
      <c r="X38" s="118">
        <v>45839</v>
      </c>
      <c r="Y38" s="5">
        <f t="shared" si="40"/>
        <v>622298.57514735835</v>
      </c>
      <c r="Z38" s="5">
        <f t="shared" si="41"/>
        <v>4677.7491584810314</v>
      </c>
      <c r="AA38" s="5">
        <f t="shared" si="7"/>
        <v>529.09199083197564</v>
      </c>
      <c r="AB38" s="35">
        <f t="shared" si="8"/>
        <v>1.0202664996429181E-2</v>
      </c>
      <c r="AC38" s="5">
        <f t="shared" si="9"/>
        <v>4148.6571676490557</v>
      </c>
      <c r="AD38" s="35">
        <f t="shared" si="10"/>
        <v>0.08</v>
      </c>
      <c r="AE38" s="5">
        <f t="shared" si="42"/>
        <v>15730.516843473806</v>
      </c>
      <c r="AF38" s="5">
        <f t="shared" si="43"/>
        <v>138635.20538640022</v>
      </c>
      <c r="AG38" s="5">
        <f t="shared" si="11"/>
        <v>621769.48315652634</v>
      </c>
      <c r="AH38" s="5">
        <f t="shared" si="12"/>
        <v>154365.72222987402</v>
      </c>
      <c r="AI38" s="150"/>
      <c r="AJ38" s="2">
        <v>33</v>
      </c>
      <c r="AK38" s="118">
        <v>45839</v>
      </c>
      <c r="AL38" s="5">
        <f t="shared" si="44"/>
        <v>621562.98689867218</v>
      </c>
      <c r="AM38" s="5">
        <f t="shared" si="45"/>
        <v>4567.1280654389093</v>
      </c>
      <c r="AN38" s="5">
        <f t="shared" si="13"/>
        <v>552.86710838498493</v>
      </c>
      <c r="AO38" s="35">
        <f t="shared" si="14"/>
        <v>1.0673745767460517E-2</v>
      </c>
      <c r="AP38" s="5">
        <f t="shared" si="15"/>
        <v>4014.2609570539244</v>
      </c>
      <c r="AQ38" s="35">
        <f t="shared" si="16"/>
        <v>7.7499999999999999E-2</v>
      </c>
      <c r="AR38" s="5">
        <f t="shared" si="46"/>
        <v>16489.880209712763</v>
      </c>
      <c r="AS38" s="5">
        <f t="shared" si="47"/>
        <v>134225.34594977126</v>
      </c>
      <c r="AT38" s="5">
        <f t="shared" si="17"/>
        <v>621010.11979028722</v>
      </c>
      <c r="AU38" s="5">
        <f t="shared" si="18"/>
        <v>150715.22615948401</v>
      </c>
      <c r="AV38" s="150"/>
      <c r="AW38" s="2">
        <v>33</v>
      </c>
      <c r="AX38" s="118">
        <v>45839</v>
      </c>
      <c r="AY38" s="5">
        <f t="shared" si="48"/>
        <v>620797.60631405748</v>
      </c>
      <c r="AZ38" s="5">
        <f t="shared" si="49"/>
        <v>4457.4924920239573</v>
      </c>
      <c r="BA38" s="5">
        <f t="shared" si="19"/>
        <v>577.50745256109849</v>
      </c>
      <c r="BB38" s="35">
        <f t="shared" si="20"/>
        <v>1.1163202564327051E-2</v>
      </c>
      <c r="BC38" s="5">
        <f t="shared" si="21"/>
        <v>3879.9850394628588</v>
      </c>
      <c r="BD38" s="35">
        <f t="shared" si="22"/>
        <v>7.4999999999999997E-2</v>
      </c>
      <c r="BE38" s="5">
        <f t="shared" si="50"/>
        <v>17279.901138503701</v>
      </c>
      <c r="BF38" s="5">
        <f t="shared" si="51"/>
        <v>129817.35109828689</v>
      </c>
      <c r="BG38" s="5">
        <f t="shared" si="23"/>
        <v>620220.09886149643</v>
      </c>
      <c r="BH38" s="5">
        <f t="shared" si="24"/>
        <v>147097.25223679061</v>
      </c>
      <c r="BI38" s="150"/>
      <c r="BJ38" s="2">
        <v>33</v>
      </c>
      <c r="BK38" s="118">
        <v>45839</v>
      </c>
      <c r="BL38" s="5">
        <f t="shared" si="52"/>
        <v>620001.64422477665</v>
      </c>
      <c r="BM38" s="5">
        <f t="shared" si="53"/>
        <v>4348.8737853582215</v>
      </c>
      <c r="BN38" s="5">
        <f t="shared" si="25"/>
        <v>603.03051816686275</v>
      </c>
      <c r="BO38" s="35">
        <f t="shared" si="26"/>
        <v>1.1671527463528574E-2</v>
      </c>
      <c r="BP38" s="5">
        <f t="shared" si="27"/>
        <v>3745.8432671913588</v>
      </c>
      <c r="BQ38" s="35">
        <f t="shared" si="28"/>
        <v>7.2499999999999995E-2</v>
      </c>
      <c r="BR38" s="5">
        <f t="shared" si="54"/>
        <v>18101.386293390253</v>
      </c>
      <c r="BS38" s="5">
        <f t="shared" si="55"/>
        <v>125411.44862343106</v>
      </c>
      <c r="BT38" s="5">
        <f t="shared" si="29"/>
        <v>619398.61370660982</v>
      </c>
      <c r="BU38" s="5">
        <f t="shared" si="30"/>
        <v>143512.8349168213</v>
      </c>
      <c r="BV38" s="150"/>
      <c r="BW38" s="2">
        <v>33</v>
      </c>
      <c r="BX38" s="118">
        <v>45839</v>
      </c>
      <c r="BY38" s="5">
        <f t="shared" si="56"/>
        <v>619174.31934646401</v>
      </c>
      <c r="BZ38" s="5">
        <f t="shared" si="57"/>
        <v>4241.3034067672888</v>
      </c>
      <c r="CA38" s="5">
        <f t="shared" si="31"/>
        <v>629.45321057958199</v>
      </c>
      <c r="CB38" s="35">
        <f t="shared" si="32"/>
        <v>1.2199211580557166E-2</v>
      </c>
      <c r="CC38" s="5">
        <f t="shared" si="33"/>
        <v>3611.8501961877068</v>
      </c>
      <c r="CD38" s="35">
        <f t="shared" si="34"/>
        <v>7.0000000000000007E-2</v>
      </c>
      <c r="CE38" s="5">
        <f t="shared" si="58"/>
        <v>18955.133864115596</v>
      </c>
      <c r="CF38" s="5">
        <f t="shared" si="59"/>
        <v>121007.87855920491</v>
      </c>
      <c r="CG38" s="5">
        <f t="shared" si="35"/>
        <v>618544.86613588443</v>
      </c>
      <c r="CH38" s="5">
        <f t="shared" si="36"/>
        <v>139963.0124233205</v>
      </c>
    </row>
    <row r="39" spans="1:86" ht="14.25" customHeight="1">
      <c r="I39" s="150"/>
      <c r="J39" s="2">
        <v>34</v>
      </c>
      <c r="K39" s="118">
        <v>45870</v>
      </c>
      <c r="L39" s="5">
        <f t="shared" si="37"/>
        <v>622499.00186308357</v>
      </c>
      <c r="M39" s="5">
        <f t="shared" si="0"/>
        <v>4789.3246008246488</v>
      </c>
      <c r="N39" s="5">
        <f t="shared" si="1"/>
        <v>509.64396301594934</v>
      </c>
      <c r="O39" s="35">
        <f t="shared" si="2"/>
        <v>9.8244776905466007E-3</v>
      </c>
      <c r="P39" s="5">
        <f t="shared" si="3"/>
        <v>4279.6806378086994</v>
      </c>
      <c r="Q39" s="35">
        <f t="shared" si="4"/>
        <v>8.2500000000000004E-2</v>
      </c>
      <c r="R39" s="5">
        <f t="shared" si="38"/>
        <v>15510.642099932556</v>
      </c>
      <c r="S39" s="5">
        <f t="shared" si="39"/>
        <v>147326.39432810555</v>
      </c>
      <c r="T39" s="5">
        <f t="shared" si="5"/>
        <v>621989.35790006758</v>
      </c>
      <c r="U39" s="5">
        <f t="shared" si="6"/>
        <v>162837.03642803812</v>
      </c>
      <c r="V39" s="150"/>
      <c r="W39" s="2">
        <v>34</v>
      </c>
      <c r="X39" s="118">
        <v>45870</v>
      </c>
      <c r="Y39" s="5">
        <f t="shared" si="40"/>
        <v>621769.48315652634</v>
      </c>
      <c r="Z39" s="5">
        <f t="shared" si="41"/>
        <v>4677.7491584810314</v>
      </c>
      <c r="AA39" s="5">
        <f t="shared" si="7"/>
        <v>532.61927077085511</v>
      </c>
      <c r="AB39" s="35">
        <f t="shared" si="8"/>
        <v>1.0279422555129264E-2</v>
      </c>
      <c r="AC39" s="5">
        <f t="shared" si="9"/>
        <v>4145.1298877101763</v>
      </c>
      <c r="AD39" s="35">
        <f t="shared" si="10"/>
        <v>8.0000000000000016E-2</v>
      </c>
      <c r="AE39" s="5">
        <f t="shared" si="42"/>
        <v>16263.136114244662</v>
      </c>
      <c r="AF39" s="5">
        <f t="shared" si="43"/>
        <v>142780.3352741104</v>
      </c>
      <c r="AG39" s="5">
        <f t="shared" si="11"/>
        <v>621236.86388575553</v>
      </c>
      <c r="AH39" s="5">
        <f t="shared" si="12"/>
        <v>159043.47138835507</v>
      </c>
      <c r="AI39" s="150"/>
      <c r="AJ39" s="2">
        <v>34</v>
      </c>
      <c r="AK39" s="118">
        <v>45870</v>
      </c>
      <c r="AL39" s="5">
        <f t="shared" si="44"/>
        <v>621010.11979028722</v>
      </c>
      <c r="AM39" s="5">
        <f t="shared" si="45"/>
        <v>4567.1280654389093</v>
      </c>
      <c r="AN39" s="5">
        <f t="shared" si="13"/>
        <v>556.43770845997096</v>
      </c>
      <c r="AO39" s="35">
        <f t="shared" si="14"/>
        <v>1.075224426902179E-2</v>
      </c>
      <c r="AP39" s="5">
        <f t="shared" si="15"/>
        <v>4010.6903569789383</v>
      </c>
      <c r="AQ39" s="35">
        <f t="shared" si="16"/>
        <v>7.7499999999999999E-2</v>
      </c>
      <c r="AR39" s="5">
        <f t="shared" si="46"/>
        <v>17046.317918172732</v>
      </c>
      <c r="AS39" s="5">
        <f t="shared" si="47"/>
        <v>138236.0363067502</v>
      </c>
      <c r="AT39" s="5">
        <f t="shared" si="17"/>
        <v>620453.6820818272</v>
      </c>
      <c r="AU39" s="5">
        <f t="shared" si="18"/>
        <v>155282.35422492295</v>
      </c>
      <c r="AV39" s="150"/>
      <c r="AW39" s="2">
        <v>34</v>
      </c>
      <c r="AX39" s="118">
        <v>45870</v>
      </c>
      <c r="AY39" s="5">
        <f t="shared" si="48"/>
        <v>620220.09886149643</v>
      </c>
      <c r="AZ39" s="5">
        <f t="shared" si="49"/>
        <v>4457.4924920239573</v>
      </c>
      <c r="BA39" s="5">
        <f t="shared" si="19"/>
        <v>581.11687413960499</v>
      </c>
      <c r="BB39" s="35">
        <f t="shared" si="20"/>
        <v>1.1243431972739915E-2</v>
      </c>
      <c r="BC39" s="5">
        <f t="shared" si="21"/>
        <v>3876.3756178843523</v>
      </c>
      <c r="BD39" s="35">
        <f t="shared" si="22"/>
        <v>7.4999999999999997E-2</v>
      </c>
      <c r="BE39" s="5">
        <f t="shared" si="50"/>
        <v>17861.018012643304</v>
      </c>
      <c r="BF39" s="5">
        <f t="shared" si="51"/>
        <v>133693.72671617125</v>
      </c>
      <c r="BG39" s="5">
        <f t="shared" si="23"/>
        <v>619638.98198735679</v>
      </c>
      <c r="BH39" s="5">
        <f t="shared" si="24"/>
        <v>151554.74472881455</v>
      </c>
      <c r="BI39" s="150"/>
      <c r="BJ39" s="2">
        <v>34</v>
      </c>
      <c r="BK39" s="118">
        <v>45870</v>
      </c>
      <c r="BL39" s="5">
        <f t="shared" si="52"/>
        <v>619398.61370660982</v>
      </c>
      <c r="BM39" s="5">
        <f t="shared" si="53"/>
        <v>4348.8737853582215</v>
      </c>
      <c r="BN39" s="5">
        <f t="shared" si="25"/>
        <v>606.67382754745404</v>
      </c>
      <c r="BO39" s="35">
        <f t="shared" si="26"/>
        <v>1.1753474692175858E-2</v>
      </c>
      <c r="BP39" s="5">
        <f t="shared" si="27"/>
        <v>3742.1999578107675</v>
      </c>
      <c r="BQ39" s="35">
        <f t="shared" si="28"/>
        <v>7.2499999999999995E-2</v>
      </c>
      <c r="BR39" s="5">
        <f t="shared" si="54"/>
        <v>18708.060120937706</v>
      </c>
      <c r="BS39" s="5">
        <f t="shared" si="55"/>
        <v>129153.64858124183</v>
      </c>
      <c r="BT39" s="5">
        <f t="shared" si="29"/>
        <v>618791.93987906235</v>
      </c>
      <c r="BU39" s="5">
        <f t="shared" si="30"/>
        <v>147861.70870217955</v>
      </c>
      <c r="BV39" s="150"/>
      <c r="BW39" s="2">
        <v>34</v>
      </c>
      <c r="BX39" s="118">
        <v>45870</v>
      </c>
      <c r="BY39" s="5">
        <f t="shared" si="56"/>
        <v>618544.86613588443</v>
      </c>
      <c r="BZ39" s="5">
        <f t="shared" si="57"/>
        <v>4241.3034067672888</v>
      </c>
      <c r="CA39" s="5">
        <f t="shared" si="31"/>
        <v>633.12502097462948</v>
      </c>
      <c r="CB39" s="35">
        <f t="shared" si="32"/>
        <v>1.228286041586271E-2</v>
      </c>
      <c r="CC39" s="5">
        <f t="shared" si="33"/>
        <v>3608.1783857926594</v>
      </c>
      <c r="CD39" s="35">
        <f t="shared" si="34"/>
        <v>7.0000000000000007E-2</v>
      </c>
      <c r="CE39" s="5">
        <f t="shared" si="58"/>
        <v>19588.258885090225</v>
      </c>
      <c r="CF39" s="5">
        <f t="shared" si="59"/>
        <v>124616.05694499757</v>
      </c>
      <c r="CG39" s="5">
        <f t="shared" si="35"/>
        <v>617911.74111490976</v>
      </c>
      <c r="CH39" s="5">
        <f t="shared" si="36"/>
        <v>144204.31583008781</v>
      </c>
    </row>
    <row r="40" spans="1:86" ht="14.25" customHeight="1">
      <c r="I40" s="150"/>
      <c r="J40" s="2">
        <v>35</v>
      </c>
      <c r="K40" s="118">
        <v>45901</v>
      </c>
      <c r="L40" s="5">
        <f t="shared" si="37"/>
        <v>621989.35790006758</v>
      </c>
      <c r="M40" s="5">
        <f t="shared" si="0"/>
        <v>4789.3246008246488</v>
      </c>
      <c r="N40" s="5">
        <f t="shared" si="1"/>
        <v>513.14776526168407</v>
      </c>
      <c r="O40" s="35">
        <f t="shared" si="2"/>
        <v>9.9001262721436344E-3</v>
      </c>
      <c r="P40" s="5">
        <f t="shared" si="3"/>
        <v>4276.1768355629647</v>
      </c>
      <c r="Q40" s="35">
        <f t="shared" si="4"/>
        <v>8.2500000000000004E-2</v>
      </c>
      <c r="R40" s="5">
        <f t="shared" si="38"/>
        <v>16023.789865194241</v>
      </c>
      <c r="S40" s="5">
        <f t="shared" si="39"/>
        <v>151602.57116366853</v>
      </c>
      <c r="T40" s="5">
        <f t="shared" si="5"/>
        <v>621476.21013480588</v>
      </c>
      <c r="U40" s="5">
        <f t="shared" si="6"/>
        <v>167626.36102886277</v>
      </c>
      <c r="V40" s="150"/>
      <c r="W40" s="2">
        <v>35</v>
      </c>
      <c r="X40" s="118">
        <v>45901</v>
      </c>
      <c r="Y40" s="5">
        <f t="shared" si="40"/>
        <v>621236.86388575553</v>
      </c>
      <c r="Z40" s="5">
        <f t="shared" si="41"/>
        <v>4677.7491584810314</v>
      </c>
      <c r="AA40" s="5">
        <f t="shared" si="7"/>
        <v>536.1700659093276</v>
      </c>
      <c r="AB40" s="35">
        <f t="shared" si="8"/>
        <v>1.0356823886251447E-2</v>
      </c>
      <c r="AC40" s="5">
        <f t="shared" si="9"/>
        <v>4141.5790925717038</v>
      </c>
      <c r="AD40" s="35">
        <f t="shared" si="10"/>
        <v>0.08</v>
      </c>
      <c r="AE40" s="5">
        <f t="shared" si="42"/>
        <v>16799.306180153988</v>
      </c>
      <c r="AF40" s="5">
        <f t="shared" si="43"/>
        <v>146921.91436668212</v>
      </c>
      <c r="AG40" s="5">
        <f t="shared" si="11"/>
        <v>620700.69381984626</v>
      </c>
      <c r="AH40" s="5">
        <f t="shared" si="12"/>
        <v>163721.22054683609</v>
      </c>
      <c r="AI40" s="150"/>
      <c r="AJ40" s="2">
        <v>35</v>
      </c>
      <c r="AK40" s="118">
        <v>45901</v>
      </c>
      <c r="AL40" s="5">
        <f t="shared" si="44"/>
        <v>620453.6820818272</v>
      </c>
      <c r="AM40" s="5">
        <f t="shared" si="45"/>
        <v>4567.1280654389093</v>
      </c>
      <c r="AN40" s="5">
        <f t="shared" si="13"/>
        <v>560.03136866044224</v>
      </c>
      <c r="AO40" s="35">
        <f t="shared" si="14"/>
        <v>1.0831390993403765E-2</v>
      </c>
      <c r="AP40" s="5">
        <f t="shared" si="15"/>
        <v>4007.096696778467</v>
      </c>
      <c r="AQ40" s="35">
        <f t="shared" si="16"/>
        <v>7.7499999999999999E-2</v>
      </c>
      <c r="AR40" s="5">
        <f t="shared" si="46"/>
        <v>17606.349286833174</v>
      </c>
      <c r="AS40" s="5">
        <f t="shared" si="47"/>
        <v>142243.13300352867</v>
      </c>
      <c r="AT40" s="5">
        <f t="shared" si="17"/>
        <v>619893.6507131668</v>
      </c>
      <c r="AU40" s="5">
        <f t="shared" si="18"/>
        <v>159849.48229036183</v>
      </c>
      <c r="AV40" s="150"/>
      <c r="AW40" s="2">
        <v>35</v>
      </c>
      <c r="AX40" s="118">
        <v>45901</v>
      </c>
      <c r="AY40" s="5">
        <f t="shared" si="48"/>
        <v>619638.98198735679</v>
      </c>
      <c r="AZ40" s="5">
        <f t="shared" si="49"/>
        <v>4457.4924920239573</v>
      </c>
      <c r="BA40" s="5">
        <f t="shared" si="19"/>
        <v>584.74885460297764</v>
      </c>
      <c r="BB40" s="35">
        <f t="shared" si="20"/>
        <v>1.1324313768527409E-2</v>
      </c>
      <c r="BC40" s="5">
        <f t="shared" si="21"/>
        <v>3872.7436374209797</v>
      </c>
      <c r="BD40" s="35">
        <f t="shared" si="22"/>
        <v>7.4999999999999997E-2</v>
      </c>
      <c r="BE40" s="5">
        <f t="shared" si="50"/>
        <v>18445.766867246282</v>
      </c>
      <c r="BF40" s="5">
        <f t="shared" si="51"/>
        <v>137566.47035359225</v>
      </c>
      <c r="BG40" s="5">
        <f t="shared" si="23"/>
        <v>619054.23313275387</v>
      </c>
      <c r="BH40" s="5">
        <f t="shared" si="24"/>
        <v>156012.23722083852</v>
      </c>
      <c r="BI40" s="150"/>
      <c r="BJ40" s="2">
        <v>35</v>
      </c>
      <c r="BK40" s="118">
        <v>45901</v>
      </c>
      <c r="BL40" s="5">
        <f t="shared" si="52"/>
        <v>618791.93987906235</v>
      </c>
      <c r="BM40" s="5">
        <f t="shared" si="53"/>
        <v>4348.8737853582215</v>
      </c>
      <c r="BN40" s="5">
        <f t="shared" si="25"/>
        <v>610.33914858888647</v>
      </c>
      <c r="BO40" s="35">
        <f t="shared" si="26"/>
        <v>1.1836078188895068E-2</v>
      </c>
      <c r="BP40" s="5">
        <f t="shared" si="27"/>
        <v>3738.5346367693351</v>
      </c>
      <c r="BQ40" s="35">
        <f t="shared" si="28"/>
        <v>7.2499999999999995E-2</v>
      </c>
      <c r="BR40" s="5">
        <f t="shared" si="54"/>
        <v>19318.399269526592</v>
      </c>
      <c r="BS40" s="5">
        <f t="shared" si="55"/>
        <v>132892.18321801117</v>
      </c>
      <c r="BT40" s="5">
        <f t="shared" si="29"/>
        <v>618181.60073047341</v>
      </c>
      <c r="BU40" s="5">
        <f t="shared" si="30"/>
        <v>152210.58248753776</v>
      </c>
      <c r="BV40" s="150"/>
      <c r="BW40" s="2">
        <v>35</v>
      </c>
      <c r="BX40" s="118">
        <v>45901</v>
      </c>
      <c r="BY40" s="5">
        <f t="shared" si="56"/>
        <v>617911.74111490976</v>
      </c>
      <c r="BZ40" s="5">
        <f t="shared" si="57"/>
        <v>4241.3034067672888</v>
      </c>
      <c r="CA40" s="5">
        <f t="shared" si="31"/>
        <v>636.81825026364822</v>
      </c>
      <c r="CB40" s="35">
        <f t="shared" si="32"/>
        <v>1.2367169119291213E-2</v>
      </c>
      <c r="CC40" s="5">
        <f t="shared" si="33"/>
        <v>3604.4851565036406</v>
      </c>
      <c r="CD40" s="35">
        <f t="shared" si="34"/>
        <v>7.0000000000000007E-2</v>
      </c>
      <c r="CE40" s="5">
        <f t="shared" si="58"/>
        <v>20225.077135353873</v>
      </c>
      <c r="CF40" s="5">
        <f t="shared" si="59"/>
        <v>128220.54210150121</v>
      </c>
      <c r="CG40" s="5">
        <f t="shared" si="35"/>
        <v>617274.92286464607</v>
      </c>
      <c r="CH40" s="5">
        <f t="shared" si="36"/>
        <v>148445.61923685507</v>
      </c>
    </row>
    <row r="41" spans="1:86" ht="14.25" customHeight="1">
      <c r="I41" s="150"/>
      <c r="J41" s="2">
        <v>36</v>
      </c>
      <c r="K41" s="118">
        <v>45931</v>
      </c>
      <c r="L41" s="5">
        <f t="shared" si="37"/>
        <v>621476.21013480588</v>
      </c>
      <c r="M41" s="5">
        <f t="shared" si="0"/>
        <v>4789.3246008246488</v>
      </c>
      <c r="N41" s="5">
        <f t="shared" si="1"/>
        <v>516.67565614785872</v>
      </c>
      <c r="O41" s="35">
        <f t="shared" si="2"/>
        <v>9.9764202919841848E-3</v>
      </c>
      <c r="P41" s="5">
        <f t="shared" si="3"/>
        <v>4272.6489446767901</v>
      </c>
      <c r="Q41" s="35">
        <f t="shared" si="4"/>
        <v>8.249999999999999E-2</v>
      </c>
      <c r="R41" s="5">
        <f t="shared" si="38"/>
        <v>16540.465521342099</v>
      </c>
      <c r="S41" s="5">
        <f t="shared" si="39"/>
        <v>155875.22010834533</v>
      </c>
      <c r="T41" s="5">
        <f t="shared" si="5"/>
        <v>620959.534478658</v>
      </c>
      <c r="U41" s="5">
        <f t="shared" si="6"/>
        <v>172415.68562968742</v>
      </c>
      <c r="V41" s="150"/>
      <c r="W41" s="2">
        <v>36</v>
      </c>
      <c r="X41" s="118">
        <v>45931</v>
      </c>
      <c r="Y41" s="5">
        <f t="shared" si="40"/>
        <v>620700.69381984626</v>
      </c>
      <c r="Z41" s="5">
        <f t="shared" si="41"/>
        <v>4677.7491584810314</v>
      </c>
      <c r="AA41" s="5">
        <f t="shared" si="7"/>
        <v>539.74453301538961</v>
      </c>
      <c r="AB41" s="35">
        <f t="shared" si="8"/>
        <v>1.0434875392719565E-2</v>
      </c>
      <c r="AC41" s="5">
        <f t="shared" si="9"/>
        <v>4138.0046254656418</v>
      </c>
      <c r="AD41" s="35">
        <f t="shared" si="10"/>
        <v>0.08</v>
      </c>
      <c r="AE41" s="5">
        <f t="shared" si="42"/>
        <v>17339.050713169378</v>
      </c>
      <c r="AF41" s="5">
        <f t="shared" si="43"/>
        <v>151059.91899214775</v>
      </c>
      <c r="AG41" s="5">
        <f t="shared" si="11"/>
        <v>620160.94928683084</v>
      </c>
      <c r="AH41" s="5">
        <f t="shared" si="12"/>
        <v>168398.96970531714</v>
      </c>
      <c r="AI41" s="150"/>
      <c r="AJ41" s="2">
        <v>36</v>
      </c>
      <c r="AK41" s="118">
        <v>45931</v>
      </c>
      <c r="AL41" s="5">
        <f t="shared" si="44"/>
        <v>619893.6507131668</v>
      </c>
      <c r="AM41" s="5">
        <f t="shared" si="45"/>
        <v>4567.1280654389093</v>
      </c>
      <c r="AN41" s="5">
        <f t="shared" si="13"/>
        <v>563.64823791637355</v>
      </c>
      <c r="AO41" s="35">
        <f t="shared" si="14"/>
        <v>1.091119234277522E-2</v>
      </c>
      <c r="AP41" s="5">
        <f t="shared" si="15"/>
        <v>4003.4798275225357</v>
      </c>
      <c r="AQ41" s="35">
        <f t="shared" si="16"/>
        <v>7.7499999999999999E-2</v>
      </c>
      <c r="AR41" s="5">
        <f t="shared" si="46"/>
        <v>18169.997524749546</v>
      </c>
      <c r="AS41" s="5">
        <f t="shared" si="47"/>
        <v>146246.6128310512</v>
      </c>
      <c r="AT41" s="5">
        <f t="shared" si="17"/>
        <v>619330.0024752504</v>
      </c>
      <c r="AU41" s="5">
        <f t="shared" si="18"/>
        <v>164416.61035580075</v>
      </c>
      <c r="AV41" s="150"/>
      <c r="AW41" s="2">
        <v>36</v>
      </c>
      <c r="AX41" s="118">
        <v>45931</v>
      </c>
      <c r="AY41" s="5">
        <f t="shared" si="48"/>
        <v>619054.23313275387</v>
      </c>
      <c r="AZ41" s="5">
        <f t="shared" si="49"/>
        <v>4457.4924920239573</v>
      </c>
      <c r="BA41" s="5">
        <f t="shared" si="19"/>
        <v>588.40353494424608</v>
      </c>
      <c r="BB41" s="35">
        <f t="shared" si="20"/>
        <v>1.1405854352371066E-2</v>
      </c>
      <c r="BC41" s="5">
        <f t="shared" si="21"/>
        <v>3869.0889570797112</v>
      </c>
      <c r="BD41" s="35">
        <f t="shared" si="22"/>
        <v>7.4999999999999997E-2</v>
      </c>
      <c r="BE41" s="5">
        <f t="shared" si="50"/>
        <v>19034.170402190528</v>
      </c>
      <c r="BF41" s="5">
        <f t="shared" si="51"/>
        <v>141435.55931067196</v>
      </c>
      <c r="BG41" s="5">
        <f t="shared" si="23"/>
        <v>618465.82959780958</v>
      </c>
      <c r="BH41" s="5">
        <f t="shared" si="24"/>
        <v>160469.72971286249</v>
      </c>
      <c r="BI41" s="150"/>
      <c r="BJ41" s="2">
        <v>36</v>
      </c>
      <c r="BK41" s="118">
        <v>45931</v>
      </c>
      <c r="BL41" s="5">
        <f t="shared" si="52"/>
        <v>618181.60073047341</v>
      </c>
      <c r="BM41" s="5">
        <f t="shared" si="53"/>
        <v>4348.8737853582215</v>
      </c>
      <c r="BN41" s="5">
        <f t="shared" si="25"/>
        <v>614.02661427827798</v>
      </c>
      <c r="BO41" s="35">
        <f t="shared" si="26"/>
        <v>1.1919344352262461E-2</v>
      </c>
      <c r="BP41" s="5">
        <f t="shared" si="27"/>
        <v>3734.8471710799436</v>
      </c>
      <c r="BQ41" s="35">
        <f t="shared" si="28"/>
        <v>7.2499999999999995E-2</v>
      </c>
      <c r="BR41" s="5">
        <f t="shared" si="54"/>
        <v>19932.42588380487</v>
      </c>
      <c r="BS41" s="5">
        <f t="shared" si="55"/>
        <v>136627.03038909112</v>
      </c>
      <c r="BT41" s="5">
        <f t="shared" si="29"/>
        <v>617567.57411619509</v>
      </c>
      <c r="BU41" s="5">
        <f t="shared" si="30"/>
        <v>156559.45627289597</v>
      </c>
      <c r="BV41" s="150"/>
      <c r="BW41" s="2">
        <v>36</v>
      </c>
      <c r="BX41" s="118">
        <v>45931</v>
      </c>
      <c r="BY41" s="5">
        <f t="shared" si="56"/>
        <v>617274.92286464607</v>
      </c>
      <c r="BZ41" s="5">
        <f t="shared" si="57"/>
        <v>4241.3034067672888</v>
      </c>
      <c r="CA41" s="5">
        <f t="shared" si="31"/>
        <v>640.53302339018683</v>
      </c>
      <c r="CB41" s="35">
        <f t="shared" si="32"/>
        <v>1.2452144086805369E-2</v>
      </c>
      <c r="CC41" s="5">
        <f t="shared" si="33"/>
        <v>3600.770383377102</v>
      </c>
      <c r="CD41" s="35">
        <f t="shared" si="34"/>
        <v>7.0000000000000007E-2</v>
      </c>
      <c r="CE41" s="5">
        <f t="shared" si="58"/>
        <v>20865.610158744061</v>
      </c>
      <c r="CF41" s="5">
        <f t="shared" si="59"/>
        <v>131821.31248487832</v>
      </c>
      <c r="CG41" s="5">
        <f t="shared" si="35"/>
        <v>616634.38984125585</v>
      </c>
      <c r="CH41" s="5">
        <f t="shared" si="36"/>
        <v>152686.92264362238</v>
      </c>
    </row>
    <row r="42" spans="1:86" ht="14.25" customHeight="1">
      <c r="I42" s="150"/>
      <c r="J42" s="2">
        <v>37</v>
      </c>
      <c r="K42" s="118">
        <v>45962</v>
      </c>
      <c r="L42" s="5">
        <f t="shared" si="37"/>
        <v>620959.534478658</v>
      </c>
      <c r="M42" s="5">
        <f t="shared" si="0"/>
        <v>4789.3246008246488</v>
      </c>
      <c r="N42" s="5">
        <f t="shared" si="1"/>
        <v>520.22780128387512</v>
      </c>
      <c r="O42" s="35">
        <f t="shared" si="2"/>
        <v>1.0053366232064934E-2</v>
      </c>
      <c r="P42" s="5">
        <f t="shared" si="3"/>
        <v>4269.0967995407736</v>
      </c>
      <c r="Q42" s="35">
        <f t="shared" si="4"/>
        <v>8.2500000000000004E-2</v>
      </c>
      <c r="R42" s="5">
        <f t="shared" si="38"/>
        <v>17060.693322625975</v>
      </c>
      <c r="S42" s="5">
        <f t="shared" si="39"/>
        <v>160144.3169078861</v>
      </c>
      <c r="T42" s="5">
        <f t="shared" si="5"/>
        <v>620439.30667737417</v>
      </c>
      <c r="U42" s="5">
        <f t="shared" si="6"/>
        <v>177205.01023051207</v>
      </c>
      <c r="V42" s="150"/>
      <c r="W42" s="2">
        <v>37</v>
      </c>
      <c r="X42" s="118">
        <v>45962</v>
      </c>
      <c r="Y42" s="5">
        <f t="shared" si="40"/>
        <v>620160.94928683084</v>
      </c>
      <c r="Z42" s="5">
        <f t="shared" si="41"/>
        <v>4677.7491584810314</v>
      </c>
      <c r="AA42" s="5">
        <f t="shared" si="7"/>
        <v>543.34282990215888</v>
      </c>
      <c r="AB42" s="35">
        <f t="shared" si="8"/>
        <v>1.0513583556532978E-2</v>
      </c>
      <c r="AC42" s="5">
        <f t="shared" si="9"/>
        <v>4134.4063285788725</v>
      </c>
      <c r="AD42" s="35">
        <f t="shared" si="10"/>
        <v>0.08</v>
      </c>
      <c r="AE42" s="5">
        <f t="shared" si="42"/>
        <v>17882.393543071536</v>
      </c>
      <c r="AF42" s="5">
        <f t="shared" si="43"/>
        <v>155194.32532072661</v>
      </c>
      <c r="AG42" s="5">
        <f t="shared" si="11"/>
        <v>619617.60645692865</v>
      </c>
      <c r="AH42" s="5">
        <f t="shared" si="12"/>
        <v>173076.71886379813</v>
      </c>
      <c r="AI42" s="150"/>
      <c r="AJ42" s="2">
        <v>37</v>
      </c>
      <c r="AK42" s="118">
        <v>45962</v>
      </c>
      <c r="AL42" s="5">
        <f t="shared" si="44"/>
        <v>619330.0024752504</v>
      </c>
      <c r="AM42" s="5">
        <f t="shared" si="45"/>
        <v>4567.1280654389093</v>
      </c>
      <c r="AN42" s="5">
        <f t="shared" si="13"/>
        <v>567.28846611958397</v>
      </c>
      <c r="AO42" s="35">
        <f t="shared" si="14"/>
        <v>1.0991654798294786E-2</v>
      </c>
      <c r="AP42" s="5">
        <f t="shared" si="15"/>
        <v>3999.8395993193253</v>
      </c>
      <c r="AQ42" s="35">
        <f t="shared" si="16"/>
        <v>7.7499999999999999E-2</v>
      </c>
      <c r="AR42" s="5">
        <f t="shared" si="46"/>
        <v>18737.285990869132</v>
      </c>
      <c r="AS42" s="5">
        <f t="shared" si="47"/>
        <v>150246.45243037053</v>
      </c>
      <c r="AT42" s="5">
        <f t="shared" si="17"/>
        <v>618762.71400913084</v>
      </c>
      <c r="AU42" s="5">
        <f t="shared" si="18"/>
        <v>168983.73842123966</v>
      </c>
      <c r="AV42" s="150"/>
      <c r="AW42" s="2">
        <v>37</v>
      </c>
      <c r="AX42" s="118">
        <v>45962</v>
      </c>
      <c r="AY42" s="5">
        <f t="shared" si="48"/>
        <v>618465.82959780958</v>
      </c>
      <c r="AZ42" s="5">
        <f t="shared" si="49"/>
        <v>4457.4924920239573</v>
      </c>
      <c r="BA42" s="5">
        <f t="shared" si="19"/>
        <v>592.08105703764795</v>
      </c>
      <c r="BB42" s="35">
        <f t="shared" si="20"/>
        <v>1.1488060203863103E-2</v>
      </c>
      <c r="BC42" s="5">
        <f t="shared" si="21"/>
        <v>3865.4114349863094</v>
      </c>
      <c r="BD42" s="35">
        <f t="shared" si="22"/>
        <v>7.4999999999999997E-2</v>
      </c>
      <c r="BE42" s="5">
        <f t="shared" si="50"/>
        <v>19626.251459228177</v>
      </c>
      <c r="BF42" s="5">
        <f t="shared" si="51"/>
        <v>145300.97074565827</v>
      </c>
      <c r="BG42" s="5">
        <f t="shared" si="23"/>
        <v>617873.74854077189</v>
      </c>
      <c r="BH42" s="5">
        <f t="shared" si="24"/>
        <v>164927.22220488644</v>
      </c>
      <c r="BI42" s="150"/>
      <c r="BJ42" s="2">
        <v>37</v>
      </c>
      <c r="BK42" s="118">
        <v>45962</v>
      </c>
      <c r="BL42" s="5">
        <f t="shared" si="52"/>
        <v>617567.57411619509</v>
      </c>
      <c r="BM42" s="5">
        <f t="shared" si="53"/>
        <v>4348.8737853582215</v>
      </c>
      <c r="BN42" s="5">
        <f t="shared" si="25"/>
        <v>617.73635840620955</v>
      </c>
      <c r="BO42" s="35">
        <f t="shared" si="26"/>
        <v>1.2003279659692417E-2</v>
      </c>
      <c r="BP42" s="5">
        <f t="shared" si="27"/>
        <v>3731.137426952012</v>
      </c>
      <c r="BQ42" s="35">
        <f t="shared" si="28"/>
        <v>7.2499999999999995E-2</v>
      </c>
      <c r="BR42" s="5">
        <f t="shared" si="54"/>
        <v>20550.162242211081</v>
      </c>
      <c r="BS42" s="5">
        <f t="shared" si="55"/>
        <v>140358.16781604313</v>
      </c>
      <c r="BT42" s="5">
        <f t="shared" si="29"/>
        <v>616949.83775778883</v>
      </c>
      <c r="BU42" s="5">
        <f t="shared" si="30"/>
        <v>160908.33005825421</v>
      </c>
      <c r="BV42" s="150"/>
      <c r="BW42" s="2">
        <v>37</v>
      </c>
      <c r="BX42" s="118">
        <v>45962</v>
      </c>
      <c r="BY42" s="5">
        <f t="shared" si="56"/>
        <v>616634.38984125585</v>
      </c>
      <c r="BZ42" s="5">
        <f t="shared" si="57"/>
        <v>4241.3034067672888</v>
      </c>
      <c r="CA42" s="5">
        <f t="shared" si="31"/>
        <v>644.26946602662974</v>
      </c>
      <c r="CB42" s="35">
        <f t="shared" si="32"/>
        <v>1.2537791793139949E-2</v>
      </c>
      <c r="CC42" s="5">
        <f t="shared" si="33"/>
        <v>3597.0339407406591</v>
      </c>
      <c r="CD42" s="35">
        <f t="shared" si="34"/>
        <v>7.0000000000000007E-2</v>
      </c>
      <c r="CE42" s="5">
        <f t="shared" si="58"/>
        <v>21509.879624770692</v>
      </c>
      <c r="CF42" s="5">
        <f t="shared" si="59"/>
        <v>135418.34642561898</v>
      </c>
      <c r="CG42" s="5">
        <f t="shared" si="35"/>
        <v>615990.12037522916</v>
      </c>
      <c r="CH42" s="5">
        <f t="shared" si="36"/>
        <v>156928.22605038967</v>
      </c>
    </row>
    <row r="43" spans="1:86" ht="14.25" customHeight="1">
      <c r="I43" s="150"/>
      <c r="J43" s="2">
        <v>38</v>
      </c>
      <c r="K43" s="118">
        <v>45992</v>
      </c>
      <c r="L43" s="5">
        <f t="shared" si="37"/>
        <v>620439.30667737417</v>
      </c>
      <c r="M43" s="5">
        <f t="shared" si="0"/>
        <v>4789.3246008246488</v>
      </c>
      <c r="N43" s="5">
        <f t="shared" si="1"/>
        <v>523.80436741770154</v>
      </c>
      <c r="O43" s="35">
        <f t="shared" si="2"/>
        <v>1.0130970654766931E-2</v>
      </c>
      <c r="P43" s="5">
        <f t="shared" si="3"/>
        <v>4265.5202334069472</v>
      </c>
      <c r="Q43" s="35">
        <f t="shared" si="4"/>
        <v>8.2500000000000004E-2</v>
      </c>
      <c r="R43" s="5">
        <f t="shared" si="38"/>
        <v>17584.497690043678</v>
      </c>
      <c r="S43" s="5">
        <f t="shared" si="39"/>
        <v>164409.83714129304</v>
      </c>
      <c r="T43" s="5">
        <f t="shared" si="5"/>
        <v>619915.50230995647</v>
      </c>
      <c r="U43" s="5">
        <f t="shared" si="6"/>
        <v>181994.33483133672</v>
      </c>
      <c r="V43" s="150"/>
      <c r="W43" s="2">
        <v>38</v>
      </c>
      <c r="X43" s="118">
        <v>45992</v>
      </c>
      <c r="Y43" s="5">
        <f t="shared" si="40"/>
        <v>619617.60645692865</v>
      </c>
      <c r="Z43" s="5">
        <f t="shared" si="41"/>
        <v>4677.7491584810314</v>
      </c>
      <c r="AA43" s="5">
        <f t="shared" si="7"/>
        <v>546.9651154348403</v>
      </c>
      <c r="AB43" s="35">
        <f t="shared" si="8"/>
        <v>1.0592954939982547E-2</v>
      </c>
      <c r="AC43" s="5">
        <f t="shared" si="9"/>
        <v>4130.7840430461911</v>
      </c>
      <c r="AD43" s="35">
        <f t="shared" si="10"/>
        <v>0.08</v>
      </c>
      <c r="AE43" s="5">
        <f t="shared" si="42"/>
        <v>18429.358658506375</v>
      </c>
      <c r="AF43" s="5">
        <f t="shared" si="43"/>
        <v>159325.10936377279</v>
      </c>
      <c r="AG43" s="5">
        <f t="shared" si="11"/>
        <v>619070.64134149381</v>
      </c>
      <c r="AH43" s="5">
        <f t="shared" si="12"/>
        <v>177754.46802227915</v>
      </c>
      <c r="AI43" s="150"/>
      <c r="AJ43" s="2">
        <v>38</v>
      </c>
      <c r="AK43" s="118">
        <v>45992</v>
      </c>
      <c r="AL43" s="5">
        <f t="shared" si="44"/>
        <v>618762.71400913084</v>
      </c>
      <c r="AM43" s="5">
        <f t="shared" si="45"/>
        <v>4567.1280654389093</v>
      </c>
      <c r="AN43" s="5">
        <f t="shared" si="13"/>
        <v>570.95220412993922</v>
      </c>
      <c r="AO43" s="35">
        <f t="shared" si="14"/>
        <v>1.1072784921326347E-2</v>
      </c>
      <c r="AP43" s="5">
        <f t="shared" si="15"/>
        <v>3996.1758613089701</v>
      </c>
      <c r="AQ43" s="35">
        <f t="shared" si="16"/>
        <v>7.7499999999999999E-2</v>
      </c>
      <c r="AR43" s="5">
        <f t="shared" si="46"/>
        <v>19308.23819499907</v>
      </c>
      <c r="AS43" s="5">
        <f t="shared" si="47"/>
        <v>154242.62829167949</v>
      </c>
      <c r="AT43" s="5">
        <f t="shared" si="17"/>
        <v>618191.76180500095</v>
      </c>
      <c r="AU43" s="5">
        <f t="shared" si="18"/>
        <v>173550.86648667857</v>
      </c>
      <c r="AV43" s="150"/>
      <c r="AW43" s="2">
        <v>38</v>
      </c>
      <c r="AX43" s="118">
        <v>45992</v>
      </c>
      <c r="AY43" s="5">
        <f t="shared" si="48"/>
        <v>617873.74854077189</v>
      </c>
      <c r="AZ43" s="5">
        <f t="shared" si="49"/>
        <v>4457.4924920239573</v>
      </c>
      <c r="BA43" s="5">
        <f t="shared" si="19"/>
        <v>595.78156364413326</v>
      </c>
      <c r="BB43" s="35">
        <f t="shared" si="20"/>
        <v>1.1570937882721569E-2</v>
      </c>
      <c r="BC43" s="5">
        <f t="shared" si="21"/>
        <v>3861.7109283798241</v>
      </c>
      <c r="BD43" s="35">
        <f t="shared" si="22"/>
        <v>7.4999999999999997E-2</v>
      </c>
      <c r="BE43" s="5">
        <f t="shared" si="50"/>
        <v>20222.033022872311</v>
      </c>
      <c r="BF43" s="5">
        <f t="shared" si="51"/>
        <v>149162.68167403809</v>
      </c>
      <c r="BG43" s="5">
        <f t="shared" si="23"/>
        <v>617277.96697712771</v>
      </c>
      <c r="BH43" s="5">
        <f t="shared" si="24"/>
        <v>169384.71469691041</v>
      </c>
      <c r="BI43" s="150"/>
      <c r="BJ43" s="2">
        <v>38</v>
      </c>
      <c r="BK43" s="118">
        <v>45992</v>
      </c>
      <c r="BL43" s="5">
        <f t="shared" si="52"/>
        <v>616949.83775778883</v>
      </c>
      <c r="BM43" s="5">
        <f t="shared" si="53"/>
        <v>4348.8737853582215</v>
      </c>
      <c r="BN43" s="5">
        <f t="shared" si="25"/>
        <v>621.46851557158061</v>
      </c>
      <c r="BO43" s="35">
        <f t="shared" si="26"/>
        <v>1.2087890668652367E-2</v>
      </c>
      <c r="BP43" s="5">
        <f t="shared" si="27"/>
        <v>3727.4052697866409</v>
      </c>
      <c r="BQ43" s="35">
        <f t="shared" si="28"/>
        <v>7.2499999999999995E-2</v>
      </c>
      <c r="BR43" s="5">
        <f t="shared" si="54"/>
        <v>21171.630757782663</v>
      </c>
      <c r="BS43" s="5">
        <f t="shared" si="55"/>
        <v>144085.57308582976</v>
      </c>
      <c r="BT43" s="5">
        <f t="shared" si="29"/>
        <v>616328.36924221728</v>
      </c>
      <c r="BU43" s="5">
        <f t="shared" si="30"/>
        <v>165257.20384361243</v>
      </c>
      <c r="BV43" s="150"/>
      <c r="BW43" s="2">
        <v>38</v>
      </c>
      <c r="BX43" s="118">
        <v>45992</v>
      </c>
      <c r="BY43" s="5">
        <f t="shared" si="56"/>
        <v>615990.12037522916</v>
      </c>
      <c r="BZ43" s="5">
        <f t="shared" si="57"/>
        <v>4241.3034067672888</v>
      </c>
      <c r="CA43" s="5">
        <f t="shared" si="31"/>
        <v>648.0277045784519</v>
      </c>
      <c r="CB43" s="35">
        <f t="shared" si="32"/>
        <v>1.2624118793016493E-2</v>
      </c>
      <c r="CC43" s="5">
        <f t="shared" si="33"/>
        <v>3593.2757021888369</v>
      </c>
      <c r="CD43" s="35">
        <f t="shared" si="34"/>
        <v>7.0000000000000007E-2</v>
      </c>
      <c r="CE43" s="5">
        <f t="shared" si="58"/>
        <v>22157.907329349146</v>
      </c>
      <c r="CF43" s="5">
        <f t="shared" si="59"/>
        <v>139011.62212780782</v>
      </c>
      <c r="CG43" s="5">
        <f t="shared" si="35"/>
        <v>615342.09267065069</v>
      </c>
      <c r="CH43" s="5">
        <f t="shared" si="36"/>
        <v>161169.52945715695</v>
      </c>
    </row>
    <row r="44" spans="1:86" ht="14.25" customHeight="1">
      <c r="I44" s="150"/>
      <c r="J44" s="2">
        <v>39</v>
      </c>
      <c r="K44" s="118">
        <v>46023</v>
      </c>
      <c r="L44" s="5">
        <f t="shared" si="37"/>
        <v>619915.50230995647</v>
      </c>
      <c r="M44" s="5">
        <f t="shared" si="0"/>
        <v>4789.3246008246488</v>
      </c>
      <c r="N44" s="5">
        <f t="shared" si="1"/>
        <v>527.40552244369792</v>
      </c>
      <c r="O44" s="35">
        <f t="shared" si="2"/>
        <v>1.0209240204094711E-2</v>
      </c>
      <c r="P44" s="5">
        <f t="shared" si="3"/>
        <v>4261.9190783809509</v>
      </c>
      <c r="Q44" s="35">
        <f t="shared" si="4"/>
        <v>8.2500000000000004E-2</v>
      </c>
      <c r="R44" s="5">
        <f t="shared" si="38"/>
        <v>18111.903212487377</v>
      </c>
      <c r="S44" s="5">
        <f t="shared" si="39"/>
        <v>168671.75621967399</v>
      </c>
      <c r="T44" s="5">
        <f t="shared" si="5"/>
        <v>619388.09678751277</v>
      </c>
      <c r="U44" s="5">
        <f t="shared" si="6"/>
        <v>186783.65943216137</v>
      </c>
      <c r="V44" s="150"/>
      <c r="W44" s="2">
        <v>39</v>
      </c>
      <c r="X44" s="118">
        <v>46023</v>
      </c>
      <c r="Y44" s="5">
        <f t="shared" si="40"/>
        <v>619070.64134149381</v>
      </c>
      <c r="Z44" s="5">
        <f t="shared" si="41"/>
        <v>4677.7491584810314</v>
      </c>
      <c r="AA44" s="5">
        <f t="shared" si="7"/>
        <v>550.61154953773894</v>
      </c>
      <c r="AB44" s="35">
        <f t="shared" si="8"/>
        <v>1.0672996186889284E-2</v>
      </c>
      <c r="AC44" s="5">
        <f t="shared" si="9"/>
        <v>4127.1376089432924</v>
      </c>
      <c r="AD44" s="35">
        <f t="shared" si="10"/>
        <v>0.08</v>
      </c>
      <c r="AE44" s="5">
        <f t="shared" si="42"/>
        <v>18979.970208044113</v>
      </c>
      <c r="AF44" s="5">
        <f t="shared" si="43"/>
        <v>163452.24697271609</v>
      </c>
      <c r="AG44" s="5">
        <f t="shared" si="11"/>
        <v>618520.02979195607</v>
      </c>
      <c r="AH44" s="5">
        <f t="shared" si="12"/>
        <v>182432.2171807602</v>
      </c>
      <c r="AI44" s="150"/>
      <c r="AJ44" s="2">
        <v>39</v>
      </c>
      <c r="AK44" s="118">
        <v>46023</v>
      </c>
      <c r="AL44" s="5">
        <f t="shared" si="44"/>
        <v>618191.76180500095</v>
      </c>
      <c r="AM44" s="5">
        <f t="shared" si="45"/>
        <v>4567.1280654389093</v>
      </c>
      <c r="AN44" s="5">
        <f t="shared" si="13"/>
        <v>574.63960378161164</v>
      </c>
      <c r="AO44" s="35">
        <f t="shared" si="14"/>
        <v>1.1154589354677415E-2</v>
      </c>
      <c r="AP44" s="5">
        <f t="shared" si="15"/>
        <v>3992.4884616572976</v>
      </c>
      <c r="AQ44" s="35">
        <f t="shared" si="16"/>
        <v>7.7499999999999999E-2</v>
      </c>
      <c r="AR44" s="5">
        <f t="shared" si="46"/>
        <v>19882.877798780682</v>
      </c>
      <c r="AS44" s="5">
        <f t="shared" si="47"/>
        <v>158235.1167533368</v>
      </c>
      <c r="AT44" s="5">
        <f t="shared" si="17"/>
        <v>617617.12220121932</v>
      </c>
      <c r="AU44" s="5">
        <f t="shared" si="18"/>
        <v>178117.99455211748</v>
      </c>
      <c r="AV44" s="150"/>
      <c r="AW44" s="2">
        <v>39</v>
      </c>
      <c r="AX44" s="118">
        <v>46023</v>
      </c>
      <c r="AY44" s="5">
        <f t="shared" si="48"/>
        <v>617277.96697712771</v>
      </c>
      <c r="AZ44" s="5">
        <f t="shared" si="49"/>
        <v>4457.4924920239573</v>
      </c>
      <c r="BA44" s="5">
        <f t="shared" si="19"/>
        <v>599.50519841690948</v>
      </c>
      <c r="BB44" s="35">
        <f t="shared" si="20"/>
        <v>1.1654494030028256E-2</v>
      </c>
      <c r="BC44" s="5">
        <f t="shared" si="21"/>
        <v>3857.9872936070478</v>
      </c>
      <c r="BD44" s="35">
        <f t="shared" si="22"/>
        <v>7.4999999999999997E-2</v>
      </c>
      <c r="BE44" s="5">
        <f t="shared" si="50"/>
        <v>20821.538221289222</v>
      </c>
      <c r="BF44" s="5">
        <f t="shared" si="51"/>
        <v>153020.66896764515</v>
      </c>
      <c r="BG44" s="5">
        <f t="shared" si="23"/>
        <v>616678.46177871083</v>
      </c>
      <c r="BH44" s="5">
        <f t="shared" si="24"/>
        <v>173842.20718893438</v>
      </c>
      <c r="BI44" s="150"/>
      <c r="BJ44" s="2">
        <v>39</v>
      </c>
      <c r="BK44" s="118">
        <v>46023</v>
      </c>
      <c r="BL44" s="5">
        <f t="shared" si="52"/>
        <v>616328.36924221728</v>
      </c>
      <c r="BM44" s="5">
        <f t="shared" si="53"/>
        <v>4348.8737853582215</v>
      </c>
      <c r="BN44" s="5">
        <f t="shared" si="25"/>
        <v>625.22322118649208</v>
      </c>
      <c r="BO44" s="35">
        <f t="shared" si="26"/>
        <v>1.2173184017900286E-2</v>
      </c>
      <c r="BP44" s="5">
        <f t="shared" si="27"/>
        <v>3723.6505641717295</v>
      </c>
      <c r="BQ44" s="35">
        <f t="shared" si="28"/>
        <v>7.2499999999999995E-2</v>
      </c>
      <c r="BR44" s="5">
        <f t="shared" si="54"/>
        <v>21796.853978969157</v>
      </c>
      <c r="BS44" s="5">
        <f t="shared" si="55"/>
        <v>147809.22365000148</v>
      </c>
      <c r="BT44" s="5">
        <f t="shared" si="29"/>
        <v>615703.14602103073</v>
      </c>
      <c r="BU44" s="5">
        <f t="shared" si="30"/>
        <v>169606.07762897064</v>
      </c>
      <c r="BV44" s="150"/>
      <c r="BW44" s="2">
        <v>39</v>
      </c>
      <c r="BX44" s="118">
        <v>46023</v>
      </c>
      <c r="BY44" s="5">
        <f t="shared" si="56"/>
        <v>615342.09267065069</v>
      </c>
      <c r="BZ44" s="5">
        <f t="shared" si="57"/>
        <v>4241.3034067672888</v>
      </c>
      <c r="CA44" s="5">
        <f t="shared" si="31"/>
        <v>651.80786618849288</v>
      </c>
      <c r="CB44" s="35">
        <f t="shared" si="32"/>
        <v>1.271113172238051E-2</v>
      </c>
      <c r="CC44" s="5">
        <f t="shared" si="33"/>
        <v>3589.495540578796</v>
      </c>
      <c r="CD44" s="35">
        <f t="shared" si="34"/>
        <v>7.0000000000000007E-2</v>
      </c>
      <c r="CE44" s="5">
        <f t="shared" si="58"/>
        <v>22809.715195537639</v>
      </c>
      <c r="CF44" s="5">
        <f t="shared" si="59"/>
        <v>142601.11766838661</v>
      </c>
      <c r="CG44" s="5">
        <f t="shared" si="35"/>
        <v>614690.28480446222</v>
      </c>
      <c r="CH44" s="5">
        <f t="shared" si="36"/>
        <v>165410.83286392424</v>
      </c>
    </row>
    <row r="45" spans="1:86" ht="14.25" customHeight="1">
      <c r="I45" s="150"/>
      <c r="J45" s="2">
        <v>40</v>
      </c>
      <c r="K45" s="118">
        <v>46054</v>
      </c>
      <c r="L45" s="5">
        <f t="shared" si="37"/>
        <v>619388.09678751277</v>
      </c>
      <c r="M45" s="5">
        <f t="shared" si="0"/>
        <v>4789.3246008246488</v>
      </c>
      <c r="N45" s="5">
        <f t="shared" si="1"/>
        <v>531.03143541049849</v>
      </c>
      <c r="O45" s="35">
        <f t="shared" si="2"/>
        <v>1.028818160693858E-2</v>
      </c>
      <c r="P45" s="5">
        <f t="shared" si="3"/>
        <v>4258.2931654141503</v>
      </c>
      <c r="Q45" s="35">
        <f t="shared" si="4"/>
        <v>8.2500000000000004E-2</v>
      </c>
      <c r="R45" s="5">
        <f t="shared" si="38"/>
        <v>18642.934647897877</v>
      </c>
      <c r="S45" s="5">
        <f t="shared" si="39"/>
        <v>172930.04938508815</v>
      </c>
      <c r="T45" s="5">
        <f t="shared" si="5"/>
        <v>618857.06535210228</v>
      </c>
      <c r="U45" s="5">
        <f t="shared" si="6"/>
        <v>191572.98403298602</v>
      </c>
      <c r="V45" s="150"/>
      <c r="W45" s="2">
        <v>40</v>
      </c>
      <c r="X45" s="118">
        <v>46054</v>
      </c>
      <c r="Y45" s="5">
        <f t="shared" si="40"/>
        <v>618520.02979195607</v>
      </c>
      <c r="Z45" s="5">
        <f t="shared" si="41"/>
        <v>4677.7491584810314</v>
      </c>
      <c r="AA45" s="5">
        <f t="shared" si="7"/>
        <v>554.28229320132414</v>
      </c>
      <c r="AB45" s="35">
        <f t="shared" si="8"/>
        <v>1.0753714023866188E-2</v>
      </c>
      <c r="AC45" s="5">
        <f t="shared" si="9"/>
        <v>4123.4668652797072</v>
      </c>
      <c r="AD45" s="35">
        <f t="shared" si="10"/>
        <v>0.08</v>
      </c>
      <c r="AE45" s="5">
        <f t="shared" si="42"/>
        <v>19534.252501245435</v>
      </c>
      <c r="AF45" s="5">
        <f t="shared" si="43"/>
        <v>167575.71383799581</v>
      </c>
      <c r="AG45" s="5">
        <f t="shared" si="11"/>
        <v>617965.74749875476</v>
      </c>
      <c r="AH45" s="5">
        <f t="shared" si="12"/>
        <v>187109.96633924125</v>
      </c>
      <c r="AI45" s="150"/>
      <c r="AJ45" s="2">
        <v>40</v>
      </c>
      <c r="AK45" s="118">
        <v>46054</v>
      </c>
      <c r="AL45" s="5">
        <f t="shared" si="44"/>
        <v>617617.12220121932</v>
      </c>
      <c r="AM45" s="5">
        <f t="shared" si="45"/>
        <v>4567.1280654389093</v>
      </c>
      <c r="AN45" s="5">
        <f t="shared" si="13"/>
        <v>578.35081788936805</v>
      </c>
      <c r="AO45" s="35">
        <f t="shared" si="14"/>
        <v>1.1237074823860372E-2</v>
      </c>
      <c r="AP45" s="5">
        <f t="shared" si="15"/>
        <v>3988.7772475495412</v>
      </c>
      <c r="AQ45" s="35">
        <f t="shared" si="16"/>
        <v>7.7499999999999999E-2</v>
      </c>
      <c r="AR45" s="5">
        <f t="shared" si="46"/>
        <v>20461.228616670051</v>
      </c>
      <c r="AS45" s="5">
        <f t="shared" si="47"/>
        <v>162223.89400088633</v>
      </c>
      <c r="AT45" s="5">
        <f t="shared" si="17"/>
        <v>617038.77138332999</v>
      </c>
      <c r="AU45" s="5">
        <f t="shared" si="18"/>
        <v>182685.12261755636</v>
      </c>
      <c r="AV45" s="150"/>
      <c r="AW45" s="2">
        <v>40</v>
      </c>
      <c r="AX45" s="118">
        <v>46054</v>
      </c>
      <c r="AY45" s="5">
        <f t="shared" si="48"/>
        <v>616678.46177871083</v>
      </c>
      <c r="AZ45" s="5">
        <f t="shared" si="49"/>
        <v>4457.4924920239573</v>
      </c>
      <c r="BA45" s="5">
        <f t="shared" si="19"/>
        <v>603.25210590701499</v>
      </c>
      <c r="BB45" s="35">
        <f t="shared" si="20"/>
        <v>1.1738735369489578E-2</v>
      </c>
      <c r="BC45" s="5">
        <f t="shared" si="21"/>
        <v>3854.2403861169423</v>
      </c>
      <c r="BD45" s="35">
        <f t="shared" si="22"/>
        <v>7.4999999999999997E-2</v>
      </c>
      <c r="BE45" s="5">
        <f t="shared" si="50"/>
        <v>21424.790327196235</v>
      </c>
      <c r="BF45" s="5">
        <f t="shared" si="51"/>
        <v>156874.90935376208</v>
      </c>
      <c r="BG45" s="5">
        <f t="shared" si="23"/>
        <v>616075.20967280376</v>
      </c>
      <c r="BH45" s="5">
        <f t="shared" si="24"/>
        <v>178299.69968095832</v>
      </c>
      <c r="BI45" s="150"/>
      <c r="BJ45" s="2">
        <v>40</v>
      </c>
      <c r="BK45" s="118">
        <v>46054</v>
      </c>
      <c r="BL45" s="5">
        <f t="shared" si="52"/>
        <v>615703.14602103073</v>
      </c>
      <c r="BM45" s="5">
        <f t="shared" si="53"/>
        <v>4348.8737853582215</v>
      </c>
      <c r="BN45" s="5">
        <f t="shared" si="25"/>
        <v>629.00061148116083</v>
      </c>
      <c r="BO45" s="35">
        <f t="shared" si="26"/>
        <v>1.2259166428745374E-2</v>
      </c>
      <c r="BP45" s="5">
        <f t="shared" si="27"/>
        <v>3719.8731738770607</v>
      </c>
      <c r="BQ45" s="35">
        <f t="shared" si="28"/>
        <v>7.2499999999999995E-2</v>
      </c>
      <c r="BR45" s="5">
        <f t="shared" si="54"/>
        <v>22425.854590450319</v>
      </c>
      <c r="BS45" s="5">
        <f t="shared" si="55"/>
        <v>151529.09682387856</v>
      </c>
      <c r="BT45" s="5">
        <f t="shared" si="29"/>
        <v>615074.14540954959</v>
      </c>
      <c r="BU45" s="5">
        <f t="shared" si="30"/>
        <v>173954.95141432888</v>
      </c>
      <c r="BV45" s="150"/>
      <c r="BW45" s="2">
        <v>40</v>
      </c>
      <c r="BX45" s="118">
        <v>46054</v>
      </c>
      <c r="BY45" s="5">
        <f t="shared" si="56"/>
        <v>614690.28480446222</v>
      </c>
      <c r="BZ45" s="5">
        <f t="shared" si="57"/>
        <v>4241.3034067672888</v>
      </c>
      <c r="CA45" s="5">
        <f t="shared" si="31"/>
        <v>655.61007874125926</v>
      </c>
      <c r="CB45" s="35">
        <f t="shared" si="32"/>
        <v>1.2798837299661841E-2</v>
      </c>
      <c r="CC45" s="5">
        <f t="shared" si="33"/>
        <v>3585.6933280260296</v>
      </c>
      <c r="CD45" s="35">
        <f t="shared" si="34"/>
        <v>7.0000000000000007E-2</v>
      </c>
      <c r="CE45" s="5">
        <f t="shared" si="58"/>
        <v>23465.325274278897</v>
      </c>
      <c r="CF45" s="5">
        <f t="shared" si="59"/>
        <v>146186.81099641265</v>
      </c>
      <c r="CG45" s="5">
        <f t="shared" si="35"/>
        <v>614034.67472572101</v>
      </c>
      <c r="CH45" s="5">
        <f t="shared" si="36"/>
        <v>169652.13627069155</v>
      </c>
    </row>
    <row r="46" spans="1:86" ht="14.25" customHeight="1">
      <c r="I46" s="150"/>
      <c r="J46" s="2">
        <v>41</v>
      </c>
      <c r="K46" s="118">
        <v>46082</v>
      </c>
      <c r="L46" s="5">
        <f t="shared" si="37"/>
        <v>618857.06535210228</v>
      </c>
      <c r="M46" s="5">
        <f t="shared" si="0"/>
        <v>4789.3246008246488</v>
      </c>
      <c r="N46" s="5">
        <f t="shared" si="1"/>
        <v>534.68227652894529</v>
      </c>
      <c r="O46" s="35">
        <f t="shared" si="2"/>
        <v>1.0367801674360487E-2</v>
      </c>
      <c r="P46" s="5">
        <f t="shared" si="3"/>
        <v>4254.6423242957035</v>
      </c>
      <c r="Q46" s="35">
        <f t="shared" si="4"/>
        <v>8.2500000000000018E-2</v>
      </c>
      <c r="R46" s="5">
        <f t="shared" si="38"/>
        <v>19177.616924426824</v>
      </c>
      <c r="S46" s="5">
        <f t="shared" si="39"/>
        <v>177184.69170938386</v>
      </c>
      <c r="T46" s="5">
        <f t="shared" si="5"/>
        <v>618322.38307557337</v>
      </c>
      <c r="U46" s="5">
        <f t="shared" si="6"/>
        <v>196362.30863381067</v>
      </c>
      <c r="V46" s="150"/>
      <c r="W46" s="2">
        <v>41</v>
      </c>
      <c r="X46" s="118">
        <v>46082</v>
      </c>
      <c r="Y46" s="5">
        <f t="shared" si="40"/>
        <v>617965.74749875476</v>
      </c>
      <c r="Z46" s="5">
        <f t="shared" si="41"/>
        <v>4677.7491584810314</v>
      </c>
      <c r="AA46" s="5">
        <f t="shared" si="7"/>
        <v>557.97750848933265</v>
      </c>
      <c r="AB46" s="35">
        <f t="shared" si="8"/>
        <v>1.0835115261603532E-2</v>
      </c>
      <c r="AC46" s="5">
        <f t="shared" si="9"/>
        <v>4119.7716499916987</v>
      </c>
      <c r="AD46" s="35">
        <f t="shared" si="10"/>
        <v>0.08</v>
      </c>
      <c r="AE46" s="5">
        <f t="shared" si="42"/>
        <v>20092.230009734769</v>
      </c>
      <c r="AF46" s="5">
        <f t="shared" si="43"/>
        <v>171695.48548798749</v>
      </c>
      <c r="AG46" s="5">
        <f t="shared" si="11"/>
        <v>617407.76999026549</v>
      </c>
      <c r="AH46" s="5">
        <f t="shared" si="12"/>
        <v>191787.71549772227</v>
      </c>
      <c r="AI46" s="150"/>
      <c r="AJ46" s="2">
        <v>41</v>
      </c>
      <c r="AK46" s="118">
        <v>46082</v>
      </c>
      <c r="AL46" s="5">
        <f t="shared" si="44"/>
        <v>617038.77138332999</v>
      </c>
      <c r="AM46" s="5">
        <f t="shared" si="45"/>
        <v>4567.1280654389093</v>
      </c>
      <c r="AN46" s="5">
        <f t="shared" si="13"/>
        <v>582.08600025490296</v>
      </c>
      <c r="AO46" s="35">
        <f t="shared" si="14"/>
        <v>1.1320248138377426E-2</v>
      </c>
      <c r="AP46" s="5">
        <f t="shared" si="15"/>
        <v>3985.0420651840063</v>
      </c>
      <c r="AQ46" s="35">
        <f t="shared" si="16"/>
        <v>7.7499999999999999E-2</v>
      </c>
      <c r="AR46" s="5">
        <f t="shared" si="46"/>
        <v>21043.314616924952</v>
      </c>
      <c r="AS46" s="5">
        <f t="shared" si="47"/>
        <v>166208.93606607034</v>
      </c>
      <c r="AT46" s="5">
        <f t="shared" si="17"/>
        <v>616456.68538307503</v>
      </c>
      <c r="AU46" s="5">
        <f t="shared" si="18"/>
        <v>187252.25068299531</v>
      </c>
      <c r="AV46" s="150"/>
      <c r="AW46" s="2">
        <v>41</v>
      </c>
      <c r="AX46" s="118">
        <v>46082</v>
      </c>
      <c r="AY46" s="5">
        <f t="shared" si="48"/>
        <v>616075.20967280376</v>
      </c>
      <c r="AZ46" s="5">
        <f t="shared" si="49"/>
        <v>4457.4924920239573</v>
      </c>
      <c r="BA46" s="5">
        <f t="shared" si="19"/>
        <v>607.02243156893428</v>
      </c>
      <c r="BB46" s="35">
        <f t="shared" si="20"/>
        <v>1.1823668708721247E-2</v>
      </c>
      <c r="BC46" s="5">
        <f t="shared" si="21"/>
        <v>3850.470060455023</v>
      </c>
      <c r="BD46" s="35">
        <f t="shared" si="22"/>
        <v>7.4999999999999997E-2</v>
      </c>
      <c r="BE46" s="5">
        <f t="shared" si="50"/>
        <v>22031.812758765169</v>
      </c>
      <c r="BF46" s="5">
        <f t="shared" si="51"/>
        <v>160725.37941421711</v>
      </c>
      <c r="BG46" s="5">
        <f t="shared" si="23"/>
        <v>615468.18724123482</v>
      </c>
      <c r="BH46" s="5">
        <f t="shared" si="24"/>
        <v>182757.19217298226</v>
      </c>
      <c r="BI46" s="150"/>
      <c r="BJ46" s="2">
        <v>41</v>
      </c>
      <c r="BK46" s="118">
        <v>46082</v>
      </c>
      <c r="BL46" s="5">
        <f t="shared" si="52"/>
        <v>615074.14540954959</v>
      </c>
      <c r="BM46" s="5">
        <f t="shared" si="53"/>
        <v>4348.8737853582215</v>
      </c>
      <c r="BN46" s="5">
        <f t="shared" si="25"/>
        <v>632.80082350885959</v>
      </c>
      <c r="BO46" s="35">
        <f t="shared" si="26"/>
        <v>1.2345844706332243E-2</v>
      </c>
      <c r="BP46" s="5">
        <f t="shared" si="27"/>
        <v>3716.0729618493619</v>
      </c>
      <c r="BQ46" s="35">
        <f t="shared" si="28"/>
        <v>7.2499999999999995E-2</v>
      </c>
      <c r="BR46" s="5">
        <f t="shared" si="54"/>
        <v>23058.655413959179</v>
      </c>
      <c r="BS46" s="5">
        <f t="shared" si="55"/>
        <v>155245.16978572792</v>
      </c>
      <c r="BT46" s="5">
        <f t="shared" si="29"/>
        <v>614441.34458604071</v>
      </c>
      <c r="BU46" s="5">
        <f t="shared" si="30"/>
        <v>178303.8251996871</v>
      </c>
      <c r="BV46" s="150"/>
      <c r="BW46" s="2">
        <v>41</v>
      </c>
      <c r="BX46" s="118">
        <v>46082</v>
      </c>
      <c r="BY46" s="5">
        <f t="shared" si="56"/>
        <v>614034.67472572101</v>
      </c>
      <c r="BZ46" s="5">
        <f t="shared" si="57"/>
        <v>4241.3034067672888</v>
      </c>
      <c r="CA46" s="5">
        <f t="shared" si="31"/>
        <v>659.43447086724927</v>
      </c>
      <c r="CB46" s="35">
        <f t="shared" si="32"/>
        <v>1.2887242327058632E-2</v>
      </c>
      <c r="CC46" s="5">
        <f t="shared" si="33"/>
        <v>3581.8689359000396</v>
      </c>
      <c r="CD46" s="35">
        <f t="shared" si="34"/>
        <v>7.0000000000000007E-2</v>
      </c>
      <c r="CE46" s="5">
        <f t="shared" si="58"/>
        <v>24124.759745146148</v>
      </c>
      <c r="CF46" s="5">
        <f t="shared" si="59"/>
        <v>149768.67993231269</v>
      </c>
      <c r="CG46" s="5">
        <f t="shared" si="35"/>
        <v>613375.24025485374</v>
      </c>
      <c r="CH46" s="5">
        <f t="shared" si="36"/>
        <v>173893.43967745884</v>
      </c>
    </row>
    <row r="47" spans="1:86" ht="14.25" customHeight="1">
      <c r="I47" s="150"/>
      <c r="J47" s="2">
        <v>42</v>
      </c>
      <c r="K47" s="118">
        <v>46113</v>
      </c>
      <c r="L47" s="5">
        <f t="shared" si="37"/>
        <v>618322.38307557337</v>
      </c>
      <c r="M47" s="5">
        <f t="shared" si="0"/>
        <v>4789.3246008246488</v>
      </c>
      <c r="N47" s="5">
        <f t="shared" si="1"/>
        <v>538.35821718008174</v>
      </c>
      <c r="O47" s="35">
        <f t="shared" si="2"/>
        <v>1.0448107302904127E-2</v>
      </c>
      <c r="P47" s="5">
        <f t="shared" si="3"/>
        <v>4250.966383644567</v>
      </c>
      <c r="Q47" s="35">
        <f t="shared" si="4"/>
        <v>8.2500000000000004E-2</v>
      </c>
      <c r="R47" s="5">
        <f t="shared" si="38"/>
        <v>19715.975141606905</v>
      </c>
      <c r="S47" s="5">
        <f t="shared" si="39"/>
        <v>181435.65809302841</v>
      </c>
      <c r="T47" s="5">
        <f t="shared" si="5"/>
        <v>617784.02485839324</v>
      </c>
      <c r="U47" s="5">
        <f t="shared" si="6"/>
        <v>201151.63323463532</v>
      </c>
      <c r="V47" s="150"/>
      <c r="W47" s="2">
        <v>42</v>
      </c>
      <c r="X47" s="118">
        <v>46113</v>
      </c>
      <c r="Y47" s="5">
        <f t="shared" si="40"/>
        <v>617407.76999026549</v>
      </c>
      <c r="Z47" s="5">
        <f t="shared" si="41"/>
        <v>4677.7491584810314</v>
      </c>
      <c r="AA47" s="5">
        <f t="shared" si="7"/>
        <v>561.69735854592818</v>
      </c>
      <c r="AB47" s="35">
        <f t="shared" si="8"/>
        <v>1.09172067961785E-2</v>
      </c>
      <c r="AC47" s="5">
        <f t="shared" si="9"/>
        <v>4116.0517999351032</v>
      </c>
      <c r="AD47" s="35">
        <f t="shared" si="10"/>
        <v>7.9999999999999988E-2</v>
      </c>
      <c r="AE47" s="5">
        <f t="shared" si="42"/>
        <v>20653.927368280696</v>
      </c>
      <c r="AF47" s="5">
        <f t="shared" si="43"/>
        <v>175811.53728792261</v>
      </c>
      <c r="AG47" s="5">
        <f t="shared" si="11"/>
        <v>616846.07263171952</v>
      </c>
      <c r="AH47" s="5">
        <f t="shared" si="12"/>
        <v>196465.46465620329</v>
      </c>
      <c r="AI47" s="150"/>
      <c r="AJ47" s="2">
        <v>42</v>
      </c>
      <c r="AK47" s="118">
        <v>46113</v>
      </c>
      <c r="AL47" s="5">
        <f t="shared" si="44"/>
        <v>616456.68538307503</v>
      </c>
      <c r="AM47" s="5">
        <f t="shared" si="45"/>
        <v>4567.1280654389093</v>
      </c>
      <c r="AN47" s="5">
        <f t="shared" si="13"/>
        <v>585.84530567321644</v>
      </c>
      <c r="AO47" s="35">
        <f t="shared" si="14"/>
        <v>1.1404116193029791E-2</v>
      </c>
      <c r="AP47" s="5">
        <f t="shared" si="15"/>
        <v>3981.2827597656928</v>
      </c>
      <c r="AQ47" s="35">
        <f t="shared" si="16"/>
        <v>7.7499999999999999E-2</v>
      </c>
      <c r="AR47" s="5">
        <f t="shared" si="46"/>
        <v>21629.15992259817</v>
      </c>
      <c r="AS47" s="5">
        <f t="shared" si="47"/>
        <v>170190.21882583603</v>
      </c>
      <c r="AT47" s="5">
        <f t="shared" si="17"/>
        <v>615870.84007740184</v>
      </c>
      <c r="AU47" s="5">
        <f t="shared" si="18"/>
        <v>191819.37874843419</v>
      </c>
      <c r="AV47" s="150"/>
      <c r="AW47" s="2">
        <v>42</v>
      </c>
      <c r="AX47" s="118">
        <v>46113</v>
      </c>
      <c r="AY47" s="5">
        <f t="shared" si="48"/>
        <v>615468.18724123482</v>
      </c>
      <c r="AZ47" s="5">
        <f t="shared" si="49"/>
        <v>4457.4924920239573</v>
      </c>
      <c r="BA47" s="5">
        <f t="shared" si="19"/>
        <v>610.81632176623998</v>
      </c>
      <c r="BB47" s="35">
        <f t="shared" si="20"/>
        <v>1.1909300940556885E-2</v>
      </c>
      <c r="BC47" s="5">
        <f t="shared" si="21"/>
        <v>3846.6761702577173</v>
      </c>
      <c r="BD47" s="35">
        <f t="shared" si="22"/>
        <v>7.4999999999999997E-2</v>
      </c>
      <c r="BE47" s="5">
        <f t="shared" si="50"/>
        <v>22642.629080531409</v>
      </c>
      <c r="BF47" s="5">
        <f t="shared" si="51"/>
        <v>164572.05558447482</v>
      </c>
      <c r="BG47" s="5">
        <f t="shared" si="23"/>
        <v>614857.37091946858</v>
      </c>
      <c r="BH47" s="5">
        <f t="shared" si="24"/>
        <v>187214.68466500624</v>
      </c>
      <c r="BI47" s="150"/>
      <c r="BJ47" s="2">
        <v>42</v>
      </c>
      <c r="BK47" s="118">
        <v>46113</v>
      </c>
      <c r="BL47" s="5">
        <f t="shared" si="52"/>
        <v>614441.34458604071</v>
      </c>
      <c r="BM47" s="5">
        <f t="shared" si="53"/>
        <v>4348.8737853582215</v>
      </c>
      <c r="BN47" s="5">
        <f t="shared" si="25"/>
        <v>636.62399515089237</v>
      </c>
      <c r="BO47" s="35">
        <f t="shared" si="26"/>
        <v>1.2433225740949377E-2</v>
      </c>
      <c r="BP47" s="5">
        <f t="shared" si="27"/>
        <v>3712.2497902073292</v>
      </c>
      <c r="BQ47" s="35">
        <f t="shared" si="28"/>
        <v>7.2499999999999995E-2</v>
      </c>
      <c r="BR47" s="5">
        <f t="shared" si="54"/>
        <v>23695.279409110073</v>
      </c>
      <c r="BS47" s="5">
        <f t="shared" si="55"/>
        <v>158957.41957593526</v>
      </c>
      <c r="BT47" s="5">
        <f t="shared" si="29"/>
        <v>613804.7205908898</v>
      </c>
      <c r="BU47" s="5">
        <f t="shared" si="30"/>
        <v>182652.69898504534</v>
      </c>
      <c r="BV47" s="150"/>
      <c r="BW47" s="2">
        <v>42</v>
      </c>
      <c r="BX47" s="118">
        <v>46113</v>
      </c>
      <c r="BY47" s="5">
        <f t="shared" si="56"/>
        <v>613375.24025485374</v>
      </c>
      <c r="BZ47" s="5">
        <f t="shared" si="57"/>
        <v>4241.3034067672888</v>
      </c>
      <c r="CA47" s="5">
        <f t="shared" si="31"/>
        <v>663.28117194730839</v>
      </c>
      <c r="CB47" s="35">
        <f t="shared" si="32"/>
        <v>1.2976353691845514E-2</v>
      </c>
      <c r="CC47" s="5">
        <f t="shared" si="33"/>
        <v>3578.0222348199804</v>
      </c>
      <c r="CD47" s="35">
        <f t="shared" si="34"/>
        <v>7.0000000000000007E-2</v>
      </c>
      <c r="CE47" s="5">
        <f t="shared" si="58"/>
        <v>24788.040917093458</v>
      </c>
      <c r="CF47" s="5">
        <f t="shared" si="59"/>
        <v>153346.70216713267</v>
      </c>
      <c r="CG47" s="5">
        <f t="shared" si="35"/>
        <v>612711.95908290648</v>
      </c>
      <c r="CH47" s="5">
        <f t="shared" si="36"/>
        <v>178134.74308422612</v>
      </c>
    </row>
    <row r="48" spans="1:86" ht="14.25" customHeight="1">
      <c r="I48" s="150"/>
      <c r="J48" s="2">
        <v>43</v>
      </c>
      <c r="K48" s="118">
        <v>46143</v>
      </c>
      <c r="L48" s="5">
        <f t="shared" si="37"/>
        <v>617784.02485839324</v>
      </c>
      <c r="M48" s="5">
        <f t="shared" si="0"/>
        <v>4789.3246008246488</v>
      </c>
      <c r="N48" s="5">
        <f t="shared" si="1"/>
        <v>542.05942992319524</v>
      </c>
      <c r="O48" s="35">
        <f t="shared" si="2"/>
        <v>1.052910547592961E-2</v>
      </c>
      <c r="P48" s="5">
        <f t="shared" si="3"/>
        <v>4247.2651709014535</v>
      </c>
      <c r="Q48" s="35">
        <f t="shared" si="4"/>
        <v>8.2500000000000004E-2</v>
      </c>
      <c r="R48" s="5">
        <f t="shared" si="38"/>
        <v>20258.034571530101</v>
      </c>
      <c r="S48" s="5">
        <f t="shared" si="39"/>
        <v>185682.92326392987</v>
      </c>
      <c r="T48" s="5">
        <f t="shared" si="5"/>
        <v>617241.96542847005</v>
      </c>
      <c r="U48" s="5">
        <f t="shared" si="6"/>
        <v>205940.95783545997</v>
      </c>
      <c r="V48" s="150"/>
      <c r="W48" s="2">
        <v>43</v>
      </c>
      <c r="X48" s="118">
        <v>46143</v>
      </c>
      <c r="Y48" s="5">
        <f t="shared" si="40"/>
        <v>616846.07263171952</v>
      </c>
      <c r="Z48" s="5">
        <f t="shared" si="41"/>
        <v>4677.7491584810314</v>
      </c>
      <c r="AA48" s="5">
        <f t="shared" si="7"/>
        <v>565.44200760290096</v>
      </c>
      <c r="AB48" s="35">
        <f t="shared" si="8"/>
        <v>1.0999995610389328E-2</v>
      </c>
      <c r="AC48" s="5">
        <f t="shared" si="9"/>
        <v>4112.3071508781304</v>
      </c>
      <c r="AD48" s="35">
        <f t="shared" si="10"/>
        <v>0.08</v>
      </c>
      <c r="AE48" s="5">
        <f t="shared" si="42"/>
        <v>21219.369375883598</v>
      </c>
      <c r="AF48" s="5">
        <f t="shared" si="43"/>
        <v>179923.84443880073</v>
      </c>
      <c r="AG48" s="5">
        <f t="shared" si="11"/>
        <v>616280.63062411663</v>
      </c>
      <c r="AH48" s="5">
        <f t="shared" si="12"/>
        <v>201143.21381468434</v>
      </c>
      <c r="AI48" s="150"/>
      <c r="AJ48" s="2">
        <v>43</v>
      </c>
      <c r="AK48" s="118">
        <v>46143</v>
      </c>
      <c r="AL48" s="5">
        <f t="shared" si="44"/>
        <v>615870.84007740184</v>
      </c>
      <c r="AM48" s="5">
        <f t="shared" si="45"/>
        <v>4567.1280654389093</v>
      </c>
      <c r="AN48" s="5">
        <f t="shared" si="13"/>
        <v>589.62888993902243</v>
      </c>
      <c r="AO48" s="35">
        <f t="shared" si="14"/>
        <v>1.1488685969251318E-2</v>
      </c>
      <c r="AP48" s="5">
        <f t="shared" si="15"/>
        <v>3977.4991754998869</v>
      </c>
      <c r="AQ48" s="35">
        <f t="shared" si="16"/>
        <v>7.7499999999999999E-2</v>
      </c>
      <c r="AR48" s="5">
        <f t="shared" si="46"/>
        <v>22218.788812537194</v>
      </c>
      <c r="AS48" s="5">
        <f t="shared" si="47"/>
        <v>174167.71800133592</v>
      </c>
      <c r="AT48" s="5">
        <f t="shared" si="17"/>
        <v>615281.21118746279</v>
      </c>
      <c r="AU48" s="5">
        <f t="shared" si="18"/>
        <v>196386.5068138731</v>
      </c>
      <c r="AV48" s="150"/>
      <c r="AW48" s="2">
        <v>43</v>
      </c>
      <c r="AX48" s="118">
        <v>46143</v>
      </c>
      <c r="AY48" s="5">
        <f t="shared" si="48"/>
        <v>614857.37091946858</v>
      </c>
      <c r="AZ48" s="5">
        <f t="shared" si="49"/>
        <v>4457.4924920239573</v>
      </c>
      <c r="BA48" s="5">
        <f t="shared" si="19"/>
        <v>614.63392377727905</v>
      </c>
      <c r="BB48" s="35">
        <f t="shared" si="20"/>
        <v>1.199563904438152E-2</v>
      </c>
      <c r="BC48" s="5">
        <f t="shared" si="21"/>
        <v>3842.8585682466783</v>
      </c>
      <c r="BD48" s="35">
        <f t="shared" si="22"/>
        <v>7.4999999999999997E-2</v>
      </c>
      <c r="BE48" s="5">
        <f t="shared" si="50"/>
        <v>23257.26300430869</v>
      </c>
      <c r="BF48" s="5">
        <f t="shared" si="51"/>
        <v>168414.9141527215</v>
      </c>
      <c r="BG48" s="5">
        <f t="shared" si="23"/>
        <v>614242.73699569132</v>
      </c>
      <c r="BH48" s="5">
        <f t="shared" si="24"/>
        <v>191672.17715703018</v>
      </c>
      <c r="BI48" s="150"/>
      <c r="BJ48" s="2">
        <v>43</v>
      </c>
      <c r="BK48" s="118">
        <v>46143</v>
      </c>
      <c r="BL48" s="5">
        <f t="shared" si="52"/>
        <v>613804.7205908898</v>
      </c>
      <c r="BM48" s="5">
        <f t="shared" si="53"/>
        <v>4348.8737853582215</v>
      </c>
      <c r="BN48" s="5">
        <f t="shared" si="25"/>
        <v>640.47026512159573</v>
      </c>
      <c r="BO48" s="35">
        <f t="shared" si="26"/>
        <v>1.252131650936218E-2</v>
      </c>
      <c r="BP48" s="5">
        <f t="shared" si="27"/>
        <v>3708.4035202366258</v>
      </c>
      <c r="BQ48" s="35">
        <f t="shared" si="28"/>
        <v>7.2499999999999995E-2</v>
      </c>
      <c r="BR48" s="5">
        <f t="shared" si="54"/>
        <v>24335.749674231669</v>
      </c>
      <c r="BS48" s="5">
        <f t="shared" si="55"/>
        <v>162665.82309617189</v>
      </c>
      <c r="BT48" s="5">
        <f t="shared" si="29"/>
        <v>613164.25032576825</v>
      </c>
      <c r="BU48" s="5">
        <f t="shared" si="30"/>
        <v>187001.57277040355</v>
      </c>
      <c r="BV48" s="150"/>
      <c r="BW48" s="2">
        <v>43</v>
      </c>
      <c r="BX48" s="118">
        <v>46143</v>
      </c>
      <c r="BY48" s="5">
        <f t="shared" si="56"/>
        <v>612711.95908290648</v>
      </c>
      <c r="BZ48" s="5">
        <f t="shared" si="57"/>
        <v>4241.3034067672888</v>
      </c>
      <c r="CA48" s="5">
        <f t="shared" si="31"/>
        <v>667.15031211700079</v>
      </c>
      <c r="CB48" s="35">
        <f t="shared" si="32"/>
        <v>1.3066178367706283E-2</v>
      </c>
      <c r="CC48" s="5">
        <f t="shared" si="33"/>
        <v>3574.153094650288</v>
      </c>
      <c r="CD48" s="35">
        <f t="shared" si="34"/>
        <v>7.0000000000000007E-2</v>
      </c>
      <c r="CE48" s="5">
        <f t="shared" si="58"/>
        <v>25455.191229210461</v>
      </c>
      <c r="CF48" s="5">
        <f t="shared" si="59"/>
        <v>156920.85526178294</v>
      </c>
      <c r="CG48" s="5">
        <f t="shared" si="35"/>
        <v>612044.80877078953</v>
      </c>
      <c r="CH48" s="5">
        <f t="shared" si="36"/>
        <v>182376.04649099341</v>
      </c>
    </row>
    <row r="49" spans="9:86" ht="14.25" customHeight="1">
      <c r="I49" s="150"/>
      <c r="J49" s="2">
        <v>44</v>
      </c>
      <c r="K49" s="118">
        <v>46174</v>
      </c>
      <c r="L49" s="5">
        <f t="shared" si="37"/>
        <v>617241.96542847005</v>
      </c>
      <c r="M49" s="5">
        <f t="shared" si="0"/>
        <v>4789.3246008246488</v>
      </c>
      <c r="N49" s="5">
        <f t="shared" si="1"/>
        <v>545.7860885039172</v>
      </c>
      <c r="O49" s="35">
        <f t="shared" si="2"/>
        <v>1.0610803264973396E-2</v>
      </c>
      <c r="P49" s="5">
        <f t="shared" si="3"/>
        <v>4243.5385123207316</v>
      </c>
      <c r="Q49" s="35">
        <f t="shared" si="4"/>
        <v>8.2500000000000004E-2</v>
      </c>
      <c r="R49" s="5">
        <f t="shared" si="38"/>
        <v>20803.82066003402</v>
      </c>
      <c r="S49" s="5">
        <f t="shared" si="39"/>
        <v>189926.46177625059</v>
      </c>
      <c r="T49" s="5">
        <f t="shared" si="5"/>
        <v>616696.17933996615</v>
      </c>
      <c r="U49" s="5">
        <f t="shared" si="6"/>
        <v>210730.28243628461</v>
      </c>
      <c r="V49" s="150"/>
      <c r="W49" s="2">
        <v>44</v>
      </c>
      <c r="X49" s="118">
        <v>46174</v>
      </c>
      <c r="Y49" s="5">
        <f t="shared" si="40"/>
        <v>616280.63062411663</v>
      </c>
      <c r="Z49" s="5">
        <f t="shared" si="41"/>
        <v>4677.7491584810314</v>
      </c>
      <c r="AA49" s="5">
        <f t="shared" si="7"/>
        <v>569.21162098692002</v>
      </c>
      <c r="AB49" s="35">
        <f t="shared" si="8"/>
        <v>1.1083488775114756E-2</v>
      </c>
      <c r="AC49" s="5">
        <f t="shared" si="9"/>
        <v>4108.5375374941113</v>
      </c>
      <c r="AD49" s="35">
        <f t="shared" si="10"/>
        <v>0.08</v>
      </c>
      <c r="AE49" s="5">
        <f t="shared" si="42"/>
        <v>21788.580996870518</v>
      </c>
      <c r="AF49" s="5">
        <f t="shared" si="43"/>
        <v>184032.38197629486</v>
      </c>
      <c r="AG49" s="5">
        <f t="shared" si="11"/>
        <v>615711.4190031297</v>
      </c>
      <c r="AH49" s="5">
        <f t="shared" si="12"/>
        <v>205820.96297316538</v>
      </c>
      <c r="AI49" s="150"/>
      <c r="AJ49" s="2">
        <v>44</v>
      </c>
      <c r="AK49" s="118">
        <v>46174</v>
      </c>
      <c r="AL49" s="5">
        <f t="shared" si="44"/>
        <v>615281.21118746279</v>
      </c>
      <c r="AM49" s="5">
        <f t="shared" si="45"/>
        <v>4567.1280654389093</v>
      </c>
      <c r="AN49" s="5">
        <f t="shared" si="13"/>
        <v>593.436909853212</v>
      </c>
      <c r="AO49" s="35">
        <f t="shared" si="14"/>
        <v>1.1573964536467628E-2</v>
      </c>
      <c r="AP49" s="5">
        <f t="shared" si="15"/>
        <v>3973.6911555856973</v>
      </c>
      <c r="AQ49" s="35">
        <f t="shared" si="16"/>
        <v>7.7499999999999999E-2</v>
      </c>
      <c r="AR49" s="5">
        <f t="shared" si="46"/>
        <v>22812.225722390405</v>
      </c>
      <c r="AS49" s="5">
        <f t="shared" si="47"/>
        <v>178141.40915692161</v>
      </c>
      <c r="AT49" s="5">
        <f t="shared" si="17"/>
        <v>614687.77427760954</v>
      </c>
      <c r="AU49" s="5">
        <f t="shared" si="18"/>
        <v>200953.63487931201</v>
      </c>
      <c r="AV49" s="150"/>
      <c r="AW49" s="2">
        <v>44</v>
      </c>
      <c r="AX49" s="118">
        <v>46174</v>
      </c>
      <c r="AY49" s="5">
        <f t="shared" si="48"/>
        <v>614242.73699569132</v>
      </c>
      <c r="AZ49" s="5">
        <f t="shared" si="49"/>
        <v>4457.4924920239573</v>
      </c>
      <c r="BA49" s="5">
        <f t="shared" si="19"/>
        <v>618.47538580088712</v>
      </c>
      <c r="BB49" s="35">
        <f t="shared" si="20"/>
        <v>1.2082690087490128E-2</v>
      </c>
      <c r="BC49" s="5">
        <f t="shared" si="21"/>
        <v>3839.0171062230702</v>
      </c>
      <c r="BD49" s="35">
        <f t="shared" si="22"/>
        <v>7.4999999999999997E-2</v>
      </c>
      <c r="BE49" s="5">
        <f t="shared" si="50"/>
        <v>23875.738390109578</v>
      </c>
      <c r="BF49" s="5">
        <f t="shared" si="51"/>
        <v>172253.93125894456</v>
      </c>
      <c r="BG49" s="5">
        <f t="shared" si="23"/>
        <v>613624.26160989038</v>
      </c>
      <c r="BH49" s="5">
        <f t="shared" si="24"/>
        <v>196129.66964905415</v>
      </c>
      <c r="BI49" s="150"/>
      <c r="BJ49" s="2">
        <v>44</v>
      </c>
      <c r="BK49" s="118">
        <v>46174</v>
      </c>
      <c r="BL49" s="5">
        <f t="shared" si="52"/>
        <v>613164.25032576825</v>
      </c>
      <c r="BM49" s="5">
        <f t="shared" si="53"/>
        <v>4348.8737853582215</v>
      </c>
      <c r="BN49" s="5">
        <f t="shared" si="25"/>
        <v>644.33977297337196</v>
      </c>
      <c r="BO49" s="35">
        <f t="shared" si="26"/>
        <v>1.2610124076171247E-2</v>
      </c>
      <c r="BP49" s="5">
        <f t="shared" si="27"/>
        <v>3704.5340123848496</v>
      </c>
      <c r="BQ49" s="35">
        <f t="shared" si="28"/>
        <v>7.2499999999999995E-2</v>
      </c>
      <c r="BR49" s="5">
        <f t="shared" si="54"/>
        <v>24980.089447205042</v>
      </c>
      <c r="BS49" s="5">
        <f t="shared" si="55"/>
        <v>166370.35710855675</v>
      </c>
      <c r="BT49" s="5">
        <f t="shared" si="29"/>
        <v>612519.91055279493</v>
      </c>
      <c r="BU49" s="5">
        <f t="shared" si="30"/>
        <v>191350.4465557618</v>
      </c>
      <c r="BV49" s="150"/>
      <c r="BW49" s="2">
        <v>44</v>
      </c>
      <c r="BX49" s="118">
        <v>46174</v>
      </c>
      <c r="BY49" s="5">
        <f t="shared" si="56"/>
        <v>612044.80877078953</v>
      </c>
      <c r="BZ49" s="5">
        <f t="shared" si="57"/>
        <v>4241.3034067672888</v>
      </c>
      <c r="CA49" s="5">
        <f t="shared" si="31"/>
        <v>671.04202227101632</v>
      </c>
      <c r="CB49" s="35">
        <f t="shared" si="32"/>
        <v>1.3156723416091998E-2</v>
      </c>
      <c r="CC49" s="5">
        <f t="shared" si="33"/>
        <v>3570.2613844962725</v>
      </c>
      <c r="CD49" s="35">
        <f t="shared" si="34"/>
        <v>7.0000000000000007E-2</v>
      </c>
      <c r="CE49" s="5">
        <f t="shared" si="58"/>
        <v>26126.233251481477</v>
      </c>
      <c r="CF49" s="5">
        <f t="shared" si="59"/>
        <v>160491.1166462792</v>
      </c>
      <c r="CG49" s="5">
        <f t="shared" si="35"/>
        <v>611373.76674851857</v>
      </c>
      <c r="CH49" s="5">
        <f t="shared" si="36"/>
        <v>186617.34989776067</v>
      </c>
    </row>
    <row r="50" spans="9:86" ht="14.25" customHeight="1">
      <c r="I50" s="150"/>
      <c r="J50" s="2">
        <v>45</v>
      </c>
      <c r="K50" s="118">
        <v>46204</v>
      </c>
      <c r="L50" s="5">
        <f t="shared" si="37"/>
        <v>616696.17933996615</v>
      </c>
      <c r="M50" s="5">
        <f t="shared" si="0"/>
        <v>4789.3246008246488</v>
      </c>
      <c r="N50" s="5">
        <f t="shared" si="1"/>
        <v>549.53836786238116</v>
      </c>
      <c r="O50" s="35">
        <f t="shared" si="2"/>
        <v>1.0693207831134048E-2</v>
      </c>
      <c r="P50" s="5">
        <f t="shared" si="3"/>
        <v>4239.7862329622676</v>
      </c>
      <c r="Q50" s="35">
        <f t="shared" si="4"/>
        <v>8.2500000000000018E-2</v>
      </c>
      <c r="R50" s="5">
        <f t="shared" si="38"/>
        <v>21353.3590278964</v>
      </c>
      <c r="S50" s="5">
        <f t="shared" si="39"/>
        <v>194166.24800921287</v>
      </c>
      <c r="T50" s="5">
        <f t="shared" si="5"/>
        <v>616146.64097210381</v>
      </c>
      <c r="U50" s="5">
        <f t="shared" si="6"/>
        <v>215519.60703710926</v>
      </c>
      <c r="V50" s="150"/>
      <c r="W50" s="2">
        <v>45</v>
      </c>
      <c r="X50" s="118">
        <v>46204</v>
      </c>
      <c r="Y50" s="5">
        <f t="shared" si="40"/>
        <v>615711.4190031297</v>
      </c>
      <c r="Z50" s="5">
        <f t="shared" si="41"/>
        <v>4677.7491584810314</v>
      </c>
      <c r="AA50" s="5">
        <f t="shared" si="7"/>
        <v>573.00636512683286</v>
      </c>
      <c r="AB50" s="35">
        <f t="shared" si="8"/>
        <v>1.1167693450699252E-2</v>
      </c>
      <c r="AC50" s="5">
        <f t="shared" si="9"/>
        <v>4104.7427933541985</v>
      </c>
      <c r="AD50" s="35">
        <f t="shared" si="10"/>
        <v>0.08</v>
      </c>
      <c r="AE50" s="5">
        <f t="shared" si="42"/>
        <v>22361.58736199735</v>
      </c>
      <c r="AF50" s="5">
        <f t="shared" si="43"/>
        <v>188137.12476964906</v>
      </c>
      <c r="AG50" s="5">
        <f t="shared" si="11"/>
        <v>615138.41263800289</v>
      </c>
      <c r="AH50" s="5">
        <f t="shared" si="12"/>
        <v>210498.7121316464</v>
      </c>
      <c r="AI50" s="150"/>
      <c r="AJ50" s="2">
        <v>45</v>
      </c>
      <c r="AK50" s="118">
        <v>46204</v>
      </c>
      <c r="AL50" s="5">
        <f t="shared" si="44"/>
        <v>614687.77427760954</v>
      </c>
      <c r="AM50" s="5">
        <f t="shared" si="45"/>
        <v>4567.1280654389093</v>
      </c>
      <c r="AN50" s="5">
        <f t="shared" si="13"/>
        <v>597.26952322934767</v>
      </c>
      <c r="AO50" s="35">
        <f t="shared" si="14"/>
        <v>1.1659959053480794E-2</v>
      </c>
      <c r="AP50" s="5">
        <f t="shared" si="15"/>
        <v>3969.8585422095616</v>
      </c>
      <c r="AQ50" s="35">
        <f t="shared" si="16"/>
        <v>7.7499999999999999E-2</v>
      </c>
      <c r="AR50" s="5">
        <f t="shared" si="46"/>
        <v>23409.495245619753</v>
      </c>
      <c r="AS50" s="5">
        <f t="shared" si="47"/>
        <v>182111.26769913116</v>
      </c>
      <c r="AT50" s="5">
        <f t="shared" si="17"/>
        <v>614090.50475438021</v>
      </c>
      <c r="AU50" s="5">
        <f t="shared" si="18"/>
        <v>205520.76294475092</v>
      </c>
      <c r="AV50" s="150"/>
      <c r="AW50" s="2">
        <v>45</v>
      </c>
      <c r="AX50" s="118">
        <v>46204</v>
      </c>
      <c r="AY50" s="5">
        <f t="shared" si="48"/>
        <v>613624.26160989038</v>
      </c>
      <c r="AZ50" s="5">
        <f t="shared" si="49"/>
        <v>4457.4924920239573</v>
      </c>
      <c r="BA50" s="5">
        <f t="shared" si="19"/>
        <v>622.34085696214288</v>
      </c>
      <c r="BB50" s="35">
        <f t="shared" si="20"/>
        <v>1.2170461226472053E-2</v>
      </c>
      <c r="BC50" s="5">
        <f t="shared" si="21"/>
        <v>3835.1516350618144</v>
      </c>
      <c r="BD50" s="35">
        <f t="shared" si="22"/>
        <v>7.4999999999999997E-2</v>
      </c>
      <c r="BE50" s="5">
        <f t="shared" si="50"/>
        <v>24498.079247071721</v>
      </c>
      <c r="BF50" s="5">
        <f t="shared" si="51"/>
        <v>176089.08289400637</v>
      </c>
      <c r="BG50" s="5">
        <f t="shared" si="23"/>
        <v>613001.92075292824</v>
      </c>
      <c r="BH50" s="5">
        <f t="shared" si="24"/>
        <v>200587.16214107809</v>
      </c>
      <c r="BI50" s="150"/>
      <c r="BJ50" s="2">
        <v>45</v>
      </c>
      <c r="BK50" s="118">
        <v>46204</v>
      </c>
      <c r="BL50" s="5">
        <f t="shared" si="52"/>
        <v>612519.91055279493</v>
      </c>
      <c r="BM50" s="5">
        <f t="shared" si="53"/>
        <v>4348.8737853582215</v>
      </c>
      <c r="BN50" s="5">
        <f t="shared" si="25"/>
        <v>648.23265910175223</v>
      </c>
      <c r="BO50" s="35">
        <f t="shared" si="26"/>
        <v>1.2699655595196441E-2</v>
      </c>
      <c r="BP50" s="5">
        <f t="shared" si="27"/>
        <v>3700.6411262564693</v>
      </c>
      <c r="BQ50" s="35">
        <f t="shared" si="28"/>
        <v>7.2499999999999995E-2</v>
      </c>
      <c r="BR50" s="5">
        <f t="shared" si="54"/>
        <v>25628.322106306794</v>
      </c>
      <c r="BS50" s="5">
        <f t="shared" si="55"/>
        <v>170070.99823481322</v>
      </c>
      <c r="BT50" s="5">
        <f t="shared" si="29"/>
        <v>611871.67789369321</v>
      </c>
      <c r="BU50" s="5">
        <f t="shared" si="30"/>
        <v>195699.32034112001</v>
      </c>
      <c r="BV50" s="150"/>
      <c r="BW50" s="2">
        <v>45</v>
      </c>
      <c r="BX50" s="118">
        <v>46204</v>
      </c>
      <c r="BY50" s="5">
        <f t="shared" si="56"/>
        <v>611373.76674851857</v>
      </c>
      <c r="BZ50" s="5">
        <f t="shared" si="57"/>
        <v>4241.3034067672888</v>
      </c>
      <c r="CA50" s="5">
        <f t="shared" si="31"/>
        <v>674.956434067597</v>
      </c>
      <c r="CB50" s="35">
        <f t="shared" si="32"/>
        <v>1.3247995987604729E-2</v>
      </c>
      <c r="CC50" s="5">
        <f t="shared" si="33"/>
        <v>3566.3469726996918</v>
      </c>
      <c r="CD50" s="35">
        <f t="shared" si="34"/>
        <v>7.0000000000000007E-2</v>
      </c>
      <c r="CE50" s="5">
        <f t="shared" si="58"/>
        <v>26801.189685549074</v>
      </c>
      <c r="CF50" s="5">
        <f t="shared" si="59"/>
        <v>164057.46361897889</v>
      </c>
      <c r="CG50" s="5">
        <f t="shared" si="35"/>
        <v>610698.810314451</v>
      </c>
      <c r="CH50" s="5">
        <f t="shared" si="36"/>
        <v>190858.65330452795</v>
      </c>
    </row>
    <row r="51" spans="9:86" ht="14.25" customHeight="1">
      <c r="I51" s="150"/>
      <c r="J51" s="2">
        <v>46</v>
      </c>
      <c r="K51" s="118">
        <v>46235</v>
      </c>
      <c r="L51" s="5">
        <f t="shared" si="37"/>
        <v>616146.64097210381</v>
      </c>
      <c r="M51" s="5">
        <f t="shared" si="0"/>
        <v>4789.3246008246488</v>
      </c>
      <c r="N51" s="5">
        <f t="shared" si="1"/>
        <v>553.31644414143466</v>
      </c>
      <c r="O51" s="35">
        <f t="shared" si="2"/>
        <v>1.0776326426484299E-2</v>
      </c>
      <c r="P51" s="5">
        <f t="shared" si="3"/>
        <v>4236.0081566832141</v>
      </c>
      <c r="Q51" s="35">
        <f t="shared" si="4"/>
        <v>8.2500000000000018E-2</v>
      </c>
      <c r="R51" s="5">
        <f t="shared" si="38"/>
        <v>21906.675472037834</v>
      </c>
      <c r="S51" s="5">
        <f t="shared" si="39"/>
        <v>198402.25616589608</v>
      </c>
      <c r="T51" s="5">
        <f t="shared" si="5"/>
        <v>615593.32452796237</v>
      </c>
      <c r="U51" s="5">
        <f t="shared" si="6"/>
        <v>220308.93163793391</v>
      </c>
      <c r="V51" s="150"/>
      <c r="W51" s="2">
        <v>46</v>
      </c>
      <c r="X51" s="118">
        <v>46235</v>
      </c>
      <c r="Y51" s="5">
        <f t="shared" si="40"/>
        <v>615138.41263800289</v>
      </c>
      <c r="Z51" s="5">
        <f t="shared" si="41"/>
        <v>4677.7491584810314</v>
      </c>
      <c r="AA51" s="5">
        <f t="shared" si="7"/>
        <v>576.82640756101227</v>
      </c>
      <c r="AB51" s="35">
        <f t="shared" si="8"/>
        <v>1.1252616888364542E-2</v>
      </c>
      <c r="AC51" s="5">
        <f t="shared" si="9"/>
        <v>4100.9227509200191</v>
      </c>
      <c r="AD51" s="35">
        <f t="shared" si="10"/>
        <v>7.9999999999999988E-2</v>
      </c>
      <c r="AE51" s="5">
        <f t="shared" si="42"/>
        <v>22938.413769558363</v>
      </c>
      <c r="AF51" s="5">
        <f t="shared" si="43"/>
        <v>192238.04752056909</v>
      </c>
      <c r="AG51" s="5">
        <f t="shared" si="11"/>
        <v>614561.58623044193</v>
      </c>
      <c r="AH51" s="5">
        <f t="shared" si="12"/>
        <v>215176.46129012745</v>
      </c>
      <c r="AI51" s="150"/>
      <c r="AJ51" s="2">
        <v>46</v>
      </c>
      <c r="AK51" s="118">
        <v>46235</v>
      </c>
      <c r="AL51" s="5">
        <f t="shared" si="44"/>
        <v>614090.50475438021</v>
      </c>
      <c r="AM51" s="5">
        <f t="shared" si="45"/>
        <v>4567.1280654389093</v>
      </c>
      <c r="AN51" s="5">
        <f t="shared" si="13"/>
        <v>601.12688890020399</v>
      </c>
      <c r="AO51" s="35">
        <f t="shared" si="14"/>
        <v>1.1746676769880466E-2</v>
      </c>
      <c r="AP51" s="5">
        <f t="shared" si="15"/>
        <v>3966.0011765387053</v>
      </c>
      <c r="AQ51" s="35">
        <f t="shared" si="16"/>
        <v>7.7499999999999999E-2</v>
      </c>
      <c r="AR51" s="5">
        <f t="shared" si="46"/>
        <v>24010.622134519959</v>
      </c>
      <c r="AS51" s="5">
        <f t="shared" si="47"/>
        <v>186077.26887566986</v>
      </c>
      <c r="AT51" s="5">
        <f t="shared" si="17"/>
        <v>613489.37786548003</v>
      </c>
      <c r="AU51" s="5">
        <f t="shared" si="18"/>
        <v>210087.89101018984</v>
      </c>
      <c r="AV51" s="150"/>
      <c r="AW51" s="2">
        <v>46</v>
      </c>
      <c r="AX51" s="118">
        <v>46235</v>
      </c>
      <c r="AY51" s="5">
        <f t="shared" si="48"/>
        <v>613001.92075292824</v>
      </c>
      <c r="AZ51" s="5">
        <f t="shared" si="49"/>
        <v>4457.4924920239573</v>
      </c>
      <c r="BA51" s="5">
        <f t="shared" si="19"/>
        <v>626.23048731815607</v>
      </c>
      <c r="BB51" s="35">
        <f t="shared" si="20"/>
        <v>1.2258959708621722E-2</v>
      </c>
      <c r="BC51" s="5">
        <f t="shared" si="21"/>
        <v>3831.2620047058012</v>
      </c>
      <c r="BD51" s="35">
        <f t="shared" si="22"/>
        <v>7.4999999999999997E-2</v>
      </c>
      <c r="BE51" s="5">
        <f t="shared" si="50"/>
        <v>25124.309734389877</v>
      </c>
      <c r="BF51" s="5">
        <f t="shared" si="51"/>
        <v>179920.34489871218</v>
      </c>
      <c r="BG51" s="5">
        <f t="shared" si="23"/>
        <v>612375.69026561012</v>
      </c>
      <c r="BH51" s="5">
        <f t="shared" si="24"/>
        <v>205044.65463310207</v>
      </c>
      <c r="BI51" s="150"/>
      <c r="BJ51" s="2">
        <v>46</v>
      </c>
      <c r="BK51" s="118">
        <v>46235</v>
      </c>
      <c r="BL51" s="5">
        <f t="shared" si="52"/>
        <v>611871.67789369321</v>
      </c>
      <c r="BM51" s="5">
        <f t="shared" si="53"/>
        <v>4348.8737853582215</v>
      </c>
      <c r="BN51" s="5">
        <f t="shared" si="25"/>
        <v>652.14906475049202</v>
      </c>
      <c r="BO51" s="35">
        <f t="shared" si="26"/>
        <v>1.2789918310887336E-2</v>
      </c>
      <c r="BP51" s="5">
        <f t="shared" si="27"/>
        <v>3696.7247206077295</v>
      </c>
      <c r="BQ51" s="35">
        <f t="shared" si="28"/>
        <v>7.2499999999999995E-2</v>
      </c>
      <c r="BR51" s="5">
        <f t="shared" si="54"/>
        <v>26280.471171057285</v>
      </c>
      <c r="BS51" s="5">
        <f t="shared" si="55"/>
        <v>173767.72295542093</v>
      </c>
      <c r="BT51" s="5">
        <f t="shared" si="29"/>
        <v>611219.52882894268</v>
      </c>
      <c r="BU51" s="5">
        <f t="shared" si="30"/>
        <v>200048.19412647822</v>
      </c>
      <c r="BV51" s="150"/>
      <c r="BW51" s="2">
        <v>46</v>
      </c>
      <c r="BX51" s="118">
        <v>46235</v>
      </c>
      <c r="BY51" s="5">
        <f t="shared" si="56"/>
        <v>610698.810314451</v>
      </c>
      <c r="BZ51" s="5">
        <f t="shared" si="57"/>
        <v>4241.3034067672888</v>
      </c>
      <c r="CA51" s="5">
        <f t="shared" si="31"/>
        <v>678.89367993299129</v>
      </c>
      <c r="CB51" s="35">
        <f t="shared" si="32"/>
        <v>1.3340003323407684E-2</v>
      </c>
      <c r="CC51" s="5">
        <f t="shared" si="33"/>
        <v>3562.4097268342975</v>
      </c>
      <c r="CD51" s="35">
        <f t="shared" si="34"/>
        <v>7.0000000000000007E-2</v>
      </c>
      <c r="CE51" s="5">
        <f t="shared" si="58"/>
        <v>27480.083365482067</v>
      </c>
      <c r="CF51" s="5">
        <f t="shared" si="59"/>
        <v>167619.87334581319</v>
      </c>
      <c r="CG51" s="5">
        <f t="shared" si="35"/>
        <v>610019.91663451795</v>
      </c>
      <c r="CH51" s="5">
        <f t="shared" si="36"/>
        <v>195099.95671129526</v>
      </c>
    </row>
    <row r="52" spans="9:86" ht="14.25" customHeight="1">
      <c r="I52" s="150"/>
      <c r="J52" s="2">
        <v>47</v>
      </c>
      <c r="K52" s="118">
        <v>46266</v>
      </c>
      <c r="L52" s="5">
        <f t="shared" si="37"/>
        <v>615593.32452796237</v>
      </c>
      <c r="M52" s="5">
        <f t="shared" si="0"/>
        <v>4789.3246008246488</v>
      </c>
      <c r="N52" s="5">
        <f t="shared" si="1"/>
        <v>557.12049469490739</v>
      </c>
      <c r="O52" s="35">
        <f t="shared" si="2"/>
        <v>1.0860166395510049E-2</v>
      </c>
      <c r="P52" s="5">
        <f t="shared" si="3"/>
        <v>4232.2041061297414</v>
      </c>
      <c r="Q52" s="35">
        <f t="shared" si="4"/>
        <v>8.2500000000000004E-2</v>
      </c>
      <c r="R52" s="5">
        <f t="shared" si="38"/>
        <v>22463.795966732741</v>
      </c>
      <c r="S52" s="5">
        <f t="shared" si="39"/>
        <v>202634.46027202581</v>
      </c>
      <c r="T52" s="5">
        <f t="shared" si="5"/>
        <v>615036.20403326745</v>
      </c>
      <c r="U52" s="5">
        <f t="shared" si="6"/>
        <v>225098.25623875856</v>
      </c>
      <c r="V52" s="150"/>
      <c r="W52" s="2">
        <v>47</v>
      </c>
      <c r="X52" s="118">
        <v>46266</v>
      </c>
      <c r="Y52" s="5">
        <f t="shared" si="40"/>
        <v>614561.58623044193</v>
      </c>
      <c r="Z52" s="5">
        <f t="shared" si="41"/>
        <v>4677.7491584810314</v>
      </c>
      <c r="AA52" s="5">
        <f t="shared" si="7"/>
        <v>580.6719169447515</v>
      </c>
      <c r="AB52" s="35">
        <f t="shared" si="8"/>
        <v>1.1338266431648081E-2</v>
      </c>
      <c r="AC52" s="5">
        <f t="shared" si="9"/>
        <v>4097.0772415362799</v>
      </c>
      <c r="AD52" s="35">
        <f t="shared" si="10"/>
        <v>0.08</v>
      </c>
      <c r="AE52" s="5">
        <f t="shared" si="42"/>
        <v>23519.085686503116</v>
      </c>
      <c r="AF52" s="5">
        <f t="shared" si="43"/>
        <v>196335.12476210538</v>
      </c>
      <c r="AG52" s="5">
        <f t="shared" si="11"/>
        <v>613980.91431349714</v>
      </c>
      <c r="AH52" s="5">
        <f t="shared" si="12"/>
        <v>219854.2104486085</v>
      </c>
      <c r="AI52" s="150"/>
      <c r="AJ52" s="2">
        <v>47</v>
      </c>
      <c r="AK52" s="118">
        <v>46266</v>
      </c>
      <c r="AL52" s="5">
        <f t="shared" si="44"/>
        <v>613489.37786548003</v>
      </c>
      <c r="AM52" s="5">
        <f t="shared" si="45"/>
        <v>4567.1280654389093</v>
      </c>
      <c r="AN52" s="5">
        <f t="shared" si="13"/>
        <v>605.00916672435096</v>
      </c>
      <c r="AO52" s="35">
        <f t="shared" si="14"/>
        <v>1.1834125027481955E-2</v>
      </c>
      <c r="AP52" s="5">
        <f t="shared" si="15"/>
        <v>3962.1188987145583</v>
      </c>
      <c r="AQ52" s="35">
        <f t="shared" si="16"/>
        <v>7.7499999999999999E-2</v>
      </c>
      <c r="AR52" s="5">
        <f t="shared" si="46"/>
        <v>24615.63130124431</v>
      </c>
      <c r="AS52" s="5">
        <f t="shared" si="47"/>
        <v>190039.38777438444</v>
      </c>
      <c r="AT52" s="5">
        <f t="shared" si="17"/>
        <v>612884.36869875563</v>
      </c>
      <c r="AU52" s="5">
        <f t="shared" si="18"/>
        <v>214655.01907562875</v>
      </c>
      <c r="AV52" s="150"/>
      <c r="AW52" s="2">
        <v>47</v>
      </c>
      <c r="AX52" s="118">
        <v>46266</v>
      </c>
      <c r="AY52" s="5">
        <f t="shared" si="48"/>
        <v>612375.69026561012</v>
      </c>
      <c r="AZ52" s="5">
        <f t="shared" si="49"/>
        <v>4457.4924920239573</v>
      </c>
      <c r="BA52" s="5">
        <f t="shared" si="19"/>
        <v>630.14442786389463</v>
      </c>
      <c r="BB52" s="35">
        <f t="shared" si="20"/>
        <v>1.2348192873376358E-2</v>
      </c>
      <c r="BC52" s="5">
        <f t="shared" si="21"/>
        <v>3827.3480641600627</v>
      </c>
      <c r="BD52" s="35">
        <f t="shared" si="22"/>
        <v>7.4999999999999997E-2</v>
      </c>
      <c r="BE52" s="5">
        <f t="shared" si="50"/>
        <v>25754.454162253773</v>
      </c>
      <c r="BF52" s="5">
        <f t="shared" si="51"/>
        <v>183747.69296287224</v>
      </c>
      <c r="BG52" s="5">
        <f t="shared" si="23"/>
        <v>611745.54583774623</v>
      </c>
      <c r="BH52" s="5">
        <f t="shared" si="24"/>
        <v>209502.14712512601</v>
      </c>
      <c r="BI52" s="150"/>
      <c r="BJ52" s="2">
        <v>47</v>
      </c>
      <c r="BK52" s="118">
        <v>46266</v>
      </c>
      <c r="BL52" s="5">
        <f t="shared" si="52"/>
        <v>611219.52882894268</v>
      </c>
      <c r="BM52" s="5">
        <f t="shared" si="53"/>
        <v>4348.8737853582215</v>
      </c>
      <c r="BN52" s="5">
        <f t="shared" si="25"/>
        <v>656.08913201669293</v>
      </c>
      <c r="BO52" s="35">
        <f t="shared" si="26"/>
        <v>1.2880919559760486E-2</v>
      </c>
      <c r="BP52" s="5">
        <f t="shared" si="27"/>
        <v>3692.7846533415286</v>
      </c>
      <c r="BQ52" s="35">
        <f t="shared" si="28"/>
        <v>7.2499999999999995E-2</v>
      </c>
      <c r="BR52" s="5">
        <f t="shared" si="54"/>
        <v>26936.560303073977</v>
      </c>
      <c r="BS52" s="5">
        <f t="shared" si="55"/>
        <v>177460.50760876248</v>
      </c>
      <c r="BT52" s="5">
        <f t="shared" si="29"/>
        <v>610563.43969692604</v>
      </c>
      <c r="BU52" s="5">
        <f t="shared" si="30"/>
        <v>204397.06791183646</v>
      </c>
      <c r="BV52" s="150"/>
      <c r="BW52" s="2">
        <v>47</v>
      </c>
      <c r="BX52" s="118">
        <v>46266</v>
      </c>
      <c r="BY52" s="5">
        <f t="shared" si="56"/>
        <v>610019.91663451795</v>
      </c>
      <c r="BZ52" s="5">
        <f t="shared" si="57"/>
        <v>4241.3034067672888</v>
      </c>
      <c r="CA52" s="5">
        <f t="shared" si="31"/>
        <v>682.85389306593379</v>
      </c>
      <c r="CB52" s="35">
        <f t="shared" si="32"/>
        <v>1.3432752756662263E-2</v>
      </c>
      <c r="CC52" s="5">
        <f t="shared" si="33"/>
        <v>3558.449513701355</v>
      </c>
      <c r="CD52" s="35">
        <f t="shared" si="34"/>
        <v>7.0000000000000007E-2</v>
      </c>
      <c r="CE52" s="5">
        <f t="shared" si="58"/>
        <v>28162.937258548001</v>
      </c>
      <c r="CF52" s="5">
        <f t="shared" si="59"/>
        <v>171178.32285951453</v>
      </c>
      <c r="CG52" s="5">
        <f t="shared" si="35"/>
        <v>609337.06274145201</v>
      </c>
      <c r="CH52" s="5">
        <f t="shared" si="36"/>
        <v>199341.26011806255</v>
      </c>
    </row>
    <row r="53" spans="9:86" ht="14.25" customHeight="1">
      <c r="I53" s="150"/>
      <c r="J53" s="2">
        <v>48</v>
      </c>
      <c r="K53" s="118">
        <v>46296</v>
      </c>
      <c r="L53" s="5">
        <f t="shared" si="37"/>
        <v>615036.20403326745</v>
      </c>
      <c r="M53" s="5">
        <f t="shared" si="0"/>
        <v>4789.3246008246488</v>
      </c>
      <c r="N53" s="5">
        <f t="shared" si="1"/>
        <v>560.95069809593497</v>
      </c>
      <c r="O53" s="35">
        <f t="shared" si="2"/>
        <v>1.0944735176576884E-2</v>
      </c>
      <c r="P53" s="5">
        <f t="shared" si="3"/>
        <v>4228.3739027287138</v>
      </c>
      <c r="Q53" s="35">
        <f t="shared" si="4"/>
        <v>8.2500000000000004E-2</v>
      </c>
      <c r="R53" s="5">
        <f t="shared" si="38"/>
        <v>23024.746664828675</v>
      </c>
      <c r="S53" s="5">
        <f t="shared" si="39"/>
        <v>206862.83417475453</v>
      </c>
      <c r="T53" s="5">
        <f t="shared" si="5"/>
        <v>614475.2533351715</v>
      </c>
      <c r="U53" s="5">
        <f t="shared" si="6"/>
        <v>229887.58083958321</v>
      </c>
      <c r="V53" s="150"/>
      <c r="W53" s="2">
        <v>48</v>
      </c>
      <c r="X53" s="118">
        <v>46296</v>
      </c>
      <c r="Y53" s="5">
        <f t="shared" si="40"/>
        <v>613980.91431349714</v>
      </c>
      <c r="Z53" s="5">
        <f t="shared" si="41"/>
        <v>4677.7491584810314</v>
      </c>
      <c r="AA53" s="5">
        <f t="shared" si="7"/>
        <v>584.54306305771706</v>
      </c>
      <c r="AB53" s="35">
        <f t="shared" si="8"/>
        <v>1.1424649517869232E-2</v>
      </c>
      <c r="AC53" s="5">
        <f t="shared" si="9"/>
        <v>4093.2060954233143</v>
      </c>
      <c r="AD53" s="35">
        <f t="shared" si="10"/>
        <v>0.08</v>
      </c>
      <c r="AE53" s="5">
        <f t="shared" si="42"/>
        <v>24103.628749560834</v>
      </c>
      <c r="AF53" s="5">
        <f t="shared" si="43"/>
        <v>200428.33085752869</v>
      </c>
      <c r="AG53" s="5">
        <f t="shared" si="11"/>
        <v>613396.37125043944</v>
      </c>
      <c r="AH53" s="5">
        <f t="shared" si="12"/>
        <v>224531.95960708952</v>
      </c>
      <c r="AI53" s="150"/>
      <c r="AJ53" s="2">
        <v>48</v>
      </c>
      <c r="AK53" s="118">
        <v>46296</v>
      </c>
      <c r="AL53" s="5">
        <f t="shared" si="44"/>
        <v>612884.36869875563</v>
      </c>
      <c r="AM53" s="5">
        <f t="shared" si="45"/>
        <v>4567.1280654389093</v>
      </c>
      <c r="AN53" s="5">
        <f t="shared" si="13"/>
        <v>608.9165175927792</v>
      </c>
      <c r="AO53" s="35">
        <f t="shared" si="14"/>
        <v>1.1922311261791831E-2</v>
      </c>
      <c r="AP53" s="5">
        <f t="shared" si="15"/>
        <v>3958.2115478461301</v>
      </c>
      <c r="AQ53" s="35">
        <f t="shared" si="16"/>
        <v>7.7499999999999999E-2</v>
      </c>
      <c r="AR53" s="5">
        <f t="shared" si="46"/>
        <v>25224.547818837091</v>
      </c>
      <c r="AS53" s="5">
        <f t="shared" si="47"/>
        <v>193997.59932223056</v>
      </c>
      <c r="AT53" s="5">
        <f t="shared" si="17"/>
        <v>612275.45218116289</v>
      </c>
      <c r="AU53" s="5">
        <f t="shared" si="18"/>
        <v>219222.14714106766</v>
      </c>
      <c r="AV53" s="150"/>
      <c r="AW53" s="2">
        <v>48</v>
      </c>
      <c r="AX53" s="118">
        <v>46296</v>
      </c>
      <c r="AY53" s="5">
        <f t="shared" si="48"/>
        <v>611745.54583774623</v>
      </c>
      <c r="AZ53" s="5">
        <f t="shared" si="49"/>
        <v>4457.4924920239573</v>
      </c>
      <c r="BA53" s="5">
        <f t="shared" si="19"/>
        <v>634.08283053804371</v>
      </c>
      <c r="BB53" s="35">
        <f t="shared" si="20"/>
        <v>1.2438168153781154E-2</v>
      </c>
      <c r="BC53" s="5">
        <f t="shared" si="21"/>
        <v>3823.4096614859136</v>
      </c>
      <c r="BD53" s="35">
        <f t="shared" si="22"/>
        <v>7.4999999999999997E-2</v>
      </c>
      <c r="BE53" s="5">
        <f t="shared" si="50"/>
        <v>26388.536992791815</v>
      </c>
      <c r="BF53" s="5">
        <f t="shared" si="51"/>
        <v>187571.10262435814</v>
      </c>
      <c r="BG53" s="5">
        <f t="shared" si="23"/>
        <v>611111.46300720819</v>
      </c>
      <c r="BH53" s="5">
        <f t="shared" si="24"/>
        <v>213959.63961714995</v>
      </c>
      <c r="BI53" s="150"/>
      <c r="BJ53" s="2">
        <v>48</v>
      </c>
      <c r="BK53" s="118">
        <v>46296</v>
      </c>
      <c r="BL53" s="5">
        <f t="shared" si="52"/>
        <v>610563.43969692604</v>
      </c>
      <c r="BM53" s="5">
        <f t="shared" si="53"/>
        <v>4348.8737853582215</v>
      </c>
      <c r="BN53" s="5">
        <f t="shared" si="25"/>
        <v>660.05300385596001</v>
      </c>
      <c r="BO53" s="35">
        <f t="shared" si="26"/>
        <v>1.2972666771864358E-2</v>
      </c>
      <c r="BP53" s="5">
        <f t="shared" si="27"/>
        <v>3688.8207815022615</v>
      </c>
      <c r="BQ53" s="35">
        <f t="shared" si="28"/>
        <v>7.2499999999999995E-2</v>
      </c>
      <c r="BR53" s="5">
        <f t="shared" si="54"/>
        <v>27596.613306929936</v>
      </c>
      <c r="BS53" s="5">
        <f t="shared" si="55"/>
        <v>181149.32839026474</v>
      </c>
      <c r="BT53" s="5">
        <f t="shared" si="29"/>
        <v>609903.38669307006</v>
      </c>
      <c r="BU53" s="5">
        <f t="shared" si="30"/>
        <v>208745.94169719468</v>
      </c>
      <c r="BV53" s="150"/>
      <c r="BW53" s="2">
        <v>48</v>
      </c>
      <c r="BX53" s="118">
        <v>46296</v>
      </c>
      <c r="BY53" s="5">
        <f t="shared" si="56"/>
        <v>609337.06274145201</v>
      </c>
      <c r="BZ53" s="5">
        <f t="shared" si="57"/>
        <v>4241.3034067672888</v>
      </c>
      <c r="CA53" s="5">
        <f t="shared" si="31"/>
        <v>686.83720744215179</v>
      </c>
      <c r="CB53" s="35">
        <f t="shared" si="32"/>
        <v>1.3526251713992667E-2</v>
      </c>
      <c r="CC53" s="5">
        <f t="shared" si="33"/>
        <v>3554.466199325137</v>
      </c>
      <c r="CD53" s="35">
        <f t="shared" si="34"/>
        <v>7.0000000000000007E-2</v>
      </c>
      <c r="CE53" s="5">
        <f t="shared" si="58"/>
        <v>28849.774465990155</v>
      </c>
      <c r="CF53" s="5">
        <f t="shared" si="59"/>
        <v>174732.78905883967</v>
      </c>
      <c r="CG53" s="5">
        <f t="shared" si="35"/>
        <v>608650.22553400986</v>
      </c>
      <c r="CH53" s="5">
        <f t="shared" si="36"/>
        <v>203582.56352482983</v>
      </c>
    </row>
    <row r="54" spans="9:86" ht="14.25" customHeight="1">
      <c r="I54" s="150"/>
      <c r="J54" s="2">
        <v>49</v>
      </c>
      <c r="K54" s="118">
        <v>46327</v>
      </c>
      <c r="L54" s="5">
        <f t="shared" si="37"/>
        <v>614475.2533351715</v>
      </c>
      <c r="M54" s="5">
        <f t="shared" si="0"/>
        <v>4789.3246008246488</v>
      </c>
      <c r="N54" s="5">
        <f t="shared" si="1"/>
        <v>564.80723414534441</v>
      </c>
      <c r="O54" s="35">
        <f t="shared" si="2"/>
        <v>1.1030040303424844E-2</v>
      </c>
      <c r="P54" s="5">
        <f t="shared" si="3"/>
        <v>4224.5173666793044</v>
      </c>
      <c r="Q54" s="35">
        <f t="shared" si="4"/>
        <v>8.2500000000000018E-2</v>
      </c>
      <c r="R54" s="5">
        <f t="shared" si="38"/>
        <v>23589.55389897402</v>
      </c>
      <c r="S54" s="5">
        <f t="shared" si="39"/>
        <v>211087.35154143383</v>
      </c>
      <c r="T54" s="5">
        <f t="shared" si="5"/>
        <v>613910.44610102614</v>
      </c>
      <c r="U54" s="5">
        <f t="shared" si="6"/>
        <v>234676.90544040786</v>
      </c>
      <c r="V54" s="150"/>
      <c r="W54" s="2">
        <v>49</v>
      </c>
      <c r="X54" s="118">
        <v>46327</v>
      </c>
      <c r="Y54" s="5">
        <f t="shared" si="40"/>
        <v>613396.37125043944</v>
      </c>
      <c r="Z54" s="5">
        <f t="shared" si="41"/>
        <v>4677.7491584810314</v>
      </c>
      <c r="AA54" s="5">
        <f t="shared" si="7"/>
        <v>588.44001681143482</v>
      </c>
      <c r="AB54" s="35">
        <f t="shared" si="8"/>
        <v>1.1511773679623246E-2</v>
      </c>
      <c r="AC54" s="5">
        <f t="shared" si="9"/>
        <v>4089.3091416695966</v>
      </c>
      <c r="AD54" s="35">
        <f t="shared" si="10"/>
        <v>0.08</v>
      </c>
      <c r="AE54" s="5">
        <f t="shared" si="42"/>
        <v>24692.068766372267</v>
      </c>
      <c r="AF54" s="5">
        <f t="shared" si="43"/>
        <v>204517.63999919829</v>
      </c>
      <c r="AG54" s="5">
        <f t="shared" si="11"/>
        <v>612807.93123362795</v>
      </c>
      <c r="AH54" s="5">
        <f t="shared" si="12"/>
        <v>229209.70876557057</v>
      </c>
      <c r="AI54" s="150"/>
      <c r="AJ54" s="2">
        <v>49</v>
      </c>
      <c r="AK54" s="118">
        <v>46327</v>
      </c>
      <c r="AL54" s="5">
        <f t="shared" si="44"/>
        <v>612275.45218116289</v>
      </c>
      <c r="AM54" s="5">
        <f t="shared" si="45"/>
        <v>4567.1280654389093</v>
      </c>
      <c r="AN54" s="5">
        <f t="shared" si="13"/>
        <v>612.84910343556567</v>
      </c>
      <c r="AO54" s="35">
        <f t="shared" si="14"/>
        <v>1.2011243003501627E-2</v>
      </c>
      <c r="AP54" s="5">
        <f t="shared" si="15"/>
        <v>3954.2789620033436</v>
      </c>
      <c r="AQ54" s="35">
        <f t="shared" si="16"/>
        <v>7.7499999999999999E-2</v>
      </c>
      <c r="AR54" s="5">
        <f t="shared" si="46"/>
        <v>25837.396922272656</v>
      </c>
      <c r="AS54" s="5">
        <f t="shared" si="47"/>
        <v>197951.87828423391</v>
      </c>
      <c r="AT54" s="5">
        <f t="shared" si="17"/>
        <v>611662.60307772737</v>
      </c>
      <c r="AU54" s="5">
        <f t="shared" si="18"/>
        <v>223789.27520650657</v>
      </c>
      <c r="AV54" s="150"/>
      <c r="AW54" s="2">
        <v>49</v>
      </c>
      <c r="AX54" s="118">
        <v>46327</v>
      </c>
      <c r="AY54" s="5">
        <f t="shared" si="48"/>
        <v>611111.46300720819</v>
      </c>
      <c r="AZ54" s="5">
        <f t="shared" si="49"/>
        <v>4457.4924920239573</v>
      </c>
      <c r="BA54" s="5">
        <f t="shared" si="19"/>
        <v>638.04584822890638</v>
      </c>
      <c r="BB54" s="35">
        <f t="shared" si="20"/>
        <v>1.2528893077982675E-2</v>
      </c>
      <c r="BC54" s="5">
        <f t="shared" si="21"/>
        <v>3819.4466437950509</v>
      </c>
      <c r="BD54" s="35">
        <f t="shared" si="22"/>
        <v>7.4999999999999997E-2</v>
      </c>
      <c r="BE54" s="5">
        <f t="shared" si="50"/>
        <v>27026.582841020721</v>
      </c>
      <c r="BF54" s="5">
        <f t="shared" si="51"/>
        <v>191390.54926815321</v>
      </c>
      <c r="BG54" s="5">
        <f t="shared" si="23"/>
        <v>610473.41715897934</v>
      </c>
      <c r="BH54" s="5">
        <f t="shared" si="24"/>
        <v>218417.13210917392</v>
      </c>
      <c r="BI54" s="150"/>
      <c r="BJ54" s="2">
        <v>49</v>
      </c>
      <c r="BK54" s="118">
        <v>46327</v>
      </c>
      <c r="BL54" s="5">
        <f t="shared" si="52"/>
        <v>609903.38669307006</v>
      </c>
      <c r="BM54" s="5">
        <f t="shared" si="53"/>
        <v>4348.8737853582215</v>
      </c>
      <c r="BN54" s="5">
        <f t="shared" si="25"/>
        <v>664.04082408758995</v>
      </c>
      <c r="BO54" s="35">
        <f t="shared" si="26"/>
        <v>1.3065167472272408E-2</v>
      </c>
      <c r="BP54" s="5">
        <f t="shared" si="27"/>
        <v>3684.8329612706316</v>
      </c>
      <c r="BQ54" s="35">
        <f t="shared" si="28"/>
        <v>7.2499999999999995E-2</v>
      </c>
      <c r="BR54" s="5">
        <f t="shared" si="54"/>
        <v>28260.654131017527</v>
      </c>
      <c r="BS54" s="5">
        <f t="shared" si="55"/>
        <v>184834.16135153538</v>
      </c>
      <c r="BT54" s="5">
        <f t="shared" si="29"/>
        <v>609239.34586898249</v>
      </c>
      <c r="BU54" s="5">
        <f t="shared" si="30"/>
        <v>213094.81548255292</v>
      </c>
      <c r="BV54" s="150"/>
      <c r="BW54" s="2">
        <v>49</v>
      </c>
      <c r="BX54" s="118">
        <v>46327</v>
      </c>
      <c r="BY54" s="5">
        <f t="shared" si="56"/>
        <v>608650.22553400986</v>
      </c>
      <c r="BZ54" s="5">
        <f t="shared" si="57"/>
        <v>4241.3034067672888</v>
      </c>
      <c r="CA54" s="5">
        <f t="shared" si="31"/>
        <v>690.84375781889776</v>
      </c>
      <c r="CB54" s="35">
        <f t="shared" si="32"/>
        <v>1.3620507716978644E-2</v>
      </c>
      <c r="CC54" s="5">
        <f t="shared" si="33"/>
        <v>3550.4596489483911</v>
      </c>
      <c r="CD54" s="35">
        <f t="shared" si="34"/>
        <v>7.0000000000000007E-2</v>
      </c>
      <c r="CE54" s="5">
        <f t="shared" si="58"/>
        <v>29540.618223809051</v>
      </c>
      <c r="CF54" s="5">
        <f t="shared" si="59"/>
        <v>178283.24870778807</v>
      </c>
      <c r="CG54" s="5">
        <f t="shared" si="35"/>
        <v>607959.38177619094</v>
      </c>
      <c r="CH54" s="5">
        <f t="shared" si="36"/>
        <v>207823.86693159712</v>
      </c>
    </row>
    <row r="55" spans="9:86" ht="14.25" customHeight="1">
      <c r="I55" s="150"/>
      <c r="J55" s="2">
        <v>50</v>
      </c>
      <c r="K55" s="118">
        <v>46357</v>
      </c>
      <c r="L55" s="5">
        <f t="shared" si="37"/>
        <v>613910.44610102614</v>
      </c>
      <c r="M55" s="5">
        <f t="shared" si="0"/>
        <v>4789.3246008246488</v>
      </c>
      <c r="N55" s="5">
        <f t="shared" si="1"/>
        <v>568.69028388009428</v>
      </c>
      <c r="O55" s="35">
        <f t="shared" si="2"/>
        <v>1.1116089406691926E-2</v>
      </c>
      <c r="P55" s="5">
        <f t="shared" si="3"/>
        <v>4220.6343169445545</v>
      </c>
      <c r="Q55" s="35">
        <f t="shared" si="4"/>
        <v>8.249999999999999E-2</v>
      </c>
      <c r="R55" s="5">
        <f t="shared" si="38"/>
        <v>24158.244182854112</v>
      </c>
      <c r="S55" s="5">
        <f t="shared" si="39"/>
        <v>215307.98585837838</v>
      </c>
      <c r="T55" s="5">
        <f t="shared" si="5"/>
        <v>613341.75581714604</v>
      </c>
      <c r="U55" s="5">
        <f t="shared" si="6"/>
        <v>239466.23004123248</v>
      </c>
      <c r="V55" s="150"/>
      <c r="W55" s="2">
        <v>50</v>
      </c>
      <c r="X55" s="118">
        <v>46357</v>
      </c>
      <c r="Y55" s="5">
        <f t="shared" si="40"/>
        <v>612807.93123362795</v>
      </c>
      <c r="Z55" s="5">
        <f t="shared" si="41"/>
        <v>4677.7491584810314</v>
      </c>
      <c r="AA55" s="5">
        <f t="shared" si="7"/>
        <v>592.36295025684467</v>
      </c>
      <c r="AB55" s="35">
        <f t="shared" si="8"/>
        <v>1.1599646546304465E-2</v>
      </c>
      <c r="AC55" s="5">
        <f t="shared" si="9"/>
        <v>4085.3862082241867</v>
      </c>
      <c r="AD55" s="35">
        <f t="shared" si="10"/>
        <v>0.08</v>
      </c>
      <c r="AE55" s="5">
        <f t="shared" si="42"/>
        <v>25284.431716629111</v>
      </c>
      <c r="AF55" s="5">
        <f t="shared" si="43"/>
        <v>208603.02620742249</v>
      </c>
      <c r="AG55" s="5">
        <f t="shared" si="11"/>
        <v>612215.56828337116</v>
      </c>
      <c r="AH55" s="5">
        <f t="shared" si="12"/>
        <v>233887.45792405159</v>
      </c>
      <c r="AI55" s="150"/>
      <c r="AJ55" s="2">
        <v>50</v>
      </c>
      <c r="AK55" s="118">
        <v>46357</v>
      </c>
      <c r="AL55" s="5">
        <f t="shared" si="44"/>
        <v>611662.60307772737</v>
      </c>
      <c r="AM55" s="5">
        <f t="shared" si="45"/>
        <v>4567.1280654389093</v>
      </c>
      <c r="AN55" s="5">
        <f t="shared" si="13"/>
        <v>616.80708722858662</v>
      </c>
      <c r="AO55" s="35">
        <f t="shared" si="14"/>
        <v>1.2100927880010454E-2</v>
      </c>
      <c r="AP55" s="5">
        <f t="shared" si="15"/>
        <v>3950.3209782103227</v>
      </c>
      <c r="AQ55" s="35">
        <f t="shared" si="16"/>
        <v>7.7499999999999999E-2</v>
      </c>
      <c r="AR55" s="5">
        <f t="shared" si="46"/>
        <v>26454.204009501242</v>
      </c>
      <c r="AS55" s="5">
        <f t="shared" si="47"/>
        <v>201902.19926244425</v>
      </c>
      <c r="AT55" s="5">
        <f t="shared" si="17"/>
        <v>611045.79599049874</v>
      </c>
      <c r="AU55" s="5">
        <f t="shared" si="18"/>
        <v>228356.40327194548</v>
      </c>
      <c r="AV55" s="150"/>
      <c r="AW55" s="2">
        <v>50</v>
      </c>
      <c r="AX55" s="118">
        <v>46357</v>
      </c>
      <c r="AY55" s="5">
        <f t="shared" si="48"/>
        <v>610473.41715897934</v>
      </c>
      <c r="AZ55" s="5">
        <f t="shared" si="49"/>
        <v>4457.4924920239573</v>
      </c>
      <c r="BA55" s="5">
        <f t="shared" si="19"/>
        <v>642.0336347803368</v>
      </c>
      <c r="BB55" s="35">
        <f t="shared" si="20"/>
        <v>1.2620375270751001E-2</v>
      </c>
      <c r="BC55" s="5">
        <f t="shared" si="21"/>
        <v>3815.4588572436205</v>
      </c>
      <c r="BD55" s="35">
        <f t="shared" si="22"/>
        <v>7.4999999999999997E-2</v>
      </c>
      <c r="BE55" s="5">
        <f t="shared" si="50"/>
        <v>27668.616475801056</v>
      </c>
      <c r="BF55" s="5">
        <f t="shared" si="51"/>
        <v>195206.00812539682</v>
      </c>
      <c r="BG55" s="5">
        <f t="shared" si="23"/>
        <v>609831.38352419902</v>
      </c>
      <c r="BH55" s="5">
        <f t="shared" si="24"/>
        <v>222874.62460119789</v>
      </c>
      <c r="BI55" s="150"/>
      <c r="BJ55" s="2">
        <v>50</v>
      </c>
      <c r="BK55" s="118">
        <v>46357</v>
      </c>
      <c r="BL55" s="5">
        <f t="shared" si="52"/>
        <v>609239.34586898249</v>
      </c>
      <c r="BM55" s="5">
        <f t="shared" si="53"/>
        <v>4348.8737853582215</v>
      </c>
      <c r="BN55" s="5">
        <f t="shared" si="25"/>
        <v>668.05273739978566</v>
      </c>
      <c r="BO55" s="35">
        <f t="shared" si="26"/>
        <v>1.3158429282604824E-2</v>
      </c>
      <c r="BP55" s="5">
        <f t="shared" si="27"/>
        <v>3680.8210479584359</v>
      </c>
      <c r="BQ55" s="35">
        <f t="shared" si="28"/>
        <v>7.2499999999999995E-2</v>
      </c>
      <c r="BR55" s="5">
        <f t="shared" si="54"/>
        <v>28928.706868417314</v>
      </c>
      <c r="BS55" s="5">
        <f t="shared" si="55"/>
        <v>188514.98239949381</v>
      </c>
      <c r="BT55" s="5">
        <f t="shared" si="29"/>
        <v>608571.29313158267</v>
      </c>
      <c r="BU55" s="5">
        <f t="shared" si="30"/>
        <v>217443.68926791113</v>
      </c>
      <c r="BV55" s="150"/>
      <c r="BW55" s="2">
        <v>50</v>
      </c>
      <c r="BX55" s="118">
        <v>46357</v>
      </c>
      <c r="BY55" s="5">
        <f t="shared" si="56"/>
        <v>607959.38177619094</v>
      </c>
      <c r="BZ55" s="5">
        <f t="shared" si="57"/>
        <v>4241.3034067672888</v>
      </c>
      <c r="CA55" s="5">
        <f t="shared" si="31"/>
        <v>694.87367973950813</v>
      </c>
      <c r="CB55" s="35">
        <f t="shared" si="32"/>
        <v>1.371552838367705E-2</v>
      </c>
      <c r="CC55" s="5">
        <f t="shared" si="33"/>
        <v>3546.4297270277807</v>
      </c>
      <c r="CD55" s="35">
        <f t="shared" si="34"/>
        <v>7.0000000000000007E-2</v>
      </c>
      <c r="CE55" s="5">
        <f t="shared" si="58"/>
        <v>30235.491903548558</v>
      </c>
      <c r="CF55" s="5">
        <f t="shared" si="59"/>
        <v>181829.67843481584</v>
      </c>
      <c r="CG55" s="5">
        <f t="shared" si="35"/>
        <v>607264.50809645141</v>
      </c>
      <c r="CH55" s="5">
        <f t="shared" si="36"/>
        <v>212065.17033836441</v>
      </c>
    </row>
    <row r="56" spans="9:86" ht="14.25" customHeight="1">
      <c r="I56" s="150"/>
      <c r="J56" s="2">
        <v>51</v>
      </c>
      <c r="K56" s="118">
        <v>46388</v>
      </c>
      <c r="L56" s="5">
        <f t="shared" si="37"/>
        <v>613341.75581714604</v>
      </c>
      <c r="M56" s="5">
        <f t="shared" si="0"/>
        <v>4789.3246008246488</v>
      </c>
      <c r="N56" s="5">
        <f t="shared" si="1"/>
        <v>572.60002958176938</v>
      </c>
      <c r="O56" s="35">
        <f t="shared" si="2"/>
        <v>1.1202890215466964E-2</v>
      </c>
      <c r="P56" s="5">
        <f t="shared" si="3"/>
        <v>4216.7245712428794</v>
      </c>
      <c r="Q56" s="35">
        <f t="shared" si="4"/>
        <v>8.2500000000000018E-2</v>
      </c>
      <c r="R56" s="5">
        <f t="shared" si="38"/>
        <v>24730.844212435881</v>
      </c>
      <c r="S56" s="5">
        <f t="shared" si="39"/>
        <v>219524.71042962125</v>
      </c>
      <c r="T56" s="5">
        <f t="shared" si="5"/>
        <v>612769.15578756423</v>
      </c>
      <c r="U56" s="5">
        <f t="shared" si="6"/>
        <v>244255.55464205713</v>
      </c>
      <c r="V56" s="150"/>
      <c r="W56" s="2">
        <v>51</v>
      </c>
      <c r="X56" s="118">
        <v>46388</v>
      </c>
      <c r="Y56" s="5">
        <f t="shared" si="40"/>
        <v>612215.56828337116</v>
      </c>
      <c r="Z56" s="5">
        <f t="shared" si="41"/>
        <v>4677.7491584810314</v>
      </c>
      <c r="AA56" s="5">
        <f t="shared" si="7"/>
        <v>596.31203659188986</v>
      </c>
      <c r="AB56" s="35">
        <f t="shared" si="8"/>
        <v>1.1688275845658597E-2</v>
      </c>
      <c r="AC56" s="5">
        <f t="shared" si="9"/>
        <v>4081.4371218891415</v>
      </c>
      <c r="AD56" s="35">
        <f t="shared" si="10"/>
        <v>0.08</v>
      </c>
      <c r="AE56" s="5">
        <f t="shared" si="42"/>
        <v>25880.743753221002</v>
      </c>
      <c r="AF56" s="5">
        <f t="shared" si="43"/>
        <v>212684.46332931163</v>
      </c>
      <c r="AG56" s="5">
        <f t="shared" si="11"/>
        <v>611619.25624677923</v>
      </c>
      <c r="AH56" s="5">
        <f t="shared" si="12"/>
        <v>238565.20708253264</v>
      </c>
      <c r="AI56" s="150"/>
      <c r="AJ56" s="2">
        <v>51</v>
      </c>
      <c r="AK56" s="118">
        <v>46388</v>
      </c>
      <c r="AL56" s="5">
        <f t="shared" si="44"/>
        <v>611045.79599049874</v>
      </c>
      <c r="AM56" s="5">
        <f t="shared" si="45"/>
        <v>4567.1280654389093</v>
      </c>
      <c r="AN56" s="5">
        <f t="shared" si="13"/>
        <v>620.79063300027155</v>
      </c>
      <c r="AO56" s="35">
        <f t="shared" si="14"/>
        <v>1.2191373616976971E-2</v>
      </c>
      <c r="AP56" s="5">
        <f t="shared" si="15"/>
        <v>3946.3374324386377</v>
      </c>
      <c r="AQ56" s="35">
        <f t="shared" si="16"/>
        <v>7.7499999999999999E-2</v>
      </c>
      <c r="AR56" s="5">
        <f t="shared" si="46"/>
        <v>27074.994642501515</v>
      </c>
      <c r="AS56" s="5">
        <f t="shared" si="47"/>
        <v>205848.53669488287</v>
      </c>
      <c r="AT56" s="5">
        <f t="shared" si="17"/>
        <v>610425.00535749842</v>
      </c>
      <c r="AU56" s="5">
        <f t="shared" si="18"/>
        <v>232923.5313373844</v>
      </c>
      <c r="AV56" s="150"/>
      <c r="AW56" s="2">
        <v>51</v>
      </c>
      <c r="AX56" s="118">
        <v>46388</v>
      </c>
      <c r="AY56" s="5">
        <f t="shared" si="48"/>
        <v>609831.38352419902</v>
      </c>
      <c r="AZ56" s="5">
        <f t="shared" si="49"/>
        <v>4457.4924920239573</v>
      </c>
      <c r="BA56" s="5">
        <f t="shared" si="19"/>
        <v>646.04634499771373</v>
      </c>
      <c r="BB56" s="35">
        <f t="shared" si="20"/>
        <v>1.2712622455031344E-2</v>
      </c>
      <c r="BC56" s="5">
        <f t="shared" si="21"/>
        <v>3811.4461470262436</v>
      </c>
      <c r="BD56" s="35">
        <f t="shared" si="22"/>
        <v>7.4999999999999997E-2</v>
      </c>
      <c r="BE56" s="5">
        <f t="shared" si="50"/>
        <v>28314.662820798771</v>
      </c>
      <c r="BF56" s="5">
        <f t="shared" si="51"/>
        <v>199017.45427242306</v>
      </c>
      <c r="BG56" s="5">
        <f t="shared" si="23"/>
        <v>609185.33717920131</v>
      </c>
      <c r="BH56" s="5">
        <f t="shared" si="24"/>
        <v>227332.11709322184</v>
      </c>
      <c r="BI56" s="150"/>
      <c r="BJ56" s="2">
        <v>51</v>
      </c>
      <c r="BK56" s="118">
        <v>46388</v>
      </c>
      <c r="BL56" s="5">
        <f t="shared" si="52"/>
        <v>608571.29313158267</v>
      </c>
      <c r="BM56" s="5">
        <f t="shared" si="53"/>
        <v>4348.8737853582215</v>
      </c>
      <c r="BN56" s="5">
        <f t="shared" si="25"/>
        <v>672.0888893549095</v>
      </c>
      <c r="BO56" s="35">
        <f t="shared" si="26"/>
        <v>1.3252459922579885E-2</v>
      </c>
      <c r="BP56" s="5">
        <f t="shared" si="27"/>
        <v>3676.784896003312</v>
      </c>
      <c r="BQ56" s="35">
        <f t="shared" si="28"/>
        <v>7.2499999999999995E-2</v>
      </c>
      <c r="BR56" s="5">
        <f t="shared" si="54"/>
        <v>29600.795757772223</v>
      </c>
      <c r="BS56" s="5">
        <f t="shared" si="55"/>
        <v>192191.76729549712</v>
      </c>
      <c r="BT56" s="5">
        <f t="shared" si="29"/>
        <v>607899.20424222772</v>
      </c>
      <c r="BU56" s="5">
        <f t="shared" si="30"/>
        <v>221792.56305326935</v>
      </c>
      <c r="BV56" s="150"/>
      <c r="BW56" s="2">
        <v>51</v>
      </c>
      <c r="BX56" s="118">
        <v>46388</v>
      </c>
      <c r="BY56" s="5">
        <f t="shared" si="56"/>
        <v>607264.50809645141</v>
      </c>
      <c r="BZ56" s="5">
        <f t="shared" si="57"/>
        <v>4241.3034067672888</v>
      </c>
      <c r="CA56" s="5">
        <f t="shared" si="31"/>
        <v>698.9271095379886</v>
      </c>
      <c r="CB56" s="35">
        <f t="shared" si="32"/>
        <v>1.3811321430172802E-2</v>
      </c>
      <c r="CC56" s="5">
        <f t="shared" si="33"/>
        <v>3542.3762972293002</v>
      </c>
      <c r="CD56" s="35">
        <f t="shared" si="34"/>
        <v>7.0000000000000007E-2</v>
      </c>
      <c r="CE56" s="5">
        <f t="shared" si="58"/>
        <v>30934.419013086546</v>
      </c>
      <c r="CF56" s="5">
        <f t="shared" si="59"/>
        <v>185372.05473204513</v>
      </c>
      <c r="CG56" s="5">
        <f t="shared" si="35"/>
        <v>606565.58098691341</v>
      </c>
      <c r="CH56" s="5">
        <f t="shared" si="36"/>
        <v>216306.47374513169</v>
      </c>
    </row>
    <row r="57" spans="9:86" ht="14.25" customHeight="1">
      <c r="I57" s="150"/>
      <c r="J57" s="2">
        <v>52</v>
      </c>
      <c r="K57" s="118">
        <v>46419</v>
      </c>
      <c r="L57" s="5">
        <f t="shared" si="37"/>
        <v>612769.15578756423</v>
      </c>
      <c r="M57" s="5">
        <f t="shared" si="0"/>
        <v>4789.3246008246488</v>
      </c>
      <c r="N57" s="5">
        <f t="shared" si="1"/>
        <v>576.53665478514449</v>
      </c>
      <c r="O57" s="35">
        <f t="shared" si="2"/>
        <v>1.1290450558872825E-2</v>
      </c>
      <c r="P57" s="5">
        <f t="shared" si="3"/>
        <v>4212.7879460395043</v>
      </c>
      <c r="Q57" s="35">
        <f t="shared" si="4"/>
        <v>8.2500000000000004E-2</v>
      </c>
      <c r="R57" s="5">
        <f t="shared" si="38"/>
        <v>25307.380867221025</v>
      </c>
      <c r="S57" s="5">
        <f t="shared" si="39"/>
        <v>223737.49837566074</v>
      </c>
      <c r="T57" s="5">
        <f t="shared" si="5"/>
        <v>612192.61913277907</v>
      </c>
      <c r="U57" s="5">
        <f t="shared" si="6"/>
        <v>249044.87924288175</v>
      </c>
      <c r="V57" s="150"/>
      <c r="W57" s="2">
        <v>52</v>
      </c>
      <c r="X57" s="118">
        <v>46419</v>
      </c>
      <c r="Y57" s="5">
        <f t="shared" si="40"/>
        <v>611619.25624677923</v>
      </c>
      <c r="Z57" s="5">
        <f t="shared" si="41"/>
        <v>4677.7491584810314</v>
      </c>
      <c r="AA57" s="5">
        <f t="shared" si="7"/>
        <v>600.28745016916946</v>
      </c>
      <c r="AB57" s="35">
        <f t="shared" si="8"/>
        <v>1.1777669405365402E-2</v>
      </c>
      <c r="AC57" s="5">
        <f t="shared" si="9"/>
        <v>4077.4617083118619</v>
      </c>
      <c r="AD57" s="35">
        <f t="shared" si="10"/>
        <v>0.08</v>
      </c>
      <c r="AE57" s="5">
        <f t="shared" si="42"/>
        <v>26481.031203390172</v>
      </c>
      <c r="AF57" s="5">
        <f t="shared" si="43"/>
        <v>216761.9250376235</v>
      </c>
      <c r="AG57" s="5">
        <f t="shared" si="11"/>
        <v>611018.96879661002</v>
      </c>
      <c r="AH57" s="5">
        <f t="shared" si="12"/>
        <v>243242.95624101366</v>
      </c>
      <c r="AI57" s="150"/>
      <c r="AJ57" s="2">
        <v>52</v>
      </c>
      <c r="AK57" s="118">
        <v>46419</v>
      </c>
      <c r="AL57" s="5">
        <f t="shared" si="44"/>
        <v>610425.00535749842</v>
      </c>
      <c r="AM57" s="5">
        <f t="shared" si="45"/>
        <v>4567.1280654389093</v>
      </c>
      <c r="AN57" s="5">
        <f t="shared" si="13"/>
        <v>624.7999058383989</v>
      </c>
      <c r="AO57" s="35">
        <f t="shared" si="14"/>
        <v>1.2282588039901447E-2</v>
      </c>
      <c r="AP57" s="5">
        <f t="shared" si="15"/>
        <v>3942.3281596005104</v>
      </c>
      <c r="AQ57" s="35">
        <f t="shared" si="16"/>
        <v>7.7499999999999999E-2</v>
      </c>
      <c r="AR57" s="5">
        <f t="shared" si="46"/>
        <v>27699.794548339913</v>
      </c>
      <c r="AS57" s="5">
        <f t="shared" si="47"/>
        <v>209790.86485448337</v>
      </c>
      <c r="AT57" s="5">
        <f t="shared" si="17"/>
        <v>609800.20545165997</v>
      </c>
      <c r="AU57" s="5">
        <f t="shared" si="18"/>
        <v>237490.65940282328</v>
      </c>
      <c r="AV57" s="150"/>
      <c r="AW57" s="2">
        <v>52</v>
      </c>
      <c r="AX57" s="118">
        <v>46419</v>
      </c>
      <c r="AY57" s="5">
        <f t="shared" si="48"/>
        <v>609185.33717920131</v>
      </c>
      <c r="AZ57" s="5">
        <f t="shared" si="49"/>
        <v>4457.4924920239573</v>
      </c>
      <c r="BA57" s="5">
        <f t="shared" si="19"/>
        <v>650.0841346539496</v>
      </c>
      <c r="BB57" s="35">
        <f t="shared" si="20"/>
        <v>1.2805642453525777E-2</v>
      </c>
      <c r="BC57" s="5">
        <f t="shared" si="21"/>
        <v>3807.4083573700077</v>
      </c>
      <c r="BD57" s="35">
        <f t="shared" si="22"/>
        <v>7.4999999999999997E-2</v>
      </c>
      <c r="BE57" s="5">
        <f t="shared" si="50"/>
        <v>28964.74695545272</v>
      </c>
      <c r="BF57" s="5">
        <f t="shared" si="51"/>
        <v>202824.86262979306</v>
      </c>
      <c r="BG57" s="5">
        <f t="shared" si="23"/>
        <v>608535.2530445474</v>
      </c>
      <c r="BH57" s="5">
        <f t="shared" si="24"/>
        <v>231789.60958524578</v>
      </c>
      <c r="BI57" s="150"/>
      <c r="BJ57" s="2">
        <v>52</v>
      </c>
      <c r="BK57" s="118">
        <v>46419</v>
      </c>
      <c r="BL57" s="5">
        <f t="shared" si="52"/>
        <v>607899.20424222772</v>
      </c>
      <c r="BM57" s="5">
        <f t="shared" si="53"/>
        <v>4348.8737853582215</v>
      </c>
      <c r="BN57" s="5">
        <f t="shared" si="25"/>
        <v>676.14942639476249</v>
      </c>
      <c r="BO57" s="35">
        <f t="shared" si="26"/>
        <v>1.3347267211595282E-2</v>
      </c>
      <c r="BP57" s="5">
        <f t="shared" si="27"/>
        <v>3672.7243589634591</v>
      </c>
      <c r="BQ57" s="35">
        <f t="shared" si="28"/>
        <v>7.2499999999999995E-2</v>
      </c>
      <c r="BR57" s="5">
        <f t="shared" si="54"/>
        <v>30276.945184166987</v>
      </c>
      <c r="BS57" s="5">
        <f t="shared" si="55"/>
        <v>195864.49165446058</v>
      </c>
      <c r="BT57" s="5">
        <f t="shared" si="29"/>
        <v>607223.05481583299</v>
      </c>
      <c r="BU57" s="5">
        <f t="shared" si="30"/>
        <v>226141.43683862756</v>
      </c>
      <c r="BV57" s="150"/>
      <c r="BW57" s="2">
        <v>52</v>
      </c>
      <c r="BX57" s="118">
        <v>46419</v>
      </c>
      <c r="BY57" s="5">
        <f t="shared" si="56"/>
        <v>606565.58098691341</v>
      </c>
      <c r="BZ57" s="5">
        <f t="shared" si="57"/>
        <v>4241.3034067672888</v>
      </c>
      <c r="CA57" s="5">
        <f t="shared" si="31"/>
        <v>703.004184343627</v>
      </c>
      <c r="CB57" s="35">
        <f t="shared" si="32"/>
        <v>1.3907894672159995E-2</v>
      </c>
      <c r="CC57" s="5">
        <f t="shared" si="33"/>
        <v>3538.2992224236618</v>
      </c>
      <c r="CD57" s="35">
        <f t="shared" si="34"/>
        <v>7.0000000000000007E-2</v>
      </c>
      <c r="CE57" s="5">
        <f t="shared" si="58"/>
        <v>31637.423197430173</v>
      </c>
      <c r="CF57" s="5">
        <f t="shared" si="59"/>
        <v>188910.3539544688</v>
      </c>
      <c r="CG57" s="5">
        <f t="shared" si="35"/>
        <v>605862.57680256979</v>
      </c>
      <c r="CH57" s="5">
        <f t="shared" si="36"/>
        <v>220547.77715189898</v>
      </c>
    </row>
    <row r="58" spans="9:86" ht="14.25" customHeight="1">
      <c r="I58" s="150"/>
      <c r="J58" s="2">
        <v>53</v>
      </c>
      <c r="K58" s="118">
        <v>46447</v>
      </c>
      <c r="L58" s="5">
        <f t="shared" si="37"/>
        <v>612192.61913277907</v>
      </c>
      <c r="M58" s="5">
        <f t="shared" si="0"/>
        <v>4789.3246008246488</v>
      </c>
      <c r="N58" s="5">
        <f t="shared" si="1"/>
        <v>580.50034428679282</v>
      </c>
      <c r="O58" s="35">
        <f t="shared" si="2"/>
        <v>1.1378778367680141E-2</v>
      </c>
      <c r="P58" s="5">
        <f t="shared" si="3"/>
        <v>4208.8242565378559</v>
      </c>
      <c r="Q58" s="35">
        <f t="shared" si="4"/>
        <v>8.2500000000000004E-2</v>
      </c>
      <c r="R58" s="5">
        <f t="shared" si="38"/>
        <v>25887.881211507818</v>
      </c>
      <c r="S58" s="5">
        <f t="shared" si="39"/>
        <v>227946.3226321986</v>
      </c>
      <c r="T58" s="5">
        <f t="shared" si="5"/>
        <v>611612.11878849228</v>
      </c>
      <c r="U58" s="5">
        <f t="shared" si="6"/>
        <v>253834.2038437064</v>
      </c>
      <c r="V58" s="150"/>
      <c r="W58" s="2">
        <v>53</v>
      </c>
      <c r="X58" s="118">
        <v>46447</v>
      </c>
      <c r="Y58" s="5">
        <f t="shared" si="40"/>
        <v>611018.96879661002</v>
      </c>
      <c r="Z58" s="5">
        <f t="shared" si="41"/>
        <v>4677.7491584810314</v>
      </c>
      <c r="AA58" s="5">
        <f t="shared" si="7"/>
        <v>604.28936650363084</v>
      </c>
      <c r="AB58" s="35">
        <f t="shared" si="8"/>
        <v>1.1867835154651916E-2</v>
      </c>
      <c r="AC58" s="5">
        <f t="shared" si="9"/>
        <v>4073.4597919774005</v>
      </c>
      <c r="AD58" s="35">
        <f t="shared" si="10"/>
        <v>0.08</v>
      </c>
      <c r="AE58" s="5">
        <f t="shared" si="42"/>
        <v>27085.320569893804</v>
      </c>
      <c r="AF58" s="5">
        <f t="shared" si="43"/>
        <v>220835.38482960089</v>
      </c>
      <c r="AG58" s="5">
        <f t="shared" si="11"/>
        <v>610414.67943010642</v>
      </c>
      <c r="AH58" s="5">
        <f t="shared" si="12"/>
        <v>247920.70539949471</v>
      </c>
      <c r="AI58" s="150"/>
      <c r="AJ58" s="2">
        <v>53</v>
      </c>
      <c r="AK58" s="118">
        <v>46447</v>
      </c>
      <c r="AL58" s="5">
        <f t="shared" si="44"/>
        <v>609800.20545165997</v>
      </c>
      <c r="AM58" s="5">
        <f t="shared" si="45"/>
        <v>4567.1280654389093</v>
      </c>
      <c r="AN58" s="5">
        <f t="shared" si="13"/>
        <v>628.83507189693864</v>
      </c>
      <c r="AO58" s="35">
        <f t="shared" si="14"/>
        <v>1.2374579075738686E-2</v>
      </c>
      <c r="AP58" s="5">
        <f t="shared" si="15"/>
        <v>3938.2929935419706</v>
      </c>
      <c r="AQ58" s="35">
        <f t="shared" si="16"/>
        <v>7.7499999999999999E-2</v>
      </c>
      <c r="AR58" s="5">
        <f t="shared" si="46"/>
        <v>28328.62962023685</v>
      </c>
      <c r="AS58" s="5">
        <f t="shared" si="47"/>
        <v>213729.15784802535</v>
      </c>
      <c r="AT58" s="5">
        <f t="shared" si="17"/>
        <v>609171.37037976307</v>
      </c>
      <c r="AU58" s="5">
        <f t="shared" si="18"/>
        <v>242057.78746826219</v>
      </c>
      <c r="AV58" s="150"/>
      <c r="AW58" s="2">
        <v>53</v>
      </c>
      <c r="AX58" s="118">
        <v>46447</v>
      </c>
      <c r="AY58" s="5">
        <f t="shared" si="48"/>
        <v>608535.2530445474</v>
      </c>
      <c r="AZ58" s="5">
        <f t="shared" si="49"/>
        <v>4457.4924920239573</v>
      </c>
      <c r="BA58" s="5">
        <f t="shared" si="19"/>
        <v>654.14716049553635</v>
      </c>
      <c r="BB58" s="35">
        <f t="shared" si="20"/>
        <v>1.289944319030569E-2</v>
      </c>
      <c r="BC58" s="5">
        <f t="shared" si="21"/>
        <v>3803.345331528421</v>
      </c>
      <c r="BD58" s="35">
        <f t="shared" si="22"/>
        <v>7.4999999999999997E-2</v>
      </c>
      <c r="BE58" s="5">
        <f t="shared" si="50"/>
        <v>29618.894115948257</v>
      </c>
      <c r="BF58" s="5">
        <f t="shared" si="51"/>
        <v>206628.20796132149</v>
      </c>
      <c r="BG58" s="5">
        <f t="shared" si="23"/>
        <v>607881.10588405188</v>
      </c>
      <c r="BH58" s="5">
        <f t="shared" si="24"/>
        <v>236247.10207726975</v>
      </c>
      <c r="BI58" s="150"/>
      <c r="BJ58" s="2">
        <v>53</v>
      </c>
      <c r="BK58" s="118">
        <v>46447</v>
      </c>
      <c r="BL58" s="5">
        <f t="shared" si="52"/>
        <v>607223.05481583299</v>
      </c>
      <c r="BM58" s="5">
        <f t="shared" si="53"/>
        <v>4348.8737853582215</v>
      </c>
      <c r="BN58" s="5">
        <f t="shared" si="25"/>
        <v>680.23449584589707</v>
      </c>
      <c r="BO58" s="35">
        <f t="shared" si="26"/>
        <v>1.3442859070340299E-2</v>
      </c>
      <c r="BP58" s="5">
        <f t="shared" si="27"/>
        <v>3668.6392895123245</v>
      </c>
      <c r="BQ58" s="35">
        <f t="shared" si="28"/>
        <v>7.2499999999999995E-2</v>
      </c>
      <c r="BR58" s="5">
        <f t="shared" si="54"/>
        <v>30957.179680012883</v>
      </c>
      <c r="BS58" s="5">
        <f t="shared" si="55"/>
        <v>199533.13094397291</v>
      </c>
      <c r="BT58" s="5">
        <f t="shared" si="29"/>
        <v>606542.82031998714</v>
      </c>
      <c r="BU58" s="5">
        <f t="shared" si="30"/>
        <v>230490.3106239858</v>
      </c>
      <c r="BV58" s="150"/>
      <c r="BW58" s="2">
        <v>53</v>
      </c>
      <c r="BX58" s="118">
        <v>46447</v>
      </c>
      <c r="BY58" s="5">
        <f t="shared" si="56"/>
        <v>605862.57680256979</v>
      </c>
      <c r="BZ58" s="5">
        <f t="shared" si="57"/>
        <v>4241.3034067672888</v>
      </c>
      <c r="CA58" s="5">
        <f t="shared" si="31"/>
        <v>707.10504208563134</v>
      </c>
      <c r="CB58" s="35">
        <f t="shared" si="32"/>
        <v>1.4005256026553753E-2</v>
      </c>
      <c r="CC58" s="5">
        <f t="shared" si="33"/>
        <v>3534.1983646816575</v>
      </c>
      <c r="CD58" s="35">
        <f t="shared" si="34"/>
        <v>7.0000000000000007E-2</v>
      </c>
      <c r="CE58" s="5">
        <f t="shared" si="58"/>
        <v>32344.528239515803</v>
      </c>
      <c r="CF58" s="5">
        <f t="shared" si="59"/>
        <v>192444.55231915045</v>
      </c>
      <c r="CG58" s="5">
        <f t="shared" si="35"/>
        <v>605155.47176048416</v>
      </c>
      <c r="CH58" s="5">
        <f t="shared" si="36"/>
        <v>224789.08055866626</v>
      </c>
    </row>
    <row r="59" spans="9:86" ht="14.25" customHeight="1">
      <c r="I59" s="150"/>
      <c r="J59" s="2">
        <v>54</v>
      </c>
      <c r="K59" s="118">
        <v>46478</v>
      </c>
      <c r="L59" s="5">
        <f t="shared" si="37"/>
        <v>611612.11878849228</v>
      </c>
      <c r="M59" s="5">
        <f t="shared" si="0"/>
        <v>4789.3246008246488</v>
      </c>
      <c r="N59" s="5">
        <f t="shared" si="1"/>
        <v>584.49128415376435</v>
      </c>
      <c r="O59" s="35">
        <f t="shared" si="2"/>
        <v>1.1467881675952725E-2</v>
      </c>
      <c r="P59" s="5">
        <f t="shared" si="3"/>
        <v>4204.8333166708844</v>
      </c>
      <c r="Q59" s="35">
        <f t="shared" si="4"/>
        <v>8.2500000000000004E-2</v>
      </c>
      <c r="R59" s="5">
        <f t="shared" si="38"/>
        <v>26472.372495661584</v>
      </c>
      <c r="S59" s="5">
        <f t="shared" si="39"/>
        <v>232151.15594886948</v>
      </c>
      <c r="T59" s="5">
        <f t="shared" si="5"/>
        <v>611027.62750433851</v>
      </c>
      <c r="U59" s="5">
        <f t="shared" si="6"/>
        <v>258623.52844453105</v>
      </c>
      <c r="V59" s="150"/>
      <c r="W59" s="2">
        <v>54</v>
      </c>
      <c r="X59" s="118">
        <v>46478</v>
      </c>
      <c r="Y59" s="5">
        <f t="shared" si="40"/>
        <v>610414.67943010642</v>
      </c>
      <c r="Z59" s="5">
        <f t="shared" si="41"/>
        <v>4677.7491584810314</v>
      </c>
      <c r="AA59" s="5">
        <f t="shared" si="7"/>
        <v>608.31796228032181</v>
      </c>
      <c r="AB59" s="35">
        <f t="shared" si="8"/>
        <v>1.1958781125937363E-2</v>
      </c>
      <c r="AC59" s="5">
        <f t="shared" si="9"/>
        <v>4069.4311962007096</v>
      </c>
      <c r="AD59" s="35">
        <f t="shared" si="10"/>
        <v>0.08</v>
      </c>
      <c r="AE59" s="5">
        <f t="shared" si="42"/>
        <v>27693.638532174125</v>
      </c>
      <c r="AF59" s="5">
        <f t="shared" si="43"/>
        <v>224904.81602580161</v>
      </c>
      <c r="AG59" s="5">
        <f t="shared" si="11"/>
        <v>609806.36146782606</v>
      </c>
      <c r="AH59" s="5">
        <f t="shared" si="12"/>
        <v>252598.45455797575</v>
      </c>
      <c r="AI59" s="150"/>
      <c r="AJ59" s="2">
        <v>54</v>
      </c>
      <c r="AK59" s="118">
        <v>46478</v>
      </c>
      <c r="AL59" s="5">
        <f t="shared" si="44"/>
        <v>609171.37037976307</v>
      </c>
      <c r="AM59" s="5">
        <f t="shared" si="45"/>
        <v>4567.1280654389093</v>
      </c>
      <c r="AN59" s="5">
        <f t="shared" si="13"/>
        <v>632.89629840293946</v>
      </c>
      <c r="AO59" s="35">
        <f t="shared" si="14"/>
        <v>1.2467354754542441E-2</v>
      </c>
      <c r="AP59" s="5">
        <f t="shared" si="15"/>
        <v>3934.2317670359698</v>
      </c>
      <c r="AQ59" s="35">
        <f t="shared" si="16"/>
        <v>7.7499999999999999E-2</v>
      </c>
      <c r="AR59" s="5">
        <f t="shared" si="46"/>
        <v>28961.525918639789</v>
      </c>
      <c r="AS59" s="5">
        <f t="shared" si="47"/>
        <v>217663.38961506131</v>
      </c>
      <c r="AT59" s="5">
        <f t="shared" si="17"/>
        <v>608538.47408136015</v>
      </c>
      <c r="AU59" s="5">
        <f t="shared" si="18"/>
        <v>246624.9155337011</v>
      </c>
      <c r="AV59" s="150"/>
      <c r="AW59" s="2">
        <v>54</v>
      </c>
      <c r="AX59" s="118">
        <v>46478</v>
      </c>
      <c r="AY59" s="5">
        <f t="shared" si="48"/>
        <v>607881.10588405188</v>
      </c>
      <c r="AZ59" s="5">
        <f t="shared" si="49"/>
        <v>4457.4924920239573</v>
      </c>
      <c r="BA59" s="5">
        <f t="shared" si="19"/>
        <v>658.23558024863314</v>
      </c>
      <c r="BB59" s="35">
        <f t="shared" si="20"/>
        <v>1.299403269245587E-2</v>
      </c>
      <c r="BC59" s="5">
        <f t="shared" si="21"/>
        <v>3799.2569117753242</v>
      </c>
      <c r="BD59" s="35">
        <f t="shared" si="22"/>
        <v>7.4999999999999997E-2</v>
      </c>
      <c r="BE59" s="5">
        <f t="shared" si="50"/>
        <v>30277.129696196891</v>
      </c>
      <c r="BF59" s="5">
        <f t="shared" si="51"/>
        <v>210427.46487309682</v>
      </c>
      <c r="BG59" s="5">
        <f t="shared" si="23"/>
        <v>607222.87030380324</v>
      </c>
      <c r="BH59" s="5">
        <f t="shared" si="24"/>
        <v>240704.59456929372</v>
      </c>
      <c r="BI59" s="150"/>
      <c r="BJ59" s="2">
        <v>54</v>
      </c>
      <c r="BK59" s="118">
        <v>46478</v>
      </c>
      <c r="BL59" s="5">
        <f t="shared" si="52"/>
        <v>606542.82031998714</v>
      </c>
      <c r="BM59" s="5">
        <f t="shared" si="53"/>
        <v>4348.8737853582215</v>
      </c>
      <c r="BN59" s="5">
        <f t="shared" si="25"/>
        <v>684.34424592496589</v>
      </c>
      <c r="BO59" s="35">
        <f t="shared" si="26"/>
        <v>1.3539243522439532E-2</v>
      </c>
      <c r="BP59" s="5">
        <f t="shared" si="27"/>
        <v>3664.5295394332556</v>
      </c>
      <c r="BQ59" s="35">
        <f t="shared" si="28"/>
        <v>7.2499999999999995E-2</v>
      </c>
      <c r="BR59" s="5">
        <f t="shared" si="54"/>
        <v>31641.52392593785</v>
      </c>
      <c r="BS59" s="5">
        <f t="shared" si="55"/>
        <v>203197.66048340616</v>
      </c>
      <c r="BT59" s="5">
        <f t="shared" si="29"/>
        <v>605858.47607406217</v>
      </c>
      <c r="BU59" s="5">
        <f t="shared" si="30"/>
        <v>234839.18440934402</v>
      </c>
      <c r="BV59" s="150"/>
      <c r="BW59" s="2">
        <v>54</v>
      </c>
      <c r="BX59" s="118">
        <v>46478</v>
      </c>
      <c r="BY59" s="5">
        <f t="shared" si="56"/>
        <v>605155.47176048416</v>
      </c>
      <c r="BZ59" s="5">
        <f t="shared" si="57"/>
        <v>4241.3034067672888</v>
      </c>
      <c r="CA59" s="5">
        <f t="shared" si="31"/>
        <v>711.22982149779773</v>
      </c>
      <c r="CB59" s="35">
        <f t="shared" si="32"/>
        <v>1.4103413513133637E-2</v>
      </c>
      <c r="CC59" s="5">
        <f t="shared" si="33"/>
        <v>3530.0735852694911</v>
      </c>
      <c r="CD59" s="35">
        <f t="shared" si="34"/>
        <v>7.0000000000000007E-2</v>
      </c>
      <c r="CE59" s="5">
        <f t="shared" si="58"/>
        <v>33055.758061013599</v>
      </c>
      <c r="CF59" s="5">
        <f t="shared" si="59"/>
        <v>195974.62590441993</v>
      </c>
      <c r="CG59" s="5">
        <f t="shared" si="35"/>
        <v>604444.24193898635</v>
      </c>
      <c r="CH59" s="5">
        <f t="shared" si="36"/>
        <v>229030.38396543352</v>
      </c>
    </row>
    <row r="60" spans="9:86" ht="14.25" customHeight="1">
      <c r="I60" s="150"/>
      <c r="J60" s="2">
        <v>55</v>
      </c>
      <c r="K60" s="118">
        <v>46508</v>
      </c>
      <c r="L60" s="5">
        <f t="shared" si="37"/>
        <v>611027.62750433851</v>
      </c>
      <c r="M60" s="5">
        <f t="shared" si="0"/>
        <v>4789.3246008246488</v>
      </c>
      <c r="N60" s="5">
        <f t="shared" si="1"/>
        <v>588.50966173232155</v>
      </c>
      <c r="O60" s="35">
        <f t="shared" si="2"/>
        <v>1.155776862272519E-2</v>
      </c>
      <c r="P60" s="5">
        <f t="shared" si="3"/>
        <v>4200.8149390923272</v>
      </c>
      <c r="Q60" s="35">
        <f t="shared" si="4"/>
        <v>8.2500000000000004E-2</v>
      </c>
      <c r="R60" s="5">
        <f t="shared" si="38"/>
        <v>27060.882157393906</v>
      </c>
      <c r="S60" s="5">
        <f t="shared" si="39"/>
        <v>236351.9708879618</v>
      </c>
      <c r="T60" s="5">
        <f t="shared" si="5"/>
        <v>610439.11784260615</v>
      </c>
      <c r="U60" s="5">
        <f t="shared" si="6"/>
        <v>263412.8530453557</v>
      </c>
      <c r="V60" s="150"/>
      <c r="W60" s="2">
        <v>55</v>
      </c>
      <c r="X60" s="118">
        <v>46508</v>
      </c>
      <c r="Y60" s="5">
        <f t="shared" si="40"/>
        <v>609806.36146782606</v>
      </c>
      <c r="Z60" s="5">
        <f t="shared" si="41"/>
        <v>4677.7491584810314</v>
      </c>
      <c r="AA60" s="5">
        <f t="shared" si="7"/>
        <v>612.37341536219083</v>
      </c>
      <c r="AB60" s="35">
        <f t="shared" si="8"/>
        <v>1.2050515456510209E-2</v>
      </c>
      <c r="AC60" s="5">
        <f t="shared" si="9"/>
        <v>4065.3757431188405</v>
      </c>
      <c r="AD60" s="35">
        <f t="shared" si="10"/>
        <v>0.08</v>
      </c>
      <c r="AE60" s="5">
        <f t="shared" si="42"/>
        <v>28306.011947536317</v>
      </c>
      <c r="AF60" s="5">
        <f t="shared" si="43"/>
        <v>228970.19176892046</v>
      </c>
      <c r="AG60" s="5">
        <f t="shared" si="11"/>
        <v>609193.98805246386</v>
      </c>
      <c r="AH60" s="5">
        <f t="shared" si="12"/>
        <v>257276.20371645677</v>
      </c>
      <c r="AI60" s="150"/>
      <c r="AJ60" s="2">
        <v>55</v>
      </c>
      <c r="AK60" s="118">
        <v>46508</v>
      </c>
      <c r="AL60" s="5">
        <f t="shared" si="44"/>
        <v>608538.47408136015</v>
      </c>
      <c r="AM60" s="5">
        <f t="shared" si="45"/>
        <v>4567.1280654389093</v>
      </c>
      <c r="AN60" s="5">
        <f t="shared" si="13"/>
        <v>636.98375366345817</v>
      </c>
      <c r="AO60" s="35">
        <f t="shared" si="14"/>
        <v>1.2560923211142012E-2</v>
      </c>
      <c r="AP60" s="5">
        <f t="shared" si="15"/>
        <v>3930.1443117754511</v>
      </c>
      <c r="AQ60" s="35">
        <f t="shared" si="16"/>
        <v>7.7499999999999999E-2</v>
      </c>
      <c r="AR60" s="5">
        <f t="shared" si="46"/>
        <v>29598.509672303247</v>
      </c>
      <c r="AS60" s="5">
        <f t="shared" si="47"/>
        <v>221593.53392683677</v>
      </c>
      <c r="AT60" s="5">
        <f t="shared" si="17"/>
        <v>607901.49032769667</v>
      </c>
      <c r="AU60" s="5">
        <f t="shared" si="18"/>
        <v>251192.04359914002</v>
      </c>
      <c r="AV60" s="150"/>
      <c r="AW60" s="2">
        <v>55</v>
      </c>
      <c r="AX60" s="118">
        <v>46508</v>
      </c>
      <c r="AY60" s="5">
        <f t="shared" si="48"/>
        <v>607222.87030380324</v>
      </c>
      <c r="AZ60" s="5">
        <f t="shared" si="49"/>
        <v>4457.4924920239573</v>
      </c>
      <c r="BA60" s="5">
        <f t="shared" si="19"/>
        <v>662.34955262518724</v>
      </c>
      <c r="BB60" s="35">
        <f t="shared" si="20"/>
        <v>1.3089419091750678E-2</v>
      </c>
      <c r="BC60" s="5">
        <f t="shared" si="21"/>
        <v>3795.1429393987701</v>
      </c>
      <c r="BD60" s="35">
        <f t="shared" si="22"/>
        <v>7.4999999999999997E-2</v>
      </c>
      <c r="BE60" s="5">
        <f t="shared" si="50"/>
        <v>30939.479248822077</v>
      </c>
      <c r="BF60" s="5">
        <f t="shared" si="51"/>
        <v>214222.60781249558</v>
      </c>
      <c r="BG60" s="5">
        <f t="shared" si="23"/>
        <v>606560.52075117803</v>
      </c>
      <c r="BH60" s="5">
        <f t="shared" si="24"/>
        <v>245162.08706131767</v>
      </c>
      <c r="BI60" s="150"/>
      <c r="BJ60" s="2">
        <v>55</v>
      </c>
      <c r="BK60" s="118">
        <v>46508</v>
      </c>
      <c r="BL60" s="5">
        <f t="shared" si="52"/>
        <v>605858.47607406217</v>
      </c>
      <c r="BM60" s="5">
        <f t="shared" si="53"/>
        <v>4348.8737853582215</v>
      </c>
      <c r="BN60" s="5">
        <f t="shared" si="25"/>
        <v>688.47882574409596</v>
      </c>
      <c r="BO60" s="35">
        <f t="shared" si="26"/>
        <v>1.3636428696128711E-2</v>
      </c>
      <c r="BP60" s="5">
        <f t="shared" si="27"/>
        <v>3660.3949596141256</v>
      </c>
      <c r="BQ60" s="35">
        <f t="shared" si="28"/>
        <v>7.2499999999999995E-2</v>
      </c>
      <c r="BR60" s="5">
        <f t="shared" si="54"/>
        <v>32330.002751681946</v>
      </c>
      <c r="BS60" s="5">
        <f t="shared" si="55"/>
        <v>206858.05544302028</v>
      </c>
      <c r="BT60" s="5">
        <f t="shared" si="29"/>
        <v>605169.99724831805</v>
      </c>
      <c r="BU60" s="5">
        <f t="shared" si="30"/>
        <v>239188.05819470223</v>
      </c>
      <c r="BV60" s="150"/>
      <c r="BW60" s="2">
        <v>55</v>
      </c>
      <c r="BX60" s="118">
        <v>46508</v>
      </c>
      <c r="BY60" s="5">
        <f t="shared" si="56"/>
        <v>604444.24193898635</v>
      </c>
      <c r="BZ60" s="5">
        <f t="shared" si="57"/>
        <v>4241.3034067672888</v>
      </c>
      <c r="CA60" s="5">
        <f t="shared" si="31"/>
        <v>715.37866212320159</v>
      </c>
      <c r="CB60" s="35">
        <f t="shared" si="32"/>
        <v>1.4202375256219181E-2</v>
      </c>
      <c r="CC60" s="5">
        <f t="shared" si="33"/>
        <v>3525.9247446440872</v>
      </c>
      <c r="CD60" s="35">
        <f t="shared" si="34"/>
        <v>7.0000000000000007E-2</v>
      </c>
      <c r="CE60" s="5">
        <f t="shared" si="58"/>
        <v>33771.136723136799</v>
      </c>
      <c r="CF60" s="5">
        <f t="shared" si="59"/>
        <v>199500.55064906401</v>
      </c>
      <c r="CG60" s="5">
        <f t="shared" si="35"/>
        <v>603728.86327686312</v>
      </c>
      <c r="CH60" s="5">
        <f t="shared" si="36"/>
        <v>233271.6873722008</v>
      </c>
    </row>
    <row r="61" spans="9:86" ht="14.25" customHeight="1">
      <c r="I61" s="150"/>
      <c r="J61" s="2">
        <v>56</v>
      </c>
      <c r="K61" s="118">
        <v>46539</v>
      </c>
      <c r="L61" s="5">
        <f t="shared" si="37"/>
        <v>610439.11784260615</v>
      </c>
      <c r="M61" s="5">
        <f t="shared" si="0"/>
        <v>4789.3246008246488</v>
      </c>
      <c r="N61" s="5">
        <f t="shared" si="1"/>
        <v>592.55566565673143</v>
      </c>
      <c r="O61" s="35">
        <f t="shared" si="2"/>
        <v>1.1648447453713429E-2</v>
      </c>
      <c r="P61" s="5">
        <f t="shared" si="3"/>
        <v>4196.7689351679173</v>
      </c>
      <c r="Q61" s="35">
        <f t="shared" si="4"/>
        <v>8.2500000000000004E-2</v>
      </c>
      <c r="R61" s="5">
        <f t="shared" si="38"/>
        <v>27653.437823050637</v>
      </c>
      <c r="S61" s="5">
        <f t="shared" si="39"/>
        <v>240548.73982312973</v>
      </c>
      <c r="T61" s="5">
        <f t="shared" si="5"/>
        <v>609846.56217694946</v>
      </c>
      <c r="U61" s="5">
        <f t="shared" si="6"/>
        <v>268202.17764618038</v>
      </c>
      <c r="V61" s="150"/>
      <c r="W61" s="2">
        <v>56</v>
      </c>
      <c r="X61" s="118">
        <v>46539</v>
      </c>
      <c r="Y61" s="5">
        <f t="shared" si="40"/>
        <v>609193.98805246386</v>
      </c>
      <c r="Z61" s="5">
        <f t="shared" si="41"/>
        <v>4677.7491584810314</v>
      </c>
      <c r="AA61" s="5">
        <f t="shared" si="7"/>
        <v>616.45590479793873</v>
      </c>
      <c r="AB61" s="35">
        <f t="shared" si="8"/>
        <v>1.2143046390238169E-2</v>
      </c>
      <c r="AC61" s="5">
        <f t="shared" si="9"/>
        <v>4061.2932536830926</v>
      </c>
      <c r="AD61" s="35">
        <f t="shared" si="10"/>
        <v>0.08</v>
      </c>
      <c r="AE61" s="5">
        <f t="shared" si="42"/>
        <v>28922.467852334255</v>
      </c>
      <c r="AF61" s="5">
        <f t="shared" si="43"/>
        <v>233031.48502260356</v>
      </c>
      <c r="AG61" s="5">
        <f t="shared" si="11"/>
        <v>608577.53214766597</v>
      </c>
      <c r="AH61" s="5">
        <f t="shared" si="12"/>
        <v>261953.95287493782</v>
      </c>
      <c r="AI61" s="150"/>
      <c r="AJ61" s="2">
        <v>56</v>
      </c>
      <c r="AK61" s="118">
        <v>46539</v>
      </c>
      <c r="AL61" s="5">
        <f t="shared" si="44"/>
        <v>607901.49032769667</v>
      </c>
      <c r="AM61" s="5">
        <f t="shared" si="45"/>
        <v>4567.1280654389093</v>
      </c>
      <c r="AN61" s="5">
        <f t="shared" si="13"/>
        <v>641.09760707253508</v>
      </c>
      <c r="AO61" s="35">
        <f t="shared" si="14"/>
        <v>1.2655292686851817E-2</v>
      </c>
      <c r="AP61" s="5">
        <f t="shared" si="15"/>
        <v>3926.0304583663742</v>
      </c>
      <c r="AQ61" s="35">
        <f t="shared" si="16"/>
        <v>7.7499999999999999E-2</v>
      </c>
      <c r="AR61" s="5">
        <f t="shared" si="46"/>
        <v>30239.607279375781</v>
      </c>
      <c r="AS61" s="5">
        <f t="shared" si="47"/>
        <v>225519.56438520315</v>
      </c>
      <c r="AT61" s="5">
        <f t="shared" si="17"/>
        <v>607260.39272062411</v>
      </c>
      <c r="AU61" s="5">
        <f t="shared" si="18"/>
        <v>255759.17166457893</v>
      </c>
      <c r="AV61" s="150"/>
      <c r="AW61" s="2">
        <v>56</v>
      </c>
      <c r="AX61" s="118">
        <v>46539</v>
      </c>
      <c r="AY61" s="5">
        <f t="shared" si="48"/>
        <v>606560.52075117803</v>
      </c>
      <c r="AZ61" s="5">
        <f t="shared" si="49"/>
        <v>4457.4924920239573</v>
      </c>
      <c r="BA61" s="5">
        <f t="shared" si="19"/>
        <v>666.48923732909498</v>
      </c>
      <c r="BB61" s="35">
        <f t="shared" si="20"/>
        <v>1.3185610626363217E-2</v>
      </c>
      <c r="BC61" s="5">
        <f t="shared" si="21"/>
        <v>3791.0032546948623</v>
      </c>
      <c r="BD61" s="35">
        <f t="shared" si="22"/>
        <v>7.4999999999999997E-2</v>
      </c>
      <c r="BE61" s="5">
        <f t="shared" si="50"/>
        <v>31605.968486151171</v>
      </c>
      <c r="BF61" s="5">
        <f t="shared" si="51"/>
        <v>218013.61106719045</v>
      </c>
      <c r="BG61" s="5">
        <f t="shared" si="23"/>
        <v>605894.03151384892</v>
      </c>
      <c r="BH61" s="5">
        <f t="shared" si="24"/>
        <v>249619.57955334161</v>
      </c>
      <c r="BI61" s="150"/>
      <c r="BJ61" s="2">
        <v>56</v>
      </c>
      <c r="BK61" s="118">
        <v>46539</v>
      </c>
      <c r="BL61" s="5">
        <f t="shared" si="52"/>
        <v>605169.99724831805</v>
      </c>
      <c r="BM61" s="5">
        <f t="shared" si="53"/>
        <v>4348.8737853582215</v>
      </c>
      <c r="BN61" s="5">
        <f t="shared" si="25"/>
        <v>692.63838531630017</v>
      </c>
      <c r="BO61" s="35">
        <f t="shared" si="26"/>
        <v>1.3734422825963556E-2</v>
      </c>
      <c r="BP61" s="5">
        <f t="shared" si="27"/>
        <v>3656.2354000419214</v>
      </c>
      <c r="BQ61" s="35">
        <f t="shared" si="28"/>
        <v>7.2499999999999995E-2</v>
      </c>
      <c r="BR61" s="5">
        <f t="shared" si="54"/>
        <v>33022.641136998245</v>
      </c>
      <c r="BS61" s="5">
        <f t="shared" si="55"/>
        <v>210514.29084306219</v>
      </c>
      <c r="BT61" s="5">
        <f t="shared" si="29"/>
        <v>604477.35886300169</v>
      </c>
      <c r="BU61" s="5">
        <f t="shared" si="30"/>
        <v>243536.93198006044</v>
      </c>
      <c r="BV61" s="150"/>
      <c r="BW61" s="2">
        <v>56</v>
      </c>
      <c r="BX61" s="118">
        <v>46539</v>
      </c>
      <c r="BY61" s="5">
        <f t="shared" si="56"/>
        <v>603728.86327686312</v>
      </c>
      <c r="BZ61" s="5">
        <f t="shared" si="57"/>
        <v>4241.3034067672888</v>
      </c>
      <c r="CA61" s="5">
        <f t="shared" si="31"/>
        <v>719.55170431892066</v>
      </c>
      <c r="CB61" s="35">
        <f t="shared" si="32"/>
        <v>1.4302149486378474E-2</v>
      </c>
      <c r="CC61" s="5">
        <f t="shared" si="33"/>
        <v>3521.7517024483682</v>
      </c>
      <c r="CD61" s="35">
        <f t="shared" si="34"/>
        <v>7.0000000000000007E-2</v>
      </c>
      <c r="CE61" s="5">
        <f t="shared" si="58"/>
        <v>34490.688427455716</v>
      </c>
      <c r="CF61" s="5">
        <f t="shared" si="59"/>
        <v>203022.30235151239</v>
      </c>
      <c r="CG61" s="5">
        <f t="shared" si="35"/>
        <v>603009.31157254416</v>
      </c>
      <c r="CH61" s="5">
        <f t="shared" si="36"/>
        <v>237512.99077896812</v>
      </c>
    </row>
    <row r="62" spans="9:86" ht="14.25" customHeight="1">
      <c r="I62" s="150"/>
      <c r="J62" s="2">
        <v>57</v>
      </c>
      <c r="K62" s="118">
        <v>46569</v>
      </c>
      <c r="L62" s="5">
        <f t="shared" si="37"/>
        <v>609846.56217694946</v>
      </c>
      <c r="M62" s="5">
        <f t="shared" si="0"/>
        <v>4789.3246008246488</v>
      </c>
      <c r="N62" s="5">
        <f t="shared" si="1"/>
        <v>596.62948585812137</v>
      </c>
      <c r="O62" s="35">
        <f t="shared" si="2"/>
        <v>1.1739926523058896E-2</v>
      </c>
      <c r="P62" s="5">
        <f t="shared" si="3"/>
        <v>4192.6951149665274</v>
      </c>
      <c r="Q62" s="35">
        <f t="shared" si="4"/>
        <v>8.2500000000000004E-2</v>
      </c>
      <c r="R62" s="5">
        <f t="shared" si="38"/>
        <v>28250.067308908758</v>
      </c>
      <c r="S62" s="5">
        <f t="shared" si="39"/>
        <v>244741.43493809627</v>
      </c>
      <c r="T62" s="5">
        <f t="shared" si="5"/>
        <v>609249.93269109132</v>
      </c>
      <c r="U62" s="5">
        <f t="shared" si="6"/>
        <v>272991.502247005</v>
      </c>
      <c r="V62" s="150"/>
      <c r="W62" s="2">
        <v>57</v>
      </c>
      <c r="X62" s="118">
        <v>46569</v>
      </c>
      <c r="Y62" s="5">
        <f t="shared" si="40"/>
        <v>608577.53214766597</v>
      </c>
      <c r="Z62" s="5">
        <f t="shared" si="41"/>
        <v>4677.7491584810314</v>
      </c>
      <c r="AA62" s="5">
        <f t="shared" si="7"/>
        <v>620.56561082992448</v>
      </c>
      <c r="AB62" s="35">
        <f t="shared" si="8"/>
        <v>1.2236382279311942E-2</v>
      </c>
      <c r="AC62" s="5">
        <f t="shared" si="9"/>
        <v>4057.1835476511069</v>
      </c>
      <c r="AD62" s="35">
        <f t="shared" si="10"/>
        <v>0.08</v>
      </c>
      <c r="AE62" s="5">
        <f t="shared" si="42"/>
        <v>29543.033463164182</v>
      </c>
      <c r="AF62" s="5">
        <f t="shared" si="43"/>
        <v>237088.66857025467</v>
      </c>
      <c r="AG62" s="5">
        <f t="shared" si="11"/>
        <v>607956.966536836</v>
      </c>
      <c r="AH62" s="5">
        <f t="shared" si="12"/>
        <v>266631.70203341887</v>
      </c>
      <c r="AI62" s="150"/>
      <c r="AJ62" s="2">
        <v>57</v>
      </c>
      <c r="AK62" s="118">
        <v>46569</v>
      </c>
      <c r="AL62" s="5">
        <f t="shared" si="44"/>
        <v>607260.39272062411</v>
      </c>
      <c r="AM62" s="5">
        <f t="shared" si="45"/>
        <v>4567.1280654389093</v>
      </c>
      <c r="AN62" s="5">
        <f t="shared" si="13"/>
        <v>645.23802911821213</v>
      </c>
      <c r="AO62" s="35">
        <f t="shared" si="14"/>
        <v>1.2750471531214651E-2</v>
      </c>
      <c r="AP62" s="5">
        <f t="shared" si="15"/>
        <v>3921.8900363206972</v>
      </c>
      <c r="AQ62" s="35">
        <f t="shared" si="16"/>
        <v>7.7499999999999999E-2</v>
      </c>
      <c r="AR62" s="5">
        <f t="shared" si="46"/>
        <v>30884.845308493994</v>
      </c>
      <c r="AS62" s="5">
        <f t="shared" si="47"/>
        <v>229441.45442152384</v>
      </c>
      <c r="AT62" s="5">
        <f t="shared" si="17"/>
        <v>606615.15469150594</v>
      </c>
      <c r="AU62" s="5">
        <f t="shared" si="18"/>
        <v>260326.29973001784</v>
      </c>
      <c r="AV62" s="150"/>
      <c r="AW62" s="2">
        <v>57</v>
      </c>
      <c r="AX62" s="118">
        <v>46569</v>
      </c>
      <c r="AY62" s="5">
        <f t="shared" si="48"/>
        <v>605894.03151384892</v>
      </c>
      <c r="AZ62" s="5">
        <f t="shared" si="49"/>
        <v>4457.4924920239573</v>
      </c>
      <c r="BA62" s="5">
        <f t="shared" si="19"/>
        <v>670.65479506240172</v>
      </c>
      <c r="BB62" s="35">
        <f t="shared" si="20"/>
        <v>1.3282615642608242E-2</v>
      </c>
      <c r="BC62" s="5">
        <f t="shared" si="21"/>
        <v>3786.8376969615556</v>
      </c>
      <c r="BD62" s="35">
        <f t="shared" si="22"/>
        <v>7.4999999999999997E-2</v>
      </c>
      <c r="BE62" s="5">
        <f t="shared" si="50"/>
        <v>32276.623281213571</v>
      </c>
      <c r="BF62" s="5">
        <f t="shared" si="51"/>
        <v>221800.44876415201</v>
      </c>
      <c r="BG62" s="5">
        <f t="shared" si="23"/>
        <v>605223.37671878655</v>
      </c>
      <c r="BH62" s="5">
        <f t="shared" si="24"/>
        <v>254077.07204536558</v>
      </c>
      <c r="BI62" s="150"/>
      <c r="BJ62" s="2">
        <v>57</v>
      </c>
      <c r="BK62" s="118">
        <v>46569</v>
      </c>
      <c r="BL62" s="5">
        <f t="shared" si="52"/>
        <v>604477.35886300169</v>
      </c>
      <c r="BM62" s="5">
        <f t="shared" si="53"/>
        <v>4348.8737853582215</v>
      </c>
      <c r="BN62" s="5">
        <f t="shared" si="25"/>
        <v>696.82307556091973</v>
      </c>
      <c r="BO62" s="35">
        <f t="shared" si="26"/>
        <v>1.3833234254562322E-2</v>
      </c>
      <c r="BP62" s="5">
        <f t="shared" si="27"/>
        <v>3652.0507097973018</v>
      </c>
      <c r="BQ62" s="35">
        <f t="shared" si="28"/>
        <v>7.2499999999999995E-2</v>
      </c>
      <c r="BR62" s="5">
        <f t="shared" si="54"/>
        <v>33719.464212559164</v>
      </c>
      <c r="BS62" s="5">
        <f t="shared" si="55"/>
        <v>214166.34155285949</v>
      </c>
      <c r="BT62" s="5">
        <f t="shared" si="29"/>
        <v>603780.53578744072</v>
      </c>
      <c r="BU62" s="5">
        <f t="shared" si="30"/>
        <v>247885.80576541866</v>
      </c>
      <c r="BV62" s="150"/>
      <c r="BW62" s="2">
        <v>57</v>
      </c>
      <c r="BX62" s="118">
        <v>46569</v>
      </c>
      <c r="BY62" s="5">
        <f t="shared" si="56"/>
        <v>603009.31157254416</v>
      </c>
      <c r="BZ62" s="5">
        <f t="shared" si="57"/>
        <v>4241.3034067672888</v>
      </c>
      <c r="CA62" s="5">
        <f t="shared" si="31"/>
        <v>723.74908926078115</v>
      </c>
      <c r="CB62" s="35">
        <f t="shared" si="32"/>
        <v>1.4402744542170373E-2</v>
      </c>
      <c r="CC62" s="5">
        <f t="shared" si="33"/>
        <v>3517.5543175065077</v>
      </c>
      <c r="CD62" s="35">
        <f t="shared" si="34"/>
        <v>7.0000000000000007E-2</v>
      </c>
      <c r="CE62" s="5">
        <f t="shared" si="58"/>
        <v>35214.437516716498</v>
      </c>
      <c r="CF62" s="5">
        <f t="shared" si="59"/>
        <v>206539.85666901889</v>
      </c>
      <c r="CG62" s="5">
        <f t="shared" si="35"/>
        <v>602285.56248328334</v>
      </c>
      <c r="CH62" s="5">
        <f t="shared" si="36"/>
        <v>241754.2941857354</v>
      </c>
    </row>
    <row r="63" spans="9:86" ht="14.25" customHeight="1">
      <c r="I63" s="150"/>
      <c r="J63" s="2">
        <v>58</v>
      </c>
      <c r="K63" s="118">
        <v>46600</v>
      </c>
      <c r="L63" s="5">
        <f t="shared" si="37"/>
        <v>609249.93269109132</v>
      </c>
      <c r="M63" s="5">
        <f t="shared" si="0"/>
        <v>4789.3246008246488</v>
      </c>
      <c r="N63" s="5">
        <f t="shared" si="1"/>
        <v>600.73131357339571</v>
      </c>
      <c r="O63" s="35">
        <f t="shared" si="2"/>
        <v>1.1832214295107394E-2</v>
      </c>
      <c r="P63" s="5">
        <f t="shared" si="3"/>
        <v>4188.5932872512531</v>
      </c>
      <c r="Q63" s="35">
        <f t="shared" si="4"/>
        <v>8.2500000000000004E-2</v>
      </c>
      <c r="R63" s="5">
        <f t="shared" si="38"/>
        <v>28850.798622482154</v>
      </c>
      <c r="S63" s="5">
        <f t="shared" si="39"/>
        <v>248930.02822534752</v>
      </c>
      <c r="T63" s="5">
        <f t="shared" si="5"/>
        <v>608649.20137751789</v>
      </c>
      <c r="U63" s="5">
        <f t="shared" si="6"/>
        <v>277780.82684782968</v>
      </c>
      <c r="V63" s="150"/>
      <c r="W63" s="2">
        <v>58</v>
      </c>
      <c r="X63" s="118">
        <v>46600</v>
      </c>
      <c r="Y63" s="5">
        <f t="shared" si="40"/>
        <v>607956.966536836</v>
      </c>
      <c r="Z63" s="5">
        <f t="shared" si="41"/>
        <v>4677.7491584810314</v>
      </c>
      <c r="AA63" s="5">
        <f t="shared" si="7"/>
        <v>624.70271490212463</v>
      </c>
      <c r="AB63" s="35">
        <f t="shared" si="8"/>
        <v>1.2330531586023513E-2</v>
      </c>
      <c r="AC63" s="5">
        <f t="shared" si="9"/>
        <v>4053.0464435789067</v>
      </c>
      <c r="AD63" s="35">
        <f t="shared" si="10"/>
        <v>0.08</v>
      </c>
      <c r="AE63" s="5">
        <f t="shared" si="42"/>
        <v>30167.736178066305</v>
      </c>
      <c r="AF63" s="5">
        <f t="shared" si="43"/>
        <v>241141.71501383357</v>
      </c>
      <c r="AG63" s="5">
        <f t="shared" si="11"/>
        <v>607332.26382193388</v>
      </c>
      <c r="AH63" s="5">
        <f t="shared" si="12"/>
        <v>271309.45119189989</v>
      </c>
      <c r="AI63" s="150"/>
      <c r="AJ63" s="2">
        <v>58</v>
      </c>
      <c r="AK63" s="118">
        <v>46600</v>
      </c>
      <c r="AL63" s="5">
        <f t="shared" si="44"/>
        <v>606615.15469150594</v>
      </c>
      <c r="AM63" s="5">
        <f t="shared" si="45"/>
        <v>4567.1280654389093</v>
      </c>
      <c r="AN63" s="5">
        <f t="shared" si="13"/>
        <v>649.40519138960008</v>
      </c>
      <c r="AO63" s="35">
        <f t="shared" si="14"/>
        <v>1.2846468203779479E-2</v>
      </c>
      <c r="AP63" s="5">
        <f t="shared" si="15"/>
        <v>3917.7228740493092</v>
      </c>
      <c r="AQ63" s="35">
        <f t="shared" si="16"/>
        <v>7.7499999999999999E-2</v>
      </c>
      <c r="AR63" s="5">
        <f t="shared" si="46"/>
        <v>31534.250499883594</v>
      </c>
      <c r="AS63" s="5">
        <f t="shared" si="47"/>
        <v>233359.17729557314</v>
      </c>
      <c r="AT63" s="5">
        <f t="shared" si="17"/>
        <v>605965.74950011633</v>
      </c>
      <c r="AU63" s="5">
        <f t="shared" si="18"/>
        <v>264893.42779545672</v>
      </c>
      <c r="AV63" s="150"/>
      <c r="AW63" s="2">
        <v>58</v>
      </c>
      <c r="AX63" s="118">
        <v>46600</v>
      </c>
      <c r="AY63" s="5">
        <f t="shared" si="48"/>
        <v>605223.37671878655</v>
      </c>
      <c r="AZ63" s="5">
        <f t="shared" si="49"/>
        <v>4457.4924920239573</v>
      </c>
      <c r="BA63" s="5">
        <f t="shared" si="19"/>
        <v>674.8463875315415</v>
      </c>
      <c r="BB63" s="35">
        <f t="shared" si="20"/>
        <v>1.3380442596719555E-2</v>
      </c>
      <c r="BC63" s="5">
        <f t="shared" si="21"/>
        <v>3782.6461044924158</v>
      </c>
      <c r="BD63" s="35">
        <f t="shared" si="22"/>
        <v>7.4999999999999997E-2</v>
      </c>
      <c r="BE63" s="5">
        <f t="shared" si="50"/>
        <v>32951.469668745114</v>
      </c>
      <c r="BF63" s="5">
        <f t="shared" si="51"/>
        <v>225583.09486864443</v>
      </c>
      <c r="BG63" s="5">
        <f t="shared" si="23"/>
        <v>604548.53033125505</v>
      </c>
      <c r="BH63" s="5">
        <f t="shared" si="24"/>
        <v>258534.56453738955</v>
      </c>
      <c r="BI63" s="150"/>
      <c r="BJ63" s="2">
        <v>58</v>
      </c>
      <c r="BK63" s="118">
        <v>46600</v>
      </c>
      <c r="BL63" s="5">
        <f t="shared" si="52"/>
        <v>603780.53578744072</v>
      </c>
      <c r="BM63" s="5">
        <f t="shared" si="53"/>
        <v>4348.8737853582215</v>
      </c>
      <c r="BN63" s="5">
        <f t="shared" si="25"/>
        <v>701.03304830910065</v>
      </c>
      <c r="BO63" s="35">
        <f t="shared" si="26"/>
        <v>1.3932871434382854E-2</v>
      </c>
      <c r="BP63" s="5">
        <f t="shared" si="27"/>
        <v>3647.8407370491209</v>
      </c>
      <c r="BQ63" s="35">
        <f t="shared" si="28"/>
        <v>7.2499999999999995E-2</v>
      </c>
      <c r="BR63" s="5">
        <f t="shared" si="54"/>
        <v>34420.497260868266</v>
      </c>
      <c r="BS63" s="5">
        <f t="shared" si="55"/>
        <v>217814.18228990861</v>
      </c>
      <c r="BT63" s="5">
        <f t="shared" si="29"/>
        <v>603079.50273913157</v>
      </c>
      <c r="BU63" s="5">
        <f t="shared" si="30"/>
        <v>252234.67955077687</v>
      </c>
      <c r="BV63" s="150"/>
      <c r="BW63" s="2">
        <v>58</v>
      </c>
      <c r="BX63" s="118">
        <v>46600</v>
      </c>
      <c r="BY63" s="5">
        <f t="shared" si="56"/>
        <v>602285.56248328334</v>
      </c>
      <c r="BZ63" s="5">
        <f t="shared" si="57"/>
        <v>4241.3034067672888</v>
      </c>
      <c r="CA63" s="5">
        <f t="shared" si="31"/>
        <v>727.97095894813583</v>
      </c>
      <c r="CB63" s="35">
        <f t="shared" si="32"/>
        <v>1.4504168871921267E-2</v>
      </c>
      <c r="CC63" s="5">
        <f t="shared" si="33"/>
        <v>3513.332447819153</v>
      </c>
      <c r="CD63" s="35">
        <f t="shared" si="34"/>
        <v>7.0000000000000007E-2</v>
      </c>
      <c r="CE63" s="5">
        <f t="shared" si="58"/>
        <v>35942.408475664633</v>
      </c>
      <c r="CF63" s="5">
        <f t="shared" si="59"/>
        <v>210053.18911683804</v>
      </c>
      <c r="CG63" s="5">
        <f t="shared" si="35"/>
        <v>601557.59152433521</v>
      </c>
      <c r="CH63" s="5">
        <f t="shared" si="36"/>
        <v>245995.59759250266</v>
      </c>
    </row>
    <row r="64" spans="9:86" ht="14.25" customHeight="1">
      <c r="I64" s="150"/>
      <c r="J64" s="2">
        <v>59</v>
      </c>
      <c r="K64" s="118">
        <v>46631</v>
      </c>
      <c r="L64" s="5">
        <f t="shared" si="37"/>
        <v>608649.20137751789</v>
      </c>
      <c r="M64" s="5">
        <f t="shared" si="0"/>
        <v>4789.3246008246488</v>
      </c>
      <c r="N64" s="5">
        <f t="shared" si="1"/>
        <v>604.86134135421344</v>
      </c>
      <c r="O64" s="35">
        <f t="shared" si="2"/>
        <v>1.1925319346223113E-2</v>
      </c>
      <c r="P64" s="5">
        <f t="shared" si="3"/>
        <v>4184.4632594704353</v>
      </c>
      <c r="Q64" s="35">
        <f t="shared" si="4"/>
        <v>8.2500000000000004E-2</v>
      </c>
      <c r="R64" s="5">
        <f t="shared" si="38"/>
        <v>29455.65996383637</v>
      </c>
      <c r="S64" s="5">
        <f t="shared" si="39"/>
        <v>253114.49148481796</v>
      </c>
      <c r="T64" s="5">
        <f t="shared" si="5"/>
        <v>608044.34003616369</v>
      </c>
      <c r="U64" s="5">
        <f t="shared" si="6"/>
        <v>282570.15144865436</v>
      </c>
      <c r="V64" s="150"/>
      <c r="W64" s="2">
        <v>59</v>
      </c>
      <c r="X64" s="118">
        <v>46631</v>
      </c>
      <c r="Y64" s="5">
        <f t="shared" si="40"/>
        <v>607332.26382193388</v>
      </c>
      <c r="Z64" s="5">
        <f t="shared" si="41"/>
        <v>4677.7491584810314</v>
      </c>
      <c r="AA64" s="5">
        <f t="shared" si="7"/>
        <v>628.86739966813866</v>
      </c>
      <c r="AB64" s="35">
        <f t="shared" si="8"/>
        <v>1.2425502884579543E-2</v>
      </c>
      <c r="AC64" s="5">
        <f t="shared" si="9"/>
        <v>4048.8817588128927</v>
      </c>
      <c r="AD64" s="35">
        <f t="shared" si="10"/>
        <v>0.08</v>
      </c>
      <c r="AE64" s="5">
        <f t="shared" si="42"/>
        <v>30796.603577734444</v>
      </c>
      <c r="AF64" s="5">
        <f t="shared" si="43"/>
        <v>245190.59677264647</v>
      </c>
      <c r="AG64" s="5">
        <f t="shared" si="11"/>
        <v>606703.3964222658</v>
      </c>
      <c r="AH64" s="5">
        <f t="shared" si="12"/>
        <v>275987.20035038091</v>
      </c>
      <c r="AI64" s="150"/>
      <c r="AJ64" s="2">
        <v>59</v>
      </c>
      <c r="AK64" s="118">
        <v>46631</v>
      </c>
      <c r="AL64" s="5">
        <f t="shared" si="44"/>
        <v>605965.74950011633</v>
      </c>
      <c r="AM64" s="5">
        <f t="shared" si="45"/>
        <v>4567.1280654389093</v>
      </c>
      <c r="AN64" s="5">
        <f t="shared" si="13"/>
        <v>653.59926658399127</v>
      </c>
      <c r="AO64" s="35">
        <f t="shared" si="14"/>
        <v>1.294329127591458E-2</v>
      </c>
      <c r="AP64" s="5">
        <f t="shared" si="15"/>
        <v>3913.528798854918</v>
      </c>
      <c r="AQ64" s="35">
        <f t="shared" si="16"/>
        <v>7.7499999999999999E-2</v>
      </c>
      <c r="AR64" s="5">
        <f t="shared" si="46"/>
        <v>32187.849766467585</v>
      </c>
      <c r="AS64" s="5">
        <f t="shared" si="47"/>
        <v>237272.70609442805</v>
      </c>
      <c r="AT64" s="5">
        <f t="shared" si="17"/>
        <v>605312.1502335323</v>
      </c>
      <c r="AU64" s="5">
        <f t="shared" si="18"/>
        <v>269460.55586089566</v>
      </c>
      <c r="AV64" s="150"/>
      <c r="AW64" s="2">
        <v>59</v>
      </c>
      <c r="AX64" s="118">
        <v>46631</v>
      </c>
      <c r="AY64" s="5">
        <f t="shared" si="48"/>
        <v>604548.53033125505</v>
      </c>
      <c r="AZ64" s="5">
        <f t="shared" si="49"/>
        <v>4457.4924920239573</v>
      </c>
      <c r="BA64" s="5">
        <f t="shared" si="19"/>
        <v>679.06417745361341</v>
      </c>
      <c r="BB64" s="35">
        <f t="shared" si="20"/>
        <v>1.3479100056662681E-2</v>
      </c>
      <c r="BC64" s="5">
        <f t="shared" si="21"/>
        <v>3778.4283145703439</v>
      </c>
      <c r="BD64" s="35">
        <f t="shared" si="22"/>
        <v>7.4999999999999997E-2</v>
      </c>
      <c r="BE64" s="5">
        <f t="shared" si="50"/>
        <v>33630.533846198727</v>
      </c>
      <c r="BF64" s="5">
        <f t="shared" si="51"/>
        <v>229361.52318321477</v>
      </c>
      <c r="BG64" s="5">
        <f t="shared" si="23"/>
        <v>603869.46615380142</v>
      </c>
      <c r="BH64" s="5">
        <f t="shared" si="24"/>
        <v>262992.05702941353</v>
      </c>
      <c r="BI64" s="150"/>
      <c r="BJ64" s="2">
        <v>59</v>
      </c>
      <c r="BK64" s="118">
        <v>46631</v>
      </c>
      <c r="BL64" s="5">
        <f t="shared" si="52"/>
        <v>603079.50273913157</v>
      </c>
      <c r="BM64" s="5">
        <f t="shared" si="53"/>
        <v>4348.8737853582215</v>
      </c>
      <c r="BN64" s="5">
        <f t="shared" si="25"/>
        <v>705.26845630930165</v>
      </c>
      <c r="BO64" s="35">
        <f t="shared" si="26"/>
        <v>1.4033342929534908E-2</v>
      </c>
      <c r="BP64" s="5">
        <f t="shared" si="27"/>
        <v>3643.6053290489199</v>
      </c>
      <c r="BQ64" s="35">
        <f t="shared" si="28"/>
        <v>7.2499999999999995E-2</v>
      </c>
      <c r="BR64" s="5">
        <f t="shared" si="54"/>
        <v>35125.765717177565</v>
      </c>
      <c r="BS64" s="5">
        <f t="shared" si="55"/>
        <v>221457.78761895752</v>
      </c>
      <c r="BT64" s="5">
        <f t="shared" si="29"/>
        <v>602374.23428282223</v>
      </c>
      <c r="BU64" s="5">
        <f t="shared" si="30"/>
        <v>256583.55333613508</v>
      </c>
      <c r="BV64" s="150"/>
      <c r="BW64" s="2">
        <v>59</v>
      </c>
      <c r="BX64" s="118">
        <v>46631</v>
      </c>
      <c r="BY64" s="5">
        <f t="shared" si="56"/>
        <v>601557.59152433521</v>
      </c>
      <c r="BZ64" s="5">
        <f t="shared" si="57"/>
        <v>4241.3034067672888</v>
      </c>
      <c r="CA64" s="5">
        <f t="shared" si="31"/>
        <v>732.21745620866659</v>
      </c>
      <c r="CB64" s="35">
        <f t="shared" si="32"/>
        <v>1.4606431035537101E-2</v>
      </c>
      <c r="CC64" s="5">
        <f t="shared" si="33"/>
        <v>3509.0859505586222</v>
      </c>
      <c r="CD64" s="35">
        <f t="shared" si="34"/>
        <v>7.0000000000000007E-2</v>
      </c>
      <c r="CE64" s="5">
        <f t="shared" si="58"/>
        <v>36674.625931873299</v>
      </c>
      <c r="CF64" s="5">
        <f t="shared" si="59"/>
        <v>213562.27506739667</v>
      </c>
      <c r="CG64" s="5">
        <f t="shared" si="35"/>
        <v>600825.37406812655</v>
      </c>
      <c r="CH64" s="5">
        <f t="shared" si="36"/>
        <v>250236.90099926997</v>
      </c>
    </row>
    <row r="65" spans="9:86" ht="14.25" customHeight="1">
      <c r="I65" s="150"/>
      <c r="J65" s="2">
        <v>60</v>
      </c>
      <c r="K65" s="118">
        <v>46661</v>
      </c>
      <c r="L65" s="5">
        <f t="shared" si="37"/>
        <v>608044.34003616369</v>
      </c>
      <c r="M65" s="5">
        <f t="shared" si="0"/>
        <v>4789.3246008246488</v>
      </c>
      <c r="N65" s="5">
        <f t="shared" si="1"/>
        <v>609.01976307602308</v>
      </c>
      <c r="O65" s="35">
        <f t="shared" si="2"/>
        <v>1.2019250366638749E-2</v>
      </c>
      <c r="P65" s="5">
        <f t="shared" si="3"/>
        <v>4180.3048377486257</v>
      </c>
      <c r="Q65" s="35">
        <f t="shared" si="4"/>
        <v>8.2500000000000018E-2</v>
      </c>
      <c r="R65" s="5">
        <f t="shared" si="38"/>
        <v>30064.679726912393</v>
      </c>
      <c r="S65" s="5">
        <f t="shared" si="39"/>
        <v>257294.79632256657</v>
      </c>
      <c r="T65" s="5">
        <f t="shared" si="5"/>
        <v>607435.32027308771</v>
      </c>
      <c r="U65" s="5">
        <f t="shared" si="6"/>
        <v>287359.47604947898</v>
      </c>
      <c r="V65" s="150"/>
      <c r="W65" s="2">
        <v>60</v>
      </c>
      <c r="X65" s="118">
        <v>46661</v>
      </c>
      <c r="Y65" s="5">
        <f t="shared" si="40"/>
        <v>606703.3964222658</v>
      </c>
      <c r="Z65" s="5">
        <f t="shared" si="41"/>
        <v>4677.7491584810314</v>
      </c>
      <c r="AA65" s="5">
        <f t="shared" si="7"/>
        <v>633.05984899925897</v>
      </c>
      <c r="AB65" s="35">
        <f t="shared" si="8"/>
        <v>1.2521304862951169E-2</v>
      </c>
      <c r="AC65" s="5">
        <f t="shared" si="9"/>
        <v>4044.6893094817724</v>
      </c>
      <c r="AD65" s="35">
        <f t="shared" si="10"/>
        <v>0.08</v>
      </c>
      <c r="AE65" s="5">
        <f t="shared" si="42"/>
        <v>31429.663426733703</v>
      </c>
      <c r="AF65" s="5">
        <f t="shared" si="43"/>
        <v>249235.28608212824</v>
      </c>
      <c r="AG65" s="5">
        <f t="shared" si="11"/>
        <v>606070.33657326654</v>
      </c>
      <c r="AH65" s="5">
        <f t="shared" si="12"/>
        <v>280664.94950886193</v>
      </c>
      <c r="AI65" s="150"/>
      <c r="AJ65" s="2">
        <v>60</v>
      </c>
      <c r="AK65" s="118">
        <v>46661</v>
      </c>
      <c r="AL65" s="5">
        <f t="shared" si="44"/>
        <v>605312.1502335323</v>
      </c>
      <c r="AM65" s="5">
        <f t="shared" si="45"/>
        <v>4567.1280654389093</v>
      </c>
      <c r="AN65" s="5">
        <f t="shared" si="13"/>
        <v>657.8204285140132</v>
      </c>
      <c r="AO65" s="35">
        <f t="shared" si="14"/>
        <v>1.3040949432656646E-2</v>
      </c>
      <c r="AP65" s="5">
        <f t="shared" si="15"/>
        <v>3909.3076369248961</v>
      </c>
      <c r="AQ65" s="35">
        <f t="shared" si="16"/>
        <v>7.7499999999999999E-2</v>
      </c>
      <c r="AR65" s="5">
        <f t="shared" si="46"/>
        <v>32845.670194981598</v>
      </c>
      <c r="AS65" s="5">
        <f t="shared" si="47"/>
        <v>241182.01373135296</v>
      </c>
      <c r="AT65" s="5">
        <f t="shared" si="17"/>
        <v>604654.32980501826</v>
      </c>
      <c r="AU65" s="5">
        <f t="shared" si="18"/>
        <v>274027.68392633455</v>
      </c>
      <c r="AV65" s="150"/>
      <c r="AW65" s="2">
        <v>60</v>
      </c>
      <c r="AX65" s="118">
        <v>46661</v>
      </c>
      <c r="AY65" s="5">
        <f t="shared" si="48"/>
        <v>603869.46615380142</v>
      </c>
      <c r="AZ65" s="5">
        <f t="shared" si="49"/>
        <v>4457.4924920239573</v>
      </c>
      <c r="BA65" s="5">
        <f t="shared" si="19"/>
        <v>683.30832856269853</v>
      </c>
      <c r="BB65" s="35">
        <f t="shared" si="20"/>
        <v>1.3578596703983663E-2</v>
      </c>
      <c r="BC65" s="5">
        <f t="shared" si="21"/>
        <v>3774.1841634612588</v>
      </c>
      <c r="BD65" s="35">
        <f t="shared" si="22"/>
        <v>7.4999999999999997E-2</v>
      </c>
      <c r="BE65" s="5">
        <f t="shared" si="50"/>
        <v>34313.842174761427</v>
      </c>
      <c r="BF65" s="5">
        <f t="shared" si="51"/>
        <v>233135.70734667603</v>
      </c>
      <c r="BG65" s="5">
        <f t="shared" si="23"/>
        <v>603186.15782523877</v>
      </c>
      <c r="BH65" s="5">
        <f t="shared" si="24"/>
        <v>267449.54952143744</v>
      </c>
      <c r="BI65" s="150"/>
      <c r="BJ65" s="2">
        <v>60</v>
      </c>
      <c r="BK65" s="118">
        <v>46661</v>
      </c>
      <c r="BL65" s="5">
        <f t="shared" si="52"/>
        <v>602374.23428282223</v>
      </c>
      <c r="BM65" s="5">
        <f t="shared" si="53"/>
        <v>4348.8737853582215</v>
      </c>
      <c r="BN65" s="5">
        <f t="shared" si="25"/>
        <v>709.52945323283711</v>
      </c>
      <c r="BO65" s="35">
        <f t="shared" si="26"/>
        <v>1.4134657417628605E-2</v>
      </c>
      <c r="BP65" s="5">
        <f t="shared" si="27"/>
        <v>3639.3443321253844</v>
      </c>
      <c r="BQ65" s="35">
        <f t="shared" si="28"/>
        <v>7.2499999999999995E-2</v>
      </c>
      <c r="BR65" s="5">
        <f t="shared" si="54"/>
        <v>35835.295170410405</v>
      </c>
      <c r="BS65" s="5">
        <f t="shared" si="55"/>
        <v>225097.13195108291</v>
      </c>
      <c r="BT65" s="5">
        <f t="shared" si="29"/>
        <v>601664.70482958935</v>
      </c>
      <c r="BU65" s="5">
        <f t="shared" si="30"/>
        <v>260932.42712149333</v>
      </c>
      <c r="BV65" s="150"/>
      <c r="BW65" s="2">
        <v>60</v>
      </c>
      <c r="BX65" s="118">
        <v>46661</v>
      </c>
      <c r="BY65" s="5">
        <f t="shared" si="56"/>
        <v>600825.37406812655</v>
      </c>
      <c r="BZ65" s="5">
        <f t="shared" si="57"/>
        <v>4241.3034067672888</v>
      </c>
      <c r="CA65" s="5">
        <f t="shared" si="31"/>
        <v>736.48872470321703</v>
      </c>
      <c r="CB65" s="35">
        <f t="shared" si="32"/>
        <v>1.4709539706351506E-2</v>
      </c>
      <c r="CC65" s="5">
        <f t="shared" si="33"/>
        <v>3504.8146820640718</v>
      </c>
      <c r="CD65" s="35">
        <f t="shared" si="34"/>
        <v>7.0000000000000007E-2</v>
      </c>
      <c r="CE65" s="5">
        <f t="shared" si="58"/>
        <v>37411.114656576516</v>
      </c>
      <c r="CF65" s="5">
        <f t="shared" si="59"/>
        <v>217067.08974946075</v>
      </c>
      <c r="CG65" s="5">
        <f t="shared" si="35"/>
        <v>600088.88534342335</v>
      </c>
      <c r="CH65" s="5">
        <f t="shared" si="36"/>
        <v>254478.20440603726</v>
      </c>
    </row>
    <row r="66" spans="9:86" ht="14.25" customHeight="1">
      <c r="I66" s="150"/>
      <c r="J66" s="2">
        <v>61</v>
      </c>
      <c r="K66" s="118">
        <v>46692</v>
      </c>
      <c r="L66" s="5">
        <f t="shared" si="37"/>
        <v>607435.32027308771</v>
      </c>
      <c r="M66" s="5">
        <f t="shared" si="0"/>
        <v>4789.3246008246488</v>
      </c>
      <c r="N66" s="5">
        <f t="shared" si="1"/>
        <v>613.2067739471704</v>
      </c>
      <c r="O66" s="35">
        <f t="shared" si="2"/>
        <v>1.2114016162342776E-2</v>
      </c>
      <c r="P66" s="5">
        <f t="shared" si="3"/>
        <v>4176.1178268774784</v>
      </c>
      <c r="Q66" s="35">
        <f t="shared" si="4"/>
        <v>8.2500000000000018E-2</v>
      </c>
      <c r="R66" s="5">
        <f t="shared" si="38"/>
        <v>30677.886500859564</v>
      </c>
      <c r="S66" s="5">
        <f t="shared" si="39"/>
        <v>261470.91414944406</v>
      </c>
      <c r="T66" s="5">
        <f t="shared" si="5"/>
        <v>606822.11349914048</v>
      </c>
      <c r="U66" s="5">
        <f t="shared" si="6"/>
        <v>292148.8006503036</v>
      </c>
      <c r="V66" s="150"/>
      <c r="W66" s="2">
        <v>61</v>
      </c>
      <c r="X66" s="118">
        <v>46692</v>
      </c>
      <c r="Y66" s="5">
        <f t="shared" si="40"/>
        <v>606070.33657326654</v>
      </c>
      <c r="Z66" s="5">
        <f t="shared" si="41"/>
        <v>4677.7491584810314</v>
      </c>
      <c r="AA66" s="5">
        <f t="shared" si="7"/>
        <v>637.28024799258765</v>
      </c>
      <c r="AB66" s="35">
        <f t="shared" si="8"/>
        <v>1.2617946324760571E-2</v>
      </c>
      <c r="AC66" s="5">
        <f t="shared" si="9"/>
        <v>4040.4689104884437</v>
      </c>
      <c r="AD66" s="35">
        <f t="shared" si="10"/>
        <v>0.08</v>
      </c>
      <c r="AE66" s="5">
        <f t="shared" si="42"/>
        <v>32066.943674726292</v>
      </c>
      <c r="AF66" s="5">
        <f t="shared" si="43"/>
        <v>253275.75499261668</v>
      </c>
      <c r="AG66" s="5">
        <f t="shared" si="11"/>
        <v>605433.05632527394</v>
      </c>
      <c r="AH66" s="5">
        <f t="shared" si="12"/>
        <v>285342.69866734295</v>
      </c>
      <c r="AI66" s="150"/>
      <c r="AJ66" s="2">
        <v>61</v>
      </c>
      <c r="AK66" s="118">
        <v>46692</v>
      </c>
      <c r="AL66" s="5">
        <f t="shared" si="44"/>
        <v>604654.32980501826</v>
      </c>
      <c r="AM66" s="5">
        <f t="shared" si="45"/>
        <v>4567.1280654389093</v>
      </c>
      <c r="AN66" s="5">
        <f t="shared" si="13"/>
        <v>662.06885211483313</v>
      </c>
      <c r="AO66" s="35">
        <f t="shared" si="14"/>
        <v>1.3139451474596983E-2</v>
      </c>
      <c r="AP66" s="5">
        <f t="shared" si="15"/>
        <v>3905.0592133240762</v>
      </c>
      <c r="AQ66" s="35">
        <f t="shared" si="16"/>
        <v>7.7499999999999999E-2</v>
      </c>
      <c r="AR66" s="5">
        <f t="shared" si="46"/>
        <v>33507.739047096431</v>
      </c>
      <c r="AS66" s="5">
        <f t="shared" si="47"/>
        <v>245087.07294467703</v>
      </c>
      <c r="AT66" s="5">
        <f t="shared" si="17"/>
        <v>603992.26095290342</v>
      </c>
      <c r="AU66" s="5">
        <f t="shared" si="18"/>
        <v>278594.81199177343</v>
      </c>
      <c r="AV66" s="150"/>
      <c r="AW66" s="2">
        <v>61</v>
      </c>
      <c r="AX66" s="118">
        <v>46692</v>
      </c>
      <c r="AY66" s="5">
        <f t="shared" si="48"/>
        <v>603186.15782523877</v>
      </c>
      <c r="AZ66" s="5">
        <f t="shared" si="49"/>
        <v>4457.4924920239573</v>
      </c>
      <c r="BA66" s="5">
        <f t="shared" si="19"/>
        <v>687.57900561621545</v>
      </c>
      <c r="BB66" s="35">
        <f t="shared" si="20"/>
        <v>1.36789413356948E-2</v>
      </c>
      <c r="BC66" s="5">
        <f t="shared" si="21"/>
        <v>3769.9134864077419</v>
      </c>
      <c r="BD66" s="35">
        <f t="shared" si="22"/>
        <v>7.4999999999999997E-2</v>
      </c>
      <c r="BE66" s="5">
        <f t="shared" si="50"/>
        <v>35001.421180377642</v>
      </c>
      <c r="BF66" s="5">
        <f t="shared" si="51"/>
        <v>236905.62083308378</v>
      </c>
      <c r="BG66" s="5">
        <f t="shared" si="23"/>
        <v>602498.57881962252</v>
      </c>
      <c r="BH66" s="5">
        <f t="shared" si="24"/>
        <v>271907.04201346141</v>
      </c>
      <c r="BI66" s="150"/>
      <c r="BJ66" s="2">
        <v>61</v>
      </c>
      <c r="BK66" s="118">
        <v>46692</v>
      </c>
      <c r="BL66" s="5">
        <f t="shared" si="52"/>
        <v>601664.70482958935</v>
      </c>
      <c r="BM66" s="5">
        <f t="shared" si="53"/>
        <v>4348.8737853582215</v>
      </c>
      <c r="BN66" s="5">
        <f t="shared" si="25"/>
        <v>713.81619367945268</v>
      </c>
      <c r="BO66" s="35">
        <f t="shared" si="26"/>
        <v>1.4236823691659857E-2</v>
      </c>
      <c r="BP66" s="5">
        <f t="shared" si="27"/>
        <v>3635.0575916787689</v>
      </c>
      <c r="BQ66" s="35">
        <f t="shared" si="28"/>
        <v>7.2499999999999995E-2</v>
      </c>
      <c r="BR66" s="5">
        <f t="shared" si="54"/>
        <v>36549.111364089855</v>
      </c>
      <c r="BS66" s="5">
        <f t="shared" si="55"/>
        <v>228732.18954276168</v>
      </c>
      <c r="BT66" s="5">
        <f t="shared" si="29"/>
        <v>600950.88863590988</v>
      </c>
      <c r="BU66" s="5">
        <f t="shared" si="30"/>
        <v>265281.30090685154</v>
      </c>
      <c r="BV66" s="150"/>
      <c r="BW66" s="2">
        <v>61</v>
      </c>
      <c r="BX66" s="118">
        <v>46692</v>
      </c>
      <c r="BY66" s="5">
        <f t="shared" si="56"/>
        <v>600088.88534342335</v>
      </c>
      <c r="BZ66" s="5">
        <f t="shared" si="57"/>
        <v>4241.3034067672888</v>
      </c>
      <c r="CA66" s="5">
        <f t="shared" si="31"/>
        <v>740.78490893065236</v>
      </c>
      <c r="CB66" s="35">
        <f t="shared" si="32"/>
        <v>1.4813503673010917E-2</v>
      </c>
      <c r="CC66" s="5">
        <f t="shared" si="33"/>
        <v>3500.5184978366365</v>
      </c>
      <c r="CD66" s="35">
        <f t="shared" si="34"/>
        <v>7.0000000000000007E-2</v>
      </c>
      <c r="CE66" s="5">
        <f t="shared" si="58"/>
        <v>38151.89956550717</v>
      </c>
      <c r="CF66" s="5">
        <f t="shared" si="59"/>
        <v>220567.60824729738</v>
      </c>
      <c r="CG66" s="5">
        <f t="shared" si="35"/>
        <v>599348.10043449269</v>
      </c>
      <c r="CH66" s="5">
        <f t="shared" si="36"/>
        <v>258719.50781280454</v>
      </c>
    </row>
    <row r="67" spans="9:86" ht="14.25" customHeight="1">
      <c r="I67" s="150"/>
      <c r="J67" s="2">
        <v>62</v>
      </c>
      <c r="K67" s="118">
        <v>46722</v>
      </c>
      <c r="L67" s="5">
        <f t="shared" si="37"/>
        <v>606822.11349914048</v>
      </c>
      <c r="M67" s="5">
        <f t="shared" si="0"/>
        <v>4789.3246008246488</v>
      </c>
      <c r="N67" s="5">
        <f t="shared" si="1"/>
        <v>617.42257051805791</v>
      </c>
      <c r="O67" s="35">
        <f t="shared" si="2"/>
        <v>1.2209625657004322E-2</v>
      </c>
      <c r="P67" s="5">
        <f t="shared" si="3"/>
        <v>4171.9020303065909</v>
      </c>
      <c r="Q67" s="35">
        <f t="shared" si="4"/>
        <v>8.2500000000000004E-2</v>
      </c>
      <c r="R67" s="5">
        <f t="shared" si="38"/>
        <v>31295.309071377622</v>
      </c>
      <c r="S67" s="5">
        <f t="shared" si="39"/>
        <v>265642.81617975066</v>
      </c>
      <c r="T67" s="5">
        <f t="shared" si="5"/>
        <v>606204.69092862238</v>
      </c>
      <c r="U67" s="5">
        <f t="shared" si="6"/>
        <v>296938.12525112828</v>
      </c>
      <c r="V67" s="150"/>
      <c r="W67" s="2">
        <v>62</v>
      </c>
      <c r="X67" s="118">
        <v>46722</v>
      </c>
      <c r="Y67" s="5">
        <f t="shared" si="40"/>
        <v>605433.05632527394</v>
      </c>
      <c r="Z67" s="5">
        <f t="shared" si="41"/>
        <v>4677.7491584810314</v>
      </c>
      <c r="AA67" s="5">
        <f t="shared" si="7"/>
        <v>641.52878297920506</v>
      </c>
      <c r="AB67" s="35">
        <f t="shared" si="8"/>
        <v>1.2715436191205359E-2</v>
      </c>
      <c r="AC67" s="5">
        <f t="shared" si="9"/>
        <v>4036.2203755018263</v>
      </c>
      <c r="AD67" s="35">
        <f t="shared" si="10"/>
        <v>0.08</v>
      </c>
      <c r="AE67" s="5">
        <f t="shared" si="42"/>
        <v>32708.472457705495</v>
      </c>
      <c r="AF67" s="5">
        <f t="shared" si="43"/>
        <v>257311.9753681185</v>
      </c>
      <c r="AG67" s="5">
        <f t="shared" si="11"/>
        <v>604791.5275422947</v>
      </c>
      <c r="AH67" s="5">
        <f t="shared" si="12"/>
        <v>290020.44782582397</v>
      </c>
      <c r="AI67" s="150"/>
      <c r="AJ67" s="2">
        <v>62</v>
      </c>
      <c r="AK67" s="118">
        <v>46722</v>
      </c>
      <c r="AL67" s="5">
        <f t="shared" si="44"/>
        <v>603992.26095290342</v>
      </c>
      <c r="AM67" s="5">
        <f t="shared" si="45"/>
        <v>4567.1280654389093</v>
      </c>
      <c r="AN67" s="5">
        <f t="shared" si="13"/>
        <v>666.3447134514081</v>
      </c>
      <c r="AO67" s="35">
        <f t="shared" si="14"/>
        <v>1.3238806319805478E-2</v>
      </c>
      <c r="AP67" s="5">
        <f t="shared" si="15"/>
        <v>3900.7833519875012</v>
      </c>
      <c r="AQ67" s="35">
        <f t="shared" si="16"/>
        <v>7.7499999999999999E-2</v>
      </c>
      <c r="AR67" s="5">
        <f t="shared" si="46"/>
        <v>34174.083760547837</v>
      </c>
      <c r="AS67" s="5">
        <f t="shared" si="47"/>
        <v>248987.85629666454</v>
      </c>
      <c r="AT67" s="5">
        <f t="shared" si="17"/>
        <v>603325.91623945197</v>
      </c>
      <c r="AU67" s="5">
        <f t="shared" si="18"/>
        <v>283161.94005721237</v>
      </c>
      <c r="AV67" s="150"/>
      <c r="AW67" s="2">
        <v>62</v>
      </c>
      <c r="AX67" s="118">
        <v>46722</v>
      </c>
      <c r="AY67" s="5">
        <f t="shared" si="48"/>
        <v>602498.57881962252</v>
      </c>
      <c r="AZ67" s="5">
        <f t="shared" si="49"/>
        <v>4457.4924920239573</v>
      </c>
      <c r="BA67" s="5">
        <f t="shared" si="19"/>
        <v>691.87637440131675</v>
      </c>
      <c r="BB67" s="35">
        <f t="shared" si="20"/>
        <v>1.3780142866198244E-2</v>
      </c>
      <c r="BC67" s="5">
        <f t="shared" si="21"/>
        <v>3765.6161176226406</v>
      </c>
      <c r="BD67" s="35">
        <f t="shared" si="22"/>
        <v>7.4999999999999997E-2</v>
      </c>
      <c r="BE67" s="5">
        <f t="shared" si="50"/>
        <v>35693.297554778961</v>
      </c>
      <c r="BF67" s="5">
        <f t="shared" si="51"/>
        <v>240671.23695070643</v>
      </c>
      <c r="BG67" s="5">
        <f t="shared" si="23"/>
        <v>601806.70244522125</v>
      </c>
      <c r="BH67" s="5">
        <f t="shared" si="24"/>
        <v>276364.53450548538</v>
      </c>
      <c r="BI67" s="150"/>
      <c r="BJ67" s="2">
        <v>62</v>
      </c>
      <c r="BK67" s="118">
        <v>46722</v>
      </c>
      <c r="BL67" s="5">
        <f t="shared" si="52"/>
        <v>600950.88863590988</v>
      </c>
      <c r="BM67" s="5">
        <f t="shared" si="53"/>
        <v>4348.8737853582215</v>
      </c>
      <c r="BN67" s="5">
        <f t="shared" si="25"/>
        <v>718.12883318293279</v>
      </c>
      <c r="BO67" s="35">
        <f t="shared" si="26"/>
        <v>1.4339850661933527E-2</v>
      </c>
      <c r="BP67" s="5">
        <f t="shared" si="27"/>
        <v>3630.7449521752887</v>
      </c>
      <c r="BQ67" s="35">
        <f t="shared" si="28"/>
        <v>7.2499999999999995E-2</v>
      </c>
      <c r="BR67" s="5">
        <f t="shared" si="54"/>
        <v>37267.240197272789</v>
      </c>
      <c r="BS67" s="5">
        <f t="shared" si="55"/>
        <v>232362.93449493698</v>
      </c>
      <c r="BT67" s="5">
        <f t="shared" si="29"/>
        <v>600232.75980272691</v>
      </c>
      <c r="BU67" s="5">
        <f t="shared" si="30"/>
        <v>269630.17469220975</v>
      </c>
      <c r="BV67" s="150"/>
      <c r="BW67" s="2">
        <v>62</v>
      </c>
      <c r="BX67" s="118">
        <v>46722</v>
      </c>
      <c r="BY67" s="5">
        <f t="shared" si="56"/>
        <v>599348.10043449269</v>
      </c>
      <c r="BZ67" s="5">
        <f t="shared" si="57"/>
        <v>4241.3034067672888</v>
      </c>
      <c r="CA67" s="5">
        <f t="shared" si="31"/>
        <v>745.10615423274794</v>
      </c>
      <c r="CB67" s="35">
        <f t="shared" si="32"/>
        <v>1.491833184139746E-2</v>
      </c>
      <c r="CC67" s="5">
        <f t="shared" si="33"/>
        <v>3496.1972525345409</v>
      </c>
      <c r="CD67" s="35">
        <f t="shared" si="34"/>
        <v>7.0000000000000007E-2</v>
      </c>
      <c r="CE67" s="5">
        <f t="shared" si="58"/>
        <v>38897.005719739915</v>
      </c>
      <c r="CF67" s="5">
        <f t="shared" si="59"/>
        <v>224063.80549983191</v>
      </c>
      <c r="CG67" s="5">
        <f t="shared" si="35"/>
        <v>598602.99428025994</v>
      </c>
      <c r="CH67" s="5">
        <f t="shared" si="36"/>
        <v>262960.81121957186</v>
      </c>
    </row>
    <row r="68" spans="9:86" ht="14.25" customHeight="1">
      <c r="I68" s="150"/>
      <c r="J68" s="2">
        <v>63</v>
      </c>
      <c r="K68" s="118">
        <v>46753</v>
      </c>
      <c r="L68" s="5">
        <f t="shared" si="37"/>
        <v>606204.69092862238</v>
      </c>
      <c r="M68" s="5">
        <f t="shared" si="0"/>
        <v>4789.3246008246488</v>
      </c>
      <c r="N68" s="5">
        <f t="shared" si="1"/>
        <v>621.66735069036986</v>
      </c>
      <c r="O68" s="35">
        <f t="shared" si="2"/>
        <v>1.2306087893936831E-2</v>
      </c>
      <c r="P68" s="5">
        <f t="shared" si="3"/>
        <v>4167.6572501342789</v>
      </c>
      <c r="Q68" s="35">
        <f t="shared" si="4"/>
        <v>8.2500000000000004E-2</v>
      </c>
      <c r="R68" s="5">
        <f t="shared" si="38"/>
        <v>31916.976422067994</v>
      </c>
      <c r="S68" s="5">
        <f t="shared" si="39"/>
        <v>269810.47342988494</v>
      </c>
      <c r="T68" s="5">
        <f t="shared" si="5"/>
        <v>605583.02357793204</v>
      </c>
      <c r="U68" s="5">
        <f t="shared" si="6"/>
        <v>301727.44985195296</v>
      </c>
      <c r="V68" s="150"/>
      <c r="W68" s="2">
        <v>63</v>
      </c>
      <c r="X68" s="118">
        <v>46753</v>
      </c>
      <c r="Y68" s="5">
        <f t="shared" si="40"/>
        <v>604791.5275422947</v>
      </c>
      <c r="Z68" s="5">
        <f t="shared" si="41"/>
        <v>4677.7491584810314</v>
      </c>
      <c r="AA68" s="5">
        <f t="shared" si="7"/>
        <v>645.80564153239993</v>
      </c>
      <c r="AB68" s="35">
        <f t="shared" si="8"/>
        <v>1.2813783503021781E-2</v>
      </c>
      <c r="AC68" s="5">
        <f t="shared" si="9"/>
        <v>4031.9435169486314</v>
      </c>
      <c r="AD68" s="35">
        <f t="shared" si="10"/>
        <v>0.08</v>
      </c>
      <c r="AE68" s="5">
        <f t="shared" si="42"/>
        <v>33354.278099237898</v>
      </c>
      <c r="AF68" s="5">
        <f t="shared" si="43"/>
        <v>261343.91888506713</v>
      </c>
      <c r="AG68" s="5">
        <f t="shared" si="11"/>
        <v>604145.72190076229</v>
      </c>
      <c r="AH68" s="5">
        <f t="shared" si="12"/>
        <v>294698.19698430505</v>
      </c>
      <c r="AI68" s="150"/>
      <c r="AJ68" s="2">
        <v>63</v>
      </c>
      <c r="AK68" s="118">
        <v>46753</v>
      </c>
      <c r="AL68" s="5">
        <f t="shared" si="44"/>
        <v>603325.91623945197</v>
      </c>
      <c r="AM68" s="5">
        <f t="shared" si="45"/>
        <v>4567.1280654389093</v>
      </c>
      <c r="AN68" s="5">
        <f t="shared" si="13"/>
        <v>670.64818972578223</v>
      </c>
      <c r="AO68" s="35">
        <f t="shared" si="14"/>
        <v>1.3339023005793326E-2</v>
      </c>
      <c r="AP68" s="5">
        <f t="shared" si="15"/>
        <v>3896.4798757131271</v>
      </c>
      <c r="AQ68" s="35">
        <f t="shared" si="16"/>
        <v>7.7499999999999999E-2</v>
      </c>
      <c r="AR68" s="5">
        <f t="shared" si="46"/>
        <v>34844.731950273621</v>
      </c>
      <c r="AS68" s="5">
        <f t="shared" si="47"/>
        <v>252884.33617237766</v>
      </c>
      <c r="AT68" s="5">
        <f t="shared" si="17"/>
        <v>602655.26804972615</v>
      </c>
      <c r="AU68" s="5">
        <f t="shared" si="18"/>
        <v>287729.06812265131</v>
      </c>
      <c r="AV68" s="150"/>
      <c r="AW68" s="2">
        <v>63</v>
      </c>
      <c r="AX68" s="118">
        <v>46753</v>
      </c>
      <c r="AY68" s="5">
        <f t="shared" si="48"/>
        <v>601806.70244522125</v>
      </c>
      <c r="AZ68" s="5">
        <f t="shared" si="49"/>
        <v>4457.4924920239573</v>
      </c>
      <c r="BA68" s="5">
        <f t="shared" si="19"/>
        <v>696.20060174132459</v>
      </c>
      <c r="BB68" s="35">
        <f t="shared" si="20"/>
        <v>1.3882210329248277E-2</v>
      </c>
      <c r="BC68" s="5">
        <f t="shared" si="21"/>
        <v>3761.2918902826327</v>
      </c>
      <c r="BD68" s="35">
        <f t="shared" si="22"/>
        <v>7.4999999999999997E-2</v>
      </c>
      <c r="BE68" s="5">
        <f t="shared" si="50"/>
        <v>36389.498156520283</v>
      </c>
      <c r="BF68" s="5">
        <f t="shared" si="51"/>
        <v>244432.52884098905</v>
      </c>
      <c r="BG68" s="5">
        <f t="shared" si="23"/>
        <v>601110.50184347993</v>
      </c>
      <c r="BH68" s="5">
        <f t="shared" si="24"/>
        <v>280822.02699750935</v>
      </c>
      <c r="BI68" s="150"/>
      <c r="BJ68" s="2">
        <v>63</v>
      </c>
      <c r="BK68" s="118">
        <v>46753</v>
      </c>
      <c r="BL68" s="5">
        <f t="shared" si="52"/>
        <v>600232.75980272691</v>
      </c>
      <c r="BM68" s="5">
        <f t="shared" si="53"/>
        <v>4348.8737853582215</v>
      </c>
      <c r="BN68" s="5">
        <f t="shared" si="25"/>
        <v>722.46752821674636</v>
      </c>
      <c r="BO68" s="35">
        <f t="shared" si="26"/>
        <v>1.4443747358025441E-2</v>
      </c>
      <c r="BP68" s="5">
        <f t="shared" si="27"/>
        <v>3626.4062571414752</v>
      </c>
      <c r="BQ68" s="35">
        <f t="shared" si="28"/>
        <v>7.2499999999999995E-2</v>
      </c>
      <c r="BR68" s="5">
        <f t="shared" si="54"/>
        <v>37989.707725489534</v>
      </c>
      <c r="BS68" s="5">
        <f t="shared" si="55"/>
        <v>235989.34075207845</v>
      </c>
      <c r="BT68" s="5">
        <f t="shared" si="29"/>
        <v>599510.29227451014</v>
      </c>
      <c r="BU68" s="5">
        <f t="shared" si="30"/>
        <v>273979.04847756797</v>
      </c>
      <c r="BV68" s="150"/>
      <c r="BW68" s="2">
        <v>63</v>
      </c>
      <c r="BX68" s="118">
        <v>46753</v>
      </c>
      <c r="BY68" s="5">
        <f t="shared" si="56"/>
        <v>598602.99428025994</v>
      </c>
      <c r="BZ68" s="5">
        <f t="shared" si="57"/>
        <v>4241.3034067672888</v>
      </c>
      <c r="CA68" s="5">
        <f t="shared" si="31"/>
        <v>749.45260679910552</v>
      </c>
      <c r="CB68" s="35">
        <f t="shared" si="32"/>
        <v>1.502403323659058E-2</v>
      </c>
      <c r="CC68" s="5">
        <f t="shared" si="33"/>
        <v>3491.8507999681833</v>
      </c>
      <c r="CD68" s="35">
        <f t="shared" si="34"/>
        <v>7.0000000000000007E-2</v>
      </c>
      <c r="CE68" s="5">
        <f t="shared" si="58"/>
        <v>39646.458326539017</v>
      </c>
      <c r="CF68" s="5">
        <f t="shared" si="59"/>
        <v>227555.65629980009</v>
      </c>
      <c r="CG68" s="5">
        <f t="shared" si="35"/>
        <v>597853.54167346086</v>
      </c>
      <c r="CH68" s="5">
        <f t="shared" si="36"/>
        <v>267202.11462633911</v>
      </c>
    </row>
    <row r="69" spans="9:86" ht="14.25" customHeight="1">
      <c r="I69" s="150"/>
      <c r="J69" s="2">
        <v>64</v>
      </c>
      <c r="K69" s="118">
        <v>46784</v>
      </c>
      <c r="L69" s="5">
        <f t="shared" si="37"/>
        <v>605583.02357793204</v>
      </c>
      <c r="M69" s="5">
        <f t="shared" si="0"/>
        <v>4789.3246008246488</v>
      </c>
      <c r="N69" s="5">
        <f t="shared" si="1"/>
        <v>625.94131372636639</v>
      </c>
      <c r="O69" s="35">
        <f t="shared" si="2"/>
        <v>1.2403412038101452E-2</v>
      </c>
      <c r="P69" s="5">
        <f t="shared" si="3"/>
        <v>4163.3832870982824</v>
      </c>
      <c r="Q69" s="35">
        <f t="shared" si="4"/>
        <v>8.249999999999999E-2</v>
      </c>
      <c r="R69" s="5">
        <f t="shared" si="38"/>
        <v>32542.917735794359</v>
      </c>
      <c r="S69" s="5">
        <f t="shared" si="39"/>
        <v>273973.85671698319</v>
      </c>
      <c r="T69" s="5">
        <f t="shared" si="5"/>
        <v>604957.08226420567</v>
      </c>
      <c r="U69" s="5">
        <f t="shared" si="6"/>
        <v>306516.77445277758</v>
      </c>
      <c r="V69" s="150"/>
      <c r="W69" s="2">
        <v>64</v>
      </c>
      <c r="X69" s="118">
        <v>46784</v>
      </c>
      <c r="Y69" s="5">
        <f t="shared" si="40"/>
        <v>604145.72190076229</v>
      </c>
      <c r="Z69" s="5">
        <f t="shared" si="41"/>
        <v>4677.7491584810314</v>
      </c>
      <c r="AA69" s="5">
        <f t="shared" si="7"/>
        <v>650.11101247594934</v>
      </c>
      <c r="AB69" s="35">
        <f t="shared" si="8"/>
        <v>1.2912997422487499E-2</v>
      </c>
      <c r="AC69" s="5">
        <f t="shared" si="9"/>
        <v>4027.638146005082</v>
      </c>
      <c r="AD69" s="35">
        <f t="shared" si="10"/>
        <v>0.08</v>
      </c>
      <c r="AE69" s="5">
        <f t="shared" si="42"/>
        <v>34004.389111713848</v>
      </c>
      <c r="AF69" s="5">
        <f t="shared" si="43"/>
        <v>265371.55703107221</v>
      </c>
      <c r="AG69" s="5">
        <f t="shared" si="11"/>
        <v>603495.61088828638</v>
      </c>
      <c r="AH69" s="5">
        <f t="shared" si="12"/>
        <v>299375.94614278607</v>
      </c>
      <c r="AI69" s="150"/>
      <c r="AJ69" s="2">
        <v>64</v>
      </c>
      <c r="AK69" s="118">
        <v>46784</v>
      </c>
      <c r="AL69" s="5">
        <f t="shared" si="44"/>
        <v>602655.26804972615</v>
      </c>
      <c r="AM69" s="5">
        <f t="shared" si="45"/>
        <v>4567.1280654389093</v>
      </c>
      <c r="AN69" s="5">
        <f t="shared" si="13"/>
        <v>674.97945928442778</v>
      </c>
      <c r="AO69" s="35">
        <f t="shared" si="14"/>
        <v>1.3440110691515284E-2</v>
      </c>
      <c r="AP69" s="5">
        <f t="shared" si="15"/>
        <v>3892.1486061544815</v>
      </c>
      <c r="AQ69" s="35">
        <f t="shared" si="16"/>
        <v>7.7499999999999999E-2</v>
      </c>
      <c r="AR69" s="5">
        <f t="shared" si="46"/>
        <v>35519.711409558047</v>
      </c>
      <c r="AS69" s="5">
        <f t="shared" si="47"/>
        <v>256776.48477853215</v>
      </c>
      <c r="AT69" s="5">
        <f t="shared" si="17"/>
        <v>601980.28859044169</v>
      </c>
      <c r="AU69" s="5">
        <f t="shared" si="18"/>
        <v>292296.19618809019</v>
      </c>
      <c r="AV69" s="150"/>
      <c r="AW69" s="2">
        <v>64</v>
      </c>
      <c r="AX69" s="118">
        <v>46784</v>
      </c>
      <c r="AY69" s="5">
        <f t="shared" si="48"/>
        <v>601110.50184347993</v>
      </c>
      <c r="AZ69" s="5">
        <f t="shared" si="49"/>
        <v>4457.4924920239573</v>
      </c>
      <c r="BA69" s="5">
        <f t="shared" si="19"/>
        <v>700.55185550220813</v>
      </c>
      <c r="BB69" s="35">
        <f t="shared" si="20"/>
        <v>1.3985152879953269E-2</v>
      </c>
      <c r="BC69" s="5">
        <f t="shared" si="21"/>
        <v>3756.9406365217492</v>
      </c>
      <c r="BD69" s="35">
        <f t="shared" si="22"/>
        <v>7.4999999999999997E-2</v>
      </c>
      <c r="BE69" s="5">
        <f t="shared" si="50"/>
        <v>37090.05001202249</v>
      </c>
      <c r="BF69" s="5">
        <f t="shared" si="51"/>
        <v>248189.46947751081</v>
      </c>
      <c r="BG69" s="5">
        <f t="shared" si="23"/>
        <v>600409.94998797774</v>
      </c>
      <c r="BH69" s="5">
        <f t="shared" si="24"/>
        <v>285279.51948953327</v>
      </c>
      <c r="BI69" s="150"/>
      <c r="BJ69" s="2">
        <v>64</v>
      </c>
      <c r="BK69" s="118">
        <v>46784</v>
      </c>
      <c r="BL69" s="5">
        <f t="shared" si="52"/>
        <v>599510.29227451014</v>
      </c>
      <c r="BM69" s="5">
        <f t="shared" si="53"/>
        <v>4348.8737853582215</v>
      </c>
      <c r="BN69" s="5">
        <f t="shared" si="25"/>
        <v>726.83243619972291</v>
      </c>
      <c r="BO69" s="35">
        <f t="shared" si="26"/>
        <v>1.4548522930783911E-2</v>
      </c>
      <c r="BP69" s="5">
        <f t="shared" si="27"/>
        <v>3622.0413491584986</v>
      </c>
      <c r="BQ69" s="35">
        <f t="shared" si="28"/>
        <v>7.2499999999999995E-2</v>
      </c>
      <c r="BR69" s="5">
        <f t="shared" si="54"/>
        <v>38716.540161689256</v>
      </c>
      <c r="BS69" s="5">
        <f t="shared" si="55"/>
        <v>239611.38210123696</v>
      </c>
      <c r="BT69" s="5">
        <f t="shared" si="29"/>
        <v>598783.45983831037</v>
      </c>
      <c r="BU69" s="5">
        <f t="shared" si="30"/>
        <v>278327.92226292624</v>
      </c>
      <c r="BV69" s="150"/>
      <c r="BW69" s="2">
        <v>64</v>
      </c>
      <c r="BX69" s="118">
        <v>46784</v>
      </c>
      <c r="BY69" s="5">
        <f t="shared" si="56"/>
        <v>597853.54167346086</v>
      </c>
      <c r="BZ69" s="5">
        <f t="shared" si="57"/>
        <v>4241.3034067672888</v>
      </c>
      <c r="CA69" s="5">
        <f t="shared" si="31"/>
        <v>753.82441367210049</v>
      </c>
      <c r="CB69" s="35">
        <f t="shared" si="32"/>
        <v>1.5130617004868299E-2</v>
      </c>
      <c r="CC69" s="5">
        <f t="shared" si="33"/>
        <v>3487.4789930951883</v>
      </c>
      <c r="CD69" s="35">
        <f t="shared" si="34"/>
        <v>7.0000000000000007E-2</v>
      </c>
      <c r="CE69" s="5">
        <f t="shared" si="58"/>
        <v>40400.282740211114</v>
      </c>
      <c r="CF69" s="5">
        <f t="shared" si="59"/>
        <v>231043.13529289528</v>
      </c>
      <c r="CG69" s="5">
        <f t="shared" si="35"/>
        <v>597099.71725978877</v>
      </c>
      <c r="CH69" s="5">
        <f t="shared" si="36"/>
        <v>271443.41803310637</v>
      </c>
    </row>
    <row r="70" spans="9:86" ht="14.25" customHeight="1">
      <c r="I70" s="150"/>
      <c r="J70" s="2">
        <v>65</v>
      </c>
      <c r="K70" s="118">
        <v>46813</v>
      </c>
      <c r="L70" s="5">
        <f t="shared" si="37"/>
        <v>604957.08226420567</v>
      </c>
      <c r="M70" s="5">
        <f t="shared" si="0"/>
        <v>4789.3246008246488</v>
      </c>
      <c r="N70" s="5">
        <f t="shared" si="1"/>
        <v>630.24466025823494</v>
      </c>
      <c r="O70" s="35">
        <f t="shared" si="2"/>
        <v>1.2501607378150875E-2</v>
      </c>
      <c r="P70" s="5">
        <f t="shared" si="3"/>
        <v>4159.0799405664138</v>
      </c>
      <c r="Q70" s="35">
        <f t="shared" si="4"/>
        <v>8.2500000000000004E-2</v>
      </c>
      <c r="R70" s="5">
        <f t="shared" si="38"/>
        <v>33173.16239605259</v>
      </c>
      <c r="S70" s="5">
        <f t="shared" si="39"/>
        <v>278132.93665754958</v>
      </c>
      <c r="T70" s="5">
        <f t="shared" si="5"/>
        <v>604326.83760394738</v>
      </c>
      <c r="U70" s="5">
        <f t="shared" si="6"/>
        <v>311306.0990536022</v>
      </c>
      <c r="V70" s="150"/>
      <c r="W70" s="2">
        <v>65</v>
      </c>
      <c r="X70" s="118">
        <v>46813</v>
      </c>
      <c r="Y70" s="5">
        <f t="shared" si="40"/>
        <v>603495.61088828638</v>
      </c>
      <c r="Z70" s="5">
        <f t="shared" si="41"/>
        <v>4677.7491584810314</v>
      </c>
      <c r="AA70" s="5">
        <f t="shared" si="7"/>
        <v>654.44508589245515</v>
      </c>
      <c r="AB70" s="35">
        <f t="shared" si="8"/>
        <v>1.3013087235464918E-2</v>
      </c>
      <c r="AC70" s="5">
        <f t="shared" si="9"/>
        <v>4023.3040725885762</v>
      </c>
      <c r="AD70" s="35">
        <f t="shared" si="10"/>
        <v>0.08</v>
      </c>
      <c r="AE70" s="5">
        <f t="shared" si="42"/>
        <v>34658.834197606302</v>
      </c>
      <c r="AF70" s="5">
        <f t="shared" si="43"/>
        <v>269394.86110366078</v>
      </c>
      <c r="AG70" s="5">
        <f t="shared" si="11"/>
        <v>602841.16580239392</v>
      </c>
      <c r="AH70" s="5">
        <f t="shared" si="12"/>
        <v>304053.69530126709</v>
      </c>
      <c r="AI70" s="150"/>
      <c r="AJ70" s="2">
        <v>65</v>
      </c>
      <c r="AK70" s="118">
        <v>46813</v>
      </c>
      <c r="AL70" s="5">
        <f t="shared" si="44"/>
        <v>601980.28859044169</v>
      </c>
      <c r="AM70" s="5">
        <f t="shared" si="45"/>
        <v>4567.1280654389093</v>
      </c>
      <c r="AN70" s="5">
        <f t="shared" si="13"/>
        <v>679.33870162564017</v>
      </c>
      <c r="AO70" s="35">
        <f t="shared" si="14"/>
        <v>1.3542078659412638E-2</v>
      </c>
      <c r="AP70" s="5">
        <f t="shared" si="15"/>
        <v>3887.7893638132691</v>
      </c>
      <c r="AQ70" s="35">
        <f t="shared" si="16"/>
        <v>7.7499999999999999E-2</v>
      </c>
      <c r="AR70" s="5">
        <f t="shared" si="46"/>
        <v>36199.050111183686</v>
      </c>
      <c r="AS70" s="5">
        <f t="shared" si="47"/>
        <v>260664.27414234541</v>
      </c>
      <c r="AT70" s="5">
        <f t="shared" si="17"/>
        <v>601300.9498888161</v>
      </c>
      <c r="AU70" s="5">
        <f t="shared" si="18"/>
        <v>296863.32425352908</v>
      </c>
      <c r="AV70" s="150"/>
      <c r="AW70" s="2">
        <v>65</v>
      </c>
      <c r="AX70" s="118">
        <v>46813</v>
      </c>
      <c r="AY70" s="5">
        <f t="shared" si="48"/>
        <v>600409.94998797774</v>
      </c>
      <c r="AZ70" s="5">
        <f t="shared" si="49"/>
        <v>4457.4924920239573</v>
      </c>
      <c r="BA70" s="5">
        <f t="shared" si="19"/>
        <v>704.93030459909687</v>
      </c>
      <c r="BB70" s="35">
        <f t="shared" si="20"/>
        <v>1.4088979796818064E-2</v>
      </c>
      <c r="BC70" s="5">
        <f t="shared" si="21"/>
        <v>3752.5621874248604</v>
      </c>
      <c r="BD70" s="35">
        <f t="shared" si="22"/>
        <v>7.4999999999999997E-2</v>
      </c>
      <c r="BE70" s="5">
        <f t="shared" si="50"/>
        <v>37794.980316621586</v>
      </c>
      <c r="BF70" s="5">
        <f t="shared" si="51"/>
        <v>251942.03166493567</v>
      </c>
      <c r="BG70" s="5">
        <f t="shared" si="23"/>
        <v>599705.01968337863</v>
      </c>
      <c r="BH70" s="5">
        <f t="shared" si="24"/>
        <v>289737.01198155724</v>
      </c>
      <c r="BI70" s="150"/>
      <c r="BJ70" s="2">
        <v>65</v>
      </c>
      <c r="BK70" s="118">
        <v>46813</v>
      </c>
      <c r="BL70" s="5">
        <f t="shared" si="52"/>
        <v>598783.45983831037</v>
      </c>
      <c r="BM70" s="5">
        <f t="shared" si="53"/>
        <v>4348.8737853582215</v>
      </c>
      <c r="BN70" s="5">
        <f t="shared" si="25"/>
        <v>731.22371550176331</v>
      </c>
      <c r="BO70" s="35">
        <f t="shared" si="26"/>
        <v>1.4654186654371834E-2</v>
      </c>
      <c r="BP70" s="5">
        <f t="shared" si="27"/>
        <v>3617.6500698564582</v>
      </c>
      <c r="BQ70" s="35">
        <f t="shared" si="28"/>
        <v>7.2499999999999995E-2</v>
      </c>
      <c r="BR70" s="5">
        <f t="shared" si="54"/>
        <v>39447.763877191021</v>
      </c>
      <c r="BS70" s="5">
        <f t="shared" si="55"/>
        <v>243229.03217109342</v>
      </c>
      <c r="BT70" s="5">
        <f t="shared" si="29"/>
        <v>598052.23612280865</v>
      </c>
      <c r="BU70" s="5">
        <f t="shared" si="30"/>
        <v>282676.79604828445</v>
      </c>
      <c r="BV70" s="150"/>
      <c r="BW70" s="2">
        <v>65</v>
      </c>
      <c r="BX70" s="118">
        <v>46813</v>
      </c>
      <c r="BY70" s="5">
        <f t="shared" si="56"/>
        <v>597099.71725978877</v>
      </c>
      <c r="BZ70" s="5">
        <f t="shared" si="57"/>
        <v>4241.3034067672888</v>
      </c>
      <c r="CA70" s="5">
        <f t="shared" si="31"/>
        <v>758.22172275185403</v>
      </c>
      <c r="CB70" s="35">
        <f t="shared" si="32"/>
        <v>1.523809241574898E-2</v>
      </c>
      <c r="CC70" s="5">
        <f t="shared" si="33"/>
        <v>3483.0816840154348</v>
      </c>
      <c r="CD70" s="35">
        <f t="shared" si="34"/>
        <v>7.0000000000000007E-2</v>
      </c>
      <c r="CE70" s="5">
        <f t="shared" si="58"/>
        <v>41158.50446296297</v>
      </c>
      <c r="CF70" s="5">
        <f t="shared" si="59"/>
        <v>234526.21697691071</v>
      </c>
      <c r="CG70" s="5">
        <f t="shared" si="35"/>
        <v>596341.49553703691</v>
      </c>
      <c r="CH70" s="5">
        <f t="shared" si="36"/>
        <v>275684.72143987368</v>
      </c>
    </row>
    <row r="71" spans="9:86" ht="14.25" customHeight="1">
      <c r="I71" s="150"/>
      <c r="J71" s="2">
        <v>66</v>
      </c>
      <c r="K71" s="118">
        <v>46844</v>
      </c>
      <c r="L71" s="5">
        <f t="shared" si="37"/>
        <v>604326.83760394738</v>
      </c>
      <c r="M71" s="5">
        <f t="shared" si="0"/>
        <v>4789.3246008246488</v>
      </c>
      <c r="N71" s="5">
        <f t="shared" si="1"/>
        <v>634.57759229751082</v>
      </c>
      <c r="O71" s="35">
        <f t="shared" si="2"/>
        <v>1.2600683328514797E-2</v>
      </c>
      <c r="P71" s="5">
        <f t="shared" si="3"/>
        <v>4154.747008527138</v>
      </c>
      <c r="Q71" s="35">
        <f t="shared" si="4"/>
        <v>8.249999999999999E-2</v>
      </c>
      <c r="R71" s="5">
        <f t="shared" si="38"/>
        <v>33807.739988350098</v>
      </c>
      <c r="S71" s="5">
        <f t="shared" si="39"/>
        <v>282287.68366607674</v>
      </c>
      <c r="T71" s="5">
        <f t="shared" si="5"/>
        <v>603692.26001164992</v>
      </c>
      <c r="U71" s="5">
        <f t="shared" si="6"/>
        <v>316095.42365442682</v>
      </c>
      <c r="V71" s="150"/>
      <c r="W71" s="2">
        <v>66</v>
      </c>
      <c r="X71" s="118">
        <v>46844</v>
      </c>
      <c r="Y71" s="5">
        <f t="shared" si="40"/>
        <v>602841.16580239392</v>
      </c>
      <c r="Z71" s="5">
        <f t="shared" si="41"/>
        <v>4677.7491584810314</v>
      </c>
      <c r="AA71" s="5">
        <f t="shared" si="7"/>
        <v>658.80805313173823</v>
      </c>
      <c r="AB71" s="35">
        <f t="shared" si="8"/>
        <v>1.3114062353486122E-2</v>
      </c>
      <c r="AC71" s="5">
        <f t="shared" si="9"/>
        <v>4018.9411053492931</v>
      </c>
      <c r="AD71" s="35">
        <f t="shared" si="10"/>
        <v>0.08</v>
      </c>
      <c r="AE71" s="5">
        <f t="shared" si="42"/>
        <v>35317.642250738041</v>
      </c>
      <c r="AF71" s="5">
        <f t="shared" si="43"/>
        <v>273413.80220901006</v>
      </c>
      <c r="AG71" s="5">
        <f t="shared" si="11"/>
        <v>602182.35774926224</v>
      </c>
      <c r="AH71" s="5">
        <f t="shared" si="12"/>
        <v>308731.44445974811</v>
      </c>
      <c r="AI71" s="150"/>
      <c r="AJ71" s="2">
        <v>66</v>
      </c>
      <c r="AK71" s="118">
        <v>46844</v>
      </c>
      <c r="AL71" s="5">
        <f t="shared" si="44"/>
        <v>601300.9498888161</v>
      </c>
      <c r="AM71" s="5">
        <f t="shared" si="45"/>
        <v>4567.1280654389093</v>
      </c>
      <c r="AN71" s="5">
        <f t="shared" si="13"/>
        <v>683.7260974069718</v>
      </c>
      <c r="AO71" s="35">
        <f t="shared" si="14"/>
        <v>1.3644936317497518E-2</v>
      </c>
      <c r="AP71" s="5">
        <f t="shared" si="15"/>
        <v>3883.4019680319375</v>
      </c>
      <c r="AQ71" s="35">
        <f t="shared" si="16"/>
        <v>7.7499999999999999E-2</v>
      </c>
      <c r="AR71" s="5">
        <f t="shared" si="46"/>
        <v>36882.776208590658</v>
      </c>
      <c r="AS71" s="5">
        <f t="shared" si="47"/>
        <v>264547.67611037736</v>
      </c>
      <c r="AT71" s="5">
        <f t="shared" si="17"/>
        <v>600617.22379140917</v>
      </c>
      <c r="AU71" s="5">
        <f t="shared" si="18"/>
        <v>301430.45231896802</v>
      </c>
      <c r="AV71" s="150"/>
      <c r="AW71" s="2">
        <v>66</v>
      </c>
      <c r="AX71" s="118">
        <v>46844</v>
      </c>
      <c r="AY71" s="5">
        <f t="shared" si="48"/>
        <v>599705.01968337863</v>
      </c>
      <c r="AZ71" s="5">
        <f t="shared" si="49"/>
        <v>4457.4924920239573</v>
      </c>
      <c r="BA71" s="5">
        <f t="shared" si="19"/>
        <v>709.33611900284131</v>
      </c>
      <c r="BB71" s="35">
        <f t="shared" si="20"/>
        <v>1.4193700483828075E-2</v>
      </c>
      <c r="BC71" s="5">
        <f t="shared" si="21"/>
        <v>3748.156373021116</v>
      </c>
      <c r="BD71" s="35">
        <f t="shared" si="22"/>
        <v>7.4999999999999997E-2</v>
      </c>
      <c r="BE71" s="5">
        <f t="shared" si="50"/>
        <v>38504.316435624431</v>
      </c>
      <c r="BF71" s="5">
        <f t="shared" si="51"/>
        <v>255690.18803795677</v>
      </c>
      <c r="BG71" s="5">
        <f t="shared" si="23"/>
        <v>598995.68356437574</v>
      </c>
      <c r="BH71" s="5">
        <f t="shared" si="24"/>
        <v>294194.50447358121</v>
      </c>
      <c r="BI71" s="150"/>
      <c r="BJ71" s="2">
        <v>66</v>
      </c>
      <c r="BK71" s="118">
        <v>46844</v>
      </c>
      <c r="BL71" s="5">
        <f t="shared" si="52"/>
        <v>598052.23612280865</v>
      </c>
      <c r="BM71" s="5">
        <f t="shared" si="53"/>
        <v>4348.8737853582215</v>
      </c>
      <c r="BN71" s="5">
        <f t="shared" si="25"/>
        <v>735.64152544958597</v>
      </c>
      <c r="BO71" s="35">
        <f t="shared" si="26"/>
        <v>1.4760747928350334E-2</v>
      </c>
      <c r="BP71" s="5">
        <f t="shared" si="27"/>
        <v>3613.2322599086356</v>
      </c>
      <c r="BQ71" s="35">
        <f t="shared" si="28"/>
        <v>7.2499999999999995E-2</v>
      </c>
      <c r="BR71" s="5">
        <f t="shared" si="54"/>
        <v>40183.405402640608</v>
      </c>
      <c r="BS71" s="5">
        <f t="shared" si="55"/>
        <v>246842.26443100206</v>
      </c>
      <c r="BT71" s="5">
        <f t="shared" si="29"/>
        <v>597316.59459735907</v>
      </c>
      <c r="BU71" s="5">
        <f t="shared" si="30"/>
        <v>287025.66983364266</v>
      </c>
      <c r="BV71" s="150"/>
      <c r="BW71" s="2">
        <v>66</v>
      </c>
      <c r="BX71" s="118">
        <v>46844</v>
      </c>
      <c r="BY71" s="5">
        <f t="shared" si="56"/>
        <v>596341.49553703691</v>
      </c>
      <c r="BZ71" s="5">
        <f t="shared" si="57"/>
        <v>4241.3034067672888</v>
      </c>
      <c r="CA71" s="5">
        <f t="shared" si="31"/>
        <v>762.64468280123992</v>
      </c>
      <c r="CB71" s="35">
        <f t="shared" si="32"/>
        <v>1.5346468864074703E-2</v>
      </c>
      <c r="CC71" s="5">
        <f t="shared" si="33"/>
        <v>3478.6587239660489</v>
      </c>
      <c r="CD71" s="35">
        <f t="shared" si="34"/>
        <v>7.0000000000000007E-2</v>
      </c>
      <c r="CE71" s="5">
        <f t="shared" si="58"/>
        <v>41921.149145764211</v>
      </c>
      <c r="CF71" s="5">
        <f t="shared" si="59"/>
        <v>238004.87570087676</v>
      </c>
      <c r="CG71" s="5">
        <f t="shared" si="35"/>
        <v>595578.8508542357</v>
      </c>
      <c r="CH71" s="5">
        <f t="shared" si="36"/>
        <v>279926.024846641</v>
      </c>
    </row>
    <row r="72" spans="9:86" ht="14.25" customHeight="1">
      <c r="I72" s="150"/>
      <c r="J72" s="2">
        <v>67</v>
      </c>
      <c r="K72" s="118">
        <v>46874</v>
      </c>
      <c r="L72" s="5">
        <f t="shared" si="37"/>
        <v>603692.26001164992</v>
      </c>
      <c r="M72" s="5">
        <f t="shared" si="0"/>
        <v>4789.3246008246488</v>
      </c>
      <c r="N72" s="5">
        <f t="shared" si="1"/>
        <v>638.94031324455591</v>
      </c>
      <c r="O72" s="35">
        <f t="shared" si="2"/>
        <v>1.2700649431527763E-2</v>
      </c>
      <c r="P72" s="5">
        <f t="shared" si="3"/>
        <v>4150.3842875800929</v>
      </c>
      <c r="Q72" s="35">
        <f t="shared" si="4"/>
        <v>8.249999999999999E-2</v>
      </c>
      <c r="R72" s="5">
        <f t="shared" si="38"/>
        <v>34446.680301594657</v>
      </c>
      <c r="S72" s="5">
        <f t="shared" si="39"/>
        <v>286438.06795365684</v>
      </c>
      <c r="T72" s="5">
        <f t="shared" si="5"/>
        <v>603053.31969840534</v>
      </c>
      <c r="U72" s="5">
        <f t="shared" si="6"/>
        <v>320884.7482552515</v>
      </c>
      <c r="V72" s="150"/>
      <c r="W72" s="2">
        <v>67</v>
      </c>
      <c r="X72" s="118">
        <v>46874</v>
      </c>
      <c r="Y72" s="5">
        <f t="shared" si="40"/>
        <v>602182.35774926224</v>
      </c>
      <c r="Z72" s="5">
        <f t="shared" si="41"/>
        <v>4677.7491584810314</v>
      </c>
      <c r="AA72" s="5">
        <f t="shared" si="7"/>
        <v>663.20010681928261</v>
      </c>
      <c r="AB72" s="35">
        <f t="shared" si="8"/>
        <v>1.3215932315880176E-2</v>
      </c>
      <c r="AC72" s="5">
        <f t="shared" si="9"/>
        <v>4014.5490516617488</v>
      </c>
      <c r="AD72" s="35">
        <f t="shared" si="10"/>
        <v>0.08</v>
      </c>
      <c r="AE72" s="5">
        <f t="shared" si="42"/>
        <v>35980.842357557325</v>
      </c>
      <c r="AF72" s="5">
        <f t="shared" si="43"/>
        <v>277428.3512606718</v>
      </c>
      <c r="AG72" s="5">
        <f t="shared" si="11"/>
        <v>601519.15764244297</v>
      </c>
      <c r="AH72" s="5">
        <f t="shared" si="12"/>
        <v>313409.19361822912</v>
      </c>
      <c r="AI72" s="150"/>
      <c r="AJ72" s="2">
        <v>67</v>
      </c>
      <c r="AK72" s="118">
        <v>46874</v>
      </c>
      <c r="AL72" s="5">
        <f t="shared" si="44"/>
        <v>600617.22379140917</v>
      </c>
      <c r="AM72" s="5">
        <f t="shared" si="45"/>
        <v>4567.1280654389093</v>
      </c>
      <c r="AN72" s="5">
        <f t="shared" si="13"/>
        <v>688.14182845272489</v>
      </c>
      <c r="AO72" s="35">
        <f t="shared" si="14"/>
        <v>1.3748693201479933E-2</v>
      </c>
      <c r="AP72" s="5">
        <f t="shared" si="15"/>
        <v>3878.9862369861844</v>
      </c>
      <c r="AQ72" s="35">
        <f t="shared" si="16"/>
        <v>7.7499999999999999E-2</v>
      </c>
      <c r="AR72" s="5">
        <f t="shared" si="46"/>
        <v>37570.918037043382</v>
      </c>
      <c r="AS72" s="5">
        <f t="shared" si="47"/>
        <v>268426.66234736354</v>
      </c>
      <c r="AT72" s="5">
        <f t="shared" si="17"/>
        <v>599929.08196295646</v>
      </c>
      <c r="AU72" s="5">
        <f t="shared" si="18"/>
        <v>305997.5803844069</v>
      </c>
      <c r="AV72" s="150"/>
      <c r="AW72" s="2">
        <v>67</v>
      </c>
      <c r="AX72" s="118">
        <v>46874</v>
      </c>
      <c r="AY72" s="5">
        <f t="shared" si="48"/>
        <v>598995.68356437574</v>
      </c>
      <c r="AZ72" s="5">
        <f t="shared" si="49"/>
        <v>4457.4924920239573</v>
      </c>
      <c r="BA72" s="5">
        <f t="shared" si="19"/>
        <v>713.76946974660905</v>
      </c>
      <c r="BB72" s="35">
        <f t="shared" si="20"/>
        <v>1.4299324472575734E-2</v>
      </c>
      <c r="BC72" s="5">
        <f t="shared" si="21"/>
        <v>3743.7230222773483</v>
      </c>
      <c r="BD72" s="35">
        <f t="shared" si="22"/>
        <v>7.4999999999999997E-2</v>
      </c>
      <c r="BE72" s="5">
        <f t="shared" si="50"/>
        <v>39218.085905371037</v>
      </c>
      <c r="BF72" s="5">
        <f t="shared" si="51"/>
        <v>259433.91106023412</v>
      </c>
      <c r="BG72" s="5">
        <f t="shared" si="23"/>
        <v>598281.91409462912</v>
      </c>
      <c r="BH72" s="5">
        <f t="shared" si="24"/>
        <v>298651.99696560518</v>
      </c>
      <c r="BI72" s="150"/>
      <c r="BJ72" s="2">
        <v>67</v>
      </c>
      <c r="BK72" s="118">
        <v>46874</v>
      </c>
      <c r="BL72" s="5">
        <f t="shared" si="52"/>
        <v>597316.59459735907</v>
      </c>
      <c r="BM72" s="5">
        <f t="shared" si="53"/>
        <v>4348.8737853582215</v>
      </c>
      <c r="BN72" s="5">
        <f t="shared" si="25"/>
        <v>740.08602633251076</v>
      </c>
      <c r="BO72" s="35">
        <f t="shared" si="26"/>
        <v>1.4868216279804985E-2</v>
      </c>
      <c r="BP72" s="5">
        <f t="shared" si="27"/>
        <v>3608.7877590257108</v>
      </c>
      <c r="BQ72" s="35">
        <f t="shared" si="28"/>
        <v>7.2499999999999995E-2</v>
      </c>
      <c r="BR72" s="5">
        <f t="shared" si="54"/>
        <v>40923.491428973117</v>
      </c>
      <c r="BS72" s="5">
        <f t="shared" si="55"/>
        <v>250451.05219002775</v>
      </c>
      <c r="BT72" s="5">
        <f t="shared" si="29"/>
        <v>596576.50857102661</v>
      </c>
      <c r="BU72" s="5">
        <f t="shared" si="30"/>
        <v>291374.54361900088</v>
      </c>
      <c r="BV72" s="150"/>
      <c r="BW72" s="2">
        <v>67</v>
      </c>
      <c r="BX72" s="118">
        <v>46874</v>
      </c>
      <c r="BY72" s="5">
        <f t="shared" si="56"/>
        <v>595578.8508542357</v>
      </c>
      <c r="BZ72" s="5">
        <f t="shared" si="57"/>
        <v>4241.3034067672888</v>
      </c>
      <c r="CA72" s="5">
        <f t="shared" si="31"/>
        <v>767.09344345091358</v>
      </c>
      <c r="CB72" s="35">
        <f t="shared" si="32"/>
        <v>1.5455755872137007E-2</v>
      </c>
      <c r="CC72" s="5">
        <f t="shared" si="33"/>
        <v>3474.2099633163753</v>
      </c>
      <c r="CD72" s="35">
        <f t="shared" si="34"/>
        <v>7.0000000000000007E-2</v>
      </c>
      <c r="CE72" s="5">
        <f t="shared" si="58"/>
        <v>42688.242589215122</v>
      </c>
      <c r="CF72" s="5">
        <f t="shared" si="59"/>
        <v>241479.08566419315</v>
      </c>
      <c r="CG72" s="5">
        <f t="shared" si="35"/>
        <v>594811.75741078483</v>
      </c>
      <c r="CH72" s="5">
        <f t="shared" si="36"/>
        <v>284167.32825340825</v>
      </c>
    </row>
    <row r="73" spans="9:86" ht="14.25" customHeight="1">
      <c r="I73" s="150"/>
      <c r="J73" s="2">
        <v>68</v>
      </c>
      <c r="K73" s="118">
        <v>46905</v>
      </c>
      <c r="L73" s="5">
        <f t="shared" si="37"/>
        <v>603053.31969840534</v>
      </c>
      <c r="M73" s="5">
        <f t="shared" si="0"/>
        <v>4789.3246008246488</v>
      </c>
      <c r="N73" s="5">
        <f t="shared" si="1"/>
        <v>643.33302789811205</v>
      </c>
      <c r="O73" s="35">
        <f t="shared" si="2"/>
        <v>1.2801515359600729E-2</v>
      </c>
      <c r="P73" s="5">
        <f t="shared" si="3"/>
        <v>4145.9915729265367</v>
      </c>
      <c r="Q73" s="35">
        <f t="shared" si="4"/>
        <v>8.2500000000000004E-2</v>
      </c>
      <c r="R73" s="5">
        <f t="shared" si="38"/>
        <v>35090.013329492765</v>
      </c>
      <c r="S73" s="5">
        <f t="shared" si="39"/>
        <v>290584.05952658335</v>
      </c>
      <c r="T73" s="5">
        <f t="shared" si="5"/>
        <v>602409.98667050723</v>
      </c>
      <c r="U73" s="5">
        <f t="shared" si="6"/>
        <v>325674.07285607612</v>
      </c>
      <c r="V73" s="150"/>
      <c r="W73" s="2">
        <v>68</v>
      </c>
      <c r="X73" s="118">
        <v>46905</v>
      </c>
      <c r="Y73" s="5">
        <f t="shared" si="40"/>
        <v>601519.15764244297</v>
      </c>
      <c r="Z73" s="5">
        <f t="shared" si="41"/>
        <v>4677.7491584810314</v>
      </c>
      <c r="AA73" s="5">
        <f t="shared" si="7"/>
        <v>667.62144086474473</v>
      </c>
      <c r="AB73" s="35">
        <f t="shared" si="8"/>
        <v>1.3318706791944163E-2</v>
      </c>
      <c r="AC73" s="5">
        <f t="shared" si="9"/>
        <v>4010.1277176162866</v>
      </c>
      <c r="AD73" s="35">
        <f t="shared" si="10"/>
        <v>0.08</v>
      </c>
      <c r="AE73" s="5">
        <f t="shared" si="42"/>
        <v>36648.463798422068</v>
      </c>
      <c r="AF73" s="5">
        <f t="shared" si="43"/>
        <v>281438.47897828807</v>
      </c>
      <c r="AG73" s="5">
        <f t="shared" si="11"/>
        <v>600851.53620157822</v>
      </c>
      <c r="AH73" s="5">
        <f t="shared" si="12"/>
        <v>318086.94277671014</v>
      </c>
      <c r="AI73" s="150"/>
      <c r="AJ73" s="2">
        <v>68</v>
      </c>
      <c r="AK73" s="118">
        <v>46905</v>
      </c>
      <c r="AL73" s="5">
        <f t="shared" si="44"/>
        <v>599929.08196295646</v>
      </c>
      <c r="AM73" s="5">
        <f t="shared" si="45"/>
        <v>4567.1280654389093</v>
      </c>
      <c r="AN73" s="5">
        <f t="shared" si="13"/>
        <v>692.5860777614821</v>
      </c>
      <c r="AO73" s="35">
        <f t="shared" si="14"/>
        <v>1.3853358976938148E-2</v>
      </c>
      <c r="AP73" s="5">
        <f t="shared" si="15"/>
        <v>3874.5419876774272</v>
      </c>
      <c r="AQ73" s="35">
        <f t="shared" si="16"/>
        <v>7.7499999999999999E-2</v>
      </c>
      <c r="AR73" s="5">
        <f t="shared" si="46"/>
        <v>38263.504114804862</v>
      </c>
      <c r="AS73" s="5">
        <f t="shared" si="47"/>
        <v>272301.20433504099</v>
      </c>
      <c r="AT73" s="5">
        <f t="shared" si="17"/>
        <v>599236.49588519498</v>
      </c>
      <c r="AU73" s="5">
        <f t="shared" si="18"/>
        <v>310564.70844984584</v>
      </c>
      <c r="AV73" s="150"/>
      <c r="AW73" s="2">
        <v>68</v>
      </c>
      <c r="AX73" s="118">
        <v>46905</v>
      </c>
      <c r="AY73" s="5">
        <f t="shared" si="48"/>
        <v>598281.91409462912</v>
      </c>
      <c r="AZ73" s="5">
        <f t="shared" si="49"/>
        <v>4457.4924920239573</v>
      </c>
      <c r="BA73" s="5">
        <f t="shared" si="19"/>
        <v>718.23052893252543</v>
      </c>
      <c r="BB73" s="35">
        <f t="shared" si="20"/>
        <v>1.4405861424430576E-2</v>
      </c>
      <c r="BC73" s="5">
        <f t="shared" si="21"/>
        <v>3739.2619630914319</v>
      </c>
      <c r="BD73" s="35">
        <f t="shared" si="22"/>
        <v>7.4999999999999997E-2</v>
      </c>
      <c r="BE73" s="5">
        <f t="shared" si="50"/>
        <v>39936.316434303561</v>
      </c>
      <c r="BF73" s="5">
        <f t="shared" si="51"/>
        <v>263173.17302332557</v>
      </c>
      <c r="BG73" s="5">
        <f t="shared" si="23"/>
        <v>597563.68356569658</v>
      </c>
      <c r="BH73" s="5">
        <f t="shared" si="24"/>
        <v>303109.48945762916</v>
      </c>
      <c r="BI73" s="150"/>
      <c r="BJ73" s="2">
        <v>68</v>
      </c>
      <c r="BK73" s="118">
        <v>46905</v>
      </c>
      <c r="BL73" s="5">
        <f t="shared" si="52"/>
        <v>596576.50857102661</v>
      </c>
      <c r="BM73" s="5">
        <f t="shared" si="53"/>
        <v>4348.8737853582215</v>
      </c>
      <c r="BN73" s="5">
        <f t="shared" si="25"/>
        <v>744.5573794082693</v>
      </c>
      <c r="BO73" s="35">
        <f t="shared" si="26"/>
        <v>1.4976601365515374E-2</v>
      </c>
      <c r="BP73" s="5">
        <f t="shared" si="27"/>
        <v>3604.3164059499522</v>
      </c>
      <c r="BQ73" s="35">
        <f t="shared" si="28"/>
        <v>7.2499999999999995E-2</v>
      </c>
      <c r="BR73" s="5">
        <f t="shared" si="54"/>
        <v>41668.048808381383</v>
      </c>
      <c r="BS73" s="5">
        <f t="shared" si="55"/>
        <v>254055.36859597769</v>
      </c>
      <c r="BT73" s="5">
        <f t="shared" si="29"/>
        <v>595831.95119161834</v>
      </c>
      <c r="BU73" s="5">
        <f t="shared" si="30"/>
        <v>295723.41740435909</v>
      </c>
      <c r="BV73" s="150"/>
      <c r="BW73" s="2">
        <v>68</v>
      </c>
      <c r="BX73" s="118">
        <v>46905</v>
      </c>
      <c r="BY73" s="5">
        <f t="shared" si="56"/>
        <v>594811.75741078483</v>
      </c>
      <c r="BZ73" s="5">
        <f t="shared" si="57"/>
        <v>4241.3034067672888</v>
      </c>
      <c r="CA73" s="5">
        <f t="shared" si="31"/>
        <v>771.56815520437704</v>
      </c>
      <c r="CB73" s="35">
        <f t="shared" si="32"/>
        <v>1.5565963091846321E-2</v>
      </c>
      <c r="CC73" s="5">
        <f t="shared" si="33"/>
        <v>3469.7352515629118</v>
      </c>
      <c r="CD73" s="35">
        <f t="shared" si="34"/>
        <v>7.0000000000000007E-2</v>
      </c>
      <c r="CE73" s="5">
        <f t="shared" si="58"/>
        <v>43459.810744419497</v>
      </c>
      <c r="CF73" s="5">
        <f t="shared" si="59"/>
        <v>244948.82091575605</v>
      </c>
      <c r="CG73" s="5">
        <f t="shared" si="35"/>
        <v>594040.18925558042</v>
      </c>
      <c r="CH73" s="5">
        <f t="shared" si="36"/>
        <v>288408.63166017557</v>
      </c>
    </row>
    <row r="74" spans="9:86" ht="14.25" customHeight="1">
      <c r="I74" s="150"/>
      <c r="J74" s="2">
        <v>69</v>
      </c>
      <c r="K74" s="118">
        <v>46935</v>
      </c>
      <c r="L74" s="5">
        <f t="shared" si="37"/>
        <v>602409.98667050723</v>
      </c>
      <c r="M74" s="5">
        <f t="shared" si="0"/>
        <v>4789.3246008246488</v>
      </c>
      <c r="N74" s="5">
        <f t="shared" si="1"/>
        <v>647.75594246491164</v>
      </c>
      <c r="O74" s="35">
        <f t="shared" si="2"/>
        <v>1.2903290917437065E-2</v>
      </c>
      <c r="P74" s="5">
        <f t="shared" si="3"/>
        <v>4141.5686583597371</v>
      </c>
      <c r="Q74" s="35">
        <f t="shared" si="4"/>
        <v>8.2500000000000004E-2</v>
      </c>
      <c r="R74" s="5">
        <f t="shared" si="38"/>
        <v>35737.769271957673</v>
      </c>
      <c r="S74" s="5">
        <f t="shared" si="39"/>
        <v>294725.62818494311</v>
      </c>
      <c r="T74" s="5">
        <f t="shared" si="5"/>
        <v>601762.23072804231</v>
      </c>
      <c r="U74" s="5">
        <f t="shared" si="6"/>
        <v>330463.3974569008</v>
      </c>
      <c r="V74" s="150"/>
      <c r="W74" s="2">
        <v>69</v>
      </c>
      <c r="X74" s="118">
        <v>46935</v>
      </c>
      <c r="Y74" s="5">
        <f t="shared" si="40"/>
        <v>600851.53620157822</v>
      </c>
      <c r="Z74" s="5">
        <f t="shared" si="41"/>
        <v>4677.7491584810314</v>
      </c>
      <c r="AA74" s="5">
        <f t="shared" si="7"/>
        <v>672.07225047050952</v>
      </c>
      <c r="AB74" s="35">
        <f t="shared" si="8"/>
        <v>1.3422395583158586E-2</v>
      </c>
      <c r="AC74" s="5">
        <f t="shared" si="9"/>
        <v>4005.6769080105219</v>
      </c>
      <c r="AD74" s="35">
        <f t="shared" si="10"/>
        <v>0.08</v>
      </c>
      <c r="AE74" s="5">
        <f t="shared" si="42"/>
        <v>37320.53604889258</v>
      </c>
      <c r="AF74" s="5">
        <f t="shared" si="43"/>
        <v>285444.15588629857</v>
      </c>
      <c r="AG74" s="5">
        <f t="shared" si="11"/>
        <v>600179.4639511077</v>
      </c>
      <c r="AH74" s="5">
        <f t="shared" si="12"/>
        <v>322764.69193519116</v>
      </c>
      <c r="AI74" s="150"/>
      <c r="AJ74" s="2">
        <v>69</v>
      </c>
      <c r="AK74" s="118">
        <v>46935</v>
      </c>
      <c r="AL74" s="5">
        <f t="shared" si="44"/>
        <v>599236.49588519498</v>
      </c>
      <c r="AM74" s="5">
        <f t="shared" si="45"/>
        <v>4567.1280654389093</v>
      </c>
      <c r="AN74" s="5">
        <f t="shared" si="13"/>
        <v>697.05902951369171</v>
      </c>
      <c r="AO74" s="35">
        <f t="shared" si="14"/>
        <v>1.3958943441533738E-2</v>
      </c>
      <c r="AP74" s="5">
        <f t="shared" si="15"/>
        <v>3870.0690359252176</v>
      </c>
      <c r="AQ74" s="35">
        <f t="shared" si="16"/>
        <v>7.7499999999999999E-2</v>
      </c>
      <c r="AR74" s="5">
        <f t="shared" si="46"/>
        <v>38960.563144318556</v>
      </c>
      <c r="AS74" s="5">
        <f t="shared" si="47"/>
        <v>276171.2733709662</v>
      </c>
      <c r="AT74" s="5">
        <f t="shared" si="17"/>
        <v>598539.43685568124</v>
      </c>
      <c r="AU74" s="5">
        <f t="shared" si="18"/>
        <v>315131.83651528473</v>
      </c>
      <c r="AV74" s="150"/>
      <c r="AW74" s="2">
        <v>69</v>
      </c>
      <c r="AX74" s="118">
        <v>46935</v>
      </c>
      <c r="AY74" s="5">
        <f t="shared" si="48"/>
        <v>597563.68356569658</v>
      </c>
      <c r="AZ74" s="5">
        <f t="shared" si="49"/>
        <v>4457.4924920239573</v>
      </c>
      <c r="BA74" s="5">
        <f t="shared" si="19"/>
        <v>722.71946973835384</v>
      </c>
      <c r="BB74" s="35">
        <f t="shared" si="20"/>
        <v>1.4513321132753828E-2</v>
      </c>
      <c r="BC74" s="5">
        <f t="shared" si="21"/>
        <v>3734.7730222856035</v>
      </c>
      <c r="BD74" s="35">
        <f t="shared" si="22"/>
        <v>7.4999999999999997E-2</v>
      </c>
      <c r="BE74" s="5">
        <f t="shared" si="50"/>
        <v>40659.035904041913</v>
      </c>
      <c r="BF74" s="5">
        <f t="shared" si="51"/>
        <v>266907.94604561117</v>
      </c>
      <c r="BG74" s="5">
        <f t="shared" si="23"/>
        <v>596840.96409595828</v>
      </c>
      <c r="BH74" s="5">
        <f t="shared" si="24"/>
        <v>307566.98194965307</v>
      </c>
      <c r="BI74" s="150"/>
      <c r="BJ74" s="2">
        <v>69</v>
      </c>
      <c r="BK74" s="118">
        <v>46935</v>
      </c>
      <c r="BL74" s="5">
        <f t="shared" si="52"/>
        <v>595831.95119161834</v>
      </c>
      <c r="BM74" s="5">
        <f t="shared" si="53"/>
        <v>4348.8737853582215</v>
      </c>
      <c r="BN74" s="5">
        <f t="shared" si="25"/>
        <v>749.05574690886078</v>
      </c>
      <c r="BO74" s="35">
        <f t="shared" si="26"/>
        <v>1.5085912974169443E-2</v>
      </c>
      <c r="BP74" s="5">
        <f t="shared" si="27"/>
        <v>3599.8180384493608</v>
      </c>
      <c r="BQ74" s="35">
        <f t="shared" si="28"/>
        <v>7.2499999999999995E-2</v>
      </c>
      <c r="BR74" s="5">
        <f t="shared" si="54"/>
        <v>42417.104555290243</v>
      </c>
      <c r="BS74" s="5">
        <f t="shared" si="55"/>
        <v>257655.18663442705</v>
      </c>
      <c r="BT74" s="5">
        <f t="shared" si="29"/>
        <v>595082.89544470946</v>
      </c>
      <c r="BU74" s="5">
        <f t="shared" si="30"/>
        <v>300072.2911897173</v>
      </c>
      <c r="BV74" s="150"/>
      <c r="BW74" s="2">
        <v>69</v>
      </c>
      <c r="BX74" s="118">
        <v>46935</v>
      </c>
      <c r="BY74" s="5">
        <f t="shared" si="56"/>
        <v>594040.18925558042</v>
      </c>
      <c r="BZ74" s="5">
        <f t="shared" si="57"/>
        <v>4241.3034067672888</v>
      </c>
      <c r="CA74" s="5">
        <f t="shared" si="31"/>
        <v>776.06896944306936</v>
      </c>
      <c r="CB74" s="35">
        <f t="shared" si="32"/>
        <v>1.5677100306945854E-2</v>
      </c>
      <c r="CC74" s="5">
        <f t="shared" si="33"/>
        <v>3465.2344373242195</v>
      </c>
      <c r="CD74" s="35">
        <f t="shared" si="34"/>
        <v>7.0000000000000007E-2</v>
      </c>
      <c r="CE74" s="5">
        <f t="shared" si="58"/>
        <v>44235.879713862567</v>
      </c>
      <c r="CF74" s="5">
        <f t="shared" si="59"/>
        <v>248414.05535308027</v>
      </c>
      <c r="CG74" s="5">
        <f t="shared" si="35"/>
        <v>593264.12028613733</v>
      </c>
      <c r="CH74" s="5">
        <f t="shared" si="36"/>
        <v>292649.93506694282</v>
      </c>
    </row>
    <row r="75" spans="9:86" ht="14.25" customHeight="1">
      <c r="I75" s="150"/>
      <c r="J75" s="2">
        <v>70</v>
      </c>
      <c r="K75" s="118">
        <v>46966</v>
      </c>
      <c r="L75" s="5">
        <f t="shared" si="37"/>
        <v>601762.23072804231</v>
      </c>
      <c r="M75" s="5">
        <f t="shared" si="0"/>
        <v>4789.3246008246488</v>
      </c>
      <c r="N75" s="5">
        <f t="shared" si="1"/>
        <v>652.2092645693574</v>
      </c>
      <c r="O75" s="35">
        <f t="shared" si="2"/>
        <v>1.3005986044294239E-2</v>
      </c>
      <c r="P75" s="5">
        <f t="shared" si="3"/>
        <v>4137.1153362552914</v>
      </c>
      <c r="Q75" s="35">
        <f t="shared" si="4"/>
        <v>8.2500000000000018E-2</v>
      </c>
      <c r="R75" s="5">
        <f t="shared" si="38"/>
        <v>36389.978536527029</v>
      </c>
      <c r="S75" s="5">
        <f t="shared" si="39"/>
        <v>298862.7435211984</v>
      </c>
      <c r="T75" s="5">
        <f t="shared" si="5"/>
        <v>601110.02146347298</v>
      </c>
      <c r="U75" s="5">
        <f t="shared" si="6"/>
        <v>335252.72205772542</v>
      </c>
      <c r="V75" s="150"/>
      <c r="W75" s="2">
        <v>70</v>
      </c>
      <c r="X75" s="118">
        <v>46966</v>
      </c>
      <c r="Y75" s="5">
        <f t="shared" si="40"/>
        <v>600179.4639511077</v>
      </c>
      <c r="Z75" s="5">
        <f t="shared" si="41"/>
        <v>4677.7491584810314</v>
      </c>
      <c r="AA75" s="5">
        <f t="shared" si="7"/>
        <v>676.55273214031331</v>
      </c>
      <c r="AB75" s="35">
        <f t="shared" si="8"/>
        <v>1.3527008625448617E-2</v>
      </c>
      <c r="AC75" s="5">
        <f t="shared" si="9"/>
        <v>4001.1964263407181</v>
      </c>
      <c r="AD75" s="35">
        <f t="shared" si="10"/>
        <v>0.08</v>
      </c>
      <c r="AE75" s="5">
        <f t="shared" si="42"/>
        <v>37997.088781032893</v>
      </c>
      <c r="AF75" s="5">
        <f t="shared" si="43"/>
        <v>289445.3523126393</v>
      </c>
      <c r="AG75" s="5">
        <f t="shared" si="11"/>
        <v>599502.91121896741</v>
      </c>
      <c r="AH75" s="5">
        <f t="shared" si="12"/>
        <v>327442.44109367218</v>
      </c>
      <c r="AI75" s="150"/>
      <c r="AJ75" s="2">
        <v>70</v>
      </c>
      <c r="AK75" s="118">
        <v>46966</v>
      </c>
      <c r="AL75" s="5">
        <f t="shared" si="44"/>
        <v>598539.43685568124</v>
      </c>
      <c r="AM75" s="5">
        <f t="shared" si="45"/>
        <v>4567.1280654389093</v>
      </c>
      <c r="AN75" s="5">
        <f t="shared" si="13"/>
        <v>701.56086907930148</v>
      </c>
      <c r="AO75" s="35">
        <f t="shared" si="14"/>
        <v>1.4065456527272282E-2</v>
      </c>
      <c r="AP75" s="5">
        <f t="shared" si="15"/>
        <v>3865.5671963596078</v>
      </c>
      <c r="AQ75" s="35">
        <f t="shared" si="16"/>
        <v>7.7499999999999999E-2</v>
      </c>
      <c r="AR75" s="5">
        <f t="shared" si="46"/>
        <v>39662.124013397857</v>
      </c>
      <c r="AS75" s="5">
        <f t="shared" si="47"/>
        <v>280036.84056732582</v>
      </c>
      <c r="AT75" s="5">
        <f t="shared" si="17"/>
        <v>597837.87598660192</v>
      </c>
      <c r="AU75" s="5">
        <f t="shared" si="18"/>
        <v>319698.96458072367</v>
      </c>
      <c r="AV75" s="150"/>
      <c r="AW75" s="2">
        <v>70</v>
      </c>
      <c r="AX75" s="118">
        <v>46966</v>
      </c>
      <c r="AY75" s="5">
        <f t="shared" si="48"/>
        <v>596840.96409595828</v>
      </c>
      <c r="AZ75" s="5">
        <f t="shared" si="49"/>
        <v>4457.4924920239573</v>
      </c>
      <c r="BA75" s="5">
        <f t="shared" si="19"/>
        <v>727.23646642421818</v>
      </c>
      <c r="BB75" s="35">
        <f t="shared" si="20"/>
        <v>1.4621713525158678E-2</v>
      </c>
      <c r="BC75" s="5">
        <f t="shared" si="21"/>
        <v>3730.2560255997391</v>
      </c>
      <c r="BD75" s="35">
        <f t="shared" si="22"/>
        <v>7.4999999999999997E-2</v>
      </c>
      <c r="BE75" s="5">
        <f t="shared" si="50"/>
        <v>41386.272370466133</v>
      </c>
      <c r="BF75" s="5">
        <f t="shared" si="51"/>
        <v>270638.20207121089</v>
      </c>
      <c r="BG75" s="5">
        <f t="shared" si="23"/>
        <v>596113.72762953409</v>
      </c>
      <c r="BH75" s="5">
        <f t="shared" si="24"/>
        <v>312024.47444167704</v>
      </c>
      <c r="BI75" s="150"/>
      <c r="BJ75" s="2">
        <v>70</v>
      </c>
      <c r="BK75" s="118">
        <v>46966</v>
      </c>
      <c r="BL75" s="5">
        <f t="shared" si="52"/>
        <v>595082.89544470946</v>
      </c>
      <c r="BM75" s="5">
        <f t="shared" si="53"/>
        <v>4348.8737853582215</v>
      </c>
      <c r="BN75" s="5">
        <f t="shared" si="25"/>
        <v>753.58129204643546</v>
      </c>
      <c r="BO75" s="35">
        <f t="shared" si="26"/>
        <v>1.5196161028623331E-2</v>
      </c>
      <c r="BP75" s="5">
        <f t="shared" si="27"/>
        <v>3595.2924933117861</v>
      </c>
      <c r="BQ75" s="35">
        <f t="shared" si="28"/>
        <v>7.2499999999999995E-2</v>
      </c>
      <c r="BR75" s="5">
        <f t="shared" si="54"/>
        <v>43170.685847336681</v>
      </c>
      <c r="BS75" s="5">
        <f t="shared" si="55"/>
        <v>261250.47912773883</v>
      </c>
      <c r="BT75" s="5">
        <f t="shared" si="29"/>
        <v>594329.31415266299</v>
      </c>
      <c r="BU75" s="5">
        <f t="shared" si="30"/>
        <v>304421.16497507552</v>
      </c>
      <c r="BV75" s="150"/>
      <c r="BW75" s="2">
        <v>70</v>
      </c>
      <c r="BX75" s="118">
        <v>46966</v>
      </c>
      <c r="BY75" s="5">
        <f t="shared" si="56"/>
        <v>593264.12028613733</v>
      </c>
      <c r="BZ75" s="5">
        <f t="shared" si="57"/>
        <v>4241.3034067672888</v>
      </c>
      <c r="CA75" s="5">
        <f t="shared" si="31"/>
        <v>780.59603843148761</v>
      </c>
      <c r="CB75" s="35">
        <f t="shared" si="32"/>
        <v>1.5789177435271119E-2</v>
      </c>
      <c r="CC75" s="5">
        <f t="shared" si="33"/>
        <v>3460.7073683358012</v>
      </c>
      <c r="CD75" s="35">
        <f t="shared" si="34"/>
        <v>7.0000000000000007E-2</v>
      </c>
      <c r="CE75" s="5">
        <f t="shared" si="58"/>
        <v>45016.475752294056</v>
      </c>
      <c r="CF75" s="5">
        <f t="shared" si="59"/>
        <v>251874.76272141607</v>
      </c>
      <c r="CG75" s="5">
        <f t="shared" si="35"/>
        <v>592483.52424770582</v>
      </c>
      <c r="CH75" s="5">
        <f t="shared" si="36"/>
        <v>296891.23847371014</v>
      </c>
    </row>
    <row r="76" spans="9:86" ht="14.25" customHeight="1">
      <c r="I76" s="150"/>
      <c r="J76" s="2">
        <v>71</v>
      </c>
      <c r="K76" s="118">
        <v>46997</v>
      </c>
      <c r="L76" s="5">
        <f t="shared" si="37"/>
        <v>601110.02146347298</v>
      </c>
      <c r="M76" s="5">
        <f t="shared" si="0"/>
        <v>4789.3246008246488</v>
      </c>
      <c r="N76" s="5">
        <f t="shared" si="1"/>
        <v>656.69320326327215</v>
      </c>
      <c r="O76" s="35">
        <f t="shared" si="2"/>
        <v>1.310961081629234E-2</v>
      </c>
      <c r="P76" s="5">
        <f t="shared" si="3"/>
        <v>4132.6313975613766</v>
      </c>
      <c r="Q76" s="35">
        <f t="shared" si="4"/>
        <v>8.2500000000000004E-2</v>
      </c>
      <c r="R76" s="5">
        <f t="shared" si="38"/>
        <v>37046.671739790298</v>
      </c>
      <c r="S76" s="5">
        <f t="shared" si="39"/>
        <v>302995.3749187598</v>
      </c>
      <c r="T76" s="5">
        <f t="shared" si="5"/>
        <v>600453.32826020976</v>
      </c>
      <c r="U76" s="5">
        <f t="shared" si="6"/>
        <v>340042.0466585501</v>
      </c>
      <c r="V76" s="150"/>
      <c r="W76" s="2">
        <v>71</v>
      </c>
      <c r="X76" s="118">
        <v>46997</v>
      </c>
      <c r="Y76" s="5">
        <f t="shared" si="40"/>
        <v>599502.91121896741</v>
      </c>
      <c r="Z76" s="5">
        <f t="shared" si="41"/>
        <v>4677.7491584810314</v>
      </c>
      <c r="AA76" s="5">
        <f t="shared" si="7"/>
        <v>681.06308368791497</v>
      </c>
      <c r="AB76" s="35">
        <f t="shared" si="8"/>
        <v>1.3632555991491914E-2</v>
      </c>
      <c r="AC76" s="5">
        <f t="shared" si="9"/>
        <v>3996.6860747931164</v>
      </c>
      <c r="AD76" s="35">
        <f t="shared" si="10"/>
        <v>0.08</v>
      </c>
      <c r="AE76" s="5">
        <f t="shared" si="42"/>
        <v>38678.151864720807</v>
      </c>
      <c r="AF76" s="5">
        <f t="shared" si="43"/>
        <v>293442.0383874324</v>
      </c>
      <c r="AG76" s="5">
        <f t="shared" si="11"/>
        <v>598821.84813527949</v>
      </c>
      <c r="AH76" s="5">
        <f t="shared" si="12"/>
        <v>332120.1902521532</v>
      </c>
      <c r="AI76" s="150"/>
      <c r="AJ76" s="2">
        <v>71</v>
      </c>
      <c r="AK76" s="118">
        <v>46997</v>
      </c>
      <c r="AL76" s="5">
        <f t="shared" si="44"/>
        <v>597837.87598660192</v>
      </c>
      <c r="AM76" s="5">
        <f t="shared" si="45"/>
        <v>4567.1280654389093</v>
      </c>
      <c r="AN76" s="5">
        <f t="shared" si="13"/>
        <v>706.09178302543842</v>
      </c>
      <c r="AO76" s="35">
        <f t="shared" si="14"/>
        <v>1.4172908302810761E-2</v>
      </c>
      <c r="AP76" s="5">
        <f t="shared" si="15"/>
        <v>3861.0362824134709</v>
      </c>
      <c r="AQ76" s="35">
        <f t="shared" si="16"/>
        <v>7.7499999999999999E-2</v>
      </c>
      <c r="AR76" s="5">
        <f t="shared" si="46"/>
        <v>40368.215796423297</v>
      </c>
      <c r="AS76" s="5">
        <f t="shared" si="47"/>
        <v>283897.87684973929</v>
      </c>
      <c r="AT76" s="5">
        <f t="shared" si="17"/>
        <v>597131.78420357651</v>
      </c>
      <c r="AU76" s="5">
        <f t="shared" si="18"/>
        <v>324266.09264616261</v>
      </c>
      <c r="AV76" s="150"/>
      <c r="AW76" s="2">
        <v>71</v>
      </c>
      <c r="AX76" s="118">
        <v>46997</v>
      </c>
      <c r="AY76" s="5">
        <f t="shared" si="48"/>
        <v>596113.72762953409</v>
      </c>
      <c r="AZ76" s="5">
        <f t="shared" si="49"/>
        <v>4457.4924920239573</v>
      </c>
      <c r="BA76" s="5">
        <f t="shared" si="19"/>
        <v>731.78169433936955</v>
      </c>
      <c r="BB76" s="35">
        <f t="shared" si="20"/>
        <v>1.4731048665817316E-2</v>
      </c>
      <c r="BC76" s="5">
        <f t="shared" si="21"/>
        <v>3725.7107976845878</v>
      </c>
      <c r="BD76" s="35">
        <f t="shared" si="22"/>
        <v>7.4999999999999997E-2</v>
      </c>
      <c r="BE76" s="5">
        <f t="shared" si="50"/>
        <v>42118.054064805503</v>
      </c>
      <c r="BF76" s="5">
        <f t="shared" si="51"/>
        <v>274363.91286889551</v>
      </c>
      <c r="BG76" s="5">
        <f t="shared" si="23"/>
        <v>595381.94593519473</v>
      </c>
      <c r="BH76" s="5">
        <f t="shared" si="24"/>
        <v>316481.96693370101</v>
      </c>
      <c r="BI76" s="150"/>
      <c r="BJ76" s="2">
        <v>71</v>
      </c>
      <c r="BK76" s="118">
        <v>46997</v>
      </c>
      <c r="BL76" s="5">
        <f t="shared" si="52"/>
        <v>594329.31415266299</v>
      </c>
      <c r="BM76" s="5">
        <f t="shared" si="53"/>
        <v>4348.8737853582215</v>
      </c>
      <c r="BN76" s="5">
        <f t="shared" si="25"/>
        <v>758.13417901921594</v>
      </c>
      <c r="BO76" s="35">
        <f t="shared" si="26"/>
        <v>1.5307355588207994E-2</v>
      </c>
      <c r="BP76" s="5">
        <f t="shared" si="27"/>
        <v>3590.7396063390056</v>
      </c>
      <c r="BQ76" s="35">
        <f t="shared" si="28"/>
        <v>7.2499999999999995E-2</v>
      </c>
      <c r="BR76" s="5">
        <f t="shared" si="54"/>
        <v>43928.820026355897</v>
      </c>
      <c r="BS76" s="5">
        <f t="shared" si="55"/>
        <v>264841.21873407782</v>
      </c>
      <c r="BT76" s="5">
        <f t="shared" si="29"/>
        <v>593571.17997364374</v>
      </c>
      <c r="BU76" s="5">
        <f t="shared" si="30"/>
        <v>308770.03876043373</v>
      </c>
      <c r="BV76" s="150"/>
      <c r="BW76" s="2">
        <v>71</v>
      </c>
      <c r="BX76" s="118">
        <v>46997</v>
      </c>
      <c r="BY76" s="5">
        <f t="shared" si="56"/>
        <v>592483.52424770582</v>
      </c>
      <c r="BZ76" s="5">
        <f t="shared" si="57"/>
        <v>4241.3034067672888</v>
      </c>
      <c r="CA76" s="5">
        <f t="shared" si="31"/>
        <v>785.14951532233817</v>
      </c>
      <c r="CB76" s="35">
        <f t="shared" si="32"/>
        <v>1.5902204531056275E-2</v>
      </c>
      <c r="CC76" s="5">
        <f t="shared" si="33"/>
        <v>3456.1538914449507</v>
      </c>
      <c r="CD76" s="35">
        <f t="shared" si="34"/>
        <v>7.0000000000000007E-2</v>
      </c>
      <c r="CE76" s="5">
        <f t="shared" si="58"/>
        <v>45801.625267616393</v>
      </c>
      <c r="CF76" s="5">
        <f t="shared" si="59"/>
        <v>255330.91661286104</v>
      </c>
      <c r="CG76" s="5">
        <f t="shared" si="35"/>
        <v>591698.37473238353</v>
      </c>
      <c r="CH76" s="5">
        <f t="shared" si="36"/>
        <v>301132.54188047745</v>
      </c>
    </row>
    <row r="77" spans="9:86" ht="14.25" customHeight="1">
      <c r="I77" s="150"/>
      <c r="J77" s="2">
        <v>72</v>
      </c>
      <c r="K77" s="118">
        <v>47027</v>
      </c>
      <c r="L77" s="5">
        <f t="shared" si="37"/>
        <v>600453.32826020976</v>
      </c>
      <c r="M77" s="5">
        <f t="shared" si="0"/>
        <v>4789.3246008246488</v>
      </c>
      <c r="N77" s="5">
        <f t="shared" si="1"/>
        <v>661.20796903570681</v>
      </c>
      <c r="O77" s="35">
        <f t="shared" si="2"/>
        <v>1.3214175448770307E-2</v>
      </c>
      <c r="P77" s="5">
        <f t="shared" si="3"/>
        <v>4128.116631788942</v>
      </c>
      <c r="Q77" s="35">
        <f t="shared" si="4"/>
        <v>8.2500000000000004E-2</v>
      </c>
      <c r="R77" s="5">
        <f t="shared" si="38"/>
        <v>37707.879708826003</v>
      </c>
      <c r="S77" s="5">
        <f t="shared" si="39"/>
        <v>307123.49155054876</v>
      </c>
      <c r="T77" s="5">
        <f t="shared" si="5"/>
        <v>599792.12029117404</v>
      </c>
      <c r="U77" s="5">
        <f t="shared" si="6"/>
        <v>344831.37125937478</v>
      </c>
      <c r="V77" s="150"/>
      <c r="W77" s="2">
        <v>72</v>
      </c>
      <c r="X77" s="118">
        <v>47027</v>
      </c>
      <c r="Y77" s="5">
        <f t="shared" si="40"/>
        <v>598821.84813527949</v>
      </c>
      <c r="Z77" s="5">
        <f t="shared" si="41"/>
        <v>4677.7491584810314</v>
      </c>
      <c r="AA77" s="5">
        <f t="shared" si="7"/>
        <v>685.6035042458343</v>
      </c>
      <c r="AB77" s="35">
        <f t="shared" si="8"/>
        <v>1.3739047893074535E-2</v>
      </c>
      <c r="AC77" s="5">
        <f t="shared" si="9"/>
        <v>3992.1456542351971</v>
      </c>
      <c r="AD77" s="35">
        <f t="shared" si="10"/>
        <v>0.08</v>
      </c>
      <c r="AE77" s="5">
        <f t="shared" si="42"/>
        <v>39363.755368966638</v>
      </c>
      <c r="AF77" s="5">
        <f t="shared" si="43"/>
        <v>297434.18404166761</v>
      </c>
      <c r="AG77" s="5">
        <f t="shared" si="11"/>
        <v>598136.24463103362</v>
      </c>
      <c r="AH77" s="5">
        <f t="shared" si="12"/>
        <v>336797.93941063422</v>
      </c>
      <c r="AI77" s="150"/>
      <c r="AJ77" s="2">
        <v>72</v>
      </c>
      <c r="AK77" s="118">
        <v>47027</v>
      </c>
      <c r="AL77" s="5">
        <f t="shared" si="44"/>
        <v>597131.78420357651</v>
      </c>
      <c r="AM77" s="5">
        <f t="shared" si="45"/>
        <v>4567.1280654389093</v>
      </c>
      <c r="AN77" s="5">
        <f t="shared" si="13"/>
        <v>710.65195912414447</v>
      </c>
      <c r="AO77" s="35">
        <f t="shared" si="14"/>
        <v>1.428130897581294E-2</v>
      </c>
      <c r="AP77" s="5">
        <f t="shared" si="15"/>
        <v>3856.4761063147648</v>
      </c>
      <c r="AQ77" s="35">
        <f t="shared" si="16"/>
        <v>7.7499999999999999E-2</v>
      </c>
      <c r="AR77" s="5">
        <f t="shared" si="46"/>
        <v>41078.867755547442</v>
      </c>
      <c r="AS77" s="5">
        <f t="shared" si="47"/>
        <v>287754.35295605403</v>
      </c>
      <c r="AT77" s="5">
        <f t="shared" si="17"/>
        <v>596421.13224445237</v>
      </c>
      <c r="AU77" s="5">
        <f t="shared" si="18"/>
        <v>328833.22071160149</v>
      </c>
      <c r="AV77" s="150"/>
      <c r="AW77" s="2">
        <v>72</v>
      </c>
      <c r="AX77" s="118">
        <v>47027</v>
      </c>
      <c r="AY77" s="5">
        <f t="shared" si="48"/>
        <v>595381.94593519473</v>
      </c>
      <c r="AZ77" s="5">
        <f t="shared" si="49"/>
        <v>4457.4924920239573</v>
      </c>
      <c r="BA77" s="5">
        <f t="shared" si="19"/>
        <v>736.35532992899061</v>
      </c>
      <c r="BB77" s="35">
        <f t="shared" si="20"/>
        <v>1.4841336757815772E-2</v>
      </c>
      <c r="BC77" s="5">
        <f t="shared" si="21"/>
        <v>3721.1371620949667</v>
      </c>
      <c r="BD77" s="35">
        <f t="shared" si="22"/>
        <v>7.4999999999999997E-2</v>
      </c>
      <c r="BE77" s="5">
        <f t="shared" si="50"/>
        <v>42854.409394734495</v>
      </c>
      <c r="BF77" s="5">
        <f t="shared" si="51"/>
        <v>278085.0500309905</v>
      </c>
      <c r="BG77" s="5">
        <f t="shared" si="23"/>
        <v>594645.59060526569</v>
      </c>
      <c r="BH77" s="5">
        <f t="shared" si="24"/>
        <v>320939.45942572498</v>
      </c>
      <c r="BI77" s="150"/>
      <c r="BJ77" s="2">
        <v>72</v>
      </c>
      <c r="BK77" s="118">
        <v>47027</v>
      </c>
      <c r="BL77" s="5">
        <f t="shared" si="52"/>
        <v>593571.17997364374</v>
      </c>
      <c r="BM77" s="5">
        <f t="shared" si="53"/>
        <v>4348.8737853582215</v>
      </c>
      <c r="BN77" s="5">
        <f t="shared" si="25"/>
        <v>762.7145730174575</v>
      </c>
      <c r="BO77" s="35">
        <f t="shared" si="26"/>
        <v>1.541950685108379E-2</v>
      </c>
      <c r="BP77" s="5">
        <f t="shared" si="27"/>
        <v>3586.159212340764</v>
      </c>
      <c r="BQ77" s="35">
        <f t="shared" si="28"/>
        <v>7.2499999999999995E-2</v>
      </c>
      <c r="BR77" s="5">
        <f t="shared" si="54"/>
        <v>44691.534599373357</v>
      </c>
      <c r="BS77" s="5">
        <f t="shared" si="55"/>
        <v>268427.37794641859</v>
      </c>
      <c r="BT77" s="5">
        <f t="shared" si="29"/>
        <v>592808.4654006263</v>
      </c>
      <c r="BU77" s="5">
        <f t="shared" si="30"/>
        <v>313118.91254579194</v>
      </c>
      <c r="BV77" s="150"/>
      <c r="BW77" s="2">
        <v>72</v>
      </c>
      <c r="BX77" s="118">
        <v>47027</v>
      </c>
      <c r="BY77" s="5">
        <f t="shared" si="56"/>
        <v>591698.37473238353</v>
      </c>
      <c r="BZ77" s="5">
        <f t="shared" si="57"/>
        <v>4241.3034067672888</v>
      </c>
      <c r="CA77" s="5">
        <f t="shared" si="31"/>
        <v>789.72955416171817</v>
      </c>
      <c r="CB77" s="35">
        <f t="shared" si="32"/>
        <v>1.6016191787288268E-2</v>
      </c>
      <c r="CC77" s="5">
        <f t="shared" si="33"/>
        <v>3451.5738526055707</v>
      </c>
      <c r="CD77" s="35">
        <f t="shared" si="34"/>
        <v>7.0000000000000007E-2</v>
      </c>
      <c r="CE77" s="5">
        <f t="shared" si="58"/>
        <v>46591.354821778114</v>
      </c>
      <c r="CF77" s="5">
        <f t="shared" si="59"/>
        <v>258782.4904654666</v>
      </c>
      <c r="CG77" s="5">
        <f t="shared" si="35"/>
        <v>590908.64517822186</v>
      </c>
      <c r="CH77" s="5">
        <f t="shared" si="36"/>
        <v>305373.84528724471</v>
      </c>
    </row>
    <row r="78" spans="9:86" ht="14.25" customHeight="1">
      <c r="I78" s="150"/>
      <c r="J78" s="2">
        <v>73</v>
      </c>
      <c r="K78" s="118">
        <v>47058</v>
      </c>
      <c r="L78" s="5">
        <f t="shared" si="37"/>
        <v>599792.12029117404</v>
      </c>
      <c r="M78" s="5">
        <f t="shared" si="0"/>
        <v>4789.3246008246488</v>
      </c>
      <c r="N78" s="5">
        <f t="shared" si="1"/>
        <v>665.7537738228275</v>
      </c>
      <c r="O78" s="35">
        <f t="shared" si="2"/>
        <v>1.3319690298691457E-2</v>
      </c>
      <c r="P78" s="5">
        <f t="shared" si="3"/>
        <v>4123.5708270018213</v>
      </c>
      <c r="Q78" s="35">
        <f t="shared" si="4"/>
        <v>8.249999999999999E-2</v>
      </c>
      <c r="R78" s="5">
        <f t="shared" si="38"/>
        <v>38373.633482648831</v>
      </c>
      <c r="S78" s="5">
        <f t="shared" si="39"/>
        <v>311247.06237755058</v>
      </c>
      <c r="T78" s="5">
        <f t="shared" si="5"/>
        <v>599126.36651735124</v>
      </c>
      <c r="U78" s="5">
        <f t="shared" si="6"/>
        <v>349620.6958601994</v>
      </c>
      <c r="V78" s="150"/>
      <c r="W78" s="2">
        <v>73</v>
      </c>
      <c r="X78" s="118">
        <v>47058</v>
      </c>
      <c r="Y78" s="5">
        <f t="shared" si="40"/>
        <v>598136.24463103362</v>
      </c>
      <c r="Z78" s="5">
        <f t="shared" si="41"/>
        <v>4677.7491584810314</v>
      </c>
      <c r="AA78" s="5">
        <f t="shared" si="7"/>
        <v>690.17419427414052</v>
      </c>
      <c r="AB78" s="35">
        <f t="shared" si="8"/>
        <v>1.3846494683495691E-2</v>
      </c>
      <c r="AC78" s="5">
        <f t="shared" si="9"/>
        <v>3987.5749642068909</v>
      </c>
      <c r="AD78" s="35">
        <f t="shared" si="10"/>
        <v>0.08</v>
      </c>
      <c r="AE78" s="5">
        <f t="shared" si="42"/>
        <v>40053.929563240781</v>
      </c>
      <c r="AF78" s="5">
        <f t="shared" si="43"/>
        <v>301421.75900587451</v>
      </c>
      <c r="AG78" s="5">
        <f t="shared" si="11"/>
        <v>597446.0704367595</v>
      </c>
      <c r="AH78" s="5">
        <f t="shared" si="12"/>
        <v>341475.6885691153</v>
      </c>
      <c r="AI78" s="150"/>
      <c r="AJ78" s="2">
        <v>73</v>
      </c>
      <c r="AK78" s="118">
        <v>47058</v>
      </c>
      <c r="AL78" s="5">
        <f t="shared" si="44"/>
        <v>596421.13224445237</v>
      </c>
      <c r="AM78" s="5">
        <f t="shared" si="45"/>
        <v>4567.1280654389093</v>
      </c>
      <c r="AN78" s="5">
        <f t="shared" si="13"/>
        <v>715.24158636015454</v>
      </c>
      <c r="AO78" s="35">
        <f t="shared" si="14"/>
        <v>1.4390668895353665E-2</v>
      </c>
      <c r="AP78" s="5">
        <f t="shared" si="15"/>
        <v>3851.8864790787547</v>
      </c>
      <c r="AQ78" s="35">
        <f t="shared" si="16"/>
        <v>7.7499999999999999E-2</v>
      </c>
      <c r="AR78" s="5">
        <f t="shared" si="46"/>
        <v>41794.109341907599</v>
      </c>
      <c r="AS78" s="5">
        <f t="shared" si="47"/>
        <v>291606.23943513277</v>
      </c>
      <c r="AT78" s="5">
        <f t="shared" si="17"/>
        <v>595705.89065809222</v>
      </c>
      <c r="AU78" s="5">
        <f t="shared" si="18"/>
        <v>333400.34877704037</v>
      </c>
      <c r="AV78" s="150"/>
      <c r="AW78" s="2">
        <v>73</v>
      </c>
      <c r="AX78" s="118">
        <v>47058</v>
      </c>
      <c r="AY78" s="5">
        <f t="shared" si="48"/>
        <v>594645.59060526569</v>
      </c>
      <c r="AZ78" s="5">
        <f t="shared" si="49"/>
        <v>4457.4924920239573</v>
      </c>
      <c r="BA78" s="5">
        <f t="shared" si="19"/>
        <v>740.95755074104682</v>
      </c>
      <c r="BB78" s="35">
        <f t="shared" si="20"/>
        <v>1.4952588145557883E-2</v>
      </c>
      <c r="BC78" s="5">
        <f t="shared" si="21"/>
        <v>3716.5349412829105</v>
      </c>
      <c r="BD78" s="35">
        <f t="shared" si="22"/>
        <v>7.4999999999999997E-2</v>
      </c>
      <c r="BE78" s="5">
        <f t="shared" si="50"/>
        <v>43595.366945475544</v>
      </c>
      <c r="BF78" s="5">
        <f t="shared" si="51"/>
        <v>281801.58497227344</v>
      </c>
      <c r="BG78" s="5">
        <f t="shared" si="23"/>
        <v>593904.63305452466</v>
      </c>
      <c r="BH78" s="5">
        <f t="shared" si="24"/>
        <v>325396.95191774901</v>
      </c>
      <c r="BI78" s="150"/>
      <c r="BJ78" s="2">
        <v>73</v>
      </c>
      <c r="BK78" s="118">
        <v>47058</v>
      </c>
      <c r="BL78" s="5">
        <f t="shared" si="52"/>
        <v>592808.4654006263</v>
      </c>
      <c r="BM78" s="5">
        <f t="shared" si="53"/>
        <v>4348.8737853582215</v>
      </c>
      <c r="BN78" s="5">
        <f t="shared" si="25"/>
        <v>767.32264022943764</v>
      </c>
      <c r="BO78" s="35">
        <f t="shared" si="26"/>
        <v>1.5532625156643932E-2</v>
      </c>
      <c r="BP78" s="5">
        <f t="shared" si="27"/>
        <v>3581.5511451287839</v>
      </c>
      <c r="BQ78" s="35">
        <f t="shared" si="28"/>
        <v>7.2499999999999995E-2</v>
      </c>
      <c r="BR78" s="5">
        <f t="shared" si="54"/>
        <v>45458.857239602796</v>
      </c>
      <c r="BS78" s="5">
        <f t="shared" si="55"/>
        <v>272008.92909154738</v>
      </c>
      <c r="BT78" s="5">
        <f t="shared" si="29"/>
        <v>592041.14276039682</v>
      </c>
      <c r="BU78" s="5">
        <f t="shared" si="30"/>
        <v>317467.78633115016</v>
      </c>
      <c r="BV78" s="150"/>
      <c r="BW78" s="2">
        <v>73</v>
      </c>
      <c r="BX78" s="118">
        <v>47058</v>
      </c>
      <c r="BY78" s="5">
        <f t="shared" si="56"/>
        <v>590908.64517822186</v>
      </c>
      <c r="BZ78" s="5">
        <f t="shared" si="57"/>
        <v>4241.3034067672888</v>
      </c>
      <c r="CA78" s="5">
        <f t="shared" si="31"/>
        <v>794.33630989432777</v>
      </c>
      <c r="CB78" s="35">
        <f t="shared" si="32"/>
        <v>1.6131149538110092E-2</v>
      </c>
      <c r="CC78" s="5">
        <f t="shared" si="33"/>
        <v>3446.9670968729611</v>
      </c>
      <c r="CD78" s="35">
        <f t="shared" si="34"/>
        <v>7.0000000000000007E-2</v>
      </c>
      <c r="CE78" s="5">
        <f t="shared" si="58"/>
        <v>47385.691131672444</v>
      </c>
      <c r="CF78" s="5">
        <f t="shared" si="59"/>
        <v>262229.45756233955</v>
      </c>
      <c r="CG78" s="5">
        <f t="shared" si="35"/>
        <v>590114.30886832753</v>
      </c>
      <c r="CH78" s="5">
        <f t="shared" si="36"/>
        <v>309615.14869401196</v>
      </c>
    </row>
    <row r="79" spans="9:86" ht="14.25" customHeight="1">
      <c r="I79" s="150"/>
      <c r="J79" s="2">
        <v>74</v>
      </c>
      <c r="K79" s="118">
        <v>47088</v>
      </c>
      <c r="L79" s="5">
        <f t="shared" si="37"/>
        <v>599126.36651735124</v>
      </c>
      <c r="M79" s="5">
        <f t="shared" si="0"/>
        <v>4789.3246008246488</v>
      </c>
      <c r="N79" s="5">
        <f t="shared" si="1"/>
        <v>670.33083101785905</v>
      </c>
      <c r="O79" s="35">
        <f t="shared" si="2"/>
        <v>1.3426165867099004E-2</v>
      </c>
      <c r="P79" s="5">
        <f t="shared" si="3"/>
        <v>4118.9937698067897</v>
      </c>
      <c r="Q79" s="35">
        <f t="shared" si="4"/>
        <v>8.2500000000000004E-2</v>
      </c>
      <c r="R79" s="5">
        <f t="shared" si="38"/>
        <v>39043.964313666693</v>
      </c>
      <c r="S79" s="5">
        <f t="shared" si="39"/>
        <v>315366.05614735739</v>
      </c>
      <c r="T79" s="5">
        <f t="shared" si="5"/>
        <v>598456.03568633343</v>
      </c>
      <c r="U79" s="5">
        <f t="shared" si="6"/>
        <v>354410.02046102408</v>
      </c>
      <c r="V79" s="150"/>
      <c r="W79" s="2">
        <v>74</v>
      </c>
      <c r="X79" s="118">
        <v>47088</v>
      </c>
      <c r="Y79" s="5">
        <f t="shared" si="40"/>
        <v>597446.0704367595</v>
      </c>
      <c r="Z79" s="5">
        <f t="shared" si="41"/>
        <v>4677.7491584810314</v>
      </c>
      <c r="AA79" s="5">
        <f t="shared" si="7"/>
        <v>694.77535556930115</v>
      </c>
      <c r="AB79" s="35">
        <f t="shared" si="8"/>
        <v>1.3954906860022823E-2</v>
      </c>
      <c r="AC79" s="5">
        <f t="shared" si="9"/>
        <v>3982.9738029117302</v>
      </c>
      <c r="AD79" s="35">
        <f t="shared" si="10"/>
        <v>0.08</v>
      </c>
      <c r="AE79" s="5">
        <f t="shared" si="42"/>
        <v>40748.704918810079</v>
      </c>
      <c r="AF79" s="5">
        <f t="shared" si="43"/>
        <v>305404.73280878627</v>
      </c>
      <c r="AG79" s="5">
        <f t="shared" si="11"/>
        <v>596751.29508119018</v>
      </c>
      <c r="AH79" s="5">
        <f t="shared" si="12"/>
        <v>346153.43772759638</v>
      </c>
      <c r="AI79" s="150"/>
      <c r="AJ79" s="2">
        <v>74</v>
      </c>
      <c r="AK79" s="118">
        <v>47088</v>
      </c>
      <c r="AL79" s="5">
        <f t="shared" si="44"/>
        <v>595705.89065809222</v>
      </c>
      <c r="AM79" s="5">
        <f t="shared" si="45"/>
        <v>4567.1280654389093</v>
      </c>
      <c r="AN79" s="5">
        <f t="shared" si="13"/>
        <v>719.86085493873043</v>
      </c>
      <c r="AO79" s="35">
        <f t="shared" si="14"/>
        <v>1.4500998554373486E-2</v>
      </c>
      <c r="AP79" s="5">
        <f t="shared" si="15"/>
        <v>3847.2672105001789</v>
      </c>
      <c r="AQ79" s="35">
        <f t="shared" si="16"/>
        <v>7.7499999999999999E-2</v>
      </c>
      <c r="AR79" s="5">
        <f t="shared" si="46"/>
        <v>42513.970196846327</v>
      </c>
      <c r="AS79" s="5">
        <f t="shared" si="47"/>
        <v>295453.50664563297</v>
      </c>
      <c r="AT79" s="5">
        <f t="shared" si="17"/>
        <v>594986.02980315348</v>
      </c>
      <c r="AU79" s="5">
        <f t="shared" si="18"/>
        <v>337967.47684247931</v>
      </c>
      <c r="AV79" s="150"/>
      <c r="AW79" s="2">
        <v>74</v>
      </c>
      <c r="AX79" s="118">
        <v>47088</v>
      </c>
      <c r="AY79" s="5">
        <f t="shared" si="48"/>
        <v>593904.63305452466</v>
      </c>
      <c r="AZ79" s="5">
        <f t="shared" si="49"/>
        <v>4457.4924920239573</v>
      </c>
      <c r="BA79" s="5">
        <f t="shared" si="19"/>
        <v>745.58853543317855</v>
      </c>
      <c r="BB79" s="35">
        <f t="shared" si="20"/>
        <v>1.5064813317219466E-2</v>
      </c>
      <c r="BC79" s="5">
        <f t="shared" si="21"/>
        <v>3711.9039565907788</v>
      </c>
      <c r="BD79" s="35">
        <f t="shared" si="22"/>
        <v>7.4999999999999997E-2</v>
      </c>
      <c r="BE79" s="5">
        <f t="shared" si="50"/>
        <v>44340.95548090872</v>
      </c>
      <c r="BF79" s="5">
        <f t="shared" si="51"/>
        <v>285513.48892886424</v>
      </c>
      <c r="BG79" s="5">
        <f t="shared" si="23"/>
        <v>593159.04451909149</v>
      </c>
      <c r="BH79" s="5">
        <f t="shared" si="24"/>
        <v>329854.44440977299</v>
      </c>
      <c r="BI79" s="150"/>
      <c r="BJ79" s="2">
        <v>74</v>
      </c>
      <c r="BK79" s="118">
        <v>47088</v>
      </c>
      <c r="BL79" s="5">
        <f t="shared" si="52"/>
        <v>592041.14276039682</v>
      </c>
      <c r="BM79" s="5">
        <f t="shared" si="53"/>
        <v>4348.8737853582215</v>
      </c>
      <c r="BN79" s="5">
        <f t="shared" si="25"/>
        <v>771.95854784749099</v>
      </c>
      <c r="BO79" s="35">
        <f t="shared" si="26"/>
        <v>1.5646720987968391E-2</v>
      </c>
      <c r="BP79" s="5">
        <f t="shared" si="27"/>
        <v>3576.9152375107305</v>
      </c>
      <c r="BQ79" s="35">
        <f t="shared" si="28"/>
        <v>7.2499999999999995E-2</v>
      </c>
      <c r="BR79" s="5">
        <f t="shared" si="54"/>
        <v>46230.815787450287</v>
      </c>
      <c r="BS79" s="5">
        <f t="shared" si="55"/>
        <v>275585.84432905813</v>
      </c>
      <c r="BT79" s="5">
        <f t="shared" si="29"/>
        <v>591269.18421254936</v>
      </c>
      <c r="BU79" s="5">
        <f t="shared" si="30"/>
        <v>321816.66011650843</v>
      </c>
      <c r="BV79" s="150"/>
      <c r="BW79" s="2">
        <v>74</v>
      </c>
      <c r="BX79" s="118">
        <v>47088</v>
      </c>
      <c r="BY79" s="5">
        <f t="shared" si="56"/>
        <v>590114.30886832753</v>
      </c>
      <c r="BZ79" s="5">
        <f t="shared" si="57"/>
        <v>4241.3034067672888</v>
      </c>
      <c r="CA79" s="5">
        <f t="shared" si="31"/>
        <v>798.96993836871161</v>
      </c>
      <c r="CB79" s="35">
        <f t="shared" si="32"/>
        <v>1.6247088261274197E-2</v>
      </c>
      <c r="CC79" s="5">
        <f t="shared" si="33"/>
        <v>3442.3334683985772</v>
      </c>
      <c r="CD79" s="35">
        <f t="shared" si="34"/>
        <v>7.0000000000000007E-2</v>
      </c>
      <c r="CE79" s="5">
        <f t="shared" si="58"/>
        <v>48184.661070041155</v>
      </c>
      <c r="CF79" s="5">
        <f t="shared" si="59"/>
        <v>265671.79103073815</v>
      </c>
      <c r="CG79" s="5">
        <f t="shared" si="35"/>
        <v>589315.33892995876</v>
      </c>
      <c r="CH79" s="5">
        <f t="shared" si="36"/>
        <v>313856.45210077928</v>
      </c>
    </row>
    <row r="80" spans="9:86" ht="14.25" customHeight="1">
      <c r="I80" s="150"/>
      <c r="J80" s="2">
        <v>75</v>
      </c>
      <c r="K80" s="118">
        <v>47119</v>
      </c>
      <c r="L80" s="5">
        <f t="shared" si="37"/>
        <v>598456.03568633343</v>
      </c>
      <c r="M80" s="5">
        <f t="shared" si="0"/>
        <v>4789.3246008246488</v>
      </c>
      <c r="N80" s="5">
        <f t="shared" si="1"/>
        <v>674.93935548110676</v>
      </c>
      <c r="O80" s="35">
        <f t="shared" si="2"/>
        <v>1.3533612801623282E-2</v>
      </c>
      <c r="P80" s="5">
        <f t="shared" si="3"/>
        <v>4114.385245343542</v>
      </c>
      <c r="Q80" s="35">
        <f t="shared" si="4"/>
        <v>8.249999999999999E-2</v>
      </c>
      <c r="R80" s="5">
        <f t="shared" si="38"/>
        <v>39718.903669147796</v>
      </c>
      <c r="S80" s="5">
        <f t="shared" si="39"/>
        <v>319480.44139270094</v>
      </c>
      <c r="T80" s="5">
        <f t="shared" si="5"/>
        <v>597781.09633085236</v>
      </c>
      <c r="U80" s="5">
        <f t="shared" si="6"/>
        <v>359199.34506184875</v>
      </c>
      <c r="V80" s="150"/>
      <c r="W80" s="2">
        <v>75</v>
      </c>
      <c r="X80" s="118">
        <v>47119</v>
      </c>
      <c r="Y80" s="5">
        <f t="shared" si="40"/>
        <v>596751.29508119018</v>
      </c>
      <c r="Z80" s="5">
        <f t="shared" si="41"/>
        <v>4677.7491584810314</v>
      </c>
      <c r="AA80" s="5">
        <f t="shared" si="7"/>
        <v>699.40719127309649</v>
      </c>
      <c r="AB80" s="35">
        <f t="shared" si="8"/>
        <v>1.4064295066398263E-2</v>
      </c>
      <c r="AC80" s="5">
        <f t="shared" si="9"/>
        <v>3978.3419672079349</v>
      </c>
      <c r="AD80" s="35">
        <f t="shared" si="10"/>
        <v>0.08</v>
      </c>
      <c r="AE80" s="5">
        <f t="shared" si="42"/>
        <v>41448.112110083173</v>
      </c>
      <c r="AF80" s="5">
        <f t="shared" si="43"/>
        <v>309383.07477599423</v>
      </c>
      <c r="AG80" s="5">
        <f t="shared" si="11"/>
        <v>596051.88788991712</v>
      </c>
      <c r="AH80" s="5">
        <f t="shared" si="12"/>
        <v>350831.1868860774</v>
      </c>
      <c r="AI80" s="150"/>
      <c r="AJ80" s="2">
        <v>75</v>
      </c>
      <c r="AK80" s="118">
        <v>47119</v>
      </c>
      <c r="AL80" s="5">
        <f t="shared" si="44"/>
        <v>594986.02980315348</v>
      </c>
      <c r="AM80" s="5">
        <f t="shared" si="45"/>
        <v>4567.1280654389093</v>
      </c>
      <c r="AN80" s="5">
        <f t="shared" si="13"/>
        <v>724.50995629354293</v>
      </c>
      <c r="AO80" s="35">
        <f t="shared" si="14"/>
        <v>1.4612308592184755E-2</v>
      </c>
      <c r="AP80" s="5">
        <f t="shared" si="15"/>
        <v>3842.6181091453664</v>
      </c>
      <c r="AQ80" s="35">
        <f t="shared" si="16"/>
        <v>7.7499999999999999E-2</v>
      </c>
      <c r="AR80" s="5">
        <f t="shared" si="46"/>
        <v>43238.48015313987</v>
      </c>
      <c r="AS80" s="5">
        <f t="shared" si="47"/>
        <v>299296.12475477834</v>
      </c>
      <c r="AT80" s="5">
        <f t="shared" si="17"/>
        <v>594261.51984685997</v>
      </c>
      <c r="AU80" s="5">
        <f t="shared" si="18"/>
        <v>342534.6049079182</v>
      </c>
      <c r="AV80" s="150"/>
      <c r="AW80" s="2">
        <v>75</v>
      </c>
      <c r="AX80" s="118">
        <v>47119</v>
      </c>
      <c r="AY80" s="5">
        <f t="shared" si="48"/>
        <v>593159.04451909149</v>
      </c>
      <c r="AZ80" s="5">
        <f t="shared" si="49"/>
        <v>4457.4924920239573</v>
      </c>
      <c r="BA80" s="5">
        <f t="shared" si="19"/>
        <v>750.24846377963559</v>
      </c>
      <c r="BB80" s="35">
        <f t="shared" si="20"/>
        <v>1.5178022907253935E-2</v>
      </c>
      <c r="BC80" s="5">
        <f t="shared" si="21"/>
        <v>3707.2440282443217</v>
      </c>
      <c r="BD80" s="35">
        <f t="shared" si="22"/>
        <v>7.4999999999999997E-2</v>
      </c>
      <c r="BE80" s="5">
        <f t="shared" si="50"/>
        <v>45091.203944688357</v>
      </c>
      <c r="BF80" s="5">
        <f t="shared" si="51"/>
        <v>289220.73295710859</v>
      </c>
      <c r="BG80" s="5">
        <f t="shared" si="23"/>
        <v>592408.7960553118</v>
      </c>
      <c r="BH80" s="5">
        <f t="shared" si="24"/>
        <v>334311.93690179696</v>
      </c>
      <c r="BI80" s="150"/>
      <c r="BJ80" s="2">
        <v>75</v>
      </c>
      <c r="BK80" s="118">
        <v>47119</v>
      </c>
      <c r="BL80" s="5">
        <f t="shared" si="52"/>
        <v>591269.18421254936</v>
      </c>
      <c r="BM80" s="5">
        <f t="shared" si="53"/>
        <v>4348.8737853582215</v>
      </c>
      <c r="BN80" s="5">
        <f t="shared" si="25"/>
        <v>776.62246407406928</v>
      </c>
      <c r="BO80" s="35">
        <f t="shared" si="26"/>
        <v>1.5761804974329035E-2</v>
      </c>
      <c r="BP80" s="5">
        <f t="shared" si="27"/>
        <v>3572.2513212841523</v>
      </c>
      <c r="BQ80" s="35">
        <f t="shared" si="28"/>
        <v>7.2499999999999995E-2</v>
      </c>
      <c r="BR80" s="5">
        <f t="shared" si="54"/>
        <v>47007.438251524356</v>
      </c>
      <c r="BS80" s="5">
        <f t="shared" si="55"/>
        <v>279158.09565034229</v>
      </c>
      <c r="BT80" s="5">
        <f t="shared" si="29"/>
        <v>590492.5617484753</v>
      </c>
      <c r="BU80" s="5">
        <f t="shared" si="30"/>
        <v>326165.53390186664</v>
      </c>
      <c r="BV80" s="150"/>
      <c r="BW80" s="2">
        <v>75</v>
      </c>
      <c r="BX80" s="118">
        <v>47119</v>
      </c>
      <c r="BY80" s="5">
        <f t="shared" si="56"/>
        <v>589315.33892995876</v>
      </c>
      <c r="BZ80" s="5">
        <f t="shared" si="57"/>
        <v>4241.3034067672888</v>
      </c>
      <c r="CA80" s="5">
        <f t="shared" si="31"/>
        <v>803.63059634252932</v>
      </c>
      <c r="CB80" s="35">
        <f t="shared" si="32"/>
        <v>1.6364018580647378E-2</v>
      </c>
      <c r="CC80" s="5">
        <f t="shared" si="33"/>
        <v>3437.6728104247595</v>
      </c>
      <c r="CD80" s="35">
        <f t="shared" si="34"/>
        <v>7.0000000000000007E-2</v>
      </c>
      <c r="CE80" s="5">
        <f t="shared" si="58"/>
        <v>48988.29166638368</v>
      </c>
      <c r="CF80" s="5">
        <f t="shared" si="59"/>
        <v>269109.46384116291</v>
      </c>
      <c r="CG80" s="5">
        <f t="shared" si="35"/>
        <v>588511.70833361626</v>
      </c>
      <c r="CH80" s="5">
        <f t="shared" si="36"/>
        <v>318097.75550754659</v>
      </c>
    </row>
    <row r="81" spans="9:86" ht="14.25" customHeight="1">
      <c r="I81" s="150"/>
      <c r="J81" s="2">
        <v>76</v>
      </c>
      <c r="K81" s="118">
        <v>47150</v>
      </c>
      <c r="L81" s="5">
        <f t="shared" si="37"/>
        <v>597781.09633085236</v>
      </c>
      <c r="M81" s="5">
        <f t="shared" si="0"/>
        <v>4789.3246008246488</v>
      </c>
      <c r="N81" s="5">
        <f t="shared" si="1"/>
        <v>679.57956355003898</v>
      </c>
      <c r="O81" s="35">
        <f t="shared" si="2"/>
        <v>1.3642041899041529E-2</v>
      </c>
      <c r="P81" s="5">
        <f t="shared" si="3"/>
        <v>4109.7450372746098</v>
      </c>
      <c r="Q81" s="35">
        <f t="shared" si="4"/>
        <v>8.2500000000000004E-2</v>
      </c>
      <c r="R81" s="5">
        <f t="shared" si="38"/>
        <v>40398.483232697836</v>
      </c>
      <c r="S81" s="5">
        <f t="shared" si="39"/>
        <v>323590.18642997555</v>
      </c>
      <c r="T81" s="5">
        <f t="shared" si="5"/>
        <v>597101.5167673023</v>
      </c>
      <c r="U81" s="5">
        <f t="shared" si="6"/>
        <v>363988.66966267338</v>
      </c>
      <c r="V81" s="150"/>
      <c r="W81" s="2">
        <v>76</v>
      </c>
      <c r="X81" s="118">
        <v>47150</v>
      </c>
      <c r="Y81" s="5">
        <f t="shared" si="40"/>
        <v>596051.88788991712</v>
      </c>
      <c r="Z81" s="5">
        <f t="shared" si="41"/>
        <v>4677.7491584810314</v>
      </c>
      <c r="AA81" s="5">
        <f t="shared" si="7"/>
        <v>704.06990588158351</v>
      </c>
      <c r="AB81" s="35">
        <f t="shared" si="8"/>
        <v>1.4174670095398457E-2</v>
      </c>
      <c r="AC81" s="5">
        <f t="shared" si="9"/>
        <v>3973.6792525994479</v>
      </c>
      <c r="AD81" s="35">
        <f t="shared" si="10"/>
        <v>0.08</v>
      </c>
      <c r="AE81" s="5">
        <f t="shared" si="42"/>
        <v>42152.182015964754</v>
      </c>
      <c r="AF81" s="5">
        <f t="shared" si="43"/>
        <v>313356.75402859366</v>
      </c>
      <c r="AG81" s="5">
        <f t="shared" si="11"/>
        <v>595347.81798403559</v>
      </c>
      <c r="AH81" s="5">
        <f t="shared" si="12"/>
        <v>355508.93604455842</v>
      </c>
      <c r="AI81" s="150"/>
      <c r="AJ81" s="2">
        <v>76</v>
      </c>
      <c r="AK81" s="118">
        <v>47150</v>
      </c>
      <c r="AL81" s="5">
        <f t="shared" si="44"/>
        <v>594261.51984685997</v>
      </c>
      <c r="AM81" s="5">
        <f t="shared" si="45"/>
        <v>4567.1280654389093</v>
      </c>
      <c r="AN81" s="5">
        <f t="shared" si="13"/>
        <v>729.18908309460539</v>
      </c>
      <c r="AO81" s="35">
        <f t="shared" si="14"/>
        <v>1.4724609797030426E-2</v>
      </c>
      <c r="AP81" s="5">
        <f t="shared" si="15"/>
        <v>3837.9389823443039</v>
      </c>
      <c r="AQ81" s="35">
        <f t="shared" si="16"/>
        <v>7.7499999999999999E-2</v>
      </c>
      <c r="AR81" s="5">
        <f t="shared" si="46"/>
        <v>43967.669236234477</v>
      </c>
      <c r="AS81" s="5">
        <f t="shared" si="47"/>
        <v>303134.06373712263</v>
      </c>
      <c r="AT81" s="5">
        <f t="shared" si="17"/>
        <v>593532.33076376538</v>
      </c>
      <c r="AU81" s="5">
        <f t="shared" si="18"/>
        <v>347101.73297335708</v>
      </c>
      <c r="AV81" s="150"/>
      <c r="AW81" s="2">
        <v>76</v>
      </c>
      <c r="AX81" s="118">
        <v>47150</v>
      </c>
      <c r="AY81" s="5">
        <f t="shared" si="48"/>
        <v>592408.7960553118</v>
      </c>
      <c r="AZ81" s="5">
        <f t="shared" si="49"/>
        <v>4457.4924920239573</v>
      </c>
      <c r="BA81" s="5">
        <f t="shared" si="19"/>
        <v>754.93751667825882</v>
      </c>
      <c r="BB81" s="35">
        <f t="shared" si="20"/>
        <v>1.529222769895075E-2</v>
      </c>
      <c r="BC81" s="5">
        <f t="shared" si="21"/>
        <v>3702.5549753456985</v>
      </c>
      <c r="BD81" s="35">
        <f t="shared" si="22"/>
        <v>7.4999999999999997E-2</v>
      </c>
      <c r="BE81" s="5">
        <f t="shared" si="50"/>
        <v>45846.141461366613</v>
      </c>
      <c r="BF81" s="5">
        <f t="shared" si="51"/>
        <v>292923.28793245426</v>
      </c>
      <c r="BG81" s="5">
        <f t="shared" si="23"/>
        <v>591653.85853863356</v>
      </c>
      <c r="BH81" s="5">
        <f t="shared" si="24"/>
        <v>338769.42939382087</v>
      </c>
      <c r="BI81" s="150"/>
      <c r="BJ81" s="2">
        <v>76</v>
      </c>
      <c r="BK81" s="118">
        <v>47150</v>
      </c>
      <c r="BL81" s="5">
        <f t="shared" si="52"/>
        <v>590492.5617484753</v>
      </c>
      <c r="BM81" s="5">
        <f t="shared" si="53"/>
        <v>4348.8737853582215</v>
      </c>
      <c r="BN81" s="5">
        <f t="shared" si="25"/>
        <v>781.31455812784998</v>
      </c>
      <c r="BO81" s="35">
        <f t="shared" si="26"/>
        <v>1.5877887893747729E-2</v>
      </c>
      <c r="BP81" s="5">
        <f t="shared" si="27"/>
        <v>3567.5592272303716</v>
      </c>
      <c r="BQ81" s="35">
        <f t="shared" si="28"/>
        <v>7.2499999999999995E-2</v>
      </c>
      <c r="BR81" s="5">
        <f t="shared" si="54"/>
        <v>47788.752809652207</v>
      </c>
      <c r="BS81" s="5">
        <f t="shared" si="55"/>
        <v>282725.65487757267</v>
      </c>
      <c r="BT81" s="5">
        <f t="shared" si="29"/>
        <v>589711.24719034741</v>
      </c>
      <c r="BU81" s="5">
        <f t="shared" si="30"/>
        <v>330514.40768722486</v>
      </c>
      <c r="BV81" s="150"/>
      <c r="BW81" s="2">
        <v>76</v>
      </c>
      <c r="BX81" s="118">
        <v>47150</v>
      </c>
      <c r="BY81" s="5">
        <f t="shared" si="56"/>
        <v>588511.70833361626</v>
      </c>
      <c r="BZ81" s="5">
        <f t="shared" si="57"/>
        <v>4241.3034067672888</v>
      </c>
      <c r="CA81" s="5">
        <f t="shared" si="31"/>
        <v>808.31844148786058</v>
      </c>
      <c r="CB81" s="35">
        <f t="shared" si="32"/>
        <v>1.6481951268768436E-2</v>
      </c>
      <c r="CC81" s="5">
        <f t="shared" si="33"/>
        <v>3432.9849652794283</v>
      </c>
      <c r="CD81" s="35">
        <f t="shared" si="34"/>
        <v>7.0000000000000007E-2</v>
      </c>
      <c r="CE81" s="5">
        <f t="shared" si="58"/>
        <v>49796.610107871544</v>
      </c>
      <c r="CF81" s="5">
        <f t="shared" si="59"/>
        <v>272542.44880644232</v>
      </c>
      <c r="CG81" s="5">
        <f t="shared" si="35"/>
        <v>587703.38989212841</v>
      </c>
      <c r="CH81" s="5">
        <f t="shared" si="36"/>
        <v>322339.05891431385</v>
      </c>
    </row>
    <row r="82" spans="9:86" ht="14.25" customHeight="1">
      <c r="I82" s="150"/>
      <c r="J82" s="2">
        <v>77</v>
      </c>
      <c r="K82" s="118">
        <v>47178</v>
      </c>
      <c r="L82" s="5">
        <f t="shared" si="37"/>
        <v>597101.5167673023</v>
      </c>
      <c r="M82" s="5">
        <f t="shared" si="0"/>
        <v>4789.3246008246488</v>
      </c>
      <c r="N82" s="5">
        <f t="shared" si="1"/>
        <v>684.25167304944534</v>
      </c>
      <c r="O82" s="35">
        <f t="shared" si="2"/>
        <v>1.3751464107891853E-2</v>
      </c>
      <c r="P82" s="5">
        <f t="shared" si="3"/>
        <v>4105.0729277752034</v>
      </c>
      <c r="Q82" s="35">
        <f t="shared" si="4"/>
        <v>8.2500000000000004E-2</v>
      </c>
      <c r="R82" s="5">
        <f t="shared" si="38"/>
        <v>41082.734905747282</v>
      </c>
      <c r="S82" s="5">
        <f t="shared" si="39"/>
        <v>327695.25935775077</v>
      </c>
      <c r="T82" s="5">
        <f t="shared" si="5"/>
        <v>596417.26509425289</v>
      </c>
      <c r="U82" s="5">
        <f t="shared" si="6"/>
        <v>368777.99426349805</v>
      </c>
      <c r="V82" s="150"/>
      <c r="W82" s="2">
        <v>77</v>
      </c>
      <c r="X82" s="118">
        <v>47178</v>
      </c>
      <c r="Y82" s="5">
        <f t="shared" si="40"/>
        <v>595347.81798403559</v>
      </c>
      <c r="Z82" s="5">
        <f t="shared" si="41"/>
        <v>4677.7491584810314</v>
      </c>
      <c r="AA82" s="5">
        <f t="shared" si="7"/>
        <v>708.76370525412722</v>
      </c>
      <c r="AB82" s="35">
        <f t="shared" si="8"/>
        <v>1.4286042891447356E-2</v>
      </c>
      <c r="AC82" s="5">
        <f t="shared" si="9"/>
        <v>3968.9854532269042</v>
      </c>
      <c r="AD82" s="35">
        <f t="shared" si="10"/>
        <v>0.08</v>
      </c>
      <c r="AE82" s="5">
        <f t="shared" si="42"/>
        <v>42860.945721218879</v>
      </c>
      <c r="AF82" s="5">
        <f t="shared" si="43"/>
        <v>317325.73948182055</v>
      </c>
      <c r="AG82" s="5">
        <f t="shared" si="11"/>
        <v>594639.0542787814</v>
      </c>
      <c r="AH82" s="5">
        <f t="shared" si="12"/>
        <v>360186.68520303944</v>
      </c>
      <c r="AI82" s="150"/>
      <c r="AJ82" s="2">
        <v>77</v>
      </c>
      <c r="AK82" s="118">
        <v>47178</v>
      </c>
      <c r="AL82" s="5">
        <f t="shared" si="44"/>
        <v>593532.33076376538</v>
      </c>
      <c r="AM82" s="5">
        <f t="shared" si="45"/>
        <v>4567.1280654389093</v>
      </c>
      <c r="AN82" s="5">
        <f t="shared" si="13"/>
        <v>733.89842925625771</v>
      </c>
      <c r="AO82" s="35">
        <f t="shared" si="14"/>
        <v>1.4837913108696889E-2</v>
      </c>
      <c r="AP82" s="5">
        <f t="shared" si="15"/>
        <v>3833.2296361826516</v>
      </c>
      <c r="AQ82" s="35">
        <f t="shared" si="16"/>
        <v>7.7499999999999999E-2</v>
      </c>
      <c r="AR82" s="5">
        <f t="shared" si="46"/>
        <v>44701.567665490737</v>
      </c>
      <c r="AS82" s="5">
        <f t="shared" si="47"/>
        <v>306967.29337330529</v>
      </c>
      <c r="AT82" s="5">
        <f t="shared" si="17"/>
        <v>592798.4323345091</v>
      </c>
      <c r="AU82" s="5">
        <f t="shared" si="18"/>
        <v>351668.86103879602</v>
      </c>
      <c r="AV82" s="150"/>
      <c r="AW82" s="2">
        <v>77</v>
      </c>
      <c r="AX82" s="118">
        <v>47178</v>
      </c>
      <c r="AY82" s="5">
        <f t="shared" si="48"/>
        <v>591653.85853863356</v>
      </c>
      <c r="AZ82" s="5">
        <f t="shared" si="49"/>
        <v>4457.4924920239573</v>
      </c>
      <c r="BA82" s="5">
        <f t="shared" si="19"/>
        <v>759.65587615749791</v>
      </c>
      <c r="BB82" s="35">
        <f t="shared" si="20"/>
        <v>1.5407438627047729E-2</v>
      </c>
      <c r="BC82" s="5">
        <f t="shared" si="21"/>
        <v>3697.8366158664594</v>
      </c>
      <c r="BD82" s="35">
        <f t="shared" si="22"/>
        <v>7.4999999999999997E-2</v>
      </c>
      <c r="BE82" s="5">
        <f t="shared" si="50"/>
        <v>46605.797337524113</v>
      </c>
      <c r="BF82" s="5">
        <f t="shared" si="51"/>
        <v>296621.12454832072</v>
      </c>
      <c r="BG82" s="5">
        <f t="shared" si="23"/>
        <v>590894.20266247611</v>
      </c>
      <c r="BH82" s="5">
        <f t="shared" si="24"/>
        <v>343226.92188584484</v>
      </c>
      <c r="BI82" s="150"/>
      <c r="BJ82" s="2">
        <v>77</v>
      </c>
      <c r="BK82" s="118">
        <v>47178</v>
      </c>
      <c r="BL82" s="5">
        <f t="shared" si="52"/>
        <v>589711.24719034741</v>
      </c>
      <c r="BM82" s="5">
        <f t="shared" si="53"/>
        <v>4348.8737853582215</v>
      </c>
      <c r="BN82" s="5">
        <f t="shared" si="25"/>
        <v>786.03500024987261</v>
      </c>
      <c r="BO82" s="35">
        <f t="shared" si="26"/>
        <v>1.599498067560829E-2</v>
      </c>
      <c r="BP82" s="5">
        <f t="shared" si="27"/>
        <v>3562.8387851083489</v>
      </c>
      <c r="BQ82" s="35">
        <f t="shared" si="28"/>
        <v>7.2499999999999995E-2</v>
      </c>
      <c r="BR82" s="5">
        <f t="shared" si="54"/>
        <v>48574.787809902082</v>
      </c>
      <c r="BS82" s="5">
        <f t="shared" si="55"/>
        <v>286288.49366268102</v>
      </c>
      <c r="BT82" s="5">
        <f t="shared" si="29"/>
        <v>588925.21219009755</v>
      </c>
      <c r="BU82" s="5">
        <f t="shared" si="30"/>
        <v>334863.28147258313</v>
      </c>
      <c r="BV82" s="150"/>
      <c r="BW82" s="2">
        <v>77</v>
      </c>
      <c r="BX82" s="118">
        <v>47178</v>
      </c>
      <c r="BY82" s="5">
        <f t="shared" si="56"/>
        <v>587703.38989212841</v>
      </c>
      <c r="BZ82" s="5">
        <f t="shared" si="57"/>
        <v>4241.3034067672888</v>
      </c>
      <c r="CA82" s="5">
        <f t="shared" si="31"/>
        <v>813.03363239653982</v>
      </c>
      <c r="CB82" s="35">
        <f t="shared" si="32"/>
        <v>1.6600897249459873E-2</v>
      </c>
      <c r="CC82" s="5">
        <f t="shared" si="33"/>
        <v>3428.269774370749</v>
      </c>
      <c r="CD82" s="35">
        <f t="shared" si="34"/>
        <v>7.0000000000000007E-2</v>
      </c>
      <c r="CE82" s="5">
        <f t="shared" si="58"/>
        <v>50609.643740268082</v>
      </c>
      <c r="CF82" s="5">
        <f t="shared" si="59"/>
        <v>275970.71858081309</v>
      </c>
      <c r="CG82" s="5">
        <f t="shared" si="35"/>
        <v>586890.35625973193</v>
      </c>
      <c r="CH82" s="5">
        <f t="shared" si="36"/>
        <v>326580.36232108116</v>
      </c>
    </row>
    <row r="83" spans="9:86" ht="14.25" customHeight="1">
      <c r="I83" s="150"/>
      <c r="J83" s="2">
        <v>78</v>
      </c>
      <c r="K83" s="118">
        <v>47209</v>
      </c>
      <c r="L83" s="5">
        <f t="shared" si="37"/>
        <v>596417.26509425289</v>
      </c>
      <c r="M83" s="5">
        <f t="shared" si="0"/>
        <v>4789.3246008246488</v>
      </c>
      <c r="N83" s="5">
        <f t="shared" si="1"/>
        <v>688.95590330166033</v>
      </c>
      <c r="O83" s="35">
        <f t="shared" si="2"/>
        <v>1.3861890531142489E-2</v>
      </c>
      <c r="P83" s="5">
        <f t="shared" si="3"/>
        <v>4100.3686975229884</v>
      </c>
      <c r="Q83" s="35">
        <f t="shared" si="4"/>
        <v>8.2500000000000004E-2</v>
      </c>
      <c r="R83" s="5">
        <f t="shared" si="38"/>
        <v>41771.690809048945</v>
      </c>
      <c r="S83" s="5">
        <f t="shared" si="39"/>
        <v>331795.62805527373</v>
      </c>
      <c r="T83" s="5">
        <f t="shared" si="5"/>
        <v>595728.30919095117</v>
      </c>
      <c r="U83" s="5">
        <f t="shared" si="6"/>
        <v>373567.31886432267</v>
      </c>
      <c r="V83" s="150"/>
      <c r="W83" s="2">
        <v>78</v>
      </c>
      <c r="X83" s="118">
        <v>47209</v>
      </c>
      <c r="Y83" s="5">
        <f t="shared" si="40"/>
        <v>594639.0542787814</v>
      </c>
      <c r="Z83" s="5">
        <f t="shared" si="41"/>
        <v>4677.7491584810314</v>
      </c>
      <c r="AA83" s="5">
        <f t="shared" si="7"/>
        <v>713.48879662248828</v>
      </c>
      <c r="AB83" s="35">
        <f t="shared" si="8"/>
        <v>1.4398424553285136E-2</v>
      </c>
      <c r="AC83" s="5">
        <f t="shared" si="9"/>
        <v>3964.2603618585431</v>
      </c>
      <c r="AD83" s="35">
        <f t="shared" si="10"/>
        <v>0.08</v>
      </c>
      <c r="AE83" s="5">
        <f t="shared" si="42"/>
        <v>43574.434517841364</v>
      </c>
      <c r="AF83" s="5">
        <f t="shared" si="43"/>
        <v>321289.99984367908</v>
      </c>
      <c r="AG83" s="5">
        <f t="shared" si="11"/>
        <v>593925.56548215891</v>
      </c>
      <c r="AH83" s="5">
        <f t="shared" si="12"/>
        <v>364864.43436152046</v>
      </c>
      <c r="AI83" s="150"/>
      <c r="AJ83" s="2">
        <v>78</v>
      </c>
      <c r="AK83" s="118">
        <v>47209</v>
      </c>
      <c r="AL83" s="5">
        <f t="shared" si="44"/>
        <v>592798.4323345091</v>
      </c>
      <c r="AM83" s="5">
        <f t="shared" si="45"/>
        <v>4567.1280654389093</v>
      </c>
      <c r="AN83" s="5">
        <f t="shared" si="13"/>
        <v>738.63818994520489</v>
      </c>
      <c r="AO83" s="35">
        <f t="shared" si="14"/>
        <v>1.4952229621182268E-2</v>
      </c>
      <c r="AP83" s="5">
        <f t="shared" si="15"/>
        <v>3828.4898754937044</v>
      </c>
      <c r="AQ83" s="35">
        <f t="shared" si="16"/>
        <v>7.7499999999999999E-2</v>
      </c>
      <c r="AR83" s="5">
        <f t="shared" si="46"/>
        <v>45440.205855435939</v>
      </c>
      <c r="AS83" s="5">
        <f t="shared" si="47"/>
        <v>310795.78324879898</v>
      </c>
      <c r="AT83" s="5">
        <f t="shared" si="17"/>
        <v>592059.79414456384</v>
      </c>
      <c r="AU83" s="5">
        <f t="shared" si="18"/>
        <v>356235.9891042349</v>
      </c>
      <c r="AV83" s="150"/>
      <c r="AW83" s="2">
        <v>78</v>
      </c>
      <c r="AX83" s="118">
        <v>47209</v>
      </c>
      <c r="AY83" s="5">
        <f t="shared" si="48"/>
        <v>590894.20266247611</v>
      </c>
      <c r="AZ83" s="5">
        <f t="shared" si="49"/>
        <v>4457.4924920239573</v>
      </c>
      <c r="BA83" s="5">
        <f t="shared" si="19"/>
        <v>764.40372538348174</v>
      </c>
      <c r="BB83" s="35">
        <f t="shared" si="20"/>
        <v>1.5523666780398909E-2</v>
      </c>
      <c r="BC83" s="5">
        <f t="shared" si="21"/>
        <v>3693.0887666404756</v>
      </c>
      <c r="BD83" s="35">
        <f t="shared" si="22"/>
        <v>7.4999999999999997E-2</v>
      </c>
      <c r="BE83" s="5">
        <f t="shared" si="50"/>
        <v>47370.201062907596</v>
      </c>
      <c r="BF83" s="5">
        <f t="shared" si="51"/>
        <v>300314.21331496118</v>
      </c>
      <c r="BG83" s="5">
        <f t="shared" si="23"/>
        <v>590129.79893709265</v>
      </c>
      <c r="BH83" s="5">
        <f t="shared" si="24"/>
        <v>347684.41437786876</v>
      </c>
      <c r="BI83" s="150"/>
      <c r="BJ83" s="2">
        <v>78</v>
      </c>
      <c r="BK83" s="118">
        <v>47209</v>
      </c>
      <c r="BL83" s="5">
        <f t="shared" si="52"/>
        <v>588925.21219009755</v>
      </c>
      <c r="BM83" s="5">
        <f t="shared" si="53"/>
        <v>4348.8737853582215</v>
      </c>
      <c r="BN83" s="5">
        <f t="shared" si="25"/>
        <v>790.78396170971564</v>
      </c>
      <c r="BO83" s="35">
        <f t="shared" si="26"/>
        <v>1.6113094403323876E-2</v>
      </c>
      <c r="BP83" s="5">
        <f t="shared" si="27"/>
        <v>3558.0898236485059</v>
      </c>
      <c r="BQ83" s="35">
        <f t="shared" si="28"/>
        <v>7.2499999999999995E-2</v>
      </c>
      <c r="BR83" s="5">
        <f t="shared" si="54"/>
        <v>49365.571771611794</v>
      </c>
      <c r="BS83" s="5">
        <f t="shared" si="55"/>
        <v>289846.58348632953</v>
      </c>
      <c r="BT83" s="5">
        <f t="shared" si="29"/>
        <v>588134.42822838784</v>
      </c>
      <c r="BU83" s="5">
        <f t="shared" si="30"/>
        <v>339212.15525794134</v>
      </c>
      <c r="BV83" s="150"/>
      <c r="BW83" s="2">
        <v>78</v>
      </c>
      <c r="BX83" s="118">
        <v>47209</v>
      </c>
      <c r="BY83" s="5">
        <f t="shared" si="56"/>
        <v>586890.35625973193</v>
      </c>
      <c r="BZ83" s="5">
        <f t="shared" si="57"/>
        <v>4241.3034067672888</v>
      </c>
      <c r="CA83" s="5">
        <f t="shared" si="31"/>
        <v>817.77632858551897</v>
      </c>
      <c r="CB83" s="35">
        <f t="shared" si="32"/>
        <v>1.6720867600494845E-2</v>
      </c>
      <c r="CC83" s="5">
        <f t="shared" si="33"/>
        <v>3423.5270781817699</v>
      </c>
      <c r="CD83" s="35">
        <f t="shared" si="34"/>
        <v>7.0000000000000007E-2</v>
      </c>
      <c r="CE83" s="5">
        <f t="shared" si="58"/>
        <v>51427.4200688536</v>
      </c>
      <c r="CF83" s="5">
        <f t="shared" si="59"/>
        <v>279394.24565899489</v>
      </c>
      <c r="CG83" s="5">
        <f t="shared" si="35"/>
        <v>586072.57993114635</v>
      </c>
      <c r="CH83" s="5">
        <f t="shared" si="36"/>
        <v>330821.66572784848</v>
      </c>
    </row>
    <row r="84" spans="9:86" ht="14.25" customHeight="1">
      <c r="I84" s="150"/>
      <c r="J84" s="2">
        <v>79</v>
      </c>
      <c r="K84" s="118">
        <v>47239</v>
      </c>
      <c r="L84" s="5">
        <f t="shared" si="37"/>
        <v>595728.30919095117</v>
      </c>
      <c r="M84" s="5">
        <f t="shared" si="0"/>
        <v>4789.3246008246488</v>
      </c>
      <c r="N84" s="5">
        <f t="shared" si="1"/>
        <v>693.69247513685923</v>
      </c>
      <c r="O84" s="35">
        <f t="shared" si="2"/>
        <v>1.3973332428917839E-2</v>
      </c>
      <c r="P84" s="5">
        <f t="shared" si="3"/>
        <v>4095.6321256877895</v>
      </c>
      <c r="Q84" s="35">
        <f t="shared" si="4"/>
        <v>8.2500000000000004E-2</v>
      </c>
      <c r="R84" s="5">
        <f t="shared" si="38"/>
        <v>42465.383284185802</v>
      </c>
      <c r="S84" s="5">
        <f t="shared" si="39"/>
        <v>335891.26018096152</v>
      </c>
      <c r="T84" s="5">
        <f t="shared" si="5"/>
        <v>595034.61671581434</v>
      </c>
      <c r="U84" s="5">
        <f t="shared" si="6"/>
        <v>378356.6434651473</v>
      </c>
      <c r="V84" s="150"/>
      <c r="W84" s="2">
        <v>79</v>
      </c>
      <c r="X84" s="118">
        <v>47239</v>
      </c>
      <c r="Y84" s="5">
        <f t="shared" si="40"/>
        <v>593925.56548215891</v>
      </c>
      <c r="Z84" s="5">
        <f t="shared" si="41"/>
        <v>4677.7491584810314</v>
      </c>
      <c r="AA84" s="5">
        <f t="shared" si="7"/>
        <v>718.24538859997165</v>
      </c>
      <c r="AB84" s="35">
        <f t="shared" si="8"/>
        <v>1.4511826336693644E-2</v>
      </c>
      <c r="AC84" s="5">
        <f t="shared" si="9"/>
        <v>3959.5037698810597</v>
      </c>
      <c r="AD84" s="35">
        <f t="shared" si="10"/>
        <v>0.08</v>
      </c>
      <c r="AE84" s="5">
        <f t="shared" si="42"/>
        <v>44292.679906441335</v>
      </c>
      <c r="AF84" s="5">
        <f t="shared" si="43"/>
        <v>325249.50361356011</v>
      </c>
      <c r="AG84" s="5">
        <f t="shared" si="11"/>
        <v>593207.32009355898</v>
      </c>
      <c r="AH84" s="5">
        <f t="shared" si="12"/>
        <v>369542.18352000148</v>
      </c>
      <c r="AI84" s="150"/>
      <c r="AJ84" s="2">
        <v>79</v>
      </c>
      <c r="AK84" s="118">
        <v>47239</v>
      </c>
      <c r="AL84" s="5">
        <f t="shared" si="44"/>
        <v>592059.79414456384</v>
      </c>
      <c r="AM84" s="5">
        <f t="shared" si="45"/>
        <v>4567.1280654389093</v>
      </c>
      <c r="AN84" s="5">
        <f t="shared" si="13"/>
        <v>743.40856158860106</v>
      </c>
      <c r="AO84" s="35">
        <f t="shared" si="14"/>
        <v>1.5067570585421287E-2</v>
      </c>
      <c r="AP84" s="5">
        <f t="shared" si="15"/>
        <v>3823.7195038503082</v>
      </c>
      <c r="AQ84" s="35">
        <f t="shared" si="16"/>
        <v>7.7499999999999999E-2</v>
      </c>
      <c r="AR84" s="5">
        <f t="shared" si="46"/>
        <v>46183.614417024539</v>
      </c>
      <c r="AS84" s="5">
        <f t="shared" si="47"/>
        <v>314619.50275264931</v>
      </c>
      <c r="AT84" s="5">
        <f t="shared" si="17"/>
        <v>591316.38558297523</v>
      </c>
      <c r="AU84" s="5">
        <f t="shared" si="18"/>
        <v>360803.11716967385</v>
      </c>
      <c r="AV84" s="150"/>
      <c r="AW84" s="2">
        <v>79</v>
      </c>
      <c r="AX84" s="118">
        <v>47239</v>
      </c>
      <c r="AY84" s="5">
        <f t="shared" si="48"/>
        <v>590129.79893709265</v>
      </c>
      <c r="AZ84" s="5">
        <f t="shared" si="49"/>
        <v>4457.4924920239573</v>
      </c>
      <c r="BA84" s="5">
        <f t="shared" si="19"/>
        <v>769.18124866712833</v>
      </c>
      <c r="BB84" s="35">
        <f t="shared" si="20"/>
        <v>1.5640923404699088E-2</v>
      </c>
      <c r="BC84" s="5">
        <f t="shared" si="21"/>
        <v>3688.311243356829</v>
      </c>
      <c r="BD84" s="35">
        <f t="shared" si="22"/>
        <v>7.4999999999999997E-2</v>
      </c>
      <c r="BE84" s="5">
        <f t="shared" si="50"/>
        <v>48139.382311574722</v>
      </c>
      <c r="BF84" s="5">
        <f t="shared" si="51"/>
        <v>304002.52455831802</v>
      </c>
      <c r="BG84" s="5">
        <f t="shared" si="23"/>
        <v>589360.61768842547</v>
      </c>
      <c r="BH84" s="5">
        <f t="shared" si="24"/>
        <v>352141.90686989273</v>
      </c>
      <c r="BI84" s="150"/>
      <c r="BJ84" s="2">
        <v>79</v>
      </c>
      <c r="BK84" s="118">
        <v>47239</v>
      </c>
      <c r="BL84" s="5">
        <f t="shared" si="52"/>
        <v>588134.42822838784</v>
      </c>
      <c r="BM84" s="5">
        <f t="shared" si="53"/>
        <v>4348.8737853582215</v>
      </c>
      <c r="BN84" s="5">
        <f t="shared" si="25"/>
        <v>795.56161481171193</v>
      </c>
      <c r="BO84" s="35">
        <f t="shared" si="26"/>
        <v>1.6232240317061147E-2</v>
      </c>
      <c r="BP84" s="5">
        <f t="shared" si="27"/>
        <v>3553.3121705465096</v>
      </c>
      <c r="BQ84" s="35">
        <f t="shared" si="28"/>
        <v>7.2499999999999995E-2</v>
      </c>
      <c r="BR84" s="5">
        <f t="shared" si="54"/>
        <v>50161.133386423506</v>
      </c>
      <c r="BS84" s="5">
        <f t="shared" si="55"/>
        <v>293399.89565687603</v>
      </c>
      <c r="BT84" s="5">
        <f t="shared" si="29"/>
        <v>587338.86661357607</v>
      </c>
      <c r="BU84" s="5">
        <f t="shared" si="30"/>
        <v>343561.02904329955</v>
      </c>
      <c r="BV84" s="150"/>
      <c r="BW84" s="2">
        <v>79</v>
      </c>
      <c r="BX84" s="118">
        <v>47239</v>
      </c>
      <c r="BY84" s="5">
        <f t="shared" si="56"/>
        <v>586072.57993114635</v>
      </c>
      <c r="BZ84" s="5">
        <f t="shared" si="57"/>
        <v>4241.3034067672888</v>
      </c>
      <c r="CA84" s="5">
        <f t="shared" si="31"/>
        <v>822.54669050226812</v>
      </c>
      <c r="CB84" s="35">
        <f t="shared" si="32"/>
        <v>1.6841873556321031E-2</v>
      </c>
      <c r="CC84" s="5">
        <f t="shared" si="33"/>
        <v>3418.7567162650207</v>
      </c>
      <c r="CD84" s="35">
        <f t="shared" si="34"/>
        <v>7.0000000000000007E-2</v>
      </c>
      <c r="CE84" s="5">
        <f t="shared" si="58"/>
        <v>52249.96675935587</v>
      </c>
      <c r="CF84" s="5">
        <f t="shared" si="59"/>
        <v>282813.00237525988</v>
      </c>
      <c r="CG84" s="5">
        <f t="shared" si="35"/>
        <v>585250.03324064403</v>
      </c>
      <c r="CH84" s="5">
        <f t="shared" si="36"/>
        <v>335062.96913461573</v>
      </c>
    </row>
    <row r="85" spans="9:86" ht="14.25" customHeight="1">
      <c r="I85" s="150"/>
      <c r="J85" s="2">
        <v>80</v>
      </c>
      <c r="K85" s="118">
        <v>47270</v>
      </c>
      <c r="L85" s="5">
        <f t="shared" si="37"/>
        <v>595034.61671581434</v>
      </c>
      <c r="M85" s="5">
        <f t="shared" si="0"/>
        <v>4789.3246008246488</v>
      </c>
      <c r="N85" s="5">
        <f t="shared" si="1"/>
        <v>698.46161090342503</v>
      </c>
      <c r="O85" s="35">
        <f t="shared" si="2"/>
        <v>1.4085801221282699E-2</v>
      </c>
      <c r="P85" s="5">
        <f t="shared" si="3"/>
        <v>4090.8629899212237</v>
      </c>
      <c r="Q85" s="35">
        <f t="shared" si="4"/>
        <v>8.2500000000000004E-2</v>
      </c>
      <c r="R85" s="5">
        <f t="shared" si="38"/>
        <v>43163.844895089227</v>
      </c>
      <c r="S85" s="5">
        <f t="shared" si="39"/>
        <v>339982.12317088275</v>
      </c>
      <c r="T85" s="5">
        <f t="shared" si="5"/>
        <v>594336.15510491095</v>
      </c>
      <c r="U85" s="5">
        <f t="shared" si="6"/>
        <v>383145.96806597197</v>
      </c>
      <c r="V85" s="150"/>
      <c r="W85" s="2">
        <v>80</v>
      </c>
      <c r="X85" s="118">
        <v>47270</v>
      </c>
      <c r="Y85" s="5">
        <f t="shared" si="40"/>
        <v>593207.32009355898</v>
      </c>
      <c r="Z85" s="5">
        <f t="shared" si="41"/>
        <v>4677.7491584810314</v>
      </c>
      <c r="AA85" s="5">
        <f t="shared" si="7"/>
        <v>723.03369119063791</v>
      </c>
      <c r="AB85" s="35">
        <f t="shared" si="8"/>
        <v>1.4626259657280084E-2</v>
      </c>
      <c r="AC85" s="5">
        <f t="shared" si="9"/>
        <v>3954.7154672903935</v>
      </c>
      <c r="AD85" s="35">
        <f t="shared" si="10"/>
        <v>0.08</v>
      </c>
      <c r="AE85" s="5">
        <f t="shared" si="42"/>
        <v>45015.71359763197</v>
      </c>
      <c r="AF85" s="5">
        <f t="shared" si="43"/>
        <v>329204.21908085048</v>
      </c>
      <c r="AG85" s="5">
        <f t="shared" si="11"/>
        <v>592484.28640236834</v>
      </c>
      <c r="AH85" s="5">
        <f t="shared" si="12"/>
        <v>374219.93267848244</v>
      </c>
      <c r="AI85" s="150"/>
      <c r="AJ85" s="2">
        <v>80</v>
      </c>
      <c r="AK85" s="118">
        <v>47270</v>
      </c>
      <c r="AL85" s="5">
        <f t="shared" si="44"/>
        <v>591316.38558297523</v>
      </c>
      <c r="AM85" s="5">
        <f t="shared" si="45"/>
        <v>4567.1280654389093</v>
      </c>
      <c r="AN85" s="5">
        <f t="shared" si="13"/>
        <v>748.20974188219452</v>
      </c>
      <c r="AO85" s="35">
        <f t="shared" si="14"/>
        <v>1.518394741206853E-2</v>
      </c>
      <c r="AP85" s="5">
        <f t="shared" si="15"/>
        <v>3818.9183235567148</v>
      </c>
      <c r="AQ85" s="35">
        <f t="shared" si="16"/>
        <v>7.7499999999999999E-2</v>
      </c>
      <c r="AR85" s="5">
        <f t="shared" si="46"/>
        <v>46931.824158906733</v>
      </c>
      <c r="AS85" s="5">
        <f t="shared" si="47"/>
        <v>318438.42107620602</v>
      </c>
      <c r="AT85" s="5">
        <f t="shared" si="17"/>
        <v>590568.17584109306</v>
      </c>
      <c r="AU85" s="5">
        <f t="shared" si="18"/>
        <v>365370.24523511273</v>
      </c>
      <c r="AV85" s="150"/>
      <c r="AW85" s="2">
        <v>80</v>
      </c>
      <c r="AX85" s="118">
        <v>47270</v>
      </c>
      <c r="AY85" s="5">
        <f t="shared" si="48"/>
        <v>589360.61768842547</v>
      </c>
      <c r="AZ85" s="5">
        <f t="shared" si="49"/>
        <v>4457.4924920239573</v>
      </c>
      <c r="BA85" s="5">
        <f t="shared" si="19"/>
        <v>773.9886314712985</v>
      </c>
      <c r="BB85" s="35">
        <f t="shared" si="20"/>
        <v>1.5759219905266481E-2</v>
      </c>
      <c r="BC85" s="5">
        <f t="shared" si="21"/>
        <v>3683.5038605526588</v>
      </c>
      <c r="BD85" s="35">
        <f t="shared" si="22"/>
        <v>7.4999999999999997E-2</v>
      </c>
      <c r="BE85" s="5">
        <f t="shared" si="50"/>
        <v>48913.370943046022</v>
      </c>
      <c r="BF85" s="5">
        <f t="shared" si="51"/>
        <v>307686.0284188707</v>
      </c>
      <c r="BG85" s="5">
        <f t="shared" si="23"/>
        <v>588586.62905695417</v>
      </c>
      <c r="BH85" s="5">
        <f t="shared" si="24"/>
        <v>356599.3993619167</v>
      </c>
      <c r="BI85" s="150"/>
      <c r="BJ85" s="2">
        <v>80</v>
      </c>
      <c r="BK85" s="118">
        <v>47270</v>
      </c>
      <c r="BL85" s="5">
        <f t="shared" si="52"/>
        <v>587338.86661357607</v>
      </c>
      <c r="BM85" s="5">
        <f t="shared" si="53"/>
        <v>4348.8737853582215</v>
      </c>
      <c r="BN85" s="5">
        <f t="shared" si="25"/>
        <v>800.36813290119971</v>
      </c>
      <c r="BO85" s="35">
        <f t="shared" si="26"/>
        <v>1.6352429816522542E-2</v>
      </c>
      <c r="BP85" s="5">
        <f t="shared" si="27"/>
        <v>3548.5056524570218</v>
      </c>
      <c r="BQ85" s="35">
        <f t="shared" si="28"/>
        <v>7.2499999999999995E-2</v>
      </c>
      <c r="BR85" s="5">
        <f t="shared" si="54"/>
        <v>50961.501519324709</v>
      </c>
      <c r="BS85" s="5">
        <f t="shared" si="55"/>
        <v>296948.40130933304</v>
      </c>
      <c r="BT85" s="5">
        <f t="shared" si="29"/>
        <v>586538.49848067493</v>
      </c>
      <c r="BU85" s="5">
        <f t="shared" si="30"/>
        <v>347909.90282865777</v>
      </c>
      <c r="BV85" s="150"/>
      <c r="BW85" s="2">
        <v>80</v>
      </c>
      <c r="BX85" s="118">
        <v>47270</v>
      </c>
      <c r="BY85" s="5">
        <f t="shared" si="56"/>
        <v>585250.03324064403</v>
      </c>
      <c r="BZ85" s="5">
        <f t="shared" si="57"/>
        <v>4241.3034067672888</v>
      </c>
      <c r="CA85" s="5">
        <f t="shared" si="31"/>
        <v>827.34487953019834</v>
      </c>
      <c r="CB85" s="35">
        <f t="shared" si="32"/>
        <v>1.6963926510842442E-2</v>
      </c>
      <c r="CC85" s="5">
        <f t="shared" si="33"/>
        <v>3413.9585272370905</v>
      </c>
      <c r="CD85" s="35">
        <f t="shared" si="34"/>
        <v>7.0000000000000007E-2</v>
      </c>
      <c r="CE85" s="5">
        <f t="shared" si="58"/>
        <v>53077.311638886065</v>
      </c>
      <c r="CF85" s="5">
        <f t="shared" si="59"/>
        <v>286226.960902497</v>
      </c>
      <c r="CG85" s="5">
        <f t="shared" si="35"/>
        <v>584422.68836111377</v>
      </c>
      <c r="CH85" s="5">
        <f t="shared" si="36"/>
        <v>339304.27254138305</v>
      </c>
    </row>
    <row r="86" spans="9:86" ht="14.25" customHeight="1">
      <c r="I86" s="150"/>
      <c r="J86" s="2">
        <v>81</v>
      </c>
      <c r="K86" s="118">
        <v>47300</v>
      </c>
      <c r="L86" s="5">
        <f t="shared" si="37"/>
        <v>594336.15510491095</v>
      </c>
      <c r="M86" s="5">
        <f t="shared" si="0"/>
        <v>4789.3246008246488</v>
      </c>
      <c r="N86" s="5">
        <f t="shared" si="1"/>
        <v>703.26353447838574</v>
      </c>
      <c r="O86" s="35">
        <f t="shared" si="2"/>
        <v>1.4199308491086101E-2</v>
      </c>
      <c r="P86" s="5">
        <f t="shared" si="3"/>
        <v>4086.061066346263</v>
      </c>
      <c r="Q86" s="35">
        <f t="shared" si="4"/>
        <v>8.2500000000000004E-2</v>
      </c>
      <c r="R86" s="5">
        <f t="shared" si="38"/>
        <v>43867.108429567612</v>
      </c>
      <c r="S86" s="5">
        <f t="shared" si="39"/>
        <v>344068.184237229</v>
      </c>
      <c r="T86" s="5">
        <f t="shared" si="5"/>
        <v>593632.89157043258</v>
      </c>
      <c r="U86" s="5">
        <f t="shared" si="6"/>
        <v>387935.29266679659</v>
      </c>
      <c r="V86" s="150"/>
      <c r="W86" s="2">
        <v>81</v>
      </c>
      <c r="X86" s="118">
        <v>47300</v>
      </c>
      <c r="Y86" s="5">
        <f t="shared" si="40"/>
        <v>592484.28640236834</v>
      </c>
      <c r="Z86" s="5">
        <f t="shared" si="41"/>
        <v>4677.7491584810314</v>
      </c>
      <c r="AA86" s="5">
        <f t="shared" si="7"/>
        <v>727.8539157985756</v>
      </c>
      <c r="AB86" s="35">
        <f t="shared" si="8"/>
        <v>1.4741736093320287E-2</v>
      </c>
      <c r="AC86" s="5">
        <f t="shared" si="9"/>
        <v>3949.8952426824558</v>
      </c>
      <c r="AD86" s="35">
        <f t="shared" si="10"/>
        <v>0.08</v>
      </c>
      <c r="AE86" s="5">
        <f t="shared" si="42"/>
        <v>45743.567513430542</v>
      </c>
      <c r="AF86" s="5">
        <f t="shared" si="43"/>
        <v>333154.11432353297</v>
      </c>
      <c r="AG86" s="5">
        <f t="shared" si="11"/>
        <v>591756.43248656974</v>
      </c>
      <c r="AH86" s="5">
        <f t="shared" si="12"/>
        <v>378897.68183696351</v>
      </c>
      <c r="AI86" s="150"/>
      <c r="AJ86" s="2">
        <v>81</v>
      </c>
      <c r="AK86" s="118">
        <v>47300</v>
      </c>
      <c r="AL86" s="5">
        <f t="shared" si="44"/>
        <v>590568.17584109306</v>
      </c>
      <c r="AM86" s="5">
        <f t="shared" si="45"/>
        <v>4567.1280654389093</v>
      </c>
      <c r="AN86" s="5">
        <f t="shared" si="13"/>
        <v>753.04192979851678</v>
      </c>
      <c r="AO86" s="35">
        <f t="shared" si="14"/>
        <v>1.5301371674341108E-2</v>
      </c>
      <c r="AP86" s="5">
        <f t="shared" si="15"/>
        <v>3814.0861356403925</v>
      </c>
      <c r="AQ86" s="35">
        <f t="shared" si="16"/>
        <v>7.7499999999999999E-2</v>
      </c>
      <c r="AR86" s="5">
        <f t="shared" si="46"/>
        <v>47684.866088705247</v>
      </c>
      <c r="AS86" s="5">
        <f t="shared" si="47"/>
        <v>322252.50721184642</v>
      </c>
      <c r="AT86" s="5">
        <f t="shared" si="17"/>
        <v>589815.13391129451</v>
      </c>
      <c r="AU86" s="5">
        <f t="shared" si="18"/>
        <v>369937.37330055167</v>
      </c>
      <c r="AV86" s="150"/>
      <c r="AW86" s="2">
        <v>81</v>
      </c>
      <c r="AX86" s="118">
        <v>47300</v>
      </c>
      <c r="AY86" s="5">
        <f t="shared" si="48"/>
        <v>588586.62905695417</v>
      </c>
      <c r="AZ86" s="5">
        <f t="shared" si="49"/>
        <v>4457.4924920239573</v>
      </c>
      <c r="BA86" s="5">
        <f t="shared" si="19"/>
        <v>778.82606041799409</v>
      </c>
      <c r="BB86" s="35">
        <f t="shared" si="20"/>
        <v>1.5878567849884978E-2</v>
      </c>
      <c r="BC86" s="5">
        <f t="shared" si="21"/>
        <v>3678.6664316059632</v>
      </c>
      <c r="BD86" s="35">
        <f t="shared" si="22"/>
        <v>7.4999999999999997E-2</v>
      </c>
      <c r="BE86" s="5">
        <f t="shared" si="50"/>
        <v>49692.197003464018</v>
      </c>
      <c r="BF86" s="5">
        <f t="shared" si="51"/>
        <v>311364.69485047669</v>
      </c>
      <c r="BG86" s="5">
        <f t="shared" si="23"/>
        <v>587807.80299653613</v>
      </c>
      <c r="BH86" s="5">
        <f t="shared" si="24"/>
        <v>361056.89185394073</v>
      </c>
      <c r="BI86" s="150"/>
      <c r="BJ86" s="2">
        <v>81</v>
      </c>
      <c r="BK86" s="118">
        <v>47300</v>
      </c>
      <c r="BL86" s="5">
        <f t="shared" si="52"/>
        <v>586538.49848067493</v>
      </c>
      <c r="BM86" s="5">
        <f t="shared" si="53"/>
        <v>4348.8737853582215</v>
      </c>
      <c r="BN86" s="5">
        <f t="shared" si="25"/>
        <v>805.20369037081082</v>
      </c>
      <c r="BO86" s="35">
        <f t="shared" si="26"/>
        <v>1.6473674463788134E-2</v>
      </c>
      <c r="BP86" s="5">
        <f t="shared" si="27"/>
        <v>3543.6700949874107</v>
      </c>
      <c r="BQ86" s="35">
        <f t="shared" si="28"/>
        <v>7.2499999999999995E-2</v>
      </c>
      <c r="BR86" s="5">
        <f t="shared" si="54"/>
        <v>51766.705209695523</v>
      </c>
      <c r="BS86" s="5">
        <f t="shared" si="55"/>
        <v>300492.07140432048</v>
      </c>
      <c r="BT86" s="5">
        <f t="shared" si="29"/>
        <v>585733.29479030415</v>
      </c>
      <c r="BU86" s="5">
        <f t="shared" si="30"/>
        <v>352258.77661401598</v>
      </c>
      <c r="BV86" s="150"/>
      <c r="BW86" s="2">
        <v>81</v>
      </c>
      <c r="BX86" s="118">
        <v>47300</v>
      </c>
      <c r="BY86" s="5">
        <f t="shared" si="56"/>
        <v>584422.68836111377</v>
      </c>
      <c r="BZ86" s="5">
        <f t="shared" si="57"/>
        <v>4241.3034067672888</v>
      </c>
      <c r="CA86" s="5">
        <f t="shared" si="31"/>
        <v>832.17105799412502</v>
      </c>
      <c r="CB86" s="35">
        <f t="shared" si="32"/>
        <v>1.7087038020261007E-2</v>
      </c>
      <c r="CC86" s="5">
        <f t="shared" si="33"/>
        <v>3409.1323487731638</v>
      </c>
      <c r="CD86" s="35">
        <f t="shared" si="34"/>
        <v>7.0000000000000007E-2</v>
      </c>
      <c r="CE86" s="5">
        <f t="shared" si="58"/>
        <v>53909.482696880194</v>
      </c>
      <c r="CF86" s="5">
        <f t="shared" si="59"/>
        <v>289636.09325127018</v>
      </c>
      <c r="CG86" s="5">
        <f t="shared" si="35"/>
        <v>583590.51730311965</v>
      </c>
      <c r="CH86" s="5">
        <f t="shared" si="36"/>
        <v>343545.57594815036</v>
      </c>
    </row>
    <row r="87" spans="9:86" ht="14.25" customHeight="1">
      <c r="I87" s="150"/>
      <c r="J87" s="2">
        <v>82</v>
      </c>
      <c r="K87" s="118">
        <v>47331</v>
      </c>
      <c r="L87" s="5">
        <f t="shared" si="37"/>
        <v>593632.89157043258</v>
      </c>
      <c r="M87" s="5">
        <f t="shared" si="0"/>
        <v>4789.3246008246488</v>
      </c>
      <c r="N87" s="5">
        <f t="shared" si="1"/>
        <v>708.098471277925</v>
      </c>
      <c r="O87" s="35">
        <f t="shared" si="2"/>
        <v>1.4313865986866292E-2</v>
      </c>
      <c r="P87" s="5">
        <f t="shared" si="3"/>
        <v>4081.2261295467238</v>
      </c>
      <c r="Q87" s="35">
        <f t="shared" si="4"/>
        <v>8.2500000000000004E-2</v>
      </c>
      <c r="R87" s="5">
        <f t="shared" si="38"/>
        <v>44575.206900845536</v>
      </c>
      <c r="S87" s="5">
        <f t="shared" si="39"/>
        <v>348149.4103667757</v>
      </c>
      <c r="T87" s="5">
        <f t="shared" si="5"/>
        <v>592924.7930991546</v>
      </c>
      <c r="U87" s="5">
        <f t="shared" si="6"/>
        <v>392724.61726762122</v>
      </c>
      <c r="V87" s="150"/>
      <c r="W87" s="2">
        <v>82</v>
      </c>
      <c r="X87" s="118">
        <v>47331</v>
      </c>
      <c r="Y87" s="5">
        <f t="shared" si="40"/>
        <v>591756.43248656974</v>
      </c>
      <c r="Z87" s="5">
        <f t="shared" si="41"/>
        <v>4677.7491584810314</v>
      </c>
      <c r="AA87" s="5">
        <f t="shared" si="7"/>
        <v>732.70627523723306</v>
      </c>
      <c r="AB87" s="35">
        <f t="shared" si="8"/>
        <v>1.4858267388663065E-2</v>
      </c>
      <c r="AC87" s="5">
        <f t="shared" si="9"/>
        <v>3945.0428832437983</v>
      </c>
      <c r="AD87" s="35">
        <f t="shared" si="10"/>
        <v>0.08</v>
      </c>
      <c r="AE87" s="5">
        <f t="shared" si="42"/>
        <v>46476.273788667779</v>
      </c>
      <c r="AF87" s="5">
        <f t="shared" si="43"/>
        <v>337099.15720677678</v>
      </c>
      <c r="AG87" s="5">
        <f t="shared" si="11"/>
        <v>591023.72621133248</v>
      </c>
      <c r="AH87" s="5">
        <f t="shared" si="12"/>
        <v>383575.43099544453</v>
      </c>
      <c r="AI87" s="150"/>
      <c r="AJ87" s="2">
        <v>82</v>
      </c>
      <c r="AK87" s="118">
        <v>47331</v>
      </c>
      <c r="AL87" s="5">
        <f t="shared" si="44"/>
        <v>589815.13391129451</v>
      </c>
      <c r="AM87" s="5">
        <f t="shared" si="45"/>
        <v>4567.1280654389093</v>
      </c>
      <c r="AN87" s="5">
        <f t="shared" si="13"/>
        <v>757.90532559513213</v>
      </c>
      <c r="AO87" s="35">
        <f t="shared" si="14"/>
        <v>1.5419855110922621E-2</v>
      </c>
      <c r="AP87" s="5">
        <f t="shared" si="15"/>
        <v>3809.2227398437772</v>
      </c>
      <c r="AQ87" s="35">
        <f t="shared" si="16"/>
        <v>7.7499999999999999E-2</v>
      </c>
      <c r="AR87" s="5">
        <f t="shared" si="46"/>
        <v>48442.771414300376</v>
      </c>
      <c r="AS87" s="5">
        <f t="shared" si="47"/>
        <v>326061.72995169018</v>
      </c>
      <c r="AT87" s="5">
        <f t="shared" si="17"/>
        <v>589057.22858569934</v>
      </c>
      <c r="AU87" s="5">
        <f t="shared" si="18"/>
        <v>374504.50136599055</v>
      </c>
      <c r="AV87" s="150"/>
      <c r="AW87" s="2">
        <v>82</v>
      </c>
      <c r="AX87" s="118">
        <v>47331</v>
      </c>
      <c r="AY87" s="5">
        <f t="shared" si="48"/>
        <v>587807.80299653613</v>
      </c>
      <c r="AZ87" s="5">
        <f t="shared" si="49"/>
        <v>4457.4924920239573</v>
      </c>
      <c r="BA87" s="5">
        <f t="shared" si="19"/>
        <v>783.69372329560656</v>
      </c>
      <c r="BB87" s="35">
        <f t="shared" si="20"/>
        <v>1.5998978971707691E-2</v>
      </c>
      <c r="BC87" s="5">
        <f t="shared" si="21"/>
        <v>3673.7987687283508</v>
      </c>
      <c r="BD87" s="35">
        <f t="shared" si="22"/>
        <v>7.4999999999999997E-2</v>
      </c>
      <c r="BE87" s="5">
        <f t="shared" si="50"/>
        <v>50475.890726759622</v>
      </c>
      <c r="BF87" s="5">
        <f t="shared" si="51"/>
        <v>315038.49361920502</v>
      </c>
      <c r="BG87" s="5">
        <f t="shared" si="23"/>
        <v>587024.10927324055</v>
      </c>
      <c r="BH87" s="5">
        <f t="shared" si="24"/>
        <v>365514.38434596465</v>
      </c>
      <c r="BI87" s="150"/>
      <c r="BJ87" s="2">
        <v>82</v>
      </c>
      <c r="BK87" s="118">
        <v>47331</v>
      </c>
      <c r="BL87" s="5">
        <f t="shared" si="52"/>
        <v>585733.29479030415</v>
      </c>
      <c r="BM87" s="5">
        <f t="shared" si="53"/>
        <v>4348.8737853582215</v>
      </c>
      <c r="BN87" s="5">
        <f t="shared" si="25"/>
        <v>810.06846266680077</v>
      </c>
      <c r="BO87" s="35">
        <f t="shared" si="26"/>
        <v>1.6595985986218725E-2</v>
      </c>
      <c r="BP87" s="5">
        <f t="shared" si="27"/>
        <v>3538.8053226914208</v>
      </c>
      <c r="BQ87" s="35">
        <f t="shared" si="28"/>
        <v>7.2499999999999995E-2</v>
      </c>
      <c r="BR87" s="5">
        <f t="shared" si="54"/>
        <v>52576.773672362324</v>
      </c>
      <c r="BS87" s="5">
        <f t="shared" si="55"/>
        <v>304030.87672701193</v>
      </c>
      <c r="BT87" s="5">
        <f t="shared" si="29"/>
        <v>584923.22632763733</v>
      </c>
      <c r="BU87" s="5">
        <f t="shared" si="30"/>
        <v>356607.65039937425</v>
      </c>
      <c r="BV87" s="150"/>
      <c r="BW87" s="2">
        <v>82</v>
      </c>
      <c r="BX87" s="118">
        <v>47331</v>
      </c>
      <c r="BY87" s="5">
        <f t="shared" si="56"/>
        <v>583590.51730311965</v>
      </c>
      <c r="BZ87" s="5">
        <f t="shared" si="57"/>
        <v>4241.3034067672888</v>
      </c>
      <c r="CA87" s="5">
        <f t="shared" si="31"/>
        <v>837.02538916575759</v>
      </c>
      <c r="CB87" s="35">
        <f t="shared" si="32"/>
        <v>1.7211219805979186E-2</v>
      </c>
      <c r="CC87" s="5">
        <f t="shared" si="33"/>
        <v>3404.2780176015312</v>
      </c>
      <c r="CD87" s="35">
        <f t="shared" si="34"/>
        <v>7.0000000000000007E-2</v>
      </c>
      <c r="CE87" s="5">
        <f t="shared" si="58"/>
        <v>54746.508086045949</v>
      </c>
      <c r="CF87" s="5">
        <f t="shared" si="59"/>
        <v>293040.37126887171</v>
      </c>
      <c r="CG87" s="5">
        <f t="shared" si="35"/>
        <v>582753.49191395391</v>
      </c>
      <c r="CH87" s="5">
        <f t="shared" si="36"/>
        <v>347786.87935491768</v>
      </c>
    </row>
    <row r="88" spans="9:86" ht="14.25" customHeight="1">
      <c r="I88" s="150"/>
      <c r="J88" s="2">
        <v>83</v>
      </c>
      <c r="K88" s="118">
        <v>47362</v>
      </c>
      <c r="L88" s="5">
        <f t="shared" si="37"/>
        <v>592924.7930991546</v>
      </c>
      <c r="M88" s="5">
        <f t="shared" si="0"/>
        <v>4789.3246008246488</v>
      </c>
      <c r="N88" s="5">
        <f t="shared" si="1"/>
        <v>712.96664826796086</v>
      </c>
      <c r="O88" s="35">
        <f t="shared" si="2"/>
        <v>1.4429485625818283E-2</v>
      </c>
      <c r="P88" s="5">
        <f t="shared" si="3"/>
        <v>4076.3579525566879</v>
      </c>
      <c r="Q88" s="35">
        <f t="shared" si="4"/>
        <v>8.2500000000000004E-2</v>
      </c>
      <c r="R88" s="5">
        <f t="shared" si="38"/>
        <v>45288.173549113497</v>
      </c>
      <c r="S88" s="5">
        <f t="shared" si="39"/>
        <v>352225.76831933239</v>
      </c>
      <c r="T88" s="5">
        <f t="shared" si="5"/>
        <v>592211.82645088667</v>
      </c>
      <c r="U88" s="5">
        <f t="shared" si="6"/>
        <v>397513.94186844589</v>
      </c>
      <c r="V88" s="150"/>
      <c r="W88" s="2">
        <v>83</v>
      </c>
      <c r="X88" s="118">
        <v>47362</v>
      </c>
      <c r="Y88" s="5">
        <f t="shared" si="40"/>
        <v>591023.72621133248</v>
      </c>
      <c r="Z88" s="5">
        <f t="shared" si="41"/>
        <v>4677.7491584810314</v>
      </c>
      <c r="AA88" s="5">
        <f t="shared" si="7"/>
        <v>737.59098373881443</v>
      </c>
      <c r="AB88" s="35">
        <f t="shared" si="8"/>
        <v>1.4975865455697266E-2</v>
      </c>
      <c r="AC88" s="5">
        <f t="shared" si="9"/>
        <v>3940.1581747422169</v>
      </c>
      <c r="AD88" s="35">
        <f t="shared" si="10"/>
        <v>0.08</v>
      </c>
      <c r="AE88" s="5">
        <f t="shared" si="42"/>
        <v>47213.864772406596</v>
      </c>
      <c r="AF88" s="5">
        <f t="shared" si="43"/>
        <v>341039.31538151903</v>
      </c>
      <c r="AG88" s="5">
        <f t="shared" si="11"/>
        <v>590286.13522759371</v>
      </c>
      <c r="AH88" s="5">
        <f t="shared" si="12"/>
        <v>388253.18015392561</v>
      </c>
      <c r="AI88" s="150"/>
      <c r="AJ88" s="2">
        <v>83</v>
      </c>
      <c r="AK88" s="118">
        <v>47362</v>
      </c>
      <c r="AL88" s="5">
        <f t="shared" si="44"/>
        <v>589057.22858569934</v>
      </c>
      <c r="AM88" s="5">
        <f t="shared" si="45"/>
        <v>4567.1280654389093</v>
      </c>
      <c r="AN88" s="5">
        <f t="shared" si="13"/>
        <v>762.80013082293453</v>
      </c>
      <c r="AO88" s="35">
        <f t="shared" si="14"/>
        <v>1.5539409628929622E-2</v>
      </c>
      <c r="AP88" s="5">
        <f t="shared" si="15"/>
        <v>3804.3279346159748</v>
      </c>
      <c r="AQ88" s="35">
        <f t="shared" si="16"/>
        <v>7.7499999999999999E-2</v>
      </c>
      <c r="AR88" s="5">
        <f t="shared" si="46"/>
        <v>49205.571545123312</v>
      </c>
      <c r="AS88" s="5">
        <f t="shared" si="47"/>
        <v>329866.05788630614</v>
      </c>
      <c r="AT88" s="5">
        <f t="shared" si="17"/>
        <v>588294.42845487641</v>
      </c>
      <c r="AU88" s="5">
        <f t="shared" si="18"/>
        <v>379071.62943142944</v>
      </c>
      <c r="AV88" s="150"/>
      <c r="AW88" s="2">
        <v>83</v>
      </c>
      <c r="AX88" s="118">
        <v>47362</v>
      </c>
      <c r="AY88" s="5">
        <f t="shared" si="48"/>
        <v>587024.10927324055</v>
      </c>
      <c r="AZ88" s="5">
        <f t="shared" si="49"/>
        <v>4457.4924920239573</v>
      </c>
      <c r="BA88" s="5">
        <f t="shared" si="19"/>
        <v>788.59180906620395</v>
      </c>
      <c r="BB88" s="35">
        <f t="shared" si="20"/>
        <v>1.6120465172222903E-2</v>
      </c>
      <c r="BC88" s="5">
        <f t="shared" si="21"/>
        <v>3668.9006829577534</v>
      </c>
      <c r="BD88" s="35">
        <f t="shared" si="22"/>
        <v>7.4999999999999997E-2</v>
      </c>
      <c r="BE88" s="5">
        <f t="shared" si="50"/>
        <v>51264.482535825824</v>
      </c>
      <c r="BF88" s="5">
        <f t="shared" si="51"/>
        <v>318707.39430216275</v>
      </c>
      <c r="BG88" s="5">
        <f t="shared" si="23"/>
        <v>586235.51746417431</v>
      </c>
      <c r="BH88" s="5">
        <f t="shared" si="24"/>
        <v>369971.87683798856</v>
      </c>
      <c r="BI88" s="150"/>
      <c r="BJ88" s="2">
        <v>83</v>
      </c>
      <c r="BK88" s="118">
        <v>47362</v>
      </c>
      <c r="BL88" s="5">
        <f t="shared" si="52"/>
        <v>584923.22632763733</v>
      </c>
      <c r="BM88" s="5">
        <f t="shared" si="53"/>
        <v>4348.8737853582215</v>
      </c>
      <c r="BN88" s="5">
        <f t="shared" si="25"/>
        <v>814.96262629541297</v>
      </c>
      <c r="BO88" s="35">
        <f t="shared" si="26"/>
        <v>1.6719376279421435E-2</v>
      </c>
      <c r="BP88" s="5">
        <f t="shared" si="27"/>
        <v>3533.9111590628086</v>
      </c>
      <c r="BQ88" s="35">
        <f t="shared" si="28"/>
        <v>7.2499999999999995E-2</v>
      </c>
      <c r="BR88" s="5">
        <f t="shared" si="54"/>
        <v>53391.736298657735</v>
      </c>
      <c r="BS88" s="5">
        <f t="shared" si="55"/>
        <v>307564.78788607474</v>
      </c>
      <c r="BT88" s="5">
        <f t="shared" si="29"/>
        <v>584108.26370134193</v>
      </c>
      <c r="BU88" s="5">
        <f t="shared" si="30"/>
        <v>360956.52418473247</v>
      </c>
      <c r="BV88" s="150"/>
      <c r="BW88" s="2">
        <v>83</v>
      </c>
      <c r="BX88" s="118">
        <v>47362</v>
      </c>
      <c r="BY88" s="5">
        <f t="shared" si="56"/>
        <v>582753.49191395391</v>
      </c>
      <c r="BZ88" s="5">
        <f t="shared" si="57"/>
        <v>4241.3034067672888</v>
      </c>
      <c r="CA88" s="5">
        <f t="shared" si="31"/>
        <v>841.90803726922422</v>
      </c>
      <c r="CB88" s="35">
        <f t="shared" si="32"/>
        <v>1.7336483757565246E-2</v>
      </c>
      <c r="CC88" s="5">
        <f t="shared" si="33"/>
        <v>3399.3953694980646</v>
      </c>
      <c r="CD88" s="35">
        <f t="shared" si="34"/>
        <v>7.0000000000000007E-2</v>
      </c>
      <c r="CE88" s="5">
        <f t="shared" si="58"/>
        <v>55588.416123315175</v>
      </c>
      <c r="CF88" s="5">
        <f t="shared" si="59"/>
        <v>296439.76663836977</v>
      </c>
      <c r="CG88" s="5">
        <f t="shared" si="35"/>
        <v>581911.58387668466</v>
      </c>
      <c r="CH88" s="5">
        <f t="shared" si="36"/>
        <v>352028.18276168493</v>
      </c>
    </row>
    <row r="89" spans="9:86" ht="14.25" customHeight="1">
      <c r="I89" s="150"/>
      <c r="J89" s="2">
        <v>84</v>
      </c>
      <c r="K89" s="118">
        <v>47392</v>
      </c>
      <c r="L89" s="5">
        <f t="shared" si="37"/>
        <v>592211.82645088667</v>
      </c>
      <c r="M89" s="5">
        <f t="shared" si="0"/>
        <v>4789.3246008246488</v>
      </c>
      <c r="N89" s="5">
        <f t="shared" si="1"/>
        <v>717.86829397480278</v>
      </c>
      <c r="O89" s="35">
        <f t="shared" si="2"/>
        <v>1.4546179496825778E-2</v>
      </c>
      <c r="P89" s="5">
        <f t="shared" si="3"/>
        <v>4071.456306849846</v>
      </c>
      <c r="Q89" s="35">
        <f t="shared" si="4"/>
        <v>8.2500000000000004E-2</v>
      </c>
      <c r="R89" s="5">
        <f t="shared" si="38"/>
        <v>46006.0418430883</v>
      </c>
      <c r="S89" s="5">
        <f t="shared" si="39"/>
        <v>356297.22462618223</v>
      </c>
      <c r="T89" s="5">
        <f t="shared" si="5"/>
        <v>591493.95815691189</v>
      </c>
      <c r="U89" s="5">
        <f t="shared" si="6"/>
        <v>402303.26646927051</v>
      </c>
      <c r="V89" s="150"/>
      <c r="W89" s="2">
        <v>84</v>
      </c>
      <c r="X89" s="118">
        <v>47392</v>
      </c>
      <c r="Y89" s="5">
        <f t="shared" si="40"/>
        <v>590286.13522759371</v>
      </c>
      <c r="Z89" s="5">
        <f t="shared" si="41"/>
        <v>4677.7491584810314</v>
      </c>
      <c r="AA89" s="5">
        <f t="shared" si="7"/>
        <v>742.50825696373977</v>
      </c>
      <c r="AB89" s="35">
        <f t="shared" si="8"/>
        <v>1.5094542378383077E-2</v>
      </c>
      <c r="AC89" s="5">
        <f t="shared" si="9"/>
        <v>3935.2409015172916</v>
      </c>
      <c r="AD89" s="35">
        <f t="shared" si="10"/>
        <v>0.08</v>
      </c>
      <c r="AE89" s="5">
        <f t="shared" si="42"/>
        <v>47956.373029370334</v>
      </c>
      <c r="AF89" s="5">
        <f t="shared" si="43"/>
        <v>344974.55628303631</v>
      </c>
      <c r="AG89" s="5">
        <f t="shared" si="11"/>
        <v>589543.62697063002</v>
      </c>
      <c r="AH89" s="5">
        <f t="shared" si="12"/>
        <v>392930.92931240663</v>
      </c>
      <c r="AI89" s="150"/>
      <c r="AJ89" s="2">
        <v>84</v>
      </c>
      <c r="AK89" s="118">
        <v>47392</v>
      </c>
      <c r="AL89" s="5">
        <f t="shared" si="44"/>
        <v>588294.42845487641</v>
      </c>
      <c r="AM89" s="5">
        <f t="shared" si="45"/>
        <v>4567.1280654389093</v>
      </c>
      <c r="AN89" s="5">
        <f t="shared" si="13"/>
        <v>767.72654833449906</v>
      </c>
      <c r="AO89" s="35">
        <f t="shared" si="14"/>
        <v>1.5660047306942371E-2</v>
      </c>
      <c r="AP89" s="5">
        <f t="shared" si="15"/>
        <v>3799.4015171044102</v>
      </c>
      <c r="AQ89" s="35">
        <f t="shared" si="16"/>
        <v>7.7499999999999999E-2</v>
      </c>
      <c r="AR89" s="5">
        <f t="shared" si="46"/>
        <v>49973.298093457808</v>
      </c>
      <c r="AS89" s="5">
        <f t="shared" si="47"/>
        <v>333665.45940341055</v>
      </c>
      <c r="AT89" s="5">
        <f t="shared" si="17"/>
        <v>587526.70190654194</v>
      </c>
      <c r="AU89" s="5">
        <f t="shared" si="18"/>
        <v>383638.75749686838</v>
      </c>
      <c r="AV89" s="150"/>
      <c r="AW89" s="2">
        <v>84</v>
      </c>
      <c r="AX89" s="118">
        <v>47392</v>
      </c>
      <c r="AY89" s="5">
        <f t="shared" si="48"/>
        <v>586235.51746417431</v>
      </c>
      <c r="AZ89" s="5">
        <f t="shared" si="49"/>
        <v>4457.4924920239573</v>
      </c>
      <c r="BA89" s="5">
        <f t="shared" si="19"/>
        <v>793.52050787286817</v>
      </c>
      <c r="BB89" s="35">
        <f t="shared" si="20"/>
        <v>1.6243038524284457E-2</v>
      </c>
      <c r="BC89" s="5">
        <f t="shared" si="21"/>
        <v>3663.9719841510891</v>
      </c>
      <c r="BD89" s="35">
        <f t="shared" si="22"/>
        <v>7.4999999999999997E-2</v>
      </c>
      <c r="BE89" s="5">
        <f t="shared" si="50"/>
        <v>52058.003043698693</v>
      </c>
      <c r="BF89" s="5">
        <f t="shared" si="51"/>
        <v>322371.36628631386</v>
      </c>
      <c r="BG89" s="5">
        <f t="shared" si="23"/>
        <v>585441.99695630139</v>
      </c>
      <c r="BH89" s="5">
        <f t="shared" si="24"/>
        <v>374429.36933001253</v>
      </c>
      <c r="BI89" s="150"/>
      <c r="BJ89" s="2">
        <v>84</v>
      </c>
      <c r="BK89" s="118">
        <v>47392</v>
      </c>
      <c r="BL89" s="5">
        <f t="shared" si="52"/>
        <v>584108.26370134193</v>
      </c>
      <c r="BM89" s="5">
        <f t="shared" si="53"/>
        <v>4348.8737853582215</v>
      </c>
      <c r="BN89" s="5">
        <f t="shared" si="25"/>
        <v>819.88635882928065</v>
      </c>
      <c r="BO89" s="35">
        <f t="shared" si="26"/>
        <v>1.6843857410279547E-2</v>
      </c>
      <c r="BP89" s="5">
        <f t="shared" si="27"/>
        <v>3528.9874265289409</v>
      </c>
      <c r="BQ89" s="35">
        <f t="shared" si="28"/>
        <v>7.2499999999999995E-2</v>
      </c>
      <c r="BR89" s="5">
        <f t="shared" si="54"/>
        <v>54211.622657487016</v>
      </c>
      <c r="BS89" s="5">
        <f t="shared" si="55"/>
        <v>311093.77531260368</v>
      </c>
      <c r="BT89" s="5">
        <f t="shared" si="29"/>
        <v>583288.3773425126</v>
      </c>
      <c r="BU89" s="5">
        <f t="shared" si="30"/>
        <v>365305.39797009068</v>
      </c>
      <c r="BV89" s="150"/>
      <c r="BW89" s="2">
        <v>84</v>
      </c>
      <c r="BX89" s="118">
        <v>47392</v>
      </c>
      <c r="BY89" s="5">
        <f t="shared" si="56"/>
        <v>581911.58387668466</v>
      </c>
      <c r="BZ89" s="5">
        <f t="shared" si="57"/>
        <v>4241.3034067672888</v>
      </c>
      <c r="CA89" s="5">
        <f t="shared" si="31"/>
        <v>846.81916748662798</v>
      </c>
      <c r="CB89" s="35">
        <f t="shared" si="32"/>
        <v>1.746284193578276E-2</v>
      </c>
      <c r="CC89" s="5">
        <f t="shared" si="33"/>
        <v>3394.4842392806609</v>
      </c>
      <c r="CD89" s="35">
        <f t="shared" si="34"/>
        <v>7.0000000000000007E-2</v>
      </c>
      <c r="CE89" s="5">
        <f t="shared" si="58"/>
        <v>56435.2352908018</v>
      </c>
      <c r="CF89" s="5">
        <f t="shared" si="59"/>
        <v>299834.25087765045</v>
      </c>
      <c r="CG89" s="5">
        <f t="shared" si="35"/>
        <v>581064.76470919803</v>
      </c>
      <c r="CH89" s="5">
        <f t="shared" si="36"/>
        <v>356269.48616845225</v>
      </c>
    </row>
    <row r="90" spans="9:86" ht="14.25" customHeight="1">
      <c r="I90" s="150"/>
      <c r="J90" s="2">
        <v>85</v>
      </c>
      <c r="K90" s="118">
        <v>47423</v>
      </c>
      <c r="L90" s="5">
        <f t="shared" si="37"/>
        <v>591493.95815691189</v>
      </c>
      <c r="M90" s="5">
        <f t="shared" si="0"/>
        <v>4789.3246008246488</v>
      </c>
      <c r="N90" s="5">
        <f t="shared" si="1"/>
        <v>722.80363849587957</v>
      </c>
      <c r="O90" s="35">
        <f t="shared" si="2"/>
        <v>1.466395986355892E-2</v>
      </c>
      <c r="P90" s="5">
        <f t="shared" si="3"/>
        <v>4066.5209623287692</v>
      </c>
      <c r="Q90" s="35">
        <f t="shared" si="4"/>
        <v>8.2500000000000004E-2</v>
      </c>
      <c r="R90" s="5">
        <f t="shared" si="38"/>
        <v>46728.845481584183</v>
      </c>
      <c r="S90" s="5">
        <f t="shared" si="39"/>
        <v>360363.745588511</v>
      </c>
      <c r="T90" s="5">
        <f t="shared" si="5"/>
        <v>590771.15451841603</v>
      </c>
      <c r="U90" s="5">
        <f t="shared" si="6"/>
        <v>407092.59107009519</v>
      </c>
      <c r="V90" s="150"/>
      <c r="W90" s="2">
        <v>85</v>
      </c>
      <c r="X90" s="118">
        <v>47423</v>
      </c>
      <c r="Y90" s="5">
        <f t="shared" si="40"/>
        <v>589543.62697063002</v>
      </c>
      <c r="Z90" s="5">
        <f t="shared" si="41"/>
        <v>4677.7491584810314</v>
      </c>
      <c r="AA90" s="5">
        <f t="shared" si="7"/>
        <v>747.45831201016426</v>
      </c>
      <c r="AB90" s="35">
        <f t="shared" si="8"/>
        <v>1.5214310415349151E-2</v>
      </c>
      <c r="AC90" s="5">
        <f t="shared" si="9"/>
        <v>3930.2908464708671</v>
      </c>
      <c r="AD90" s="35">
        <f t="shared" si="10"/>
        <v>0.08</v>
      </c>
      <c r="AE90" s="5">
        <f t="shared" si="42"/>
        <v>48703.831341380501</v>
      </c>
      <c r="AF90" s="5">
        <f t="shared" si="43"/>
        <v>348904.84712950716</v>
      </c>
      <c r="AG90" s="5">
        <f t="shared" si="11"/>
        <v>588796.16865861986</v>
      </c>
      <c r="AH90" s="5">
        <f t="shared" si="12"/>
        <v>397608.67847088765</v>
      </c>
      <c r="AI90" s="150"/>
      <c r="AJ90" s="2">
        <v>85</v>
      </c>
      <c r="AK90" s="118">
        <v>47423</v>
      </c>
      <c r="AL90" s="5">
        <f t="shared" si="44"/>
        <v>587526.70190654194</v>
      </c>
      <c r="AM90" s="5">
        <f t="shared" si="45"/>
        <v>4567.1280654389093</v>
      </c>
      <c r="AN90" s="5">
        <f t="shared" si="13"/>
        <v>772.6847822924924</v>
      </c>
      <c r="AO90" s="35">
        <f t="shared" si="14"/>
        <v>1.578178039810154E-2</v>
      </c>
      <c r="AP90" s="5">
        <f t="shared" si="15"/>
        <v>3794.4432831464169</v>
      </c>
      <c r="AQ90" s="35">
        <f t="shared" si="16"/>
        <v>7.7499999999999999E-2</v>
      </c>
      <c r="AR90" s="5">
        <f t="shared" si="46"/>
        <v>50745.982875750298</v>
      </c>
      <c r="AS90" s="5">
        <f t="shared" si="47"/>
        <v>337459.90268655698</v>
      </c>
      <c r="AT90" s="5">
        <f t="shared" si="17"/>
        <v>586754.01712424948</v>
      </c>
      <c r="AU90" s="5">
        <f t="shared" si="18"/>
        <v>388205.88556230726</v>
      </c>
      <c r="AV90" s="150"/>
      <c r="AW90" s="2">
        <v>85</v>
      </c>
      <c r="AX90" s="118">
        <v>47423</v>
      </c>
      <c r="AY90" s="5">
        <f t="shared" si="48"/>
        <v>585441.99695630139</v>
      </c>
      <c r="AZ90" s="5">
        <f t="shared" si="49"/>
        <v>4457.4924920239573</v>
      </c>
      <c r="BA90" s="5">
        <f t="shared" si="19"/>
        <v>798.48001104707373</v>
      </c>
      <c r="BB90" s="35">
        <f t="shared" si="20"/>
        <v>1.6366711275207828E-2</v>
      </c>
      <c r="BC90" s="5">
        <f t="shared" si="21"/>
        <v>3659.0124809768836</v>
      </c>
      <c r="BD90" s="35">
        <f t="shared" si="22"/>
        <v>7.4999999999999997E-2</v>
      </c>
      <c r="BE90" s="5">
        <f t="shared" si="50"/>
        <v>52856.483054745768</v>
      </c>
      <c r="BF90" s="5">
        <f t="shared" si="51"/>
        <v>326030.37876729073</v>
      </c>
      <c r="BG90" s="5">
        <f t="shared" si="23"/>
        <v>584643.51694525429</v>
      </c>
      <c r="BH90" s="5">
        <f t="shared" si="24"/>
        <v>378886.8618220365</v>
      </c>
      <c r="BI90" s="150"/>
      <c r="BJ90" s="2">
        <v>85</v>
      </c>
      <c r="BK90" s="118">
        <v>47423</v>
      </c>
      <c r="BL90" s="5">
        <f t="shared" si="52"/>
        <v>583288.3773425126</v>
      </c>
      <c r="BM90" s="5">
        <f t="shared" si="53"/>
        <v>4348.8737853582215</v>
      </c>
      <c r="BN90" s="5">
        <f t="shared" si="25"/>
        <v>824.8398389138747</v>
      </c>
      <c r="BO90" s="35">
        <f t="shared" si="26"/>
        <v>1.6969441620048344E-2</v>
      </c>
      <c r="BP90" s="5">
        <f t="shared" si="27"/>
        <v>3524.0339464443468</v>
      </c>
      <c r="BQ90" s="35">
        <f t="shared" si="28"/>
        <v>7.2499999999999995E-2</v>
      </c>
      <c r="BR90" s="5">
        <f t="shared" si="54"/>
        <v>55036.462496400891</v>
      </c>
      <c r="BS90" s="5">
        <f t="shared" si="55"/>
        <v>314617.80925904802</v>
      </c>
      <c r="BT90" s="5">
        <f t="shared" si="29"/>
        <v>582463.53750359872</v>
      </c>
      <c r="BU90" s="5">
        <f t="shared" si="30"/>
        <v>369654.27175544889</v>
      </c>
      <c r="BV90" s="150"/>
      <c r="BW90" s="2">
        <v>85</v>
      </c>
      <c r="BX90" s="118">
        <v>47423</v>
      </c>
      <c r="BY90" s="5">
        <f t="shared" si="56"/>
        <v>581064.76470919803</v>
      </c>
      <c r="BZ90" s="5">
        <f t="shared" si="57"/>
        <v>4241.3034067672888</v>
      </c>
      <c r="CA90" s="5">
        <f t="shared" si="31"/>
        <v>851.75894596363332</v>
      </c>
      <c r="CB90" s="35">
        <f t="shared" si="32"/>
        <v>1.7590306575685923E-2</v>
      </c>
      <c r="CC90" s="5">
        <f t="shared" si="33"/>
        <v>3389.5444608036555</v>
      </c>
      <c r="CD90" s="35">
        <f t="shared" si="34"/>
        <v>7.0000000000000007E-2</v>
      </c>
      <c r="CE90" s="5">
        <f t="shared" si="58"/>
        <v>57286.994236765437</v>
      </c>
      <c r="CF90" s="5">
        <f t="shared" si="59"/>
        <v>303223.79533845413</v>
      </c>
      <c r="CG90" s="5">
        <f t="shared" si="35"/>
        <v>580213.00576323445</v>
      </c>
      <c r="CH90" s="5">
        <f t="shared" si="36"/>
        <v>360510.78957521956</v>
      </c>
    </row>
    <row r="91" spans="9:86" ht="14.25" customHeight="1">
      <c r="I91" s="150"/>
      <c r="J91" s="2">
        <v>86</v>
      </c>
      <c r="K91" s="118">
        <v>47453</v>
      </c>
      <c r="L91" s="5">
        <f t="shared" si="37"/>
        <v>590771.15451841603</v>
      </c>
      <c r="M91" s="5">
        <f t="shared" si="0"/>
        <v>4789.3246008246488</v>
      </c>
      <c r="N91" s="5">
        <f t="shared" si="1"/>
        <v>727.77291351053873</v>
      </c>
      <c r="O91" s="35">
        <f t="shared" si="2"/>
        <v>1.478283916763953E-2</v>
      </c>
      <c r="P91" s="5">
        <f t="shared" si="3"/>
        <v>4061.55168731411</v>
      </c>
      <c r="Q91" s="35">
        <f t="shared" si="4"/>
        <v>8.2500000000000004E-2</v>
      </c>
      <c r="R91" s="5">
        <f t="shared" si="38"/>
        <v>47456.618395094723</v>
      </c>
      <c r="S91" s="5">
        <f t="shared" si="39"/>
        <v>364425.29727582511</v>
      </c>
      <c r="T91" s="5">
        <f t="shared" si="5"/>
        <v>590043.38160490547</v>
      </c>
      <c r="U91" s="5">
        <f t="shared" si="6"/>
        <v>411881.91567091981</v>
      </c>
      <c r="V91" s="150"/>
      <c r="W91" s="2">
        <v>86</v>
      </c>
      <c r="X91" s="118">
        <v>47453</v>
      </c>
      <c r="Y91" s="5">
        <f t="shared" si="40"/>
        <v>588796.16865861986</v>
      </c>
      <c r="Z91" s="5">
        <f t="shared" si="41"/>
        <v>4677.7491584810314</v>
      </c>
      <c r="AA91" s="5">
        <f t="shared" si="7"/>
        <v>752.44136742356523</v>
      </c>
      <c r="AB91" s="35">
        <f t="shared" si="8"/>
        <v>1.5335182003057342E-2</v>
      </c>
      <c r="AC91" s="5">
        <f t="shared" si="9"/>
        <v>3925.3077910574661</v>
      </c>
      <c r="AD91" s="35">
        <f t="shared" si="10"/>
        <v>0.08</v>
      </c>
      <c r="AE91" s="5">
        <f t="shared" si="42"/>
        <v>49456.272708804063</v>
      </c>
      <c r="AF91" s="5">
        <f t="shared" si="43"/>
        <v>352830.15492056462</v>
      </c>
      <c r="AG91" s="5">
        <f t="shared" si="11"/>
        <v>588043.72729119635</v>
      </c>
      <c r="AH91" s="5">
        <f t="shared" si="12"/>
        <v>402286.42762936867</v>
      </c>
      <c r="AI91" s="150"/>
      <c r="AJ91" s="2">
        <v>86</v>
      </c>
      <c r="AK91" s="118">
        <v>47453</v>
      </c>
      <c r="AL91" s="5">
        <f t="shared" si="44"/>
        <v>586754.01712424948</v>
      </c>
      <c r="AM91" s="5">
        <f t="shared" si="45"/>
        <v>4567.1280654389093</v>
      </c>
      <c r="AN91" s="5">
        <f t="shared" si="13"/>
        <v>777.67503817813122</v>
      </c>
      <c r="AO91" s="35">
        <f t="shared" si="14"/>
        <v>1.5904621333272327E-2</v>
      </c>
      <c r="AP91" s="5">
        <f t="shared" si="15"/>
        <v>3789.4530272607781</v>
      </c>
      <c r="AQ91" s="35">
        <f t="shared" si="16"/>
        <v>7.7499999999999999E-2</v>
      </c>
      <c r="AR91" s="5">
        <f t="shared" si="46"/>
        <v>51523.657913928429</v>
      </c>
      <c r="AS91" s="5">
        <f t="shared" si="47"/>
        <v>341249.35571381776</v>
      </c>
      <c r="AT91" s="5">
        <f t="shared" si="17"/>
        <v>585976.34208607138</v>
      </c>
      <c r="AU91" s="5">
        <f t="shared" si="18"/>
        <v>392773.0136277462</v>
      </c>
      <c r="AV91" s="150"/>
      <c r="AW91" s="2">
        <v>86</v>
      </c>
      <c r="AX91" s="118">
        <v>47453</v>
      </c>
      <c r="AY91" s="5">
        <f t="shared" si="48"/>
        <v>584643.51694525429</v>
      </c>
      <c r="AZ91" s="5">
        <f t="shared" si="49"/>
        <v>4457.4924920239573</v>
      </c>
      <c r="BA91" s="5">
        <f t="shared" si="19"/>
        <v>803.47051111611836</v>
      </c>
      <c r="BB91" s="35">
        <f t="shared" si="20"/>
        <v>1.6491495849933899E-2</v>
      </c>
      <c r="BC91" s="5">
        <f t="shared" si="21"/>
        <v>3654.021980907839</v>
      </c>
      <c r="BD91" s="35">
        <f t="shared" si="22"/>
        <v>7.4999999999999997E-2</v>
      </c>
      <c r="BE91" s="5">
        <f t="shared" si="50"/>
        <v>53659.953565861884</v>
      </c>
      <c r="BF91" s="5">
        <f t="shared" si="51"/>
        <v>329684.40074819856</v>
      </c>
      <c r="BG91" s="5">
        <f t="shared" si="23"/>
        <v>583840.0464341382</v>
      </c>
      <c r="BH91" s="5">
        <f t="shared" si="24"/>
        <v>383344.35431406042</v>
      </c>
      <c r="BI91" s="150"/>
      <c r="BJ91" s="2">
        <v>86</v>
      </c>
      <c r="BK91" s="118">
        <v>47453</v>
      </c>
      <c r="BL91" s="5">
        <f t="shared" si="52"/>
        <v>582463.53750359872</v>
      </c>
      <c r="BM91" s="5">
        <f t="shared" si="53"/>
        <v>4348.8737853582215</v>
      </c>
      <c r="BN91" s="5">
        <f t="shared" si="25"/>
        <v>829.82324627397929</v>
      </c>
      <c r="BO91" s="35">
        <f t="shared" si="26"/>
        <v>1.7096141327518251E-2</v>
      </c>
      <c r="BP91" s="5">
        <f t="shared" si="27"/>
        <v>3519.0505390842422</v>
      </c>
      <c r="BQ91" s="35">
        <f t="shared" si="28"/>
        <v>7.2499999999999995E-2</v>
      </c>
      <c r="BR91" s="5">
        <f t="shared" si="54"/>
        <v>55866.285742674867</v>
      </c>
      <c r="BS91" s="5">
        <f t="shared" si="55"/>
        <v>318136.85979813227</v>
      </c>
      <c r="BT91" s="5">
        <f t="shared" si="29"/>
        <v>581633.7142573247</v>
      </c>
      <c r="BU91" s="5">
        <f t="shared" si="30"/>
        <v>374003.14554080716</v>
      </c>
      <c r="BV91" s="150"/>
      <c r="BW91" s="2">
        <v>86</v>
      </c>
      <c r="BX91" s="118">
        <v>47453</v>
      </c>
      <c r="BY91" s="5">
        <f t="shared" si="56"/>
        <v>580213.00576323445</v>
      </c>
      <c r="BZ91" s="5">
        <f t="shared" si="57"/>
        <v>4241.3034067672888</v>
      </c>
      <c r="CA91" s="5">
        <f t="shared" si="31"/>
        <v>856.72753981508777</v>
      </c>
      <c r="CB91" s="35">
        <f t="shared" si="32"/>
        <v>1.7718890089782433E-2</v>
      </c>
      <c r="CC91" s="5">
        <f t="shared" si="33"/>
        <v>3384.5758669522011</v>
      </c>
      <c r="CD91" s="35">
        <f t="shared" si="34"/>
        <v>7.0000000000000007E-2</v>
      </c>
      <c r="CE91" s="5">
        <f t="shared" si="58"/>
        <v>58143.721776580525</v>
      </c>
      <c r="CF91" s="5">
        <f t="shared" si="59"/>
        <v>306608.37120540632</v>
      </c>
      <c r="CG91" s="5">
        <f t="shared" si="35"/>
        <v>579356.27822341933</v>
      </c>
      <c r="CH91" s="5">
        <f t="shared" si="36"/>
        <v>364752.09298198682</v>
      </c>
    </row>
    <row r="92" spans="9:86" ht="14.25" customHeight="1">
      <c r="I92" s="150"/>
      <c r="J92" s="2">
        <v>87</v>
      </c>
      <c r="K92" s="118">
        <v>47484</v>
      </c>
      <c r="L92" s="5">
        <f t="shared" si="37"/>
        <v>590043.38160490547</v>
      </c>
      <c r="M92" s="5">
        <f t="shared" si="0"/>
        <v>4789.3246008246488</v>
      </c>
      <c r="N92" s="5">
        <f t="shared" si="1"/>
        <v>732.77635229092357</v>
      </c>
      <c r="O92" s="35">
        <f t="shared" si="2"/>
        <v>1.4902830031875706E-2</v>
      </c>
      <c r="P92" s="5">
        <f t="shared" si="3"/>
        <v>4056.5482485337252</v>
      </c>
      <c r="Q92" s="35">
        <f t="shared" si="4"/>
        <v>8.2500000000000004E-2</v>
      </c>
      <c r="R92" s="5">
        <f t="shared" si="38"/>
        <v>48189.394747385646</v>
      </c>
      <c r="S92" s="5">
        <f t="shared" si="39"/>
        <v>368481.84552435885</v>
      </c>
      <c r="T92" s="5">
        <f t="shared" si="5"/>
        <v>589310.60525261459</v>
      </c>
      <c r="U92" s="5">
        <f t="shared" si="6"/>
        <v>416671.24027174449</v>
      </c>
      <c r="V92" s="150"/>
      <c r="W92" s="2">
        <v>87</v>
      </c>
      <c r="X92" s="118">
        <v>47484</v>
      </c>
      <c r="Y92" s="5">
        <f t="shared" si="40"/>
        <v>588043.72729119635</v>
      </c>
      <c r="Z92" s="5">
        <f t="shared" si="41"/>
        <v>4677.7491584810314</v>
      </c>
      <c r="AA92" s="5">
        <f t="shared" si="7"/>
        <v>757.45764320638864</v>
      </c>
      <c r="AB92" s="35">
        <f t="shared" si="8"/>
        <v>1.545716975903663E-2</v>
      </c>
      <c r="AC92" s="5">
        <f t="shared" si="9"/>
        <v>3920.2915152746427</v>
      </c>
      <c r="AD92" s="35">
        <f t="shared" si="10"/>
        <v>0.08</v>
      </c>
      <c r="AE92" s="5">
        <f t="shared" si="42"/>
        <v>50213.730352010454</v>
      </c>
      <c r="AF92" s="5">
        <f t="shared" si="43"/>
        <v>356750.44643583929</v>
      </c>
      <c r="AG92" s="5">
        <f t="shared" si="11"/>
        <v>587286.26964799</v>
      </c>
      <c r="AH92" s="5">
        <f t="shared" si="12"/>
        <v>406964.17678784975</v>
      </c>
      <c r="AI92" s="150"/>
      <c r="AJ92" s="2">
        <v>87</v>
      </c>
      <c r="AK92" s="118">
        <v>47484</v>
      </c>
      <c r="AL92" s="5">
        <f t="shared" si="44"/>
        <v>585976.34208607138</v>
      </c>
      <c r="AM92" s="5">
        <f t="shared" si="45"/>
        <v>4567.1280654389093</v>
      </c>
      <c r="AN92" s="5">
        <f t="shared" si="13"/>
        <v>782.69752279969816</v>
      </c>
      <c r="AO92" s="35">
        <f t="shared" si="14"/>
        <v>1.6028582724277929E-2</v>
      </c>
      <c r="AP92" s="5">
        <f t="shared" si="15"/>
        <v>3784.4305426392111</v>
      </c>
      <c r="AQ92" s="35">
        <f t="shared" si="16"/>
        <v>7.7499999999999999E-2</v>
      </c>
      <c r="AR92" s="5">
        <f t="shared" si="46"/>
        <v>52306.355436728125</v>
      </c>
      <c r="AS92" s="5">
        <f t="shared" si="47"/>
        <v>345033.78625645698</v>
      </c>
      <c r="AT92" s="5">
        <f t="shared" si="17"/>
        <v>585193.64456327166</v>
      </c>
      <c r="AU92" s="5">
        <f t="shared" si="18"/>
        <v>397340.14169318508</v>
      </c>
      <c r="AV92" s="150"/>
      <c r="AW92" s="2">
        <v>87</v>
      </c>
      <c r="AX92" s="118">
        <v>47484</v>
      </c>
      <c r="AY92" s="5">
        <f t="shared" si="48"/>
        <v>583840.0464341382</v>
      </c>
      <c r="AZ92" s="5">
        <f t="shared" si="49"/>
        <v>4457.4924920239573</v>
      </c>
      <c r="BA92" s="5">
        <f t="shared" si="19"/>
        <v>808.492201810594</v>
      </c>
      <c r="BB92" s="35">
        <f t="shared" si="20"/>
        <v>1.6617404854261879E-2</v>
      </c>
      <c r="BC92" s="5">
        <f t="shared" si="21"/>
        <v>3649.0002902133633</v>
      </c>
      <c r="BD92" s="35">
        <f t="shared" si="22"/>
        <v>7.4999999999999997E-2</v>
      </c>
      <c r="BE92" s="5">
        <f t="shared" si="50"/>
        <v>54468.445767672478</v>
      </c>
      <c r="BF92" s="5">
        <f t="shared" si="51"/>
        <v>333333.40103841195</v>
      </c>
      <c r="BG92" s="5">
        <f t="shared" si="23"/>
        <v>583031.55423232762</v>
      </c>
      <c r="BH92" s="5">
        <f t="shared" si="24"/>
        <v>387801.84680608445</v>
      </c>
      <c r="BI92" s="150"/>
      <c r="BJ92" s="2">
        <v>87</v>
      </c>
      <c r="BK92" s="118">
        <v>47484</v>
      </c>
      <c r="BL92" s="5">
        <f t="shared" si="52"/>
        <v>581633.7142573247</v>
      </c>
      <c r="BM92" s="5">
        <f t="shared" si="53"/>
        <v>4348.8737853582215</v>
      </c>
      <c r="BN92" s="5">
        <f t="shared" si="25"/>
        <v>834.83676172021842</v>
      </c>
      <c r="BO92" s="35">
        <f t="shared" si="26"/>
        <v>1.7223969132247496E-2</v>
      </c>
      <c r="BP92" s="5">
        <f t="shared" si="27"/>
        <v>3514.0370236380031</v>
      </c>
      <c r="BQ92" s="35">
        <f t="shared" si="28"/>
        <v>7.2499999999999995E-2</v>
      </c>
      <c r="BR92" s="5">
        <f t="shared" si="54"/>
        <v>56701.122504395084</v>
      </c>
      <c r="BS92" s="5">
        <f t="shared" si="55"/>
        <v>321650.89682177029</v>
      </c>
      <c r="BT92" s="5">
        <f t="shared" si="29"/>
        <v>580798.87749560445</v>
      </c>
      <c r="BU92" s="5">
        <f t="shared" si="30"/>
        <v>378352.01932616538</v>
      </c>
      <c r="BV92" s="150"/>
      <c r="BW92" s="2">
        <v>87</v>
      </c>
      <c r="BX92" s="118">
        <v>47484</v>
      </c>
      <c r="BY92" s="5">
        <f t="shared" si="56"/>
        <v>579356.27822341933</v>
      </c>
      <c r="BZ92" s="5">
        <f t="shared" si="57"/>
        <v>4241.3034067672888</v>
      </c>
      <c r="CA92" s="5">
        <f t="shared" si="31"/>
        <v>861.72511713067615</v>
      </c>
      <c r="CB92" s="35">
        <f t="shared" si="32"/>
        <v>1.784860507126565E-2</v>
      </c>
      <c r="CC92" s="5">
        <f t="shared" si="33"/>
        <v>3379.5782896366127</v>
      </c>
      <c r="CD92" s="35">
        <f t="shared" si="34"/>
        <v>7.0000000000000007E-2</v>
      </c>
      <c r="CE92" s="5">
        <f t="shared" si="58"/>
        <v>59005.446893711203</v>
      </c>
      <c r="CF92" s="5">
        <f t="shared" si="59"/>
        <v>309987.94949504291</v>
      </c>
      <c r="CG92" s="5">
        <f t="shared" si="35"/>
        <v>578494.55310628866</v>
      </c>
      <c r="CH92" s="5">
        <f t="shared" si="36"/>
        <v>368993.39638875413</v>
      </c>
    </row>
    <row r="93" spans="9:86" ht="14.25" customHeight="1">
      <c r="I93" s="150"/>
      <c r="J93" s="2">
        <v>88</v>
      </c>
      <c r="K93" s="118">
        <v>47515</v>
      </c>
      <c r="L93" s="5">
        <f t="shared" si="37"/>
        <v>589310.60525261459</v>
      </c>
      <c r="M93" s="5">
        <f t="shared" si="0"/>
        <v>4789.3246008246488</v>
      </c>
      <c r="N93" s="5">
        <f t="shared" si="1"/>
        <v>737.81418971292351</v>
      </c>
      <c r="O93" s="35">
        <f t="shared" si="2"/>
        <v>1.5023945263567443E-2</v>
      </c>
      <c r="P93" s="5">
        <f t="shared" si="3"/>
        <v>4051.5104111117253</v>
      </c>
      <c r="Q93" s="35">
        <f t="shared" si="4"/>
        <v>8.2500000000000004E-2</v>
      </c>
      <c r="R93" s="5">
        <f t="shared" si="38"/>
        <v>48927.20893709857</v>
      </c>
      <c r="S93" s="5">
        <f t="shared" si="39"/>
        <v>372533.35593547055</v>
      </c>
      <c r="T93" s="5">
        <f t="shared" si="5"/>
        <v>588572.79106290173</v>
      </c>
      <c r="U93" s="5">
        <f t="shared" si="6"/>
        <v>421460.56487256911</v>
      </c>
      <c r="V93" s="150"/>
      <c r="W93" s="2">
        <v>88</v>
      </c>
      <c r="X93" s="118">
        <v>47515</v>
      </c>
      <c r="Y93" s="5">
        <f t="shared" si="40"/>
        <v>587286.26964799</v>
      </c>
      <c r="Z93" s="5">
        <f t="shared" si="41"/>
        <v>4677.7491584810314</v>
      </c>
      <c r="AA93" s="5">
        <f t="shared" si="7"/>
        <v>762.50736082776439</v>
      </c>
      <c r="AB93" s="35">
        <f t="shared" si="8"/>
        <v>1.5580286485188201E-2</v>
      </c>
      <c r="AC93" s="5">
        <f t="shared" si="9"/>
        <v>3915.241797653267</v>
      </c>
      <c r="AD93" s="35">
        <f t="shared" si="10"/>
        <v>0.08</v>
      </c>
      <c r="AE93" s="5">
        <f t="shared" si="42"/>
        <v>50976.237712838221</v>
      </c>
      <c r="AF93" s="5">
        <f t="shared" si="43"/>
        <v>360665.68823349255</v>
      </c>
      <c r="AG93" s="5">
        <f t="shared" si="11"/>
        <v>586523.76228716224</v>
      </c>
      <c r="AH93" s="5">
        <f t="shared" si="12"/>
        <v>411641.92594633077</v>
      </c>
      <c r="AI93" s="150"/>
      <c r="AJ93" s="2">
        <v>88</v>
      </c>
      <c r="AK93" s="118">
        <v>47515</v>
      </c>
      <c r="AL93" s="5">
        <f t="shared" si="44"/>
        <v>585193.64456327166</v>
      </c>
      <c r="AM93" s="5">
        <f t="shared" si="45"/>
        <v>4567.1280654389093</v>
      </c>
      <c r="AN93" s="5">
        <f t="shared" si="13"/>
        <v>787.75244430111297</v>
      </c>
      <c r="AO93" s="35">
        <f t="shared" si="14"/>
        <v>1.6153677367204022E-2</v>
      </c>
      <c r="AP93" s="5">
        <f t="shared" si="15"/>
        <v>3779.3756211377963</v>
      </c>
      <c r="AQ93" s="35">
        <f t="shared" si="16"/>
        <v>7.7499999999999999E-2</v>
      </c>
      <c r="AR93" s="5">
        <f t="shared" si="46"/>
        <v>53094.107881029238</v>
      </c>
      <c r="AS93" s="5">
        <f t="shared" si="47"/>
        <v>348813.16187759477</v>
      </c>
      <c r="AT93" s="5">
        <f t="shared" si="17"/>
        <v>584405.89211897051</v>
      </c>
      <c r="AU93" s="5">
        <f t="shared" si="18"/>
        <v>401907.26975862402</v>
      </c>
      <c r="AV93" s="150"/>
      <c r="AW93" s="2">
        <v>88</v>
      </c>
      <c r="AX93" s="118">
        <v>47515</v>
      </c>
      <c r="AY93" s="5">
        <f t="shared" si="48"/>
        <v>583031.55423232762</v>
      </c>
      <c r="AZ93" s="5">
        <f t="shared" si="49"/>
        <v>4457.4924920239573</v>
      </c>
      <c r="BA93" s="5">
        <f t="shared" si="19"/>
        <v>813.54527807191016</v>
      </c>
      <c r="BB93" s="35">
        <f t="shared" si="20"/>
        <v>1.6744451078153349E-2</v>
      </c>
      <c r="BC93" s="5">
        <f t="shared" si="21"/>
        <v>3643.9472139520472</v>
      </c>
      <c r="BD93" s="35">
        <f t="shared" si="22"/>
        <v>7.4999999999999997E-2</v>
      </c>
      <c r="BE93" s="5">
        <f t="shared" si="50"/>
        <v>55281.991045744391</v>
      </c>
      <c r="BF93" s="5">
        <f t="shared" si="51"/>
        <v>336977.34825236397</v>
      </c>
      <c r="BG93" s="5">
        <f t="shared" si="23"/>
        <v>582218.00895425573</v>
      </c>
      <c r="BH93" s="5">
        <f t="shared" si="24"/>
        <v>392259.33929810836</v>
      </c>
      <c r="BI93" s="150"/>
      <c r="BJ93" s="2">
        <v>88</v>
      </c>
      <c r="BK93" s="118">
        <v>47515</v>
      </c>
      <c r="BL93" s="5">
        <f t="shared" si="52"/>
        <v>580798.87749560445</v>
      </c>
      <c r="BM93" s="5">
        <f t="shared" si="53"/>
        <v>4348.8737853582215</v>
      </c>
      <c r="BN93" s="5">
        <f t="shared" si="25"/>
        <v>839.88056715561152</v>
      </c>
      <c r="BO93" s="35">
        <f t="shared" si="26"/>
        <v>1.7352937817865555E-2</v>
      </c>
      <c r="BP93" s="5">
        <f t="shared" si="27"/>
        <v>3508.99321820261</v>
      </c>
      <c r="BQ93" s="35">
        <f t="shared" si="28"/>
        <v>7.2499999999999995E-2</v>
      </c>
      <c r="BR93" s="5">
        <f t="shared" si="54"/>
        <v>57541.003071550695</v>
      </c>
      <c r="BS93" s="5">
        <f t="shared" si="55"/>
        <v>325159.8900399729</v>
      </c>
      <c r="BT93" s="5">
        <f t="shared" si="29"/>
        <v>579958.99692844879</v>
      </c>
      <c r="BU93" s="5">
        <f t="shared" si="30"/>
        <v>382700.89311152359</v>
      </c>
      <c r="BV93" s="150"/>
      <c r="BW93" s="2">
        <v>88</v>
      </c>
      <c r="BX93" s="118">
        <v>47515</v>
      </c>
      <c r="BY93" s="5">
        <f t="shared" si="56"/>
        <v>578494.55310628866</v>
      </c>
      <c r="BZ93" s="5">
        <f t="shared" si="57"/>
        <v>4241.3034067672888</v>
      </c>
      <c r="CA93" s="5">
        <f t="shared" si="31"/>
        <v>866.75184698060502</v>
      </c>
      <c r="CB93" s="35">
        <f t="shared" si="32"/>
        <v>1.7979464297317675E-2</v>
      </c>
      <c r="CC93" s="5">
        <f t="shared" si="33"/>
        <v>3374.5515597866838</v>
      </c>
      <c r="CD93" s="35">
        <f t="shared" si="34"/>
        <v>7.0000000000000007E-2</v>
      </c>
      <c r="CE93" s="5">
        <f t="shared" si="58"/>
        <v>59872.198740691805</v>
      </c>
      <c r="CF93" s="5">
        <f t="shared" si="59"/>
        <v>313362.50105482957</v>
      </c>
      <c r="CG93" s="5">
        <f t="shared" si="35"/>
        <v>577627.80125930801</v>
      </c>
      <c r="CH93" s="5">
        <f t="shared" si="36"/>
        <v>373234.69979552139</v>
      </c>
    </row>
    <row r="94" spans="9:86" ht="14.25" customHeight="1">
      <c r="I94" s="150"/>
      <c r="J94" s="2">
        <v>89</v>
      </c>
      <c r="K94" s="118">
        <v>47543</v>
      </c>
      <c r="L94" s="5">
        <f t="shared" si="37"/>
        <v>588572.79106290173</v>
      </c>
      <c r="M94" s="5">
        <f t="shared" si="0"/>
        <v>4789.3246008246488</v>
      </c>
      <c r="N94" s="5">
        <f t="shared" si="1"/>
        <v>742.88666226719943</v>
      </c>
      <c r="O94" s="35">
        <f t="shared" si="2"/>
        <v>1.5146197857885128E-2</v>
      </c>
      <c r="P94" s="5">
        <f t="shared" si="3"/>
        <v>4046.4379385574493</v>
      </c>
      <c r="Q94" s="35">
        <f t="shared" si="4"/>
        <v>8.2500000000000004E-2</v>
      </c>
      <c r="R94" s="5">
        <f t="shared" si="38"/>
        <v>49670.09559936577</v>
      </c>
      <c r="S94" s="5">
        <f t="shared" si="39"/>
        <v>376579.79387402802</v>
      </c>
      <c r="T94" s="5">
        <f t="shared" si="5"/>
        <v>587829.90440063458</v>
      </c>
      <c r="U94" s="5">
        <f t="shared" si="6"/>
        <v>426249.88947339379</v>
      </c>
      <c r="V94" s="150"/>
      <c r="W94" s="2">
        <v>89</v>
      </c>
      <c r="X94" s="118">
        <v>47543</v>
      </c>
      <c r="Y94" s="5">
        <f t="shared" si="40"/>
        <v>586523.76228716224</v>
      </c>
      <c r="Z94" s="5">
        <f t="shared" si="41"/>
        <v>4677.7491584810314</v>
      </c>
      <c r="AA94" s="5">
        <f t="shared" si="7"/>
        <v>767.59074323328286</v>
      </c>
      <c r="AB94" s="35">
        <f t="shared" si="8"/>
        <v>1.5704545171163316E-2</v>
      </c>
      <c r="AC94" s="5">
        <f t="shared" si="9"/>
        <v>3910.1584152477485</v>
      </c>
      <c r="AD94" s="35">
        <f t="shared" si="10"/>
        <v>0.08</v>
      </c>
      <c r="AE94" s="5">
        <f t="shared" si="42"/>
        <v>51743.828456071504</v>
      </c>
      <c r="AF94" s="5">
        <f t="shared" si="43"/>
        <v>364575.84664874029</v>
      </c>
      <c r="AG94" s="5">
        <f t="shared" si="11"/>
        <v>585756.17154392891</v>
      </c>
      <c r="AH94" s="5">
        <f t="shared" si="12"/>
        <v>416319.67510481179</v>
      </c>
      <c r="AI94" s="150"/>
      <c r="AJ94" s="2">
        <v>89</v>
      </c>
      <c r="AK94" s="118">
        <v>47543</v>
      </c>
      <c r="AL94" s="5">
        <f t="shared" si="44"/>
        <v>584405.89211897051</v>
      </c>
      <c r="AM94" s="5">
        <f t="shared" si="45"/>
        <v>4567.1280654389093</v>
      </c>
      <c r="AN94" s="5">
        <f t="shared" si="13"/>
        <v>792.84001217055811</v>
      </c>
      <c r="AO94" s="35">
        <f t="shared" si="14"/>
        <v>1.6279918245776116E-2</v>
      </c>
      <c r="AP94" s="5">
        <f t="shared" si="15"/>
        <v>3774.2880532683512</v>
      </c>
      <c r="AQ94" s="35">
        <f t="shared" si="16"/>
        <v>7.7499999999999999E-2</v>
      </c>
      <c r="AR94" s="5">
        <f t="shared" si="46"/>
        <v>53886.947893199795</v>
      </c>
      <c r="AS94" s="5">
        <f t="shared" si="47"/>
        <v>352587.44993086311</v>
      </c>
      <c r="AT94" s="5">
        <f t="shared" si="17"/>
        <v>583613.05210679991</v>
      </c>
      <c r="AU94" s="5">
        <f t="shared" si="18"/>
        <v>406474.39782406291</v>
      </c>
      <c r="AV94" s="150"/>
      <c r="AW94" s="2">
        <v>89</v>
      </c>
      <c r="AX94" s="118">
        <v>47543</v>
      </c>
      <c r="AY94" s="5">
        <f t="shared" si="48"/>
        <v>582218.00895425573</v>
      </c>
      <c r="AZ94" s="5">
        <f t="shared" si="49"/>
        <v>4457.4924920239573</v>
      </c>
      <c r="BA94" s="5">
        <f t="shared" si="19"/>
        <v>818.62993605985912</v>
      </c>
      <c r="BB94" s="35">
        <f t="shared" si="20"/>
        <v>1.6872647499109113E-2</v>
      </c>
      <c r="BC94" s="5">
        <f t="shared" si="21"/>
        <v>3638.8625559640982</v>
      </c>
      <c r="BD94" s="35">
        <f t="shared" si="22"/>
        <v>7.4999999999999997E-2</v>
      </c>
      <c r="BE94" s="5">
        <f t="shared" si="50"/>
        <v>56100.620981804248</v>
      </c>
      <c r="BF94" s="5">
        <f t="shared" si="51"/>
        <v>340616.21080832806</v>
      </c>
      <c r="BG94" s="5">
        <f t="shared" si="23"/>
        <v>581399.3790181959</v>
      </c>
      <c r="BH94" s="5">
        <f t="shared" si="24"/>
        <v>396716.83179013233</v>
      </c>
      <c r="BI94" s="150"/>
      <c r="BJ94" s="2">
        <v>89</v>
      </c>
      <c r="BK94" s="118">
        <v>47543</v>
      </c>
      <c r="BL94" s="5">
        <f t="shared" si="52"/>
        <v>579958.99692844879</v>
      </c>
      <c r="BM94" s="5">
        <f t="shared" si="53"/>
        <v>4348.8737853582215</v>
      </c>
      <c r="BN94" s="5">
        <f t="shared" si="25"/>
        <v>844.95484558217686</v>
      </c>
      <c r="BO94" s="35">
        <f t="shared" si="26"/>
        <v>1.7483060355449675E-2</v>
      </c>
      <c r="BP94" s="5">
        <f t="shared" si="27"/>
        <v>3503.9189397760447</v>
      </c>
      <c r="BQ94" s="35">
        <f t="shared" si="28"/>
        <v>7.2499999999999995E-2</v>
      </c>
      <c r="BR94" s="5">
        <f t="shared" si="54"/>
        <v>58385.957917132873</v>
      </c>
      <c r="BS94" s="5">
        <f t="shared" si="55"/>
        <v>328663.80897974892</v>
      </c>
      <c r="BT94" s="5">
        <f t="shared" si="29"/>
        <v>579114.04208286665</v>
      </c>
      <c r="BU94" s="5">
        <f t="shared" si="30"/>
        <v>387049.7668968818</v>
      </c>
      <c r="BV94" s="150"/>
      <c r="BW94" s="2">
        <v>89</v>
      </c>
      <c r="BX94" s="118">
        <v>47543</v>
      </c>
      <c r="BY94" s="5">
        <f t="shared" si="56"/>
        <v>577627.80125930801</v>
      </c>
      <c r="BZ94" s="5">
        <f t="shared" si="57"/>
        <v>4241.3034067672888</v>
      </c>
      <c r="CA94" s="5">
        <f t="shared" si="31"/>
        <v>871.80789942132515</v>
      </c>
      <c r="CB94" s="35">
        <f t="shared" si="32"/>
        <v>1.8111480732485467E-2</v>
      </c>
      <c r="CC94" s="5">
        <f t="shared" si="33"/>
        <v>3369.4955073459637</v>
      </c>
      <c r="CD94" s="35">
        <f t="shared" si="34"/>
        <v>7.0000000000000007E-2</v>
      </c>
      <c r="CE94" s="5">
        <f t="shared" si="58"/>
        <v>60744.006640113133</v>
      </c>
      <c r="CF94" s="5">
        <f t="shared" si="59"/>
        <v>316731.99656217551</v>
      </c>
      <c r="CG94" s="5">
        <f t="shared" si="35"/>
        <v>576755.99335988669</v>
      </c>
      <c r="CH94" s="5">
        <f t="shared" si="36"/>
        <v>377476.00320228864</v>
      </c>
    </row>
    <row r="95" spans="9:86" ht="14.25" customHeight="1">
      <c r="I95" s="150"/>
      <c r="J95" s="2">
        <v>90</v>
      </c>
      <c r="K95" s="118">
        <v>47574</v>
      </c>
      <c r="L95" s="5">
        <f t="shared" si="37"/>
        <v>587829.90440063458</v>
      </c>
      <c r="M95" s="5">
        <f t="shared" si="0"/>
        <v>4789.3246008246488</v>
      </c>
      <c r="N95" s="5">
        <f t="shared" si="1"/>
        <v>747.99400807028587</v>
      </c>
      <c r="O95" s="35">
        <f t="shared" si="2"/>
        <v>1.5269601001322826E-2</v>
      </c>
      <c r="P95" s="5">
        <f t="shared" si="3"/>
        <v>4041.3305927543629</v>
      </c>
      <c r="Q95" s="35">
        <f t="shared" si="4"/>
        <v>8.2500000000000004E-2</v>
      </c>
      <c r="R95" s="5">
        <f t="shared" si="38"/>
        <v>50418.089607436057</v>
      </c>
      <c r="S95" s="5">
        <f t="shared" si="39"/>
        <v>380621.12446678238</v>
      </c>
      <c r="T95" s="5">
        <f t="shared" si="5"/>
        <v>587081.91039256426</v>
      </c>
      <c r="U95" s="5">
        <f t="shared" si="6"/>
        <v>431039.21407421841</v>
      </c>
      <c r="V95" s="150"/>
      <c r="W95" s="2">
        <v>90</v>
      </c>
      <c r="X95" s="118">
        <v>47574</v>
      </c>
      <c r="Y95" s="5">
        <f t="shared" si="40"/>
        <v>585756.17154392891</v>
      </c>
      <c r="Z95" s="5">
        <f t="shared" si="41"/>
        <v>4677.7491584810314</v>
      </c>
      <c r="AA95" s="5">
        <f t="shared" si="7"/>
        <v>772.70801485483844</v>
      </c>
      <c r="AB95" s="35">
        <f t="shared" si="8"/>
        <v>1.5829958997815984E-2</v>
      </c>
      <c r="AC95" s="5">
        <f t="shared" si="9"/>
        <v>3905.0411436261929</v>
      </c>
      <c r="AD95" s="35">
        <f t="shared" si="10"/>
        <v>0.08</v>
      </c>
      <c r="AE95" s="5">
        <f t="shared" si="42"/>
        <v>52516.536470926345</v>
      </c>
      <c r="AF95" s="5">
        <f t="shared" si="43"/>
        <v>368480.8877923665</v>
      </c>
      <c r="AG95" s="5">
        <f t="shared" si="11"/>
        <v>584983.4635290741</v>
      </c>
      <c r="AH95" s="5">
        <f t="shared" si="12"/>
        <v>420997.42426329287</v>
      </c>
      <c r="AI95" s="150"/>
      <c r="AJ95" s="2">
        <v>90</v>
      </c>
      <c r="AK95" s="118">
        <v>47574</v>
      </c>
      <c r="AL95" s="5">
        <f t="shared" si="44"/>
        <v>583613.05210679991</v>
      </c>
      <c r="AM95" s="5">
        <f t="shared" si="45"/>
        <v>4567.1280654389093</v>
      </c>
      <c r="AN95" s="5">
        <f t="shared" si="13"/>
        <v>797.9604372491599</v>
      </c>
      <c r="AO95" s="35">
        <f t="shared" si="14"/>
        <v>1.6407318534811692E-2</v>
      </c>
      <c r="AP95" s="5">
        <f t="shared" si="15"/>
        <v>3769.1676281897494</v>
      </c>
      <c r="AQ95" s="35">
        <f t="shared" si="16"/>
        <v>7.7499999999999999E-2</v>
      </c>
      <c r="AR95" s="5">
        <f t="shared" si="46"/>
        <v>54684.908330448954</v>
      </c>
      <c r="AS95" s="5">
        <f t="shared" si="47"/>
        <v>356356.61755905283</v>
      </c>
      <c r="AT95" s="5">
        <f t="shared" si="17"/>
        <v>582815.09166955075</v>
      </c>
      <c r="AU95" s="5">
        <f t="shared" si="18"/>
        <v>411041.52588950179</v>
      </c>
      <c r="AV95" s="150"/>
      <c r="AW95" s="2">
        <v>90</v>
      </c>
      <c r="AX95" s="118">
        <v>47574</v>
      </c>
      <c r="AY95" s="5">
        <f t="shared" si="48"/>
        <v>581399.3790181959</v>
      </c>
      <c r="AZ95" s="5">
        <f t="shared" si="49"/>
        <v>4457.4924920239573</v>
      </c>
      <c r="BA95" s="5">
        <f t="shared" si="19"/>
        <v>823.74637316023336</v>
      </c>
      <c r="BB95" s="35">
        <f t="shared" si="20"/>
        <v>1.7002007285620842E-2</v>
      </c>
      <c r="BC95" s="5">
        <f t="shared" si="21"/>
        <v>3633.746118863724</v>
      </c>
      <c r="BD95" s="35">
        <f t="shared" si="22"/>
        <v>7.4999999999999997E-2</v>
      </c>
      <c r="BE95" s="5">
        <f t="shared" si="50"/>
        <v>56924.367354964481</v>
      </c>
      <c r="BF95" s="5">
        <f t="shared" si="51"/>
        <v>344249.95692719176</v>
      </c>
      <c r="BG95" s="5">
        <f t="shared" si="23"/>
        <v>580575.63264503563</v>
      </c>
      <c r="BH95" s="5">
        <f t="shared" si="24"/>
        <v>401174.32428215625</v>
      </c>
      <c r="BI95" s="150"/>
      <c r="BJ95" s="2">
        <v>90</v>
      </c>
      <c r="BK95" s="118">
        <v>47574</v>
      </c>
      <c r="BL95" s="5">
        <f t="shared" si="52"/>
        <v>579114.04208286665</v>
      </c>
      <c r="BM95" s="5">
        <f t="shared" si="53"/>
        <v>4348.8737853582215</v>
      </c>
      <c r="BN95" s="5">
        <f t="shared" si="25"/>
        <v>850.05978110756905</v>
      </c>
      <c r="BO95" s="35">
        <f t="shared" si="26"/>
        <v>1.7614349906975985E-2</v>
      </c>
      <c r="BP95" s="5">
        <f t="shared" si="27"/>
        <v>3498.8140042506525</v>
      </c>
      <c r="BQ95" s="35">
        <f t="shared" si="28"/>
        <v>7.2499999999999995E-2</v>
      </c>
      <c r="BR95" s="5">
        <f t="shared" si="54"/>
        <v>59236.017698240445</v>
      </c>
      <c r="BS95" s="5">
        <f t="shared" si="55"/>
        <v>332162.62298399955</v>
      </c>
      <c r="BT95" s="5">
        <f t="shared" si="29"/>
        <v>578263.98230175907</v>
      </c>
      <c r="BU95" s="5">
        <f t="shared" si="30"/>
        <v>391398.64068224002</v>
      </c>
      <c r="BV95" s="150"/>
      <c r="BW95" s="2">
        <v>90</v>
      </c>
      <c r="BX95" s="118">
        <v>47574</v>
      </c>
      <c r="BY95" s="5">
        <f t="shared" si="56"/>
        <v>576755.99335988669</v>
      </c>
      <c r="BZ95" s="5">
        <f t="shared" si="57"/>
        <v>4241.3034067672888</v>
      </c>
      <c r="CA95" s="5">
        <f t="shared" si="31"/>
        <v>876.89344550128317</v>
      </c>
      <c r="CB95" s="35">
        <f t="shared" si="32"/>
        <v>1.8244667532131539E-2</v>
      </c>
      <c r="CC95" s="5">
        <f t="shared" si="33"/>
        <v>3364.4099612660057</v>
      </c>
      <c r="CD95" s="35">
        <f t="shared" si="34"/>
        <v>7.0000000000000007E-2</v>
      </c>
      <c r="CE95" s="5">
        <f t="shared" si="58"/>
        <v>61620.900085614419</v>
      </c>
      <c r="CF95" s="5">
        <f t="shared" si="59"/>
        <v>320096.40652344149</v>
      </c>
      <c r="CG95" s="5">
        <f t="shared" si="35"/>
        <v>575879.09991438536</v>
      </c>
      <c r="CH95" s="5">
        <f t="shared" si="36"/>
        <v>381717.3066090559</v>
      </c>
    </row>
    <row r="96" spans="9:86" ht="14.25" customHeight="1">
      <c r="I96" s="150"/>
      <c r="J96" s="2">
        <v>91</v>
      </c>
      <c r="K96" s="118">
        <v>47604</v>
      </c>
      <c r="L96" s="5">
        <f t="shared" si="37"/>
        <v>587081.91039256426</v>
      </c>
      <c r="M96" s="5">
        <f t="shared" si="0"/>
        <v>4789.3246008246488</v>
      </c>
      <c r="N96" s="5">
        <f t="shared" si="1"/>
        <v>753.13646687576966</v>
      </c>
      <c r="O96" s="35">
        <f t="shared" si="2"/>
        <v>1.5394168075228268E-2</v>
      </c>
      <c r="P96" s="5">
        <f t="shared" si="3"/>
        <v>4036.1881339488791</v>
      </c>
      <c r="Q96" s="35">
        <f t="shared" si="4"/>
        <v>8.2500000000000004E-2</v>
      </c>
      <c r="R96" s="5">
        <f t="shared" si="38"/>
        <v>51171.226074311824</v>
      </c>
      <c r="S96" s="5">
        <f t="shared" si="39"/>
        <v>384657.31260073127</v>
      </c>
      <c r="T96" s="5">
        <f t="shared" si="5"/>
        <v>586328.77392568847</v>
      </c>
      <c r="U96" s="5">
        <f t="shared" si="6"/>
        <v>435828.53867504309</v>
      </c>
      <c r="V96" s="150"/>
      <c r="W96" s="2">
        <v>91</v>
      </c>
      <c r="X96" s="118">
        <v>47604</v>
      </c>
      <c r="Y96" s="5">
        <f t="shared" si="40"/>
        <v>584983.4635290741</v>
      </c>
      <c r="Z96" s="5">
        <f t="shared" si="41"/>
        <v>4677.7491584810314</v>
      </c>
      <c r="AA96" s="5">
        <f t="shared" si="7"/>
        <v>777.85940162053703</v>
      </c>
      <c r="AB96" s="35">
        <f t="shared" si="8"/>
        <v>1.5956541340732315E-2</v>
      </c>
      <c r="AC96" s="5">
        <f t="shared" si="9"/>
        <v>3899.8897568604943</v>
      </c>
      <c r="AD96" s="35">
        <f t="shared" si="10"/>
        <v>0.08</v>
      </c>
      <c r="AE96" s="5">
        <f t="shared" si="42"/>
        <v>53294.395872546884</v>
      </c>
      <c r="AF96" s="5">
        <f t="shared" si="43"/>
        <v>372380.777549227</v>
      </c>
      <c r="AG96" s="5">
        <f t="shared" si="11"/>
        <v>584205.60412745352</v>
      </c>
      <c r="AH96" s="5">
        <f t="shared" si="12"/>
        <v>425675.17342177388</v>
      </c>
      <c r="AI96" s="150"/>
      <c r="AJ96" s="2">
        <v>91</v>
      </c>
      <c r="AK96" s="118">
        <v>47604</v>
      </c>
      <c r="AL96" s="5">
        <f t="shared" si="44"/>
        <v>582815.09166955075</v>
      </c>
      <c r="AM96" s="5">
        <f t="shared" si="45"/>
        <v>4567.1280654389093</v>
      </c>
      <c r="AN96" s="5">
        <f t="shared" si="13"/>
        <v>803.11393173972738</v>
      </c>
      <c r="AO96" s="35">
        <f t="shared" si="14"/>
        <v>1.6535891603748999E-2</v>
      </c>
      <c r="AP96" s="5">
        <f t="shared" si="15"/>
        <v>3764.0141336991819</v>
      </c>
      <c r="AQ96" s="35">
        <f t="shared" si="16"/>
        <v>7.7499999999999999E-2</v>
      </c>
      <c r="AR96" s="5">
        <f t="shared" si="46"/>
        <v>55488.022262188679</v>
      </c>
      <c r="AS96" s="5">
        <f t="shared" si="47"/>
        <v>360120.63169275201</v>
      </c>
      <c r="AT96" s="5">
        <f t="shared" si="17"/>
        <v>582011.97773781104</v>
      </c>
      <c r="AU96" s="5">
        <f t="shared" si="18"/>
        <v>415608.65395494067</v>
      </c>
      <c r="AV96" s="150"/>
      <c r="AW96" s="2">
        <v>91</v>
      </c>
      <c r="AX96" s="118">
        <v>47604</v>
      </c>
      <c r="AY96" s="5">
        <f t="shared" si="48"/>
        <v>580575.63264503563</v>
      </c>
      <c r="AZ96" s="5">
        <f t="shared" si="49"/>
        <v>4457.4924920239573</v>
      </c>
      <c r="BA96" s="5">
        <f t="shared" si="19"/>
        <v>828.89478799248491</v>
      </c>
      <c r="BB96" s="35">
        <f t="shared" si="20"/>
        <v>1.7132543800699368E-2</v>
      </c>
      <c r="BC96" s="5">
        <f t="shared" si="21"/>
        <v>3628.5977040314724</v>
      </c>
      <c r="BD96" s="35">
        <f t="shared" si="22"/>
        <v>7.4999999999999997E-2</v>
      </c>
      <c r="BE96" s="5">
        <f t="shared" si="50"/>
        <v>57753.262142956963</v>
      </c>
      <c r="BF96" s="5">
        <f t="shared" si="51"/>
        <v>347878.5546312232</v>
      </c>
      <c r="BG96" s="5">
        <f t="shared" si="23"/>
        <v>579746.73785704316</v>
      </c>
      <c r="BH96" s="5">
        <f t="shared" si="24"/>
        <v>405631.81677418016</v>
      </c>
      <c r="BI96" s="150"/>
      <c r="BJ96" s="2">
        <v>91</v>
      </c>
      <c r="BK96" s="118">
        <v>47604</v>
      </c>
      <c r="BL96" s="5">
        <f t="shared" si="52"/>
        <v>578263.98230175907</v>
      </c>
      <c r="BM96" s="5">
        <f t="shared" si="53"/>
        <v>4348.8737853582215</v>
      </c>
      <c r="BN96" s="5">
        <f t="shared" si="25"/>
        <v>855.19555895176063</v>
      </c>
      <c r="BO96" s="35">
        <f t="shared" si="26"/>
        <v>1.7746819828847411E-2</v>
      </c>
      <c r="BP96" s="5">
        <f t="shared" si="27"/>
        <v>3493.6782264064609</v>
      </c>
      <c r="BQ96" s="35">
        <f t="shared" si="28"/>
        <v>7.2499999999999995E-2</v>
      </c>
      <c r="BR96" s="5">
        <f t="shared" si="54"/>
        <v>60091.213257192205</v>
      </c>
      <c r="BS96" s="5">
        <f t="shared" si="55"/>
        <v>335656.301210406</v>
      </c>
      <c r="BT96" s="5">
        <f t="shared" si="29"/>
        <v>577408.78674280725</v>
      </c>
      <c r="BU96" s="5">
        <f t="shared" si="30"/>
        <v>395747.51446759823</v>
      </c>
      <c r="BV96" s="150"/>
      <c r="BW96" s="2">
        <v>91</v>
      </c>
      <c r="BX96" s="118">
        <v>47604</v>
      </c>
      <c r="BY96" s="5">
        <f t="shared" si="56"/>
        <v>575879.09991438536</v>
      </c>
      <c r="BZ96" s="5">
        <f t="shared" si="57"/>
        <v>4241.3034067672888</v>
      </c>
      <c r="CA96" s="5">
        <f t="shared" si="31"/>
        <v>882.00865726670736</v>
      </c>
      <c r="CB96" s="35">
        <f t="shared" si="32"/>
        <v>1.8379038045961388E-2</v>
      </c>
      <c r="CC96" s="5">
        <f t="shared" si="33"/>
        <v>3359.2947495005815</v>
      </c>
      <c r="CD96" s="35">
        <f t="shared" si="34"/>
        <v>7.0000000000000007E-2</v>
      </c>
      <c r="CE96" s="5">
        <f t="shared" si="58"/>
        <v>62502.908742881125</v>
      </c>
      <c r="CF96" s="5">
        <f t="shared" si="59"/>
        <v>323455.70127294207</v>
      </c>
      <c r="CG96" s="5">
        <f t="shared" si="35"/>
        <v>574997.09125711862</v>
      </c>
      <c r="CH96" s="5">
        <f t="shared" si="36"/>
        <v>385958.61001582321</v>
      </c>
    </row>
    <row r="97" spans="9:86" ht="14.25" customHeight="1">
      <c r="I97" s="150"/>
      <c r="J97" s="2">
        <v>92</v>
      </c>
      <c r="K97" s="118">
        <v>47635</v>
      </c>
      <c r="L97" s="5">
        <f t="shared" si="37"/>
        <v>586328.77392568847</v>
      </c>
      <c r="M97" s="5">
        <f t="shared" si="0"/>
        <v>4789.3246008246488</v>
      </c>
      <c r="N97" s="5">
        <f t="shared" si="1"/>
        <v>758.31428008554076</v>
      </c>
      <c r="O97" s="35">
        <f t="shared" si="2"/>
        <v>1.5519912659411456E-2</v>
      </c>
      <c r="P97" s="5">
        <f t="shared" si="3"/>
        <v>4031.010320739108</v>
      </c>
      <c r="Q97" s="35">
        <f t="shared" si="4"/>
        <v>8.2500000000000004E-2</v>
      </c>
      <c r="R97" s="5">
        <f t="shared" si="38"/>
        <v>51929.540354397366</v>
      </c>
      <c r="S97" s="5">
        <f t="shared" si="39"/>
        <v>388688.32292147039</v>
      </c>
      <c r="T97" s="5">
        <f t="shared" si="5"/>
        <v>585570.45964560297</v>
      </c>
      <c r="U97" s="5">
        <f t="shared" si="6"/>
        <v>440617.86327586777</v>
      </c>
      <c r="V97" s="150"/>
      <c r="W97" s="2">
        <v>92</v>
      </c>
      <c r="X97" s="118">
        <v>47635</v>
      </c>
      <c r="Y97" s="5">
        <f t="shared" si="40"/>
        <v>584205.60412745352</v>
      </c>
      <c r="Z97" s="5">
        <f t="shared" si="41"/>
        <v>4677.7491584810314</v>
      </c>
      <c r="AA97" s="5">
        <f t="shared" si="7"/>
        <v>783.04513096467417</v>
      </c>
      <c r="AB97" s="35">
        <f t="shared" si="8"/>
        <v>1.6084305773838639E-2</v>
      </c>
      <c r="AC97" s="5">
        <f t="shared" si="9"/>
        <v>3894.7040275163572</v>
      </c>
      <c r="AD97" s="35">
        <f t="shared" si="10"/>
        <v>0.08</v>
      </c>
      <c r="AE97" s="5">
        <f t="shared" si="42"/>
        <v>54077.441003511558</v>
      </c>
      <c r="AF97" s="5">
        <f t="shared" si="43"/>
        <v>376275.48157674336</v>
      </c>
      <c r="AG97" s="5">
        <f t="shared" si="11"/>
        <v>583422.55899648881</v>
      </c>
      <c r="AH97" s="5">
        <f t="shared" si="12"/>
        <v>430352.9225802549</v>
      </c>
      <c r="AI97" s="150"/>
      <c r="AJ97" s="2">
        <v>92</v>
      </c>
      <c r="AK97" s="118">
        <v>47635</v>
      </c>
      <c r="AL97" s="5">
        <f t="shared" si="44"/>
        <v>582011.97773781104</v>
      </c>
      <c r="AM97" s="5">
        <f t="shared" si="45"/>
        <v>4567.1280654389093</v>
      </c>
      <c r="AN97" s="5">
        <f t="shared" si="13"/>
        <v>808.30070921554625</v>
      </c>
      <c r="AO97" s="35">
        <f t="shared" si="14"/>
        <v>1.6665651020254611E-2</v>
      </c>
      <c r="AP97" s="5">
        <f t="shared" si="15"/>
        <v>3758.827356223363</v>
      </c>
      <c r="AQ97" s="35">
        <f t="shared" si="16"/>
        <v>7.7499999999999999E-2</v>
      </c>
      <c r="AR97" s="5">
        <f t="shared" si="46"/>
        <v>56296.322971404225</v>
      </c>
      <c r="AS97" s="5">
        <f t="shared" si="47"/>
        <v>363879.45904897538</v>
      </c>
      <c r="AT97" s="5">
        <f t="shared" si="17"/>
        <v>581203.67702859547</v>
      </c>
      <c r="AU97" s="5">
        <f t="shared" si="18"/>
        <v>420175.78202037961</v>
      </c>
      <c r="AV97" s="150"/>
      <c r="AW97" s="2">
        <v>92</v>
      </c>
      <c r="AX97" s="118">
        <v>47635</v>
      </c>
      <c r="AY97" s="5">
        <f t="shared" si="48"/>
        <v>579746.73785704316</v>
      </c>
      <c r="AZ97" s="5">
        <f t="shared" si="49"/>
        <v>4457.4924920239573</v>
      </c>
      <c r="BA97" s="5">
        <f t="shared" si="19"/>
        <v>834.07538041743783</v>
      </c>
      <c r="BB97" s="35">
        <f t="shared" si="20"/>
        <v>1.7264270605481698E-2</v>
      </c>
      <c r="BC97" s="5">
        <f t="shared" si="21"/>
        <v>3623.4171116065195</v>
      </c>
      <c r="BD97" s="35">
        <f t="shared" si="22"/>
        <v>7.4999999999999997E-2</v>
      </c>
      <c r="BE97" s="5">
        <f t="shared" si="50"/>
        <v>58587.337523374401</v>
      </c>
      <c r="BF97" s="5">
        <f t="shared" si="51"/>
        <v>351501.97174282972</v>
      </c>
      <c r="BG97" s="5">
        <f t="shared" si="23"/>
        <v>578912.66247662576</v>
      </c>
      <c r="BH97" s="5">
        <f t="shared" si="24"/>
        <v>410089.30926620413</v>
      </c>
      <c r="BI97" s="150"/>
      <c r="BJ97" s="2">
        <v>92</v>
      </c>
      <c r="BK97" s="118">
        <v>47635</v>
      </c>
      <c r="BL97" s="5">
        <f t="shared" si="52"/>
        <v>577408.78674280725</v>
      </c>
      <c r="BM97" s="5">
        <f t="shared" si="53"/>
        <v>4348.8737853582215</v>
      </c>
      <c r="BN97" s="5">
        <f t="shared" si="25"/>
        <v>860.36236545376096</v>
      </c>
      <c r="BO97" s="35">
        <f t="shared" si="26"/>
        <v>1.7880483675500183E-2</v>
      </c>
      <c r="BP97" s="5">
        <f t="shared" si="27"/>
        <v>3488.5114199044606</v>
      </c>
      <c r="BQ97" s="35">
        <f t="shared" si="28"/>
        <v>7.2499999999999995E-2</v>
      </c>
      <c r="BR97" s="5">
        <f t="shared" si="54"/>
        <v>60951.575622645963</v>
      </c>
      <c r="BS97" s="5">
        <f t="shared" si="55"/>
        <v>339144.81263031048</v>
      </c>
      <c r="BT97" s="5">
        <f t="shared" si="29"/>
        <v>576548.42437735351</v>
      </c>
      <c r="BU97" s="5">
        <f t="shared" si="30"/>
        <v>400096.38825295644</v>
      </c>
      <c r="BV97" s="150"/>
      <c r="BW97" s="2">
        <v>92</v>
      </c>
      <c r="BX97" s="118">
        <v>47635</v>
      </c>
      <c r="BY97" s="5">
        <f t="shared" si="56"/>
        <v>574997.09125711862</v>
      </c>
      <c r="BZ97" s="5">
        <f t="shared" si="57"/>
        <v>4241.3034067672888</v>
      </c>
      <c r="CA97" s="5">
        <f t="shared" si="31"/>
        <v>887.15370776743021</v>
      </c>
      <c r="CB97" s="35">
        <f t="shared" si="32"/>
        <v>1.851460582162965E-2</v>
      </c>
      <c r="CC97" s="5">
        <f t="shared" si="33"/>
        <v>3354.1496989998586</v>
      </c>
      <c r="CD97" s="35">
        <f t="shared" si="34"/>
        <v>7.0000000000000007E-2</v>
      </c>
      <c r="CE97" s="5">
        <f t="shared" si="58"/>
        <v>63390.062450648555</v>
      </c>
      <c r="CF97" s="5">
        <f t="shared" si="59"/>
        <v>326809.85097194195</v>
      </c>
      <c r="CG97" s="5">
        <f t="shared" si="35"/>
        <v>574109.93754935113</v>
      </c>
      <c r="CH97" s="5">
        <f t="shared" si="36"/>
        <v>390199.91342259053</v>
      </c>
    </row>
    <row r="98" spans="9:86" ht="14.25" customHeight="1">
      <c r="I98" s="150"/>
      <c r="J98" s="2">
        <v>93</v>
      </c>
      <c r="K98" s="118">
        <v>47665</v>
      </c>
      <c r="L98" s="5">
        <f t="shared" si="37"/>
        <v>585570.45964560297</v>
      </c>
      <c r="M98" s="5">
        <f t="shared" si="0"/>
        <v>4789.3246008246488</v>
      </c>
      <c r="N98" s="5">
        <f t="shared" si="1"/>
        <v>763.52769076112827</v>
      </c>
      <c r="O98" s="35">
        <f t="shared" si="2"/>
        <v>1.564684853583416E-2</v>
      </c>
      <c r="P98" s="5">
        <f t="shared" si="3"/>
        <v>4025.7969100635205</v>
      </c>
      <c r="Q98" s="35">
        <f t="shared" si="4"/>
        <v>8.2500000000000004E-2</v>
      </c>
      <c r="R98" s="5">
        <f t="shared" si="38"/>
        <v>52693.068045158492</v>
      </c>
      <c r="S98" s="5">
        <f t="shared" si="39"/>
        <v>392714.11983153393</v>
      </c>
      <c r="T98" s="5">
        <f t="shared" si="5"/>
        <v>584806.93195484183</v>
      </c>
      <c r="U98" s="5">
        <f t="shared" si="6"/>
        <v>445407.18787669239</v>
      </c>
      <c r="V98" s="150"/>
      <c r="W98" s="2">
        <v>93</v>
      </c>
      <c r="X98" s="118">
        <v>47665</v>
      </c>
      <c r="Y98" s="5">
        <f t="shared" si="40"/>
        <v>583422.55899648881</v>
      </c>
      <c r="Z98" s="5">
        <f t="shared" si="41"/>
        <v>4677.7491584810314</v>
      </c>
      <c r="AA98" s="5">
        <f t="shared" si="7"/>
        <v>788.26543183777221</v>
      </c>
      <c r="AB98" s="35">
        <f t="shared" si="8"/>
        <v>1.621326607309025E-2</v>
      </c>
      <c r="AC98" s="5">
        <f t="shared" si="9"/>
        <v>3889.4837266432592</v>
      </c>
      <c r="AD98" s="35">
        <f t="shared" si="10"/>
        <v>0.08</v>
      </c>
      <c r="AE98" s="5">
        <f t="shared" si="42"/>
        <v>54865.706435349333</v>
      </c>
      <c r="AF98" s="5">
        <f t="shared" si="43"/>
        <v>380164.96530338662</v>
      </c>
      <c r="AG98" s="5">
        <f t="shared" si="11"/>
        <v>582634.29356465105</v>
      </c>
      <c r="AH98" s="5">
        <f t="shared" si="12"/>
        <v>435030.67173873598</v>
      </c>
      <c r="AI98" s="150"/>
      <c r="AJ98" s="2">
        <v>93</v>
      </c>
      <c r="AK98" s="118">
        <v>47665</v>
      </c>
      <c r="AL98" s="5">
        <f t="shared" si="44"/>
        <v>581203.67702859547</v>
      </c>
      <c r="AM98" s="5">
        <f t="shared" si="45"/>
        <v>4567.1280654389093</v>
      </c>
      <c r="AN98" s="5">
        <f t="shared" si="13"/>
        <v>813.52098462923004</v>
      </c>
      <c r="AO98" s="35">
        <f t="shared" si="14"/>
        <v>1.6796610553911642E-2</v>
      </c>
      <c r="AP98" s="5">
        <f t="shared" si="15"/>
        <v>3753.6070808096792</v>
      </c>
      <c r="AQ98" s="35">
        <f t="shared" si="16"/>
        <v>7.7499999999999999E-2</v>
      </c>
      <c r="AR98" s="5">
        <f t="shared" si="46"/>
        <v>57109.843956033452</v>
      </c>
      <c r="AS98" s="5">
        <f t="shared" si="47"/>
        <v>367633.06612978503</v>
      </c>
      <c r="AT98" s="5">
        <f t="shared" si="17"/>
        <v>580390.15604396618</v>
      </c>
      <c r="AU98" s="5">
        <f t="shared" si="18"/>
        <v>424742.9100858185</v>
      </c>
      <c r="AV98" s="150"/>
      <c r="AW98" s="2">
        <v>93</v>
      </c>
      <c r="AX98" s="118">
        <v>47665</v>
      </c>
      <c r="AY98" s="5">
        <f t="shared" si="48"/>
        <v>578912.66247662576</v>
      </c>
      <c r="AZ98" s="5">
        <f t="shared" si="49"/>
        <v>4457.4924920239573</v>
      </c>
      <c r="BA98" s="5">
        <f t="shared" si="19"/>
        <v>839.28835154504668</v>
      </c>
      <c r="BB98" s="35">
        <f t="shared" si="20"/>
        <v>1.7397201462918781E-2</v>
      </c>
      <c r="BC98" s="5">
        <f t="shared" si="21"/>
        <v>3618.2041404789106</v>
      </c>
      <c r="BD98" s="35">
        <f t="shared" si="22"/>
        <v>7.4999999999999997E-2</v>
      </c>
      <c r="BE98" s="5">
        <f t="shared" si="50"/>
        <v>59426.625874919446</v>
      </c>
      <c r="BF98" s="5">
        <f t="shared" si="51"/>
        <v>355120.17588330864</v>
      </c>
      <c r="BG98" s="5">
        <f t="shared" si="23"/>
        <v>578073.37412508077</v>
      </c>
      <c r="BH98" s="5">
        <f t="shared" si="24"/>
        <v>414546.8017582281</v>
      </c>
      <c r="BI98" s="150"/>
      <c r="BJ98" s="2">
        <v>93</v>
      </c>
      <c r="BK98" s="118">
        <v>47665</v>
      </c>
      <c r="BL98" s="5">
        <f t="shared" si="52"/>
        <v>576548.42437735351</v>
      </c>
      <c r="BM98" s="5">
        <f t="shared" si="53"/>
        <v>4348.8737853582215</v>
      </c>
      <c r="BN98" s="5">
        <f t="shared" si="25"/>
        <v>865.5603880783774</v>
      </c>
      <c r="BO98" s="35">
        <f t="shared" si="26"/>
        <v>1.8015355203091096E-2</v>
      </c>
      <c r="BP98" s="5">
        <f t="shared" si="27"/>
        <v>3483.3133972798441</v>
      </c>
      <c r="BQ98" s="35">
        <f t="shared" si="28"/>
        <v>7.2499999999999995E-2</v>
      </c>
      <c r="BR98" s="5">
        <f t="shared" si="54"/>
        <v>61817.136010724338</v>
      </c>
      <c r="BS98" s="5">
        <f t="shared" si="55"/>
        <v>342628.1260275903</v>
      </c>
      <c r="BT98" s="5">
        <f t="shared" si="29"/>
        <v>575682.86398927518</v>
      </c>
      <c r="BU98" s="5">
        <f t="shared" si="30"/>
        <v>404445.26203831466</v>
      </c>
      <c r="BV98" s="150"/>
      <c r="BW98" s="2">
        <v>93</v>
      </c>
      <c r="BX98" s="118">
        <v>47665</v>
      </c>
      <c r="BY98" s="5">
        <f t="shared" si="56"/>
        <v>574109.93754935113</v>
      </c>
      <c r="BZ98" s="5">
        <f t="shared" si="57"/>
        <v>4241.3034067672888</v>
      </c>
      <c r="CA98" s="5">
        <f t="shared" si="31"/>
        <v>892.32877106274054</v>
      </c>
      <c r="CB98" s="35">
        <f t="shared" si="32"/>
        <v>1.8651384608426885E-2</v>
      </c>
      <c r="CC98" s="5">
        <f t="shared" si="33"/>
        <v>3348.9746357045483</v>
      </c>
      <c r="CD98" s="35">
        <f t="shared" si="34"/>
        <v>7.0000000000000007E-2</v>
      </c>
      <c r="CE98" s="5">
        <f t="shared" si="58"/>
        <v>64282.391221711296</v>
      </c>
      <c r="CF98" s="5">
        <f t="shared" si="59"/>
        <v>330158.82560764649</v>
      </c>
      <c r="CG98" s="5">
        <f t="shared" si="35"/>
        <v>573217.60877828836</v>
      </c>
      <c r="CH98" s="5">
        <f t="shared" si="36"/>
        <v>394441.21682935779</v>
      </c>
    </row>
    <row r="99" spans="9:86" ht="14.25" customHeight="1">
      <c r="I99" s="150"/>
      <c r="J99" s="2">
        <v>94</v>
      </c>
      <c r="K99" s="118">
        <v>47696</v>
      </c>
      <c r="L99" s="5">
        <f t="shared" si="37"/>
        <v>584806.93195484183</v>
      </c>
      <c r="M99" s="5">
        <f t="shared" si="0"/>
        <v>4789.3246008246488</v>
      </c>
      <c r="N99" s="5">
        <f t="shared" si="1"/>
        <v>768.77694363511137</v>
      </c>
      <c r="O99" s="35">
        <f t="shared" si="2"/>
        <v>1.5774989692382283E-2</v>
      </c>
      <c r="P99" s="5">
        <f t="shared" si="3"/>
        <v>4020.5476571895374</v>
      </c>
      <c r="Q99" s="35">
        <f t="shared" si="4"/>
        <v>8.2500000000000004E-2</v>
      </c>
      <c r="R99" s="5">
        <f t="shared" si="38"/>
        <v>53461.8449887936</v>
      </c>
      <c r="S99" s="5">
        <f t="shared" si="39"/>
        <v>396734.66748872347</v>
      </c>
      <c r="T99" s="5">
        <f t="shared" si="5"/>
        <v>584038.15501120675</v>
      </c>
      <c r="U99" s="5">
        <f t="shared" si="6"/>
        <v>450196.51247751707</v>
      </c>
      <c r="V99" s="150"/>
      <c r="W99" s="2">
        <v>94</v>
      </c>
      <c r="X99" s="118">
        <v>47696</v>
      </c>
      <c r="Y99" s="5">
        <f t="shared" si="40"/>
        <v>582634.29356465105</v>
      </c>
      <c r="Z99" s="5">
        <f t="shared" si="41"/>
        <v>4677.7491584810314</v>
      </c>
      <c r="AA99" s="5">
        <f t="shared" si="7"/>
        <v>793.52053471669069</v>
      </c>
      <c r="AB99" s="35">
        <f t="shared" si="8"/>
        <v>1.6343436220243132E-2</v>
      </c>
      <c r="AC99" s="5">
        <f t="shared" si="9"/>
        <v>3884.2286237643407</v>
      </c>
      <c r="AD99" s="35">
        <f t="shared" si="10"/>
        <v>0.08</v>
      </c>
      <c r="AE99" s="5">
        <f t="shared" si="42"/>
        <v>55659.226970066025</v>
      </c>
      <c r="AF99" s="5">
        <f t="shared" si="43"/>
        <v>384049.19392715098</v>
      </c>
      <c r="AG99" s="5">
        <f t="shared" si="11"/>
        <v>581840.77302993438</v>
      </c>
      <c r="AH99" s="5">
        <f t="shared" si="12"/>
        <v>439708.420897217</v>
      </c>
      <c r="AI99" s="150"/>
      <c r="AJ99" s="2">
        <v>94</v>
      </c>
      <c r="AK99" s="118">
        <v>47696</v>
      </c>
      <c r="AL99" s="5">
        <f t="shared" si="44"/>
        <v>580390.15604396618</v>
      </c>
      <c r="AM99" s="5">
        <f t="shared" si="45"/>
        <v>4567.1280654389093</v>
      </c>
      <c r="AN99" s="5">
        <f t="shared" si="13"/>
        <v>818.77497432162772</v>
      </c>
      <c r="AO99" s="35">
        <f t="shared" si="14"/>
        <v>1.6928784179990879E-2</v>
      </c>
      <c r="AP99" s="5">
        <f t="shared" si="15"/>
        <v>3748.3530911172816</v>
      </c>
      <c r="AQ99" s="35">
        <f t="shared" si="16"/>
        <v>7.7499999999999999E-2</v>
      </c>
      <c r="AR99" s="5">
        <f t="shared" si="46"/>
        <v>57928.618930355078</v>
      </c>
      <c r="AS99" s="5">
        <f t="shared" si="47"/>
        <v>371381.41922090232</v>
      </c>
      <c r="AT99" s="5">
        <f t="shared" si="17"/>
        <v>579571.38106964459</v>
      </c>
      <c r="AU99" s="5">
        <f t="shared" si="18"/>
        <v>429310.03815125738</v>
      </c>
      <c r="AV99" s="150"/>
      <c r="AW99" s="2">
        <v>94</v>
      </c>
      <c r="AX99" s="118">
        <v>47696</v>
      </c>
      <c r="AY99" s="5">
        <f t="shared" si="48"/>
        <v>578073.37412508077</v>
      </c>
      <c r="AZ99" s="5">
        <f t="shared" si="49"/>
        <v>4457.4924920239573</v>
      </c>
      <c r="BA99" s="5">
        <f t="shared" si="19"/>
        <v>844.53390374220271</v>
      </c>
      <c r="BB99" s="35">
        <f t="shared" si="20"/>
        <v>1.7531350341546084E-2</v>
      </c>
      <c r="BC99" s="5">
        <f t="shared" si="21"/>
        <v>3612.9585882817546</v>
      </c>
      <c r="BD99" s="35">
        <f t="shared" si="22"/>
        <v>7.4999999999999997E-2</v>
      </c>
      <c r="BE99" s="5">
        <f t="shared" si="50"/>
        <v>60271.159778661648</v>
      </c>
      <c r="BF99" s="5">
        <f t="shared" si="51"/>
        <v>358733.1344715904</v>
      </c>
      <c r="BG99" s="5">
        <f t="shared" si="23"/>
        <v>577228.84022133856</v>
      </c>
      <c r="BH99" s="5">
        <f t="shared" si="24"/>
        <v>419004.29425025207</v>
      </c>
      <c r="BI99" s="150"/>
      <c r="BJ99" s="2">
        <v>94</v>
      </c>
      <c r="BK99" s="118">
        <v>47696</v>
      </c>
      <c r="BL99" s="5">
        <f t="shared" si="52"/>
        <v>575682.86398927518</v>
      </c>
      <c r="BM99" s="5">
        <f t="shared" si="53"/>
        <v>4348.8737853582215</v>
      </c>
      <c r="BN99" s="5">
        <f t="shared" si="25"/>
        <v>870.78981542301744</v>
      </c>
      <c r="BO99" s="35">
        <f t="shared" si="26"/>
        <v>1.8151448373267681E-2</v>
      </c>
      <c r="BP99" s="5">
        <f t="shared" si="27"/>
        <v>3478.0839699352041</v>
      </c>
      <c r="BQ99" s="35">
        <f t="shared" si="28"/>
        <v>7.2499999999999995E-2</v>
      </c>
      <c r="BR99" s="5">
        <f t="shared" si="54"/>
        <v>62687.925826147359</v>
      </c>
      <c r="BS99" s="5">
        <f t="shared" si="55"/>
        <v>346106.2099975255</v>
      </c>
      <c r="BT99" s="5">
        <f t="shared" si="29"/>
        <v>574812.07417385222</v>
      </c>
      <c r="BU99" s="5">
        <f t="shared" si="30"/>
        <v>408794.13582367287</v>
      </c>
      <c r="BV99" s="150"/>
      <c r="BW99" s="2">
        <v>94</v>
      </c>
      <c r="BX99" s="118">
        <v>47696</v>
      </c>
      <c r="BY99" s="5">
        <f t="shared" si="56"/>
        <v>573217.60877828836</v>
      </c>
      <c r="BZ99" s="5">
        <f t="shared" si="57"/>
        <v>4241.3034067672888</v>
      </c>
      <c r="CA99" s="5">
        <f t="shared" si="31"/>
        <v>897.53402222727345</v>
      </c>
      <c r="CB99" s="35">
        <f t="shared" si="32"/>
        <v>1.8789388361049299E-2</v>
      </c>
      <c r="CC99" s="5">
        <f t="shared" si="33"/>
        <v>3343.7693845400154</v>
      </c>
      <c r="CD99" s="35">
        <f t="shared" si="34"/>
        <v>7.0000000000000007E-2</v>
      </c>
      <c r="CE99" s="5">
        <f t="shared" si="58"/>
        <v>65179.925243938567</v>
      </c>
      <c r="CF99" s="5">
        <f t="shared" si="59"/>
        <v>333502.59499218652</v>
      </c>
      <c r="CG99" s="5">
        <f t="shared" si="35"/>
        <v>572320.07475606108</v>
      </c>
      <c r="CH99" s="5">
        <f t="shared" si="36"/>
        <v>398682.5202361251</v>
      </c>
    </row>
    <row r="100" spans="9:86" ht="14.25" customHeight="1">
      <c r="I100" s="150"/>
      <c r="J100" s="2">
        <v>95</v>
      </c>
      <c r="K100" s="118">
        <v>47727</v>
      </c>
      <c r="L100" s="5">
        <f t="shared" si="37"/>
        <v>584038.15501120675</v>
      </c>
      <c r="M100" s="5">
        <f t="shared" si="0"/>
        <v>4789.3246008246488</v>
      </c>
      <c r="N100" s="5">
        <f t="shared" si="1"/>
        <v>774.06228512260213</v>
      </c>
      <c r="O100" s="35">
        <f t="shared" si="2"/>
        <v>1.590435032672307E-2</v>
      </c>
      <c r="P100" s="5">
        <f t="shared" si="3"/>
        <v>4015.2623157020466</v>
      </c>
      <c r="Q100" s="35">
        <f t="shared" si="4"/>
        <v>8.2500000000000004E-2</v>
      </c>
      <c r="R100" s="5">
        <f t="shared" si="38"/>
        <v>54235.9072739162</v>
      </c>
      <c r="S100" s="5">
        <f t="shared" si="39"/>
        <v>400749.92980442551</v>
      </c>
      <c r="T100" s="5">
        <f t="shared" si="5"/>
        <v>583264.09272608417</v>
      </c>
      <c r="U100" s="5">
        <f t="shared" si="6"/>
        <v>454985.83707834169</v>
      </c>
      <c r="V100" s="150"/>
      <c r="W100" s="2">
        <v>95</v>
      </c>
      <c r="X100" s="118">
        <v>47727</v>
      </c>
      <c r="Y100" s="5">
        <f t="shared" si="40"/>
        <v>581840.77302993438</v>
      </c>
      <c r="Z100" s="5">
        <f t="shared" si="41"/>
        <v>4677.7491584810314</v>
      </c>
      <c r="AA100" s="5">
        <f t="shared" si="7"/>
        <v>798.81067161480178</v>
      </c>
      <c r="AB100" s="35">
        <f t="shared" si="8"/>
        <v>1.6474830406710699E-2</v>
      </c>
      <c r="AC100" s="5">
        <f t="shared" si="9"/>
        <v>3878.9384868662296</v>
      </c>
      <c r="AD100" s="35">
        <f t="shared" si="10"/>
        <v>0.08</v>
      </c>
      <c r="AE100" s="5">
        <f t="shared" si="42"/>
        <v>56458.037641680829</v>
      </c>
      <c r="AF100" s="5">
        <f t="shared" si="43"/>
        <v>387928.13241401722</v>
      </c>
      <c r="AG100" s="5">
        <f t="shared" si="11"/>
        <v>581041.96235831955</v>
      </c>
      <c r="AH100" s="5">
        <f t="shared" si="12"/>
        <v>444386.17005569802</v>
      </c>
      <c r="AI100" s="150"/>
      <c r="AJ100" s="2">
        <v>95</v>
      </c>
      <c r="AK100" s="118">
        <v>47727</v>
      </c>
      <c r="AL100" s="5">
        <f t="shared" si="44"/>
        <v>579571.38106964459</v>
      </c>
      <c r="AM100" s="5">
        <f t="shared" si="45"/>
        <v>4567.1280654389093</v>
      </c>
      <c r="AN100" s="5">
        <f t="shared" si="13"/>
        <v>824.06289603078812</v>
      </c>
      <c r="AO100" s="35">
        <f t="shared" si="14"/>
        <v>1.706218608330691E-2</v>
      </c>
      <c r="AP100" s="5">
        <f t="shared" si="15"/>
        <v>3743.0651694081212</v>
      </c>
      <c r="AQ100" s="35">
        <f t="shared" si="16"/>
        <v>7.7499999999999999E-2</v>
      </c>
      <c r="AR100" s="5">
        <f t="shared" si="46"/>
        <v>58752.681826385866</v>
      </c>
      <c r="AS100" s="5">
        <f t="shared" si="47"/>
        <v>375124.48439031042</v>
      </c>
      <c r="AT100" s="5">
        <f t="shared" si="17"/>
        <v>578747.31817361375</v>
      </c>
      <c r="AU100" s="5">
        <f t="shared" si="18"/>
        <v>433877.16621669626</v>
      </c>
      <c r="AV100" s="150"/>
      <c r="AW100" s="2">
        <v>95</v>
      </c>
      <c r="AX100" s="118">
        <v>47727</v>
      </c>
      <c r="AY100" s="5">
        <f t="shared" si="48"/>
        <v>577228.84022133856</v>
      </c>
      <c r="AZ100" s="5">
        <f t="shared" si="49"/>
        <v>4457.4924920239573</v>
      </c>
      <c r="BA100" s="5">
        <f t="shared" si="19"/>
        <v>849.81224064059143</v>
      </c>
      <c r="BB100" s="35">
        <f t="shared" si="20"/>
        <v>1.7666731419339284E-2</v>
      </c>
      <c r="BC100" s="5">
        <f t="shared" si="21"/>
        <v>3607.6802513833659</v>
      </c>
      <c r="BD100" s="35">
        <f t="shared" si="22"/>
        <v>7.4999999999999997E-2</v>
      </c>
      <c r="BE100" s="5">
        <f t="shared" si="50"/>
        <v>61120.972019302237</v>
      </c>
      <c r="BF100" s="5">
        <f t="shared" si="51"/>
        <v>362340.81472297374</v>
      </c>
      <c r="BG100" s="5">
        <f t="shared" si="23"/>
        <v>576379.02798069792</v>
      </c>
      <c r="BH100" s="5">
        <f t="shared" si="24"/>
        <v>423461.78674227599</v>
      </c>
      <c r="BI100" s="150"/>
      <c r="BJ100" s="2">
        <v>95</v>
      </c>
      <c r="BK100" s="118">
        <v>47727</v>
      </c>
      <c r="BL100" s="5">
        <f t="shared" si="52"/>
        <v>574812.07417385222</v>
      </c>
      <c r="BM100" s="5">
        <f t="shared" si="53"/>
        <v>4348.8737853582215</v>
      </c>
      <c r="BN100" s="5">
        <f t="shared" si="25"/>
        <v>876.05083722453128</v>
      </c>
      <c r="BO100" s="35">
        <f t="shared" si="26"/>
        <v>1.8288777357023351E-2</v>
      </c>
      <c r="BP100" s="5">
        <f t="shared" si="27"/>
        <v>3472.8229481336903</v>
      </c>
      <c r="BQ100" s="35">
        <f t="shared" si="28"/>
        <v>7.2499999999999995E-2</v>
      </c>
      <c r="BR100" s="5">
        <f t="shared" si="54"/>
        <v>63563.97666337189</v>
      </c>
      <c r="BS100" s="5">
        <f t="shared" si="55"/>
        <v>349579.03294565919</v>
      </c>
      <c r="BT100" s="5">
        <f t="shared" si="29"/>
        <v>573936.02333662764</v>
      </c>
      <c r="BU100" s="5">
        <f t="shared" si="30"/>
        <v>413143.00960903108</v>
      </c>
      <c r="BV100" s="150"/>
      <c r="BW100" s="2">
        <v>95</v>
      </c>
      <c r="BX100" s="118">
        <v>47727</v>
      </c>
      <c r="BY100" s="5">
        <f t="shared" si="56"/>
        <v>572320.07475606108</v>
      </c>
      <c r="BZ100" s="5">
        <f t="shared" si="57"/>
        <v>4241.3034067672888</v>
      </c>
      <c r="CA100" s="5">
        <f t="shared" si="31"/>
        <v>902.76963735693244</v>
      </c>
      <c r="CB100" s="35">
        <f t="shared" si="32"/>
        <v>1.8928631243453446E-2</v>
      </c>
      <c r="CC100" s="5">
        <f t="shared" si="33"/>
        <v>3338.5337694103564</v>
      </c>
      <c r="CD100" s="35">
        <f t="shared" si="34"/>
        <v>7.0000000000000007E-2</v>
      </c>
      <c r="CE100" s="5">
        <f t="shared" si="58"/>
        <v>66082.694881295494</v>
      </c>
      <c r="CF100" s="5">
        <f t="shared" si="59"/>
        <v>336841.12876159686</v>
      </c>
      <c r="CG100" s="5">
        <f t="shared" si="35"/>
        <v>571417.3051187041</v>
      </c>
      <c r="CH100" s="5">
        <f t="shared" si="36"/>
        <v>402923.82364289236</v>
      </c>
    </row>
    <row r="101" spans="9:86" ht="14.25" customHeight="1">
      <c r="I101" s="150"/>
      <c r="J101" s="2">
        <v>96</v>
      </c>
      <c r="K101" s="118">
        <v>47757</v>
      </c>
      <c r="L101" s="5">
        <f t="shared" si="37"/>
        <v>583264.09272608417</v>
      </c>
      <c r="M101" s="5">
        <f t="shared" si="0"/>
        <v>4789.3246008246488</v>
      </c>
      <c r="N101" s="5">
        <f t="shared" si="1"/>
        <v>779.38396333282026</v>
      </c>
      <c r="O101" s="35">
        <f t="shared" si="2"/>
        <v>1.6034944850249967E-2</v>
      </c>
      <c r="P101" s="5">
        <f t="shared" si="3"/>
        <v>4009.9406374918285</v>
      </c>
      <c r="Q101" s="35">
        <f t="shared" si="4"/>
        <v>8.2500000000000004E-2</v>
      </c>
      <c r="R101" s="5">
        <f t="shared" si="38"/>
        <v>55015.291237249017</v>
      </c>
      <c r="S101" s="5">
        <f t="shared" si="39"/>
        <v>404759.87044191733</v>
      </c>
      <c r="T101" s="5">
        <f t="shared" si="5"/>
        <v>582484.70876275131</v>
      </c>
      <c r="U101" s="5">
        <f t="shared" si="6"/>
        <v>459775.16167916637</v>
      </c>
      <c r="V101" s="150"/>
      <c r="W101" s="2">
        <v>96</v>
      </c>
      <c r="X101" s="118">
        <v>47757</v>
      </c>
      <c r="Y101" s="5">
        <f t="shared" si="40"/>
        <v>581041.96235831955</v>
      </c>
      <c r="Z101" s="5">
        <f t="shared" si="41"/>
        <v>4677.7491584810314</v>
      </c>
      <c r="AA101" s="5">
        <f t="shared" si="7"/>
        <v>804.13607609223391</v>
      </c>
      <c r="AB101" s="35">
        <f t="shared" si="8"/>
        <v>1.660746303750783E-2</v>
      </c>
      <c r="AC101" s="5">
        <f t="shared" si="9"/>
        <v>3873.6130823887975</v>
      </c>
      <c r="AD101" s="35">
        <f t="shared" si="10"/>
        <v>0.08</v>
      </c>
      <c r="AE101" s="5">
        <f t="shared" si="42"/>
        <v>57262.173717773061</v>
      </c>
      <c r="AF101" s="5">
        <f t="shared" si="43"/>
        <v>391801.74549640605</v>
      </c>
      <c r="AG101" s="5">
        <f t="shared" si="11"/>
        <v>580237.8262822273</v>
      </c>
      <c r="AH101" s="5">
        <f t="shared" si="12"/>
        <v>449063.9192141791</v>
      </c>
      <c r="AI101" s="150"/>
      <c r="AJ101" s="2">
        <v>96</v>
      </c>
      <c r="AK101" s="118">
        <v>47757</v>
      </c>
      <c r="AL101" s="5">
        <f t="shared" si="44"/>
        <v>578747.31817361375</v>
      </c>
      <c r="AM101" s="5">
        <f t="shared" si="45"/>
        <v>4567.1280654389093</v>
      </c>
      <c r="AN101" s="5">
        <f t="shared" si="13"/>
        <v>829.38496890098713</v>
      </c>
      <c r="AO101" s="35">
        <f t="shared" si="14"/>
        <v>1.7196830662161686E-2</v>
      </c>
      <c r="AP101" s="5">
        <f t="shared" si="15"/>
        <v>3737.7430965379222</v>
      </c>
      <c r="AQ101" s="35">
        <f t="shared" si="16"/>
        <v>7.7499999999999999E-2</v>
      </c>
      <c r="AR101" s="5">
        <f t="shared" si="46"/>
        <v>59582.066795286853</v>
      </c>
      <c r="AS101" s="5">
        <f t="shared" si="47"/>
        <v>378862.22748684837</v>
      </c>
      <c r="AT101" s="5">
        <f t="shared" si="17"/>
        <v>577917.93320471281</v>
      </c>
      <c r="AU101" s="5">
        <f t="shared" si="18"/>
        <v>438444.2942821352</v>
      </c>
      <c r="AV101" s="150"/>
      <c r="AW101" s="2">
        <v>96</v>
      </c>
      <c r="AX101" s="118">
        <v>47757</v>
      </c>
      <c r="AY101" s="5">
        <f t="shared" si="48"/>
        <v>576379.02798069792</v>
      </c>
      <c r="AZ101" s="5">
        <f t="shared" si="49"/>
        <v>4457.4924920239573</v>
      </c>
      <c r="BA101" s="5">
        <f t="shared" si="19"/>
        <v>855.12356714459565</v>
      </c>
      <c r="BB101" s="35">
        <f t="shared" si="20"/>
        <v>1.780335908765714E-2</v>
      </c>
      <c r="BC101" s="5">
        <f t="shared" si="21"/>
        <v>3602.3689248793617</v>
      </c>
      <c r="BD101" s="35">
        <f t="shared" si="22"/>
        <v>7.4999999999999997E-2</v>
      </c>
      <c r="BE101" s="5">
        <f t="shared" si="50"/>
        <v>61976.095586446834</v>
      </c>
      <c r="BF101" s="5">
        <f t="shared" si="51"/>
        <v>365943.18364785309</v>
      </c>
      <c r="BG101" s="5">
        <f t="shared" si="23"/>
        <v>575523.9044135533</v>
      </c>
      <c r="BH101" s="5">
        <f t="shared" si="24"/>
        <v>427919.2792342999</v>
      </c>
      <c r="BI101" s="150"/>
      <c r="BJ101" s="2">
        <v>96</v>
      </c>
      <c r="BK101" s="118">
        <v>47757</v>
      </c>
      <c r="BL101" s="5">
        <f t="shared" si="52"/>
        <v>573936.02333662764</v>
      </c>
      <c r="BM101" s="5">
        <f t="shared" si="53"/>
        <v>4348.8737853582215</v>
      </c>
      <c r="BN101" s="5">
        <f t="shared" si="25"/>
        <v>881.34364436609621</v>
      </c>
      <c r="BO101" s="35">
        <f t="shared" si="26"/>
        <v>1.8427356538639843E-2</v>
      </c>
      <c r="BP101" s="5">
        <f t="shared" si="27"/>
        <v>3467.5301409921253</v>
      </c>
      <c r="BQ101" s="35">
        <f t="shared" si="28"/>
        <v>7.2499999999999995E-2</v>
      </c>
      <c r="BR101" s="5">
        <f t="shared" si="54"/>
        <v>64445.320307737988</v>
      </c>
      <c r="BS101" s="5">
        <f t="shared" si="55"/>
        <v>353046.56308665132</v>
      </c>
      <c r="BT101" s="5">
        <f t="shared" si="29"/>
        <v>573054.6796922615</v>
      </c>
      <c r="BU101" s="5">
        <f t="shared" si="30"/>
        <v>417491.8833943893</v>
      </c>
      <c r="BV101" s="150"/>
      <c r="BW101" s="2">
        <v>96</v>
      </c>
      <c r="BX101" s="118">
        <v>47757</v>
      </c>
      <c r="BY101" s="5">
        <f t="shared" si="56"/>
        <v>571417.3051187041</v>
      </c>
      <c r="BZ101" s="5">
        <f t="shared" si="57"/>
        <v>4241.3034067672888</v>
      </c>
      <c r="CA101" s="5">
        <f t="shared" si="31"/>
        <v>908.03579357484796</v>
      </c>
      <c r="CB101" s="35">
        <f t="shared" si="32"/>
        <v>1.9069127632798229E-2</v>
      </c>
      <c r="CC101" s="5">
        <f t="shared" si="33"/>
        <v>3333.2676131924409</v>
      </c>
      <c r="CD101" s="35">
        <f t="shared" si="34"/>
        <v>7.0000000000000007E-2</v>
      </c>
      <c r="CE101" s="5">
        <f t="shared" si="58"/>
        <v>66990.730674870341</v>
      </c>
      <c r="CF101" s="5">
        <f t="shared" si="59"/>
        <v>340174.3963747893</v>
      </c>
      <c r="CG101" s="5">
        <f t="shared" si="35"/>
        <v>570509.26932512922</v>
      </c>
      <c r="CH101" s="5">
        <f t="shared" si="36"/>
        <v>407165.12704965961</v>
      </c>
    </row>
    <row r="102" spans="9:86" ht="14.25" customHeight="1">
      <c r="I102" s="150"/>
      <c r="J102" s="2">
        <v>97</v>
      </c>
      <c r="K102" s="118">
        <v>47788</v>
      </c>
      <c r="L102" s="5">
        <f t="shared" si="37"/>
        <v>582484.70876275131</v>
      </c>
      <c r="M102" s="5">
        <f t="shared" si="0"/>
        <v>4789.3246008246488</v>
      </c>
      <c r="N102" s="5">
        <f t="shared" si="1"/>
        <v>784.74222808073364</v>
      </c>
      <c r="O102" s="35">
        <f t="shared" si="2"/>
        <v>1.6166787892116757E-2</v>
      </c>
      <c r="P102" s="5">
        <f t="shared" si="3"/>
        <v>4004.5823727439151</v>
      </c>
      <c r="Q102" s="35">
        <f t="shared" si="4"/>
        <v>8.2500000000000004E-2</v>
      </c>
      <c r="R102" s="5">
        <f t="shared" si="38"/>
        <v>55800.033465329754</v>
      </c>
      <c r="S102" s="5">
        <f t="shared" si="39"/>
        <v>408764.45281466126</v>
      </c>
      <c r="T102" s="5">
        <f t="shared" si="5"/>
        <v>581699.96653467056</v>
      </c>
      <c r="U102" s="5">
        <f t="shared" si="6"/>
        <v>464564.48627999099</v>
      </c>
      <c r="V102" s="150"/>
      <c r="W102" s="2">
        <v>97</v>
      </c>
      <c r="X102" s="118">
        <v>47788</v>
      </c>
      <c r="Y102" s="5">
        <f t="shared" si="40"/>
        <v>580237.8262822273</v>
      </c>
      <c r="Z102" s="5">
        <f t="shared" si="41"/>
        <v>4677.7491584810314</v>
      </c>
      <c r="AA102" s="5">
        <f t="shared" si="7"/>
        <v>809.49698326618227</v>
      </c>
      <c r="AB102" s="35">
        <f t="shared" si="8"/>
        <v>1.6741348735284489E-2</v>
      </c>
      <c r="AC102" s="5">
        <f t="shared" si="9"/>
        <v>3868.2521752148491</v>
      </c>
      <c r="AD102" s="35">
        <f t="shared" si="10"/>
        <v>0.08</v>
      </c>
      <c r="AE102" s="5">
        <f t="shared" si="42"/>
        <v>58071.670701039242</v>
      </c>
      <c r="AF102" s="5">
        <f t="shared" si="43"/>
        <v>395669.99767162092</v>
      </c>
      <c r="AG102" s="5">
        <f t="shared" si="11"/>
        <v>579428.32929896109</v>
      </c>
      <c r="AH102" s="5">
        <f t="shared" si="12"/>
        <v>453741.66837266018</v>
      </c>
      <c r="AI102" s="150"/>
      <c r="AJ102" s="2">
        <v>97</v>
      </c>
      <c r="AK102" s="118">
        <v>47788</v>
      </c>
      <c r="AL102" s="5">
        <f t="shared" si="44"/>
        <v>577917.93320471281</v>
      </c>
      <c r="AM102" s="5">
        <f t="shared" si="45"/>
        <v>4567.1280654389093</v>
      </c>
      <c r="AN102" s="5">
        <f t="shared" si="13"/>
        <v>834.74141349180582</v>
      </c>
      <c r="AO102" s="35">
        <f t="shared" si="14"/>
        <v>1.7332732532377458E-2</v>
      </c>
      <c r="AP102" s="5">
        <f t="shared" si="15"/>
        <v>3732.3866519471035</v>
      </c>
      <c r="AQ102" s="35">
        <f t="shared" si="16"/>
        <v>7.7499999999999999E-2</v>
      </c>
      <c r="AR102" s="5">
        <f t="shared" si="46"/>
        <v>60416.808208778661</v>
      </c>
      <c r="AS102" s="5">
        <f t="shared" si="47"/>
        <v>382594.61413879547</v>
      </c>
      <c r="AT102" s="5">
        <f t="shared" si="17"/>
        <v>577083.19179122103</v>
      </c>
      <c r="AU102" s="5">
        <f t="shared" si="18"/>
        <v>443011.42234757415</v>
      </c>
      <c r="AV102" s="150"/>
      <c r="AW102" s="2">
        <v>97</v>
      </c>
      <c r="AX102" s="118">
        <v>47788</v>
      </c>
      <c r="AY102" s="5">
        <f t="shared" si="48"/>
        <v>575523.9044135533</v>
      </c>
      <c r="AZ102" s="5">
        <f t="shared" si="49"/>
        <v>4457.4924920239573</v>
      </c>
      <c r="BA102" s="5">
        <f t="shared" si="19"/>
        <v>860.46808943924952</v>
      </c>
      <c r="BB102" s="35">
        <f t="shared" si="20"/>
        <v>1.7941247955274041E-2</v>
      </c>
      <c r="BC102" s="5">
        <f t="shared" si="21"/>
        <v>3597.0244025847078</v>
      </c>
      <c r="BD102" s="35">
        <f t="shared" si="22"/>
        <v>7.4999999999999997E-2</v>
      </c>
      <c r="BE102" s="5">
        <f t="shared" si="50"/>
        <v>62836.563675886086</v>
      </c>
      <c r="BF102" s="5">
        <f t="shared" si="51"/>
        <v>369540.2080504378</v>
      </c>
      <c r="BG102" s="5">
        <f t="shared" si="23"/>
        <v>574663.4363241141</v>
      </c>
      <c r="BH102" s="5">
        <f t="shared" si="24"/>
        <v>432376.77172632387</v>
      </c>
      <c r="BI102" s="150"/>
      <c r="BJ102" s="2">
        <v>97</v>
      </c>
      <c r="BK102" s="118">
        <v>47788</v>
      </c>
      <c r="BL102" s="5">
        <f t="shared" si="52"/>
        <v>573054.6796922615</v>
      </c>
      <c r="BM102" s="5">
        <f t="shared" si="53"/>
        <v>4348.8737853582215</v>
      </c>
      <c r="BN102" s="5">
        <f t="shared" si="25"/>
        <v>886.66842888414158</v>
      </c>
      <c r="BO102" s="35">
        <f t="shared" si="26"/>
        <v>1.8567200519719239E-2</v>
      </c>
      <c r="BP102" s="5">
        <f t="shared" si="27"/>
        <v>3462.20535647408</v>
      </c>
      <c r="BQ102" s="35">
        <f t="shared" si="28"/>
        <v>7.2499999999999995E-2</v>
      </c>
      <c r="BR102" s="5">
        <f t="shared" si="54"/>
        <v>65331.98873662213</v>
      </c>
      <c r="BS102" s="5">
        <f t="shared" si="55"/>
        <v>356508.76844312542</v>
      </c>
      <c r="BT102" s="5">
        <f t="shared" si="29"/>
        <v>572168.01126337738</v>
      </c>
      <c r="BU102" s="5">
        <f t="shared" si="30"/>
        <v>421840.75717974757</v>
      </c>
      <c r="BV102" s="150"/>
      <c r="BW102" s="2">
        <v>97</v>
      </c>
      <c r="BX102" s="118">
        <v>47788</v>
      </c>
      <c r="BY102" s="5">
        <f t="shared" si="56"/>
        <v>570509.26932512922</v>
      </c>
      <c r="BZ102" s="5">
        <f t="shared" si="57"/>
        <v>4241.3034067672888</v>
      </c>
      <c r="CA102" s="5">
        <f t="shared" si="31"/>
        <v>913.3326690373683</v>
      </c>
      <c r="CB102" s="35">
        <f t="shared" si="32"/>
        <v>1.9210892123476431E-2</v>
      </c>
      <c r="CC102" s="5">
        <f t="shared" si="33"/>
        <v>3327.9707377299205</v>
      </c>
      <c r="CD102" s="35">
        <f t="shared" si="34"/>
        <v>7.0000000000000007E-2</v>
      </c>
      <c r="CE102" s="5">
        <f t="shared" si="58"/>
        <v>67904.063343907706</v>
      </c>
      <c r="CF102" s="5">
        <f t="shared" si="59"/>
        <v>343502.36711251922</v>
      </c>
      <c r="CG102" s="5">
        <f t="shared" si="35"/>
        <v>569595.93665609183</v>
      </c>
      <c r="CH102" s="5">
        <f t="shared" si="36"/>
        <v>411406.43045642693</v>
      </c>
    </row>
    <row r="103" spans="9:86" ht="14.25" customHeight="1">
      <c r="I103" s="150"/>
      <c r="J103" s="2">
        <v>98</v>
      </c>
      <c r="K103" s="118">
        <v>47818</v>
      </c>
      <c r="L103" s="5">
        <f t="shared" si="37"/>
        <v>581699.96653467056</v>
      </c>
      <c r="M103" s="5">
        <f t="shared" si="0"/>
        <v>4789.3246008246488</v>
      </c>
      <c r="N103" s="5">
        <f t="shared" si="1"/>
        <v>790.1373308987886</v>
      </c>
      <c r="O103" s="35">
        <f t="shared" si="2"/>
        <v>1.6299894303363927E-2</v>
      </c>
      <c r="P103" s="5">
        <f t="shared" si="3"/>
        <v>3999.1872699258602</v>
      </c>
      <c r="Q103" s="35">
        <f t="shared" si="4"/>
        <v>8.2500000000000004E-2</v>
      </c>
      <c r="R103" s="5">
        <f t="shared" si="38"/>
        <v>56590.170796228544</v>
      </c>
      <c r="S103" s="5">
        <f t="shared" si="39"/>
        <v>412763.6400845871</v>
      </c>
      <c r="T103" s="5">
        <f t="shared" si="5"/>
        <v>580909.82920377178</v>
      </c>
      <c r="U103" s="5">
        <f t="shared" si="6"/>
        <v>469353.81088081561</v>
      </c>
      <c r="V103" s="150"/>
      <c r="W103" s="2">
        <v>98</v>
      </c>
      <c r="X103" s="118">
        <v>47818</v>
      </c>
      <c r="Y103" s="5">
        <f t="shared" si="40"/>
        <v>579428.32929896109</v>
      </c>
      <c r="Z103" s="5">
        <f t="shared" si="41"/>
        <v>4677.7491584810314</v>
      </c>
      <c r="AA103" s="5">
        <f t="shared" si="7"/>
        <v>814.89362982129069</v>
      </c>
      <c r="AB103" s="35">
        <f t="shared" si="8"/>
        <v>1.6876502344451424E-2</v>
      </c>
      <c r="AC103" s="5">
        <f t="shared" si="9"/>
        <v>3862.8555286597407</v>
      </c>
      <c r="AD103" s="35">
        <f t="shared" si="10"/>
        <v>0.08</v>
      </c>
      <c r="AE103" s="5">
        <f t="shared" si="42"/>
        <v>58886.564330860536</v>
      </c>
      <c r="AF103" s="5">
        <f t="shared" si="43"/>
        <v>399532.85320028069</v>
      </c>
      <c r="AG103" s="5">
        <f t="shared" si="11"/>
        <v>578613.43566913984</v>
      </c>
      <c r="AH103" s="5">
        <f t="shared" si="12"/>
        <v>458419.4175311412</v>
      </c>
      <c r="AI103" s="150"/>
      <c r="AJ103" s="2">
        <v>98</v>
      </c>
      <c r="AK103" s="118">
        <v>47818</v>
      </c>
      <c r="AL103" s="5">
        <f t="shared" si="44"/>
        <v>577083.19179122103</v>
      </c>
      <c r="AM103" s="5">
        <f t="shared" si="45"/>
        <v>4567.1280654389093</v>
      </c>
      <c r="AN103" s="5">
        <f t="shared" si="13"/>
        <v>840.13245178727357</v>
      </c>
      <c r="AO103" s="35">
        <f t="shared" si="14"/>
        <v>1.7469906531421959E-2</v>
      </c>
      <c r="AP103" s="5">
        <f t="shared" si="15"/>
        <v>3726.9956136516357</v>
      </c>
      <c r="AQ103" s="35">
        <f t="shared" si="16"/>
        <v>7.7499999999999999E-2</v>
      </c>
      <c r="AR103" s="5">
        <f t="shared" si="46"/>
        <v>61256.940660565931</v>
      </c>
      <c r="AS103" s="5">
        <f t="shared" si="47"/>
        <v>386321.60975244711</v>
      </c>
      <c r="AT103" s="5">
        <f t="shared" si="17"/>
        <v>576243.05933943379</v>
      </c>
      <c r="AU103" s="5">
        <f t="shared" si="18"/>
        <v>447578.55041301303</v>
      </c>
      <c r="AV103" s="150"/>
      <c r="AW103" s="2">
        <v>98</v>
      </c>
      <c r="AX103" s="118">
        <v>47818</v>
      </c>
      <c r="AY103" s="5">
        <f t="shared" si="48"/>
        <v>574663.4363241141</v>
      </c>
      <c r="AZ103" s="5">
        <f t="shared" si="49"/>
        <v>4457.4924920239573</v>
      </c>
      <c r="BA103" s="5">
        <f t="shared" si="19"/>
        <v>865.8460149982443</v>
      </c>
      <c r="BB103" s="35">
        <f t="shared" si="20"/>
        <v>1.8080412852504529E-2</v>
      </c>
      <c r="BC103" s="5">
        <f t="shared" si="21"/>
        <v>3591.646477025713</v>
      </c>
      <c r="BD103" s="35">
        <f t="shared" si="22"/>
        <v>7.4999999999999997E-2</v>
      </c>
      <c r="BE103" s="5">
        <f t="shared" si="50"/>
        <v>63702.409690884328</v>
      </c>
      <c r="BF103" s="5">
        <f t="shared" si="51"/>
        <v>373131.8545274635</v>
      </c>
      <c r="BG103" s="5">
        <f t="shared" si="23"/>
        <v>573797.59030911583</v>
      </c>
      <c r="BH103" s="5">
        <f t="shared" si="24"/>
        <v>436834.26421834785</v>
      </c>
      <c r="BI103" s="150"/>
      <c r="BJ103" s="2">
        <v>98</v>
      </c>
      <c r="BK103" s="118">
        <v>47818</v>
      </c>
      <c r="BL103" s="5">
        <f t="shared" si="52"/>
        <v>572168.01126337738</v>
      </c>
      <c r="BM103" s="5">
        <f t="shared" si="53"/>
        <v>4348.8737853582215</v>
      </c>
      <c r="BN103" s="5">
        <f t="shared" si="25"/>
        <v>892.0253839753168</v>
      </c>
      <c r="BO103" s="35">
        <f t="shared" si="26"/>
        <v>1.8708324123307991E-2</v>
      </c>
      <c r="BP103" s="5">
        <f t="shared" si="27"/>
        <v>3456.8484013829047</v>
      </c>
      <c r="BQ103" s="35">
        <f t="shared" si="28"/>
        <v>7.2499999999999995E-2</v>
      </c>
      <c r="BR103" s="5">
        <f t="shared" si="54"/>
        <v>66224.014120597451</v>
      </c>
      <c r="BS103" s="5">
        <f t="shared" si="55"/>
        <v>359965.61684450833</v>
      </c>
      <c r="BT103" s="5">
        <f t="shared" si="29"/>
        <v>571275.98587940203</v>
      </c>
      <c r="BU103" s="5">
        <f t="shared" si="30"/>
        <v>426189.63096510578</v>
      </c>
      <c r="BV103" s="150"/>
      <c r="BW103" s="2">
        <v>98</v>
      </c>
      <c r="BX103" s="118">
        <v>47818</v>
      </c>
      <c r="BY103" s="5">
        <f t="shared" si="56"/>
        <v>569595.93665609183</v>
      </c>
      <c r="BZ103" s="5">
        <f t="shared" si="57"/>
        <v>4241.3034067672888</v>
      </c>
      <c r="CA103" s="5">
        <f t="shared" si="31"/>
        <v>918.66044294008634</v>
      </c>
      <c r="CB103" s="35">
        <f t="shared" si="32"/>
        <v>1.935393953123829E-2</v>
      </c>
      <c r="CC103" s="5">
        <f t="shared" si="33"/>
        <v>3322.6429638272025</v>
      </c>
      <c r="CD103" s="35">
        <f t="shared" si="34"/>
        <v>7.0000000000000007E-2</v>
      </c>
      <c r="CE103" s="5">
        <f t="shared" si="58"/>
        <v>68822.723786847797</v>
      </c>
      <c r="CF103" s="5">
        <f t="shared" si="59"/>
        <v>346825.0100763464</v>
      </c>
      <c r="CG103" s="5">
        <f t="shared" si="35"/>
        <v>568677.27621315175</v>
      </c>
      <c r="CH103" s="5">
        <f t="shared" si="36"/>
        <v>415647.73386319418</v>
      </c>
    </row>
    <row r="104" spans="9:86" ht="14.25" customHeight="1">
      <c r="I104" s="150"/>
      <c r="J104" s="2">
        <v>99</v>
      </c>
      <c r="K104" s="118">
        <v>47849</v>
      </c>
      <c r="L104" s="5">
        <f t="shared" si="37"/>
        <v>580909.82920377178</v>
      </c>
      <c r="M104" s="5">
        <f t="shared" si="0"/>
        <v>4789.3246008246488</v>
      </c>
      <c r="N104" s="5">
        <f t="shared" si="1"/>
        <v>795.56952504871788</v>
      </c>
      <c r="O104" s="35">
        <f t="shared" si="2"/>
        <v>1.6434279161139435E-2</v>
      </c>
      <c r="P104" s="5">
        <f t="shared" si="3"/>
        <v>3993.7550757759309</v>
      </c>
      <c r="Q104" s="35">
        <f t="shared" si="4"/>
        <v>8.2500000000000004E-2</v>
      </c>
      <c r="R104" s="5">
        <f t="shared" si="38"/>
        <v>57385.740321277262</v>
      </c>
      <c r="S104" s="5">
        <f t="shared" si="39"/>
        <v>416757.39516036306</v>
      </c>
      <c r="T104" s="5">
        <f t="shared" si="5"/>
        <v>580114.25967872306</v>
      </c>
      <c r="U104" s="5">
        <f t="shared" si="6"/>
        <v>474143.13548164035</v>
      </c>
      <c r="V104" s="150"/>
      <c r="W104" s="2">
        <v>99</v>
      </c>
      <c r="X104" s="118">
        <v>47849</v>
      </c>
      <c r="Y104" s="5">
        <f t="shared" si="40"/>
        <v>578613.43566913984</v>
      </c>
      <c r="Z104" s="5">
        <f t="shared" si="41"/>
        <v>4677.7491584810314</v>
      </c>
      <c r="AA104" s="5">
        <f t="shared" si="7"/>
        <v>820.32625402009899</v>
      </c>
      <c r="AB104" s="35">
        <f t="shared" si="8"/>
        <v>1.70129389354002E-2</v>
      </c>
      <c r="AC104" s="5">
        <f t="shared" si="9"/>
        <v>3857.4229044609324</v>
      </c>
      <c r="AD104" s="35">
        <f t="shared" si="10"/>
        <v>0.08</v>
      </c>
      <c r="AE104" s="5">
        <f t="shared" si="42"/>
        <v>59706.890584880632</v>
      </c>
      <c r="AF104" s="5">
        <f t="shared" si="43"/>
        <v>403390.27610474161</v>
      </c>
      <c r="AG104" s="5">
        <f t="shared" si="11"/>
        <v>577793.10941511975</v>
      </c>
      <c r="AH104" s="5">
        <f t="shared" si="12"/>
        <v>463097.16668962222</v>
      </c>
      <c r="AI104" s="150"/>
      <c r="AJ104" s="2">
        <v>99</v>
      </c>
      <c r="AK104" s="118">
        <v>47849</v>
      </c>
      <c r="AL104" s="5">
        <f t="shared" si="44"/>
        <v>576243.05933943379</v>
      </c>
      <c r="AM104" s="5">
        <f t="shared" si="45"/>
        <v>4567.1280654389093</v>
      </c>
      <c r="AN104" s="5">
        <f t="shared" si="13"/>
        <v>845.55830720506628</v>
      </c>
      <c r="AO104" s="35">
        <f t="shared" si="14"/>
        <v>1.7608367722627825E-2</v>
      </c>
      <c r="AP104" s="5">
        <f t="shared" si="15"/>
        <v>3721.569758233843</v>
      </c>
      <c r="AQ104" s="35">
        <f t="shared" si="16"/>
        <v>7.7499999999999999E-2</v>
      </c>
      <c r="AR104" s="5">
        <f t="shared" si="46"/>
        <v>62102.498967770996</v>
      </c>
      <c r="AS104" s="5">
        <f t="shared" si="47"/>
        <v>390043.17951068096</v>
      </c>
      <c r="AT104" s="5">
        <f t="shared" si="17"/>
        <v>575397.5010322287</v>
      </c>
      <c r="AU104" s="5">
        <f t="shared" si="18"/>
        <v>452145.67847845197</v>
      </c>
      <c r="AV104" s="150"/>
      <c r="AW104" s="2">
        <v>99</v>
      </c>
      <c r="AX104" s="118">
        <v>47849</v>
      </c>
      <c r="AY104" s="5">
        <f t="shared" si="48"/>
        <v>573797.59030911583</v>
      </c>
      <c r="AZ104" s="5">
        <f t="shared" si="49"/>
        <v>4457.4924920239573</v>
      </c>
      <c r="BA104" s="5">
        <f t="shared" si="19"/>
        <v>871.25755259198377</v>
      </c>
      <c r="BB104" s="35">
        <f t="shared" si="20"/>
        <v>1.8220868835422344E-2</v>
      </c>
      <c r="BC104" s="5">
        <f t="shared" si="21"/>
        <v>3586.2349394319735</v>
      </c>
      <c r="BD104" s="35">
        <f t="shared" si="22"/>
        <v>7.4999999999999997E-2</v>
      </c>
      <c r="BE104" s="5">
        <f t="shared" si="50"/>
        <v>64573.66724347631</v>
      </c>
      <c r="BF104" s="5">
        <f t="shared" si="51"/>
        <v>376718.08946689544</v>
      </c>
      <c r="BG104" s="5">
        <f t="shared" si="23"/>
        <v>572926.33275652386</v>
      </c>
      <c r="BH104" s="5">
        <f t="shared" si="24"/>
        <v>441291.75671037176</v>
      </c>
      <c r="BI104" s="150"/>
      <c r="BJ104" s="2">
        <v>99</v>
      </c>
      <c r="BK104" s="118">
        <v>47849</v>
      </c>
      <c r="BL104" s="5">
        <f t="shared" si="52"/>
        <v>571275.98587940203</v>
      </c>
      <c r="BM104" s="5">
        <f t="shared" si="53"/>
        <v>4348.8737853582215</v>
      </c>
      <c r="BN104" s="5">
        <f t="shared" si="25"/>
        <v>897.4147040035009</v>
      </c>
      <c r="BO104" s="35">
        <f t="shared" si="26"/>
        <v>1.8850742398115388E-2</v>
      </c>
      <c r="BP104" s="5">
        <f t="shared" si="27"/>
        <v>3451.4590813547206</v>
      </c>
      <c r="BQ104" s="35">
        <f t="shared" si="28"/>
        <v>7.2499999999999995E-2</v>
      </c>
      <c r="BR104" s="5">
        <f t="shared" si="54"/>
        <v>67121.428824600953</v>
      </c>
      <c r="BS104" s="5">
        <f t="shared" si="55"/>
        <v>363417.07592586306</v>
      </c>
      <c r="BT104" s="5">
        <f t="shared" si="29"/>
        <v>570378.57117539854</v>
      </c>
      <c r="BU104" s="5">
        <f t="shared" si="30"/>
        <v>430538.504750464</v>
      </c>
      <c r="BV104" s="150"/>
      <c r="BW104" s="2">
        <v>99</v>
      </c>
      <c r="BX104" s="118">
        <v>47849</v>
      </c>
      <c r="BY104" s="5">
        <f t="shared" si="56"/>
        <v>568677.27621315175</v>
      </c>
      <c r="BZ104" s="5">
        <f t="shared" si="57"/>
        <v>4241.3034067672888</v>
      </c>
      <c r="CA104" s="5">
        <f t="shared" si="31"/>
        <v>924.01929552390357</v>
      </c>
      <c r="CB104" s="35">
        <f t="shared" si="32"/>
        <v>1.9498284897409457E-2</v>
      </c>
      <c r="CC104" s="5">
        <f t="shared" si="33"/>
        <v>3317.2841112433853</v>
      </c>
      <c r="CD104" s="35">
        <f t="shared" si="34"/>
        <v>7.0000000000000007E-2</v>
      </c>
      <c r="CE104" s="5">
        <f t="shared" si="58"/>
        <v>69746.7430823717</v>
      </c>
      <c r="CF104" s="5">
        <f t="shared" si="59"/>
        <v>350142.29418758978</v>
      </c>
      <c r="CG104" s="5">
        <f t="shared" si="35"/>
        <v>567753.25691762788</v>
      </c>
      <c r="CH104" s="5">
        <f t="shared" si="36"/>
        <v>419889.0372699615</v>
      </c>
    </row>
    <row r="105" spans="9:86" ht="14.25" customHeight="1">
      <c r="I105" s="150"/>
      <c r="J105" s="2">
        <v>100</v>
      </c>
      <c r="K105" s="118">
        <v>47880</v>
      </c>
      <c r="L105" s="5">
        <f t="shared" si="37"/>
        <v>580114.25967872306</v>
      </c>
      <c r="M105" s="5">
        <f t="shared" si="0"/>
        <v>4789.3246008246488</v>
      </c>
      <c r="N105" s="5">
        <f t="shared" si="1"/>
        <v>801.03906553342767</v>
      </c>
      <c r="O105" s="35">
        <f t="shared" si="2"/>
        <v>1.6569957773016435E-2</v>
      </c>
      <c r="P105" s="5">
        <f t="shared" si="3"/>
        <v>3988.2855352912211</v>
      </c>
      <c r="Q105" s="35">
        <f t="shared" si="4"/>
        <v>8.2500000000000004E-2</v>
      </c>
      <c r="R105" s="5">
        <f t="shared" si="38"/>
        <v>58186.779386810689</v>
      </c>
      <c r="S105" s="5">
        <f t="shared" si="39"/>
        <v>420745.6806956543</v>
      </c>
      <c r="T105" s="5">
        <f t="shared" si="5"/>
        <v>579313.22061318962</v>
      </c>
      <c r="U105" s="5">
        <f t="shared" si="6"/>
        <v>478932.46008246497</v>
      </c>
      <c r="V105" s="150"/>
      <c r="W105" s="2">
        <v>100</v>
      </c>
      <c r="X105" s="118">
        <v>47880</v>
      </c>
      <c r="Y105" s="5">
        <f t="shared" si="40"/>
        <v>577793.10941511975</v>
      </c>
      <c r="Z105" s="5">
        <f t="shared" si="41"/>
        <v>4677.7491584810314</v>
      </c>
      <c r="AA105" s="5">
        <f t="shared" si="7"/>
        <v>825.7950957135663</v>
      </c>
      <c r="AB105" s="35">
        <f t="shared" si="8"/>
        <v>1.7150673808820405E-2</v>
      </c>
      <c r="AC105" s="5">
        <f t="shared" si="9"/>
        <v>3851.9540627674651</v>
      </c>
      <c r="AD105" s="35">
        <f t="shared" si="10"/>
        <v>0.08</v>
      </c>
      <c r="AE105" s="5">
        <f t="shared" si="42"/>
        <v>60532.685680594201</v>
      </c>
      <c r="AF105" s="5">
        <f t="shared" si="43"/>
        <v>407242.23016750906</v>
      </c>
      <c r="AG105" s="5">
        <f t="shared" si="11"/>
        <v>576967.31431940617</v>
      </c>
      <c r="AH105" s="5">
        <f t="shared" si="12"/>
        <v>467774.91584810324</v>
      </c>
      <c r="AI105" s="150"/>
      <c r="AJ105" s="2">
        <v>100</v>
      </c>
      <c r="AK105" s="118">
        <v>47880</v>
      </c>
      <c r="AL105" s="5">
        <f t="shared" si="44"/>
        <v>575397.5010322287</v>
      </c>
      <c r="AM105" s="5">
        <f t="shared" si="45"/>
        <v>4567.1280654389093</v>
      </c>
      <c r="AN105" s="5">
        <f t="shared" si="13"/>
        <v>851.01920460576548</v>
      </c>
      <c r="AO105" s="35">
        <f t="shared" si="14"/>
        <v>1.7748131399509131E-2</v>
      </c>
      <c r="AP105" s="5">
        <f t="shared" si="15"/>
        <v>3716.1088608331438</v>
      </c>
      <c r="AQ105" s="35">
        <f t="shared" si="16"/>
        <v>7.7499999999999999E-2</v>
      </c>
      <c r="AR105" s="5">
        <f t="shared" si="46"/>
        <v>62953.51817237676</v>
      </c>
      <c r="AS105" s="5">
        <f t="shared" si="47"/>
        <v>393759.28837151412</v>
      </c>
      <c r="AT105" s="5">
        <f t="shared" si="17"/>
        <v>574546.48182762298</v>
      </c>
      <c r="AU105" s="5">
        <f t="shared" si="18"/>
        <v>456712.80654389085</v>
      </c>
      <c r="AV105" s="150"/>
      <c r="AW105" s="2">
        <v>100</v>
      </c>
      <c r="AX105" s="118">
        <v>47880</v>
      </c>
      <c r="AY105" s="5">
        <f t="shared" si="48"/>
        <v>572926.33275652386</v>
      </c>
      <c r="AZ105" s="5">
        <f t="shared" si="49"/>
        <v>4457.4924920239573</v>
      </c>
      <c r="BA105" s="5">
        <f t="shared" si="19"/>
        <v>876.70291229568329</v>
      </c>
      <c r="BB105" s="35">
        <f t="shared" si="20"/>
        <v>1.8362631190176174E-2</v>
      </c>
      <c r="BC105" s="5">
        <f t="shared" si="21"/>
        <v>3580.789579728274</v>
      </c>
      <c r="BD105" s="35">
        <f t="shared" si="22"/>
        <v>7.4999999999999997E-2</v>
      </c>
      <c r="BE105" s="5">
        <f t="shared" si="50"/>
        <v>65450.370155771991</v>
      </c>
      <c r="BF105" s="5">
        <f t="shared" si="51"/>
        <v>380298.87904662371</v>
      </c>
      <c r="BG105" s="5">
        <f t="shared" si="23"/>
        <v>572049.62984422815</v>
      </c>
      <c r="BH105" s="5">
        <f t="shared" si="24"/>
        <v>445749.24920239567</v>
      </c>
      <c r="BI105" s="150"/>
      <c r="BJ105" s="2">
        <v>100</v>
      </c>
      <c r="BK105" s="118">
        <v>47880</v>
      </c>
      <c r="BL105" s="5">
        <f t="shared" si="52"/>
        <v>570378.57117539854</v>
      </c>
      <c r="BM105" s="5">
        <f t="shared" si="53"/>
        <v>4348.8737853582215</v>
      </c>
      <c r="BN105" s="5">
        <f t="shared" si="25"/>
        <v>902.83658450685562</v>
      </c>
      <c r="BO105" s="35">
        <f t="shared" si="26"/>
        <v>1.8994470622828965E-2</v>
      </c>
      <c r="BP105" s="5">
        <f t="shared" si="27"/>
        <v>3446.0372008513659</v>
      </c>
      <c r="BQ105" s="35">
        <f t="shared" si="28"/>
        <v>7.2499999999999995E-2</v>
      </c>
      <c r="BR105" s="5">
        <f t="shared" si="54"/>
        <v>68024.265409107815</v>
      </c>
      <c r="BS105" s="5">
        <f t="shared" si="55"/>
        <v>366863.11312671442</v>
      </c>
      <c r="BT105" s="5">
        <f t="shared" si="29"/>
        <v>569475.73459089163</v>
      </c>
      <c r="BU105" s="5">
        <f t="shared" si="30"/>
        <v>434887.37853582227</v>
      </c>
      <c r="BV105" s="150"/>
      <c r="BW105" s="2">
        <v>100</v>
      </c>
      <c r="BX105" s="118">
        <v>47880</v>
      </c>
      <c r="BY105" s="5">
        <f t="shared" si="56"/>
        <v>567753.25691762788</v>
      </c>
      <c r="BZ105" s="5">
        <f t="shared" si="57"/>
        <v>4241.3034067672888</v>
      </c>
      <c r="CA105" s="5">
        <f t="shared" si="31"/>
        <v>929.409408081126</v>
      </c>
      <c r="CB105" s="35">
        <f t="shared" si="32"/>
        <v>1.9643943493205931E-2</v>
      </c>
      <c r="CC105" s="5">
        <f t="shared" si="33"/>
        <v>3311.8939986861628</v>
      </c>
      <c r="CD105" s="35">
        <f t="shared" si="34"/>
        <v>7.0000000000000007E-2</v>
      </c>
      <c r="CE105" s="5">
        <f t="shared" si="58"/>
        <v>70676.15249045282</v>
      </c>
      <c r="CF105" s="5">
        <f t="shared" si="59"/>
        <v>353454.18818627595</v>
      </c>
      <c r="CG105" s="5">
        <f t="shared" si="35"/>
        <v>566823.84750954679</v>
      </c>
      <c r="CH105" s="5">
        <f t="shared" si="36"/>
        <v>424130.34067672875</v>
      </c>
    </row>
    <row r="106" spans="9:86" ht="14.25" customHeight="1">
      <c r="I106" s="150"/>
      <c r="J106" s="2">
        <v>101</v>
      </c>
      <c r="K106" s="118">
        <v>47908</v>
      </c>
      <c r="L106" s="5">
        <f t="shared" si="37"/>
        <v>579313.22061318962</v>
      </c>
      <c r="M106" s="5">
        <f t="shared" si="0"/>
        <v>4789.3246008246488</v>
      </c>
      <c r="N106" s="5">
        <f t="shared" si="1"/>
        <v>806.54620910897029</v>
      </c>
      <c r="O106" s="35">
        <f t="shared" si="2"/>
        <v>1.6706945681410686E-2</v>
      </c>
      <c r="P106" s="5">
        <f t="shared" si="3"/>
        <v>3982.7783917156785</v>
      </c>
      <c r="Q106" s="35">
        <f t="shared" si="4"/>
        <v>8.2500000000000004E-2</v>
      </c>
      <c r="R106" s="5">
        <f t="shared" si="38"/>
        <v>58993.325595919661</v>
      </c>
      <c r="S106" s="5">
        <f t="shared" si="39"/>
        <v>424728.45908736996</v>
      </c>
      <c r="T106" s="5">
        <f t="shared" si="5"/>
        <v>578506.67440408061</v>
      </c>
      <c r="U106" s="5">
        <f t="shared" si="6"/>
        <v>483721.78468328965</v>
      </c>
      <c r="V106" s="150"/>
      <c r="W106" s="2">
        <v>101</v>
      </c>
      <c r="X106" s="118">
        <v>47908</v>
      </c>
      <c r="Y106" s="5">
        <f t="shared" si="40"/>
        <v>576967.31431940617</v>
      </c>
      <c r="Z106" s="5">
        <f t="shared" si="41"/>
        <v>4677.7491584810314</v>
      </c>
      <c r="AA106" s="5">
        <f t="shared" si="7"/>
        <v>831.30039635165667</v>
      </c>
      <c r="AB106" s="35">
        <f t="shared" si="8"/>
        <v>1.7289722500116247E-2</v>
      </c>
      <c r="AC106" s="5">
        <f t="shared" si="9"/>
        <v>3846.4487621293747</v>
      </c>
      <c r="AD106" s="35">
        <f t="shared" si="10"/>
        <v>0.08</v>
      </c>
      <c r="AE106" s="5">
        <f t="shared" si="42"/>
        <v>61363.986076945861</v>
      </c>
      <c r="AF106" s="5">
        <f t="shared" si="43"/>
        <v>411088.67892963841</v>
      </c>
      <c r="AG106" s="5">
        <f t="shared" si="11"/>
        <v>576136.01392305456</v>
      </c>
      <c r="AH106" s="5">
        <f t="shared" si="12"/>
        <v>472452.66500658426</v>
      </c>
      <c r="AI106" s="150"/>
      <c r="AJ106" s="2">
        <v>101</v>
      </c>
      <c r="AK106" s="118">
        <v>47908</v>
      </c>
      <c r="AL106" s="5">
        <f t="shared" si="44"/>
        <v>574546.48182762298</v>
      </c>
      <c r="AM106" s="5">
        <f t="shared" si="45"/>
        <v>4567.1280654389093</v>
      </c>
      <c r="AN106" s="5">
        <f t="shared" si="13"/>
        <v>856.51537030217742</v>
      </c>
      <c r="AO106" s="35">
        <f t="shared" si="14"/>
        <v>1.7889213090177478E-2</v>
      </c>
      <c r="AP106" s="5">
        <f t="shared" si="15"/>
        <v>3710.6126951367319</v>
      </c>
      <c r="AQ106" s="35">
        <f t="shared" si="16"/>
        <v>7.7499999999999999E-2</v>
      </c>
      <c r="AR106" s="5">
        <f t="shared" si="46"/>
        <v>63810.033542678939</v>
      </c>
      <c r="AS106" s="5">
        <f t="shared" si="47"/>
        <v>397469.90106665087</v>
      </c>
      <c r="AT106" s="5">
        <f t="shared" si="17"/>
        <v>573689.96645732084</v>
      </c>
      <c r="AU106" s="5">
        <f t="shared" si="18"/>
        <v>461279.93460932979</v>
      </c>
      <c r="AV106" s="150"/>
      <c r="AW106" s="2">
        <v>101</v>
      </c>
      <c r="AX106" s="118">
        <v>47908</v>
      </c>
      <c r="AY106" s="5">
        <f t="shared" si="48"/>
        <v>572049.62984422815</v>
      </c>
      <c r="AZ106" s="5">
        <f t="shared" si="49"/>
        <v>4457.4924920239573</v>
      </c>
      <c r="BA106" s="5">
        <f t="shared" si="19"/>
        <v>882.18230549753162</v>
      </c>
      <c r="BB106" s="35">
        <f t="shared" si="20"/>
        <v>1.8505715437405403E-2</v>
      </c>
      <c r="BC106" s="5">
        <f t="shared" si="21"/>
        <v>3575.3101865264257</v>
      </c>
      <c r="BD106" s="35">
        <f t="shared" si="22"/>
        <v>7.4999999999999997E-2</v>
      </c>
      <c r="BE106" s="5">
        <f t="shared" si="50"/>
        <v>66332.552461269515</v>
      </c>
      <c r="BF106" s="5">
        <f t="shared" si="51"/>
        <v>383874.18923315016</v>
      </c>
      <c r="BG106" s="5">
        <f t="shared" si="23"/>
        <v>571167.44753873057</v>
      </c>
      <c r="BH106" s="5">
        <f t="shared" si="24"/>
        <v>450206.74169441964</v>
      </c>
      <c r="BI106" s="150"/>
      <c r="BJ106" s="2">
        <v>101</v>
      </c>
      <c r="BK106" s="118">
        <v>47908</v>
      </c>
      <c r="BL106" s="5">
        <f t="shared" si="52"/>
        <v>569475.73459089163</v>
      </c>
      <c r="BM106" s="5">
        <f t="shared" si="53"/>
        <v>4348.8737853582215</v>
      </c>
      <c r="BN106" s="5">
        <f t="shared" si="25"/>
        <v>908.29122220491809</v>
      </c>
      <c r="BO106" s="35">
        <f t="shared" si="26"/>
        <v>1.9139524310529503E-2</v>
      </c>
      <c r="BP106" s="5">
        <f t="shared" si="27"/>
        <v>3440.5825631533035</v>
      </c>
      <c r="BQ106" s="35">
        <f t="shared" si="28"/>
        <v>7.2499999999999995E-2</v>
      </c>
      <c r="BR106" s="5">
        <f t="shared" si="54"/>
        <v>68932.556631312735</v>
      </c>
      <c r="BS106" s="5">
        <f t="shared" si="55"/>
        <v>370303.69568986772</v>
      </c>
      <c r="BT106" s="5">
        <f t="shared" si="29"/>
        <v>568567.44336868671</v>
      </c>
      <c r="BU106" s="5">
        <f t="shared" si="30"/>
        <v>439236.25232118042</v>
      </c>
      <c r="BV106" s="150"/>
      <c r="BW106" s="2">
        <v>101</v>
      </c>
      <c r="BX106" s="118">
        <v>47908</v>
      </c>
      <c r="BY106" s="5">
        <f t="shared" si="56"/>
        <v>566823.84750954679</v>
      </c>
      <c r="BZ106" s="5">
        <f t="shared" si="57"/>
        <v>4241.3034067672888</v>
      </c>
      <c r="CA106" s="5">
        <f t="shared" si="31"/>
        <v>934.8309629615992</v>
      </c>
      <c r="CB106" s="35">
        <f t="shared" si="32"/>
        <v>1.9790930824148591E-2</v>
      </c>
      <c r="CC106" s="5">
        <f t="shared" si="33"/>
        <v>3306.4724438056896</v>
      </c>
      <c r="CD106" s="35">
        <f t="shared" si="34"/>
        <v>7.0000000000000007E-2</v>
      </c>
      <c r="CE106" s="5">
        <f t="shared" si="58"/>
        <v>71610.983453414417</v>
      </c>
      <c r="CF106" s="5">
        <f t="shared" si="59"/>
        <v>356760.66063008166</v>
      </c>
      <c r="CG106" s="5">
        <f t="shared" si="35"/>
        <v>565889.01654658513</v>
      </c>
      <c r="CH106" s="5">
        <f t="shared" si="36"/>
        <v>428371.64408349607</v>
      </c>
    </row>
    <row r="107" spans="9:86" ht="14.25" customHeight="1">
      <c r="I107" s="150"/>
      <c r="J107" s="2">
        <v>102</v>
      </c>
      <c r="K107" s="118">
        <v>47939</v>
      </c>
      <c r="L107" s="5">
        <f t="shared" si="37"/>
        <v>578506.67440408061</v>
      </c>
      <c r="M107" s="5">
        <f t="shared" si="0"/>
        <v>4789.3246008246488</v>
      </c>
      <c r="N107" s="5">
        <f t="shared" si="1"/>
        <v>812.09121429659444</v>
      </c>
      <c r="O107" s="35">
        <f t="shared" si="2"/>
        <v>1.6845258668100157E-2</v>
      </c>
      <c r="P107" s="5">
        <f t="shared" si="3"/>
        <v>3977.2333865280543</v>
      </c>
      <c r="Q107" s="35">
        <f t="shared" si="4"/>
        <v>8.2500000000000004E-2</v>
      </c>
      <c r="R107" s="5">
        <f t="shared" si="38"/>
        <v>59805.416810216258</v>
      </c>
      <c r="S107" s="5">
        <f t="shared" si="39"/>
        <v>428705.692473898</v>
      </c>
      <c r="T107" s="5">
        <f t="shared" si="5"/>
        <v>577694.58318978397</v>
      </c>
      <c r="U107" s="5">
        <f t="shared" si="6"/>
        <v>488511.10928411427</v>
      </c>
      <c r="V107" s="150"/>
      <c r="W107" s="2">
        <v>102</v>
      </c>
      <c r="X107" s="118">
        <v>47939</v>
      </c>
      <c r="Y107" s="5">
        <f t="shared" si="40"/>
        <v>576136.01392305456</v>
      </c>
      <c r="Z107" s="5">
        <f t="shared" si="41"/>
        <v>4677.7491584810314</v>
      </c>
      <c r="AA107" s="5">
        <f t="shared" si="7"/>
        <v>836.84239899400063</v>
      </c>
      <c r="AB107" s="35">
        <f t="shared" si="8"/>
        <v>1.7430100783925605E-2</v>
      </c>
      <c r="AC107" s="5">
        <f t="shared" si="9"/>
        <v>3840.9067594870307</v>
      </c>
      <c r="AD107" s="35">
        <f t="shared" si="10"/>
        <v>0.08</v>
      </c>
      <c r="AE107" s="5">
        <f t="shared" si="42"/>
        <v>62200.828475939859</v>
      </c>
      <c r="AF107" s="5">
        <f t="shared" si="43"/>
        <v>414929.58568912547</v>
      </c>
      <c r="AG107" s="5">
        <f t="shared" si="11"/>
        <v>575299.17152406054</v>
      </c>
      <c r="AH107" s="5">
        <f t="shared" si="12"/>
        <v>477130.41416506533</v>
      </c>
      <c r="AI107" s="150"/>
      <c r="AJ107" s="2">
        <v>102</v>
      </c>
      <c r="AK107" s="118">
        <v>47939</v>
      </c>
      <c r="AL107" s="5">
        <f t="shared" si="44"/>
        <v>573689.96645732084</v>
      </c>
      <c r="AM107" s="5">
        <f t="shared" si="45"/>
        <v>4567.1280654389093</v>
      </c>
      <c r="AN107" s="5">
        <f t="shared" si="13"/>
        <v>862.04703206871227</v>
      </c>
      <c r="AO107" s="35">
        <f t="shared" si="14"/>
        <v>1.8031628561860375E-2</v>
      </c>
      <c r="AP107" s="5">
        <f t="shared" si="15"/>
        <v>3705.081033370197</v>
      </c>
      <c r="AQ107" s="35">
        <f t="shared" si="16"/>
        <v>7.7499999999999999E-2</v>
      </c>
      <c r="AR107" s="5">
        <f t="shared" si="46"/>
        <v>64672.080574747648</v>
      </c>
      <c r="AS107" s="5">
        <f t="shared" si="47"/>
        <v>401174.98210002109</v>
      </c>
      <c r="AT107" s="5">
        <f t="shared" si="17"/>
        <v>572827.91942525213</v>
      </c>
      <c r="AU107" s="5">
        <f t="shared" si="18"/>
        <v>465847.06267476873</v>
      </c>
      <c r="AV107" s="150"/>
      <c r="AW107" s="2">
        <v>102</v>
      </c>
      <c r="AX107" s="118">
        <v>47939</v>
      </c>
      <c r="AY107" s="5">
        <f t="shared" si="48"/>
        <v>571167.44753873057</v>
      </c>
      <c r="AZ107" s="5">
        <f t="shared" si="49"/>
        <v>4457.4924920239573</v>
      </c>
      <c r="BA107" s="5">
        <f t="shared" si="19"/>
        <v>887.69594490689133</v>
      </c>
      <c r="BB107" s="35">
        <f t="shared" si="20"/>
        <v>1.8650137336757737E-2</v>
      </c>
      <c r="BC107" s="5">
        <f t="shared" si="21"/>
        <v>3569.796547117066</v>
      </c>
      <c r="BD107" s="35">
        <f t="shared" si="22"/>
        <v>7.4999999999999997E-2</v>
      </c>
      <c r="BE107" s="5">
        <f t="shared" si="50"/>
        <v>67220.248406176412</v>
      </c>
      <c r="BF107" s="5">
        <f t="shared" si="51"/>
        <v>387443.98578026722</v>
      </c>
      <c r="BG107" s="5">
        <f t="shared" si="23"/>
        <v>570279.75159382366</v>
      </c>
      <c r="BH107" s="5">
        <f t="shared" si="24"/>
        <v>454664.23418644362</v>
      </c>
      <c r="BI107" s="150"/>
      <c r="BJ107" s="2">
        <v>102</v>
      </c>
      <c r="BK107" s="118">
        <v>47939</v>
      </c>
      <c r="BL107" s="5">
        <f t="shared" si="52"/>
        <v>568567.44336868671</v>
      </c>
      <c r="BM107" s="5">
        <f t="shared" si="53"/>
        <v>4348.8737853582215</v>
      </c>
      <c r="BN107" s="5">
        <f t="shared" si="25"/>
        <v>913.77881500573949</v>
      </c>
      <c r="BO107" s="35">
        <f t="shared" si="26"/>
        <v>1.9285919213208293E-2</v>
      </c>
      <c r="BP107" s="5">
        <f t="shared" si="27"/>
        <v>3435.0949703524821</v>
      </c>
      <c r="BQ107" s="35">
        <f t="shared" si="28"/>
        <v>7.2499999999999995E-2</v>
      </c>
      <c r="BR107" s="5">
        <f t="shared" si="54"/>
        <v>69846.335446318481</v>
      </c>
      <c r="BS107" s="5">
        <f t="shared" si="55"/>
        <v>373738.7906602202</v>
      </c>
      <c r="BT107" s="5">
        <f t="shared" si="29"/>
        <v>567653.66455368092</v>
      </c>
      <c r="BU107" s="5">
        <f t="shared" si="30"/>
        <v>443585.12610653869</v>
      </c>
      <c r="BV107" s="150"/>
      <c r="BW107" s="2">
        <v>102</v>
      </c>
      <c r="BX107" s="118">
        <v>47939</v>
      </c>
      <c r="BY107" s="5">
        <f t="shared" si="56"/>
        <v>565889.01654658513</v>
      </c>
      <c r="BZ107" s="5">
        <f t="shared" si="57"/>
        <v>4241.3034067672888</v>
      </c>
      <c r="CA107" s="5">
        <f t="shared" si="31"/>
        <v>940.2841435788755</v>
      </c>
      <c r="CB107" s="35">
        <f t="shared" si="32"/>
        <v>1.9939262634579923E-2</v>
      </c>
      <c r="CC107" s="5">
        <f t="shared" si="33"/>
        <v>3301.0192631884133</v>
      </c>
      <c r="CD107" s="35">
        <f t="shared" si="34"/>
        <v>7.0000000000000007E-2</v>
      </c>
      <c r="CE107" s="5">
        <f t="shared" si="58"/>
        <v>72551.26759699329</v>
      </c>
      <c r="CF107" s="5">
        <f t="shared" si="59"/>
        <v>360061.67989327008</v>
      </c>
      <c r="CG107" s="5">
        <f t="shared" si="35"/>
        <v>564948.73240300629</v>
      </c>
      <c r="CH107" s="5">
        <f t="shared" si="36"/>
        <v>432612.94749026338</v>
      </c>
    </row>
    <row r="108" spans="9:86" ht="14.25" customHeight="1">
      <c r="I108" s="150"/>
      <c r="J108" s="2">
        <v>103</v>
      </c>
      <c r="K108" s="118">
        <v>47969</v>
      </c>
      <c r="L108" s="5">
        <f t="shared" si="37"/>
        <v>577694.58318978397</v>
      </c>
      <c r="M108" s="5">
        <f t="shared" si="0"/>
        <v>4789.3246008246488</v>
      </c>
      <c r="N108" s="5">
        <f t="shared" si="1"/>
        <v>817.67434139488387</v>
      </c>
      <c r="O108" s="35">
        <f t="shared" si="2"/>
        <v>1.6984912758849849E-2</v>
      </c>
      <c r="P108" s="5">
        <f t="shared" si="3"/>
        <v>3971.6502594297649</v>
      </c>
      <c r="Q108" s="35">
        <f t="shared" si="4"/>
        <v>8.2500000000000004E-2</v>
      </c>
      <c r="R108" s="5">
        <f t="shared" si="38"/>
        <v>60623.091151611145</v>
      </c>
      <c r="S108" s="5">
        <f t="shared" si="39"/>
        <v>432677.34273332777</v>
      </c>
      <c r="T108" s="5">
        <f t="shared" si="5"/>
        <v>576876.90884838905</v>
      </c>
      <c r="U108" s="5">
        <f t="shared" si="6"/>
        <v>493300.43388493889</v>
      </c>
      <c r="V108" s="150"/>
      <c r="W108" s="2">
        <v>103</v>
      </c>
      <c r="X108" s="118">
        <v>47969</v>
      </c>
      <c r="Y108" s="5">
        <f t="shared" si="40"/>
        <v>575299.17152406054</v>
      </c>
      <c r="Z108" s="5">
        <f t="shared" si="41"/>
        <v>4677.7491584810314</v>
      </c>
      <c r="AA108" s="5">
        <f t="shared" si="7"/>
        <v>842.42134832062766</v>
      </c>
      <c r="AB108" s="35">
        <f t="shared" si="8"/>
        <v>1.7571824678744116E-2</v>
      </c>
      <c r="AC108" s="5">
        <f t="shared" si="9"/>
        <v>3835.3278101604037</v>
      </c>
      <c r="AD108" s="35">
        <f t="shared" si="10"/>
        <v>0.08</v>
      </c>
      <c r="AE108" s="5">
        <f t="shared" si="42"/>
        <v>63043.249824260485</v>
      </c>
      <c r="AF108" s="5">
        <f t="shared" si="43"/>
        <v>418764.91349928587</v>
      </c>
      <c r="AG108" s="5">
        <f t="shared" si="11"/>
        <v>574456.75017573987</v>
      </c>
      <c r="AH108" s="5">
        <f t="shared" si="12"/>
        <v>481808.16332354635</v>
      </c>
      <c r="AI108" s="150"/>
      <c r="AJ108" s="2">
        <v>103</v>
      </c>
      <c r="AK108" s="118">
        <v>47969</v>
      </c>
      <c r="AL108" s="5">
        <f t="shared" si="44"/>
        <v>572827.91942525213</v>
      </c>
      <c r="AM108" s="5">
        <f t="shared" si="45"/>
        <v>4567.1280654389093</v>
      </c>
      <c r="AN108" s="5">
        <f t="shared" si="13"/>
        <v>867.61441915082287</v>
      </c>
      <c r="AO108" s="35">
        <f t="shared" si="14"/>
        <v>1.8175393825524674E-2</v>
      </c>
      <c r="AP108" s="5">
        <f t="shared" si="15"/>
        <v>3699.5136462880864</v>
      </c>
      <c r="AQ108" s="35">
        <f t="shared" si="16"/>
        <v>7.7499999999999999E-2</v>
      </c>
      <c r="AR108" s="5">
        <f t="shared" si="46"/>
        <v>65539.694993898476</v>
      </c>
      <c r="AS108" s="5">
        <f t="shared" si="47"/>
        <v>404874.49574630917</v>
      </c>
      <c r="AT108" s="5">
        <f t="shared" si="17"/>
        <v>571960.30500610126</v>
      </c>
      <c r="AU108" s="5">
        <f t="shared" si="18"/>
        <v>470414.19074020768</v>
      </c>
      <c r="AV108" s="150"/>
      <c r="AW108" s="2">
        <v>103</v>
      </c>
      <c r="AX108" s="118">
        <v>47969</v>
      </c>
      <c r="AY108" s="5">
        <f t="shared" si="48"/>
        <v>570279.75159382366</v>
      </c>
      <c r="AZ108" s="5">
        <f t="shared" si="49"/>
        <v>4457.4924920239573</v>
      </c>
      <c r="BA108" s="5">
        <f t="shared" si="19"/>
        <v>893.24404456255979</v>
      </c>
      <c r="BB108" s="35">
        <f t="shared" si="20"/>
        <v>1.8795912891512188E-2</v>
      </c>
      <c r="BC108" s="5">
        <f t="shared" si="21"/>
        <v>3564.2484474613975</v>
      </c>
      <c r="BD108" s="35">
        <f t="shared" si="22"/>
        <v>7.4999999999999997E-2</v>
      </c>
      <c r="BE108" s="5">
        <f t="shared" si="50"/>
        <v>68113.492450738966</v>
      </c>
      <c r="BF108" s="5">
        <f t="shared" si="51"/>
        <v>391008.23422772862</v>
      </c>
      <c r="BG108" s="5">
        <f t="shared" si="23"/>
        <v>569386.50754926109</v>
      </c>
      <c r="BH108" s="5">
        <f t="shared" si="24"/>
        <v>459121.72667846759</v>
      </c>
      <c r="BI108" s="150"/>
      <c r="BJ108" s="2">
        <v>103</v>
      </c>
      <c r="BK108" s="118">
        <v>47969</v>
      </c>
      <c r="BL108" s="5">
        <f t="shared" si="52"/>
        <v>567653.66455368092</v>
      </c>
      <c r="BM108" s="5">
        <f t="shared" si="53"/>
        <v>4348.8737853582215</v>
      </c>
      <c r="BN108" s="5">
        <f t="shared" si="25"/>
        <v>919.29956201306595</v>
      </c>
      <c r="BO108" s="35">
        <f t="shared" si="26"/>
        <v>1.9433671326389498E-2</v>
      </c>
      <c r="BP108" s="5">
        <f t="shared" si="27"/>
        <v>3429.5742233451556</v>
      </c>
      <c r="BQ108" s="35">
        <f t="shared" si="28"/>
        <v>7.2499999999999995E-2</v>
      </c>
      <c r="BR108" s="5">
        <f t="shared" si="54"/>
        <v>70765.635008331548</v>
      </c>
      <c r="BS108" s="5">
        <f t="shared" si="55"/>
        <v>377168.36488356534</v>
      </c>
      <c r="BT108" s="5">
        <f t="shared" si="29"/>
        <v>566734.36499166791</v>
      </c>
      <c r="BU108" s="5">
        <f t="shared" si="30"/>
        <v>447933.99989189691</v>
      </c>
      <c r="BV108" s="150"/>
      <c r="BW108" s="2">
        <v>103</v>
      </c>
      <c r="BX108" s="118">
        <v>47969</v>
      </c>
      <c r="BY108" s="5">
        <f t="shared" si="56"/>
        <v>564948.73240300629</v>
      </c>
      <c r="BZ108" s="5">
        <f t="shared" si="57"/>
        <v>4241.3034067672888</v>
      </c>
      <c r="CA108" s="5">
        <f t="shared" si="31"/>
        <v>945.76913441641864</v>
      </c>
      <c r="CB108" s="35">
        <f t="shared" si="32"/>
        <v>2.0088954912285826E-2</v>
      </c>
      <c r="CC108" s="5">
        <f t="shared" si="33"/>
        <v>3295.5342723508702</v>
      </c>
      <c r="CD108" s="35">
        <f t="shared" si="34"/>
        <v>7.0000000000000007E-2</v>
      </c>
      <c r="CE108" s="5">
        <f t="shared" si="58"/>
        <v>73497.036731409709</v>
      </c>
      <c r="CF108" s="5">
        <f t="shared" si="59"/>
        <v>363357.21416562097</v>
      </c>
      <c r="CG108" s="5">
        <f t="shared" si="35"/>
        <v>564002.96326858993</v>
      </c>
      <c r="CH108" s="5">
        <f t="shared" si="36"/>
        <v>436854.2508970307</v>
      </c>
    </row>
    <row r="109" spans="9:86" ht="14.25" customHeight="1">
      <c r="I109" s="150"/>
      <c r="J109" s="2">
        <v>104</v>
      </c>
      <c r="K109" s="118">
        <v>48000</v>
      </c>
      <c r="L109" s="5">
        <f t="shared" si="37"/>
        <v>576876.90884838905</v>
      </c>
      <c r="M109" s="5">
        <f t="shared" si="0"/>
        <v>4789.3246008246488</v>
      </c>
      <c r="N109" s="5">
        <f t="shared" si="1"/>
        <v>823.29585249197407</v>
      </c>
      <c r="O109" s="35">
        <f t="shared" si="2"/>
        <v>1.7125924228144428E-2</v>
      </c>
      <c r="P109" s="5">
        <f t="shared" si="3"/>
        <v>3966.0287483326747</v>
      </c>
      <c r="Q109" s="35">
        <f t="shared" si="4"/>
        <v>8.2500000000000004E-2</v>
      </c>
      <c r="R109" s="5">
        <f t="shared" si="38"/>
        <v>61446.387004103119</v>
      </c>
      <c r="S109" s="5">
        <f t="shared" si="39"/>
        <v>436643.37148166046</v>
      </c>
      <c r="T109" s="5">
        <f t="shared" si="5"/>
        <v>576053.61299589707</v>
      </c>
      <c r="U109" s="5">
        <f t="shared" si="6"/>
        <v>498089.75848576357</v>
      </c>
      <c r="V109" s="150"/>
      <c r="W109" s="2">
        <v>104</v>
      </c>
      <c r="X109" s="118">
        <v>48000</v>
      </c>
      <c r="Y109" s="5">
        <f t="shared" si="40"/>
        <v>574456.75017573987</v>
      </c>
      <c r="Z109" s="5">
        <f t="shared" si="41"/>
        <v>4677.7491584810314</v>
      </c>
      <c r="AA109" s="5">
        <f t="shared" si="7"/>
        <v>848.03749064276553</v>
      </c>
      <c r="AB109" s="35">
        <f t="shared" si="8"/>
        <v>1.7714910451657101E-2</v>
      </c>
      <c r="AC109" s="5">
        <f t="shared" si="9"/>
        <v>3829.7116678382658</v>
      </c>
      <c r="AD109" s="35">
        <f t="shared" si="10"/>
        <v>0.08</v>
      </c>
      <c r="AE109" s="5">
        <f t="shared" si="42"/>
        <v>63891.287314903253</v>
      </c>
      <c r="AF109" s="5">
        <f t="shared" si="43"/>
        <v>422594.62516712415</v>
      </c>
      <c r="AG109" s="5">
        <f t="shared" si="11"/>
        <v>573608.71268509713</v>
      </c>
      <c r="AH109" s="5">
        <f t="shared" si="12"/>
        <v>486485.91248202743</v>
      </c>
      <c r="AI109" s="150"/>
      <c r="AJ109" s="2">
        <v>104</v>
      </c>
      <c r="AK109" s="118">
        <v>48000</v>
      </c>
      <c r="AL109" s="5">
        <f t="shared" si="44"/>
        <v>571960.30500610126</v>
      </c>
      <c r="AM109" s="5">
        <f t="shared" si="45"/>
        <v>4567.1280654389093</v>
      </c>
      <c r="AN109" s="5">
        <f t="shared" si="13"/>
        <v>873.21776227450528</v>
      </c>
      <c r="AO109" s="35">
        <f t="shared" si="14"/>
        <v>1.8320525140607939E-2</v>
      </c>
      <c r="AP109" s="5">
        <f t="shared" si="15"/>
        <v>3693.910303164404</v>
      </c>
      <c r="AQ109" s="35">
        <f t="shared" si="16"/>
        <v>7.7499999999999999E-2</v>
      </c>
      <c r="AR109" s="5">
        <f t="shared" si="46"/>
        <v>66412.912756172984</v>
      </c>
      <c r="AS109" s="5">
        <f t="shared" si="47"/>
        <v>408568.40604947356</v>
      </c>
      <c r="AT109" s="5">
        <f t="shared" si="17"/>
        <v>571087.08724382671</v>
      </c>
      <c r="AU109" s="5">
        <f t="shared" si="18"/>
        <v>474981.31880564656</v>
      </c>
      <c r="AV109" s="150"/>
      <c r="AW109" s="2">
        <v>104</v>
      </c>
      <c r="AX109" s="118">
        <v>48000</v>
      </c>
      <c r="AY109" s="5">
        <f t="shared" si="48"/>
        <v>569386.50754926109</v>
      </c>
      <c r="AZ109" s="5">
        <f t="shared" si="49"/>
        <v>4457.4924920239573</v>
      </c>
      <c r="BA109" s="5">
        <f t="shared" si="19"/>
        <v>898.82681984107558</v>
      </c>
      <c r="BB109" s="35">
        <f t="shared" si="20"/>
        <v>1.8943058353309769E-2</v>
      </c>
      <c r="BC109" s="5">
        <f t="shared" si="21"/>
        <v>3558.6656721828817</v>
      </c>
      <c r="BD109" s="35">
        <f t="shared" si="22"/>
        <v>7.4999999999999997E-2</v>
      </c>
      <c r="BE109" s="5">
        <f t="shared" si="50"/>
        <v>69012.319270580047</v>
      </c>
      <c r="BF109" s="5">
        <f t="shared" si="51"/>
        <v>394566.89989991148</v>
      </c>
      <c r="BG109" s="5">
        <f t="shared" si="23"/>
        <v>568487.68072942004</v>
      </c>
      <c r="BH109" s="5">
        <f t="shared" si="24"/>
        <v>463579.21917049156</v>
      </c>
      <c r="BI109" s="150"/>
      <c r="BJ109" s="2">
        <v>104</v>
      </c>
      <c r="BK109" s="118">
        <v>48000</v>
      </c>
      <c r="BL109" s="5">
        <f t="shared" si="52"/>
        <v>566734.36499166791</v>
      </c>
      <c r="BM109" s="5">
        <f t="shared" si="53"/>
        <v>4348.8737853582215</v>
      </c>
      <c r="BN109" s="5">
        <f t="shared" si="25"/>
        <v>924.8536635335613</v>
      </c>
      <c r="BO109" s="35">
        <f t="shared" si="26"/>
        <v>1.9582796893860319E-2</v>
      </c>
      <c r="BP109" s="5">
        <f t="shared" si="27"/>
        <v>3424.0201218246602</v>
      </c>
      <c r="BQ109" s="35">
        <f t="shared" si="28"/>
        <v>7.2499999999999995E-2</v>
      </c>
      <c r="BR109" s="5">
        <f t="shared" si="54"/>
        <v>71690.488671865111</v>
      </c>
      <c r="BS109" s="5">
        <f t="shared" si="55"/>
        <v>380592.38500538998</v>
      </c>
      <c r="BT109" s="5">
        <f t="shared" si="29"/>
        <v>565809.51132813434</v>
      </c>
      <c r="BU109" s="5">
        <f t="shared" si="30"/>
        <v>452282.87367725512</v>
      </c>
      <c r="BV109" s="150"/>
      <c r="BW109" s="2">
        <v>104</v>
      </c>
      <c r="BX109" s="118">
        <v>48000</v>
      </c>
      <c r="BY109" s="5">
        <f t="shared" si="56"/>
        <v>564002.96326858993</v>
      </c>
      <c r="BZ109" s="5">
        <f t="shared" si="57"/>
        <v>4241.3034067672888</v>
      </c>
      <c r="CA109" s="5">
        <f t="shared" si="31"/>
        <v>951.28612103384739</v>
      </c>
      <c r="CB109" s="35">
        <f t="shared" si="32"/>
        <v>2.0240023893225365E-2</v>
      </c>
      <c r="CC109" s="5">
        <f t="shared" si="33"/>
        <v>3290.0172857334414</v>
      </c>
      <c r="CD109" s="35">
        <f t="shared" si="34"/>
        <v>7.0000000000000007E-2</v>
      </c>
      <c r="CE109" s="5">
        <f t="shared" si="58"/>
        <v>74448.322852443554</v>
      </c>
      <c r="CF109" s="5">
        <f t="shared" si="59"/>
        <v>366647.2314513544</v>
      </c>
      <c r="CG109" s="5">
        <f t="shared" si="35"/>
        <v>563051.6771475561</v>
      </c>
      <c r="CH109" s="5">
        <f t="shared" si="36"/>
        <v>441095.55430379795</v>
      </c>
    </row>
    <row r="110" spans="9:86" ht="14.25" customHeight="1">
      <c r="I110" s="150"/>
      <c r="J110" s="2">
        <v>105</v>
      </c>
      <c r="K110" s="118">
        <v>48030</v>
      </c>
      <c r="L110" s="5">
        <f t="shared" si="37"/>
        <v>576053.61299589707</v>
      </c>
      <c r="M110" s="5">
        <f t="shared" si="0"/>
        <v>4789.3246008246488</v>
      </c>
      <c r="N110" s="5">
        <f t="shared" si="1"/>
        <v>828.95601147785646</v>
      </c>
      <c r="O110" s="35">
        <f t="shared" si="2"/>
        <v>1.7268309604031817E-2</v>
      </c>
      <c r="P110" s="5">
        <f t="shared" si="3"/>
        <v>3960.3685893467923</v>
      </c>
      <c r="Q110" s="35">
        <f t="shared" si="4"/>
        <v>8.2500000000000004E-2</v>
      </c>
      <c r="R110" s="5">
        <f t="shared" si="38"/>
        <v>62275.343015580976</v>
      </c>
      <c r="S110" s="5">
        <f t="shared" si="39"/>
        <v>440603.74007100728</v>
      </c>
      <c r="T110" s="5">
        <f t="shared" si="5"/>
        <v>575224.65698441921</v>
      </c>
      <c r="U110" s="5">
        <f t="shared" si="6"/>
        <v>502879.08308658825</v>
      </c>
      <c r="V110" s="150"/>
      <c r="W110" s="2">
        <v>105</v>
      </c>
      <c r="X110" s="118">
        <v>48030</v>
      </c>
      <c r="Y110" s="5">
        <f t="shared" si="40"/>
        <v>573608.71268509713</v>
      </c>
      <c r="Z110" s="5">
        <f t="shared" si="41"/>
        <v>4677.7491584810314</v>
      </c>
      <c r="AA110" s="5">
        <f t="shared" si="7"/>
        <v>853.69107391371699</v>
      </c>
      <c r="AB110" s="35">
        <f t="shared" si="8"/>
        <v>1.7859374623182499E-2</v>
      </c>
      <c r="AC110" s="5">
        <f t="shared" si="9"/>
        <v>3824.0580845673144</v>
      </c>
      <c r="AD110" s="35">
        <f t="shared" si="10"/>
        <v>0.08</v>
      </c>
      <c r="AE110" s="5">
        <f t="shared" si="42"/>
        <v>64744.97838881697</v>
      </c>
      <c r="AF110" s="5">
        <f t="shared" si="43"/>
        <v>426418.68325169146</v>
      </c>
      <c r="AG110" s="5">
        <f t="shared" si="11"/>
        <v>572755.02161118342</v>
      </c>
      <c r="AH110" s="5">
        <f t="shared" si="12"/>
        <v>491163.66164050845</v>
      </c>
      <c r="AI110" s="150"/>
      <c r="AJ110" s="2">
        <v>105</v>
      </c>
      <c r="AK110" s="118">
        <v>48030</v>
      </c>
      <c r="AL110" s="5">
        <f t="shared" si="44"/>
        <v>571087.08724382671</v>
      </c>
      <c r="AM110" s="5">
        <f t="shared" si="45"/>
        <v>4567.1280654389093</v>
      </c>
      <c r="AN110" s="5">
        <f t="shared" si="13"/>
        <v>878.85729365586167</v>
      </c>
      <c r="AO110" s="35">
        <f t="shared" si="14"/>
        <v>1.8467039019860701E-2</v>
      </c>
      <c r="AP110" s="5">
        <f t="shared" si="15"/>
        <v>3688.2707717830476</v>
      </c>
      <c r="AQ110" s="35">
        <f t="shared" si="16"/>
        <v>7.7499999999999999E-2</v>
      </c>
      <c r="AR110" s="5">
        <f t="shared" si="46"/>
        <v>67291.770049828847</v>
      </c>
      <c r="AS110" s="5">
        <f t="shared" si="47"/>
        <v>412256.67682125658</v>
      </c>
      <c r="AT110" s="5">
        <f t="shared" si="17"/>
        <v>570208.22995017085</v>
      </c>
      <c r="AU110" s="5">
        <f t="shared" si="18"/>
        <v>479548.44687108544</v>
      </c>
      <c r="AV110" s="150"/>
      <c r="AW110" s="2">
        <v>105</v>
      </c>
      <c r="AX110" s="118">
        <v>48030</v>
      </c>
      <c r="AY110" s="5">
        <f t="shared" si="48"/>
        <v>568487.68072942004</v>
      </c>
      <c r="AZ110" s="5">
        <f t="shared" si="49"/>
        <v>4457.4924920239573</v>
      </c>
      <c r="BA110" s="5">
        <f t="shared" si="19"/>
        <v>904.44448746508215</v>
      </c>
      <c r="BB110" s="35">
        <f t="shared" si="20"/>
        <v>1.9091590226995241E-2</v>
      </c>
      <c r="BC110" s="5">
        <f t="shared" si="21"/>
        <v>3553.0480045588752</v>
      </c>
      <c r="BD110" s="35">
        <f t="shared" si="22"/>
        <v>7.4999999999999997E-2</v>
      </c>
      <c r="BE110" s="5">
        <f t="shared" si="50"/>
        <v>69916.763758045126</v>
      </c>
      <c r="BF110" s="5">
        <f t="shared" si="51"/>
        <v>398119.94790447038</v>
      </c>
      <c r="BG110" s="5">
        <f t="shared" si="23"/>
        <v>567583.23624195496</v>
      </c>
      <c r="BH110" s="5">
        <f t="shared" si="24"/>
        <v>468036.71166251553</v>
      </c>
      <c r="BI110" s="150"/>
      <c r="BJ110" s="2">
        <v>105</v>
      </c>
      <c r="BK110" s="118">
        <v>48030</v>
      </c>
      <c r="BL110" s="5">
        <f t="shared" si="52"/>
        <v>565809.51132813434</v>
      </c>
      <c r="BM110" s="5">
        <f t="shared" si="53"/>
        <v>4348.8737853582215</v>
      </c>
      <c r="BN110" s="5">
        <f t="shared" si="25"/>
        <v>930.44132108407666</v>
      </c>
      <c r="BO110" s="35">
        <f t="shared" si="26"/>
        <v>1.9733312412512173E-2</v>
      </c>
      <c r="BP110" s="5">
        <f t="shared" si="27"/>
        <v>3418.4324642741449</v>
      </c>
      <c r="BQ110" s="35">
        <f t="shared" si="28"/>
        <v>7.2499999999999995E-2</v>
      </c>
      <c r="BR110" s="5">
        <f t="shared" si="54"/>
        <v>72620.929992949183</v>
      </c>
      <c r="BS110" s="5">
        <f t="shared" si="55"/>
        <v>384010.81746966415</v>
      </c>
      <c r="BT110" s="5">
        <f t="shared" si="29"/>
        <v>564879.07000705029</v>
      </c>
      <c r="BU110" s="5">
        <f t="shared" si="30"/>
        <v>456631.74746261333</v>
      </c>
      <c r="BV110" s="150"/>
      <c r="BW110" s="2">
        <v>105</v>
      </c>
      <c r="BX110" s="118">
        <v>48030</v>
      </c>
      <c r="BY110" s="5">
        <f t="shared" si="56"/>
        <v>563051.6771475561</v>
      </c>
      <c r="BZ110" s="5">
        <f t="shared" si="57"/>
        <v>4241.3034067672888</v>
      </c>
      <c r="CA110" s="5">
        <f t="shared" si="31"/>
        <v>956.83529007321158</v>
      </c>
      <c r="CB110" s="35">
        <f t="shared" si="32"/>
        <v>2.0392486066371316E-2</v>
      </c>
      <c r="CC110" s="5">
        <f t="shared" si="33"/>
        <v>3284.4681166940773</v>
      </c>
      <c r="CD110" s="35">
        <f t="shared" si="34"/>
        <v>7.0000000000000007E-2</v>
      </c>
      <c r="CE110" s="5">
        <f t="shared" si="58"/>
        <v>75405.158142516768</v>
      </c>
      <c r="CF110" s="5">
        <f t="shared" si="59"/>
        <v>369931.69956804847</v>
      </c>
      <c r="CG110" s="5">
        <f t="shared" si="35"/>
        <v>562094.84185748291</v>
      </c>
      <c r="CH110" s="5">
        <f t="shared" si="36"/>
        <v>445336.85771056521</v>
      </c>
    </row>
    <row r="111" spans="9:86" ht="14.25" customHeight="1">
      <c r="I111" s="150"/>
      <c r="J111" s="2">
        <v>106</v>
      </c>
      <c r="K111" s="118">
        <v>48061</v>
      </c>
      <c r="L111" s="5">
        <f t="shared" si="37"/>
        <v>575224.65698441921</v>
      </c>
      <c r="M111" s="5">
        <f t="shared" si="0"/>
        <v>4789.3246008246488</v>
      </c>
      <c r="N111" s="5">
        <f t="shared" si="1"/>
        <v>834.65508405676655</v>
      </c>
      <c r="O111" s="35">
        <f t="shared" si="2"/>
        <v>1.7412085673080759E-2</v>
      </c>
      <c r="P111" s="5">
        <f t="shared" si="3"/>
        <v>3954.6695167678822</v>
      </c>
      <c r="Q111" s="35">
        <f t="shared" si="4"/>
        <v>8.2500000000000004E-2</v>
      </c>
      <c r="R111" s="5">
        <f t="shared" si="38"/>
        <v>63109.998099637742</v>
      </c>
      <c r="S111" s="5">
        <f t="shared" si="39"/>
        <v>444558.40958777518</v>
      </c>
      <c r="T111" s="5">
        <f t="shared" si="5"/>
        <v>574390.00190036243</v>
      </c>
      <c r="U111" s="5">
        <f t="shared" si="6"/>
        <v>507668.40768741292</v>
      </c>
      <c r="V111" s="150"/>
      <c r="W111" s="2">
        <v>106</v>
      </c>
      <c r="X111" s="118">
        <v>48061</v>
      </c>
      <c r="Y111" s="5">
        <f t="shared" si="40"/>
        <v>572755.02161118342</v>
      </c>
      <c r="Z111" s="5">
        <f t="shared" si="41"/>
        <v>4677.7491584810314</v>
      </c>
      <c r="AA111" s="5">
        <f t="shared" si="7"/>
        <v>859.38234773980821</v>
      </c>
      <c r="AB111" s="35">
        <f t="shared" si="8"/>
        <v>1.8005233972227714E-2</v>
      </c>
      <c r="AC111" s="5">
        <f t="shared" si="9"/>
        <v>3818.3668107412232</v>
      </c>
      <c r="AD111" s="35">
        <f t="shared" si="10"/>
        <v>0.08</v>
      </c>
      <c r="AE111" s="5">
        <f t="shared" si="42"/>
        <v>65604.360736556773</v>
      </c>
      <c r="AF111" s="5">
        <f t="shared" si="43"/>
        <v>430237.05006243265</v>
      </c>
      <c r="AG111" s="5">
        <f t="shared" si="11"/>
        <v>571895.63926344365</v>
      </c>
      <c r="AH111" s="5">
        <f t="shared" si="12"/>
        <v>495841.41079898941</v>
      </c>
      <c r="AI111" s="150"/>
      <c r="AJ111" s="2">
        <v>106</v>
      </c>
      <c r="AK111" s="118">
        <v>48061</v>
      </c>
      <c r="AL111" s="5">
        <f t="shared" si="44"/>
        <v>570208.22995017085</v>
      </c>
      <c r="AM111" s="5">
        <f t="shared" si="45"/>
        <v>4567.1280654389093</v>
      </c>
      <c r="AN111" s="5">
        <f t="shared" si="13"/>
        <v>884.53324701072279</v>
      </c>
      <c r="AO111" s="35">
        <f t="shared" si="14"/>
        <v>1.8614952234302616E-2</v>
      </c>
      <c r="AP111" s="5">
        <f t="shared" si="15"/>
        <v>3682.5948184281865</v>
      </c>
      <c r="AQ111" s="35">
        <f t="shared" si="16"/>
        <v>7.7499999999999999E-2</v>
      </c>
      <c r="AR111" s="5">
        <f t="shared" si="46"/>
        <v>68176.303296839571</v>
      </c>
      <c r="AS111" s="5">
        <f t="shared" si="47"/>
        <v>415939.27163968474</v>
      </c>
      <c r="AT111" s="5">
        <f t="shared" si="17"/>
        <v>569323.69670316018</v>
      </c>
      <c r="AU111" s="5">
        <f t="shared" si="18"/>
        <v>484115.57493652432</v>
      </c>
      <c r="AV111" s="150"/>
      <c r="AW111" s="2">
        <v>106</v>
      </c>
      <c r="AX111" s="118">
        <v>48061</v>
      </c>
      <c r="AY111" s="5">
        <f t="shared" si="48"/>
        <v>567583.23624195496</v>
      </c>
      <c r="AZ111" s="5">
        <f t="shared" si="49"/>
        <v>4457.4924920239573</v>
      </c>
      <c r="BA111" s="5">
        <f t="shared" si="19"/>
        <v>910.0972655117389</v>
      </c>
      <c r="BB111" s="35">
        <f t="shared" si="20"/>
        <v>1.9241525275572591E-2</v>
      </c>
      <c r="BC111" s="5">
        <f t="shared" si="21"/>
        <v>3547.3952265122184</v>
      </c>
      <c r="BD111" s="35">
        <f t="shared" si="22"/>
        <v>7.4999999999999997E-2</v>
      </c>
      <c r="BE111" s="5">
        <f t="shared" si="50"/>
        <v>70826.861023556863</v>
      </c>
      <c r="BF111" s="5">
        <f t="shared" si="51"/>
        <v>401667.3431309826</v>
      </c>
      <c r="BG111" s="5">
        <f t="shared" si="23"/>
        <v>566673.13897644321</v>
      </c>
      <c r="BH111" s="5">
        <f t="shared" si="24"/>
        <v>472494.20415453945</v>
      </c>
      <c r="BI111" s="150"/>
      <c r="BJ111" s="2">
        <v>106</v>
      </c>
      <c r="BK111" s="118">
        <v>48061</v>
      </c>
      <c r="BL111" s="5">
        <f t="shared" si="52"/>
        <v>564879.07000705029</v>
      </c>
      <c r="BM111" s="5">
        <f t="shared" si="53"/>
        <v>4348.8737853582215</v>
      </c>
      <c r="BN111" s="5">
        <f t="shared" si="25"/>
        <v>936.0627373989596</v>
      </c>
      <c r="BO111" s="35">
        <f t="shared" si="26"/>
        <v>1.9885234637295586E-2</v>
      </c>
      <c r="BP111" s="5">
        <f t="shared" si="27"/>
        <v>3412.8110479592619</v>
      </c>
      <c r="BQ111" s="35">
        <f t="shared" si="28"/>
        <v>7.2499999999999995E-2</v>
      </c>
      <c r="BR111" s="5">
        <f t="shared" si="54"/>
        <v>73556.992730348138</v>
      </c>
      <c r="BS111" s="5">
        <f t="shared" si="55"/>
        <v>387423.62851762341</v>
      </c>
      <c r="BT111" s="5">
        <f t="shared" si="29"/>
        <v>563943.00726965128</v>
      </c>
      <c r="BU111" s="5">
        <f t="shared" si="30"/>
        <v>460980.62124797155</v>
      </c>
      <c r="BV111" s="150"/>
      <c r="BW111" s="2">
        <v>106</v>
      </c>
      <c r="BX111" s="118">
        <v>48061</v>
      </c>
      <c r="BY111" s="5">
        <f t="shared" si="56"/>
        <v>562094.84185748291</v>
      </c>
      <c r="BZ111" s="5">
        <f t="shared" si="57"/>
        <v>4241.3034067672888</v>
      </c>
      <c r="CA111" s="5">
        <f t="shared" si="31"/>
        <v>962.41682926530484</v>
      </c>
      <c r="CB111" s="35">
        <f t="shared" si="32"/>
        <v>2.0546358178664563E-2</v>
      </c>
      <c r="CC111" s="5">
        <f t="shared" si="33"/>
        <v>3278.886577501984</v>
      </c>
      <c r="CD111" s="35">
        <f t="shared" si="34"/>
        <v>7.0000000000000007E-2</v>
      </c>
      <c r="CE111" s="5">
        <f t="shared" si="58"/>
        <v>76367.574971782073</v>
      </c>
      <c r="CF111" s="5">
        <f t="shared" si="59"/>
        <v>373210.58614555048</v>
      </c>
      <c r="CG111" s="5">
        <f t="shared" si="35"/>
        <v>561132.42502821761</v>
      </c>
      <c r="CH111" s="5">
        <f t="shared" si="36"/>
        <v>449578.16111733252</v>
      </c>
    </row>
    <row r="112" spans="9:86" ht="14.25" customHeight="1">
      <c r="I112" s="150"/>
      <c r="J112" s="2">
        <v>107</v>
      </c>
      <c r="K112" s="118">
        <v>48092</v>
      </c>
      <c r="L112" s="5">
        <f t="shared" si="37"/>
        <v>574390.00190036243</v>
      </c>
      <c r="M112" s="5">
        <f t="shared" si="0"/>
        <v>4789.3246008246488</v>
      </c>
      <c r="N112" s="5">
        <f t="shared" si="1"/>
        <v>840.39333775965724</v>
      </c>
      <c r="O112" s="35">
        <f t="shared" si="2"/>
        <v>1.7557269485455374E-2</v>
      </c>
      <c r="P112" s="5">
        <f t="shared" si="3"/>
        <v>3948.9312630649915</v>
      </c>
      <c r="Q112" s="35">
        <f t="shared" si="4"/>
        <v>8.2500000000000004E-2</v>
      </c>
      <c r="R112" s="5">
        <f t="shared" si="38"/>
        <v>63950.391437397397</v>
      </c>
      <c r="S112" s="5">
        <f t="shared" si="39"/>
        <v>448507.34085084015</v>
      </c>
      <c r="T112" s="5">
        <f t="shared" si="5"/>
        <v>573549.60856260278</v>
      </c>
      <c r="U112" s="5">
        <f t="shared" si="6"/>
        <v>512457.73228823754</v>
      </c>
      <c r="V112" s="150"/>
      <c r="W112" s="2">
        <v>107</v>
      </c>
      <c r="X112" s="118">
        <v>48092</v>
      </c>
      <c r="Y112" s="5">
        <f t="shared" si="40"/>
        <v>571895.63926344365</v>
      </c>
      <c r="Z112" s="5">
        <f t="shared" si="41"/>
        <v>4677.7491584810314</v>
      </c>
      <c r="AA112" s="5">
        <f t="shared" si="7"/>
        <v>865.11156339140689</v>
      </c>
      <c r="AB112" s="35">
        <f t="shared" si="8"/>
        <v>1.8152505541163468E-2</v>
      </c>
      <c r="AC112" s="5">
        <f t="shared" si="9"/>
        <v>3812.6375950896245</v>
      </c>
      <c r="AD112" s="35">
        <f t="shared" si="10"/>
        <v>0.08</v>
      </c>
      <c r="AE112" s="5">
        <f t="shared" si="42"/>
        <v>66469.472299948175</v>
      </c>
      <c r="AF112" s="5">
        <f t="shared" si="43"/>
        <v>434049.68765752227</v>
      </c>
      <c r="AG112" s="5">
        <f t="shared" si="11"/>
        <v>571030.52770005225</v>
      </c>
      <c r="AH112" s="5">
        <f t="shared" si="12"/>
        <v>500519.15995747043</v>
      </c>
      <c r="AI112" s="150"/>
      <c r="AJ112" s="2">
        <v>107</v>
      </c>
      <c r="AK112" s="118">
        <v>48092</v>
      </c>
      <c r="AL112" s="5">
        <f t="shared" si="44"/>
        <v>569323.69670316018</v>
      </c>
      <c r="AM112" s="5">
        <f t="shared" si="45"/>
        <v>4567.1280654389093</v>
      </c>
      <c r="AN112" s="5">
        <f t="shared" si="13"/>
        <v>890.24585756433316</v>
      </c>
      <c r="AO112" s="35">
        <f t="shared" si="14"/>
        <v>1.8764281818295689E-2</v>
      </c>
      <c r="AP112" s="5">
        <f t="shared" si="15"/>
        <v>3676.8822078745761</v>
      </c>
      <c r="AQ112" s="35">
        <f t="shared" si="16"/>
        <v>7.7499999999999999E-2</v>
      </c>
      <c r="AR112" s="5">
        <f t="shared" si="46"/>
        <v>69066.549154403911</v>
      </c>
      <c r="AS112" s="5">
        <f t="shared" si="47"/>
        <v>419616.1538475593</v>
      </c>
      <c r="AT112" s="5">
        <f t="shared" si="17"/>
        <v>568433.4508455958</v>
      </c>
      <c r="AU112" s="5">
        <f t="shared" si="18"/>
        <v>488682.70300196321</v>
      </c>
      <c r="AV112" s="150"/>
      <c r="AW112" s="2">
        <v>107</v>
      </c>
      <c r="AX112" s="118">
        <v>48092</v>
      </c>
      <c r="AY112" s="5">
        <f t="shared" si="48"/>
        <v>566673.13897644321</v>
      </c>
      <c r="AZ112" s="5">
        <f t="shared" si="49"/>
        <v>4457.4924920239573</v>
      </c>
      <c r="BA112" s="5">
        <f t="shared" si="19"/>
        <v>915.78537342118761</v>
      </c>
      <c r="BB112" s="35">
        <f t="shared" si="20"/>
        <v>1.9392880525277705E-2</v>
      </c>
      <c r="BC112" s="5">
        <f t="shared" si="21"/>
        <v>3541.7071186027697</v>
      </c>
      <c r="BD112" s="35">
        <f t="shared" si="22"/>
        <v>7.4999999999999997E-2</v>
      </c>
      <c r="BE112" s="5">
        <f t="shared" si="50"/>
        <v>71742.646396978045</v>
      </c>
      <c r="BF112" s="5">
        <f t="shared" si="51"/>
        <v>405209.05024958536</v>
      </c>
      <c r="BG112" s="5">
        <f t="shared" si="23"/>
        <v>565757.35360302206</v>
      </c>
      <c r="BH112" s="5">
        <f t="shared" si="24"/>
        <v>476951.69664656342</v>
      </c>
      <c r="BI112" s="150"/>
      <c r="BJ112" s="2">
        <v>107</v>
      </c>
      <c r="BK112" s="118">
        <v>48092</v>
      </c>
      <c r="BL112" s="5">
        <f t="shared" si="52"/>
        <v>563943.00726965128</v>
      </c>
      <c r="BM112" s="5">
        <f t="shared" si="53"/>
        <v>4348.8737853582215</v>
      </c>
      <c r="BN112" s="5">
        <f t="shared" si="25"/>
        <v>941.71811643741194</v>
      </c>
      <c r="BO112" s="35">
        <f t="shared" si="26"/>
        <v>2.0038580586292321E-2</v>
      </c>
      <c r="BP112" s="5">
        <f t="shared" si="27"/>
        <v>3407.1556689208096</v>
      </c>
      <c r="BQ112" s="35">
        <f t="shared" si="28"/>
        <v>7.2499999999999995E-2</v>
      </c>
      <c r="BR112" s="5">
        <f t="shared" si="54"/>
        <v>74498.710846785543</v>
      </c>
      <c r="BS112" s="5">
        <f t="shared" si="55"/>
        <v>390830.78418654425</v>
      </c>
      <c r="BT112" s="5">
        <f t="shared" si="29"/>
        <v>563001.28915321385</v>
      </c>
      <c r="BU112" s="5">
        <f t="shared" si="30"/>
        <v>465329.49503332982</v>
      </c>
      <c r="BV112" s="150"/>
      <c r="BW112" s="2">
        <v>107</v>
      </c>
      <c r="BX112" s="118">
        <v>48092</v>
      </c>
      <c r="BY112" s="5">
        <f t="shared" si="56"/>
        <v>561132.42502821761</v>
      </c>
      <c r="BZ112" s="5">
        <f t="shared" si="57"/>
        <v>4241.3034067672888</v>
      </c>
      <c r="CA112" s="5">
        <f t="shared" si="31"/>
        <v>968.03092743601928</v>
      </c>
      <c r="CB112" s="35">
        <f t="shared" si="32"/>
        <v>2.0701657240085672E-2</v>
      </c>
      <c r="CC112" s="5">
        <f t="shared" si="33"/>
        <v>3273.2724793312696</v>
      </c>
      <c r="CD112" s="35">
        <f t="shared" si="34"/>
        <v>7.0000000000000007E-2</v>
      </c>
      <c r="CE112" s="5">
        <f t="shared" si="58"/>
        <v>77335.605899218092</v>
      </c>
      <c r="CF112" s="5">
        <f t="shared" si="59"/>
        <v>376483.85862488177</v>
      </c>
      <c r="CG112" s="5">
        <f t="shared" si="35"/>
        <v>560164.39410078153</v>
      </c>
      <c r="CH112" s="5">
        <f t="shared" si="36"/>
        <v>453819.46452409984</v>
      </c>
    </row>
    <row r="113" spans="9:86" ht="14.25" customHeight="1">
      <c r="I113" s="150"/>
      <c r="J113" s="2">
        <v>108</v>
      </c>
      <c r="K113" s="118">
        <v>48122</v>
      </c>
      <c r="L113" s="5">
        <f t="shared" si="37"/>
        <v>573549.60856260278</v>
      </c>
      <c r="M113" s="5">
        <f t="shared" si="0"/>
        <v>4789.3246008246488</v>
      </c>
      <c r="N113" s="5">
        <f t="shared" si="1"/>
        <v>846.17104195675483</v>
      </c>
      <c r="O113" s="35">
        <f t="shared" si="2"/>
        <v>1.7703878360110059E-2</v>
      </c>
      <c r="P113" s="5">
        <f t="shared" si="3"/>
        <v>3943.1535588678939</v>
      </c>
      <c r="Q113" s="35">
        <f t="shared" si="4"/>
        <v>8.2500000000000004E-2</v>
      </c>
      <c r="R113" s="5">
        <f t="shared" si="38"/>
        <v>64796.56247935415</v>
      </c>
      <c r="S113" s="5">
        <f t="shared" si="39"/>
        <v>452450.49440970802</v>
      </c>
      <c r="T113" s="5">
        <f t="shared" si="5"/>
        <v>572703.43752064602</v>
      </c>
      <c r="U113" s="5">
        <f t="shared" si="6"/>
        <v>517247.05688906217</v>
      </c>
      <c r="V113" s="150"/>
      <c r="W113" s="2">
        <v>108</v>
      </c>
      <c r="X113" s="118">
        <v>48122</v>
      </c>
      <c r="Y113" s="5">
        <f t="shared" si="40"/>
        <v>571030.52770005225</v>
      </c>
      <c r="Z113" s="5">
        <f t="shared" si="41"/>
        <v>4677.7491584810314</v>
      </c>
      <c r="AA113" s="5">
        <f t="shared" si="7"/>
        <v>870.87897381401626</v>
      </c>
      <c r="AB113" s="35">
        <f t="shared" si="8"/>
        <v>1.8301206641017975E-2</v>
      </c>
      <c r="AC113" s="5">
        <f t="shared" si="9"/>
        <v>3806.8701846670151</v>
      </c>
      <c r="AD113" s="35">
        <f t="shared" si="10"/>
        <v>0.08</v>
      </c>
      <c r="AE113" s="5">
        <f t="shared" si="42"/>
        <v>67340.351273762193</v>
      </c>
      <c r="AF113" s="5">
        <f t="shared" si="43"/>
        <v>437856.55784218927</v>
      </c>
      <c r="AG113" s="5">
        <f t="shared" si="11"/>
        <v>570159.64872623829</v>
      </c>
      <c r="AH113" s="5">
        <f t="shared" si="12"/>
        <v>505196.90911595145</v>
      </c>
      <c r="AI113" s="150"/>
      <c r="AJ113" s="2">
        <v>108</v>
      </c>
      <c r="AK113" s="118">
        <v>48122</v>
      </c>
      <c r="AL113" s="5">
        <f t="shared" si="44"/>
        <v>568433.4508455958</v>
      </c>
      <c r="AM113" s="5">
        <f t="shared" si="45"/>
        <v>4567.1280654389093</v>
      </c>
      <c r="AN113" s="5">
        <f t="shared" si="13"/>
        <v>895.99536206110315</v>
      </c>
      <c r="AO113" s="35">
        <f t="shared" si="14"/>
        <v>1.8915045074737867E-2</v>
      </c>
      <c r="AP113" s="5">
        <f t="shared" si="15"/>
        <v>3671.1327033778061</v>
      </c>
      <c r="AQ113" s="35">
        <f t="shared" si="16"/>
        <v>7.7499999999999999E-2</v>
      </c>
      <c r="AR113" s="5">
        <f t="shared" si="46"/>
        <v>69962.544516465015</v>
      </c>
      <c r="AS113" s="5">
        <f t="shared" si="47"/>
        <v>423287.2865509371</v>
      </c>
      <c r="AT113" s="5">
        <f t="shared" si="17"/>
        <v>567537.45548353472</v>
      </c>
      <c r="AU113" s="5">
        <f t="shared" si="18"/>
        <v>493249.83106740215</v>
      </c>
      <c r="AV113" s="150"/>
      <c r="AW113" s="2">
        <v>108</v>
      </c>
      <c r="AX113" s="118">
        <v>48122</v>
      </c>
      <c r="AY113" s="5">
        <f t="shared" si="48"/>
        <v>565757.35360302206</v>
      </c>
      <c r="AZ113" s="5">
        <f t="shared" si="49"/>
        <v>4457.4924920239573</v>
      </c>
      <c r="BA113" s="5">
        <f t="shared" si="19"/>
        <v>921.50903200506991</v>
      </c>
      <c r="BB113" s="35">
        <f t="shared" si="20"/>
        <v>1.9545673270771204E-2</v>
      </c>
      <c r="BC113" s="5">
        <f t="shared" si="21"/>
        <v>3535.9834600188874</v>
      </c>
      <c r="BD113" s="35">
        <f t="shared" si="22"/>
        <v>7.4999999999999997E-2</v>
      </c>
      <c r="BE113" s="5">
        <f t="shared" si="50"/>
        <v>72664.155428983111</v>
      </c>
      <c r="BF113" s="5">
        <f t="shared" si="51"/>
        <v>408745.03370960423</v>
      </c>
      <c r="BG113" s="5">
        <f t="shared" si="23"/>
        <v>564835.84457101696</v>
      </c>
      <c r="BH113" s="5">
        <f t="shared" si="24"/>
        <v>481409.18913858733</v>
      </c>
      <c r="BI113" s="150"/>
      <c r="BJ113" s="2">
        <v>108</v>
      </c>
      <c r="BK113" s="118">
        <v>48122</v>
      </c>
      <c r="BL113" s="5">
        <f t="shared" si="52"/>
        <v>563001.28915321385</v>
      </c>
      <c r="BM113" s="5">
        <f t="shared" si="53"/>
        <v>4348.8737853582215</v>
      </c>
      <c r="BN113" s="5">
        <f t="shared" si="25"/>
        <v>947.40766339088805</v>
      </c>
      <c r="BO113" s="35">
        <f t="shared" si="26"/>
        <v>2.0193367545907615E-2</v>
      </c>
      <c r="BP113" s="5">
        <f t="shared" si="27"/>
        <v>3401.4661219673335</v>
      </c>
      <c r="BQ113" s="35">
        <f t="shared" si="28"/>
        <v>7.2499999999999995E-2</v>
      </c>
      <c r="BR113" s="5">
        <f t="shared" si="54"/>
        <v>75446.118510176428</v>
      </c>
      <c r="BS113" s="5">
        <f t="shared" si="55"/>
        <v>394232.2503085116</v>
      </c>
      <c r="BT113" s="5">
        <f t="shared" si="29"/>
        <v>562053.88148982299</v>
      </c>
      <c r="BU113" s="5">
        <f t="shared" si="30"/>
        <v>469678.36881868803</v>
      </c>
      <c r="BV113" s="150"/>
      <c r="BW113" s="2">
        <v>108</v>
      </c>
      <c r="BX113" s="118">
        <v>48122</v>
      </c>
      <c r="BY113" s="5">
        <f t="shared" si="56"/>
        <v>560164.39410078153</v>
      </c>
      <c r="BZ113" s="5">
        <f t="shared" si="57"/>
        <v>4241.3034067672888</v>
      </c>
      <c r="CA113" s="5">
        <f t="shared" si="31"/>
        <v>973.67777451272968</v>
      </c>
      <c r="CB113" s="35">
        <f t="shared" si="32"/>
        <v>2.0858400528846563E-2</v>
      </c>
      <c r="CC113" s="5">
        <f t="shared" si="33"/>
        <v>3267.6256322545592</v>
      </c>
      <c r="CD113" s="35">
        <f t="shared" si="34"/>
        <v>7.0000000000000007E-2</v>
      </c>
      <c r="CE113" s="5">
        <f t="shared" si="58"/>
        <v>78309.283673730824</v>
      </c>
      <c r="CF113" s="5">
        <f t="shared" si="59"/>
        <v>379751.48425713636</v>
      </c>
      <c r="CG113" s="5">
        <f t="shared" si="35"/>
        <v>559190.71632626886</v>
      </c>
      <c r="CH113" s="5">
        <f t="shared" si="36"/>
        <v>458060.76793086715</v>
      </c>
    </row>
    <row r="114" spans="9:86" ht="14.25" customHeight="1">
      <c r="I114" s="150"/>
      <c r="J114" s="2">
        <v>109</v>
      </c>
      <c r="K114" s="118">
        <v>48153</v>
      </c>
      <c r="L114" s="5">
        <f t="shared" si="37"/>
        <v>572703.43752064602</v>
      </c>
      <c r="M114" s="5">
        <f t="shared" si="0"/>
        <v>4789.3246008246488</v>
      </c>
      <c r="N114" s="5">
        <f t="shared" si="1"/>
        <v>851.98846787020739</v>
      </c>
      <c r="O114" s="35">
        <f t="shared" si="2"/>
        <v>1.7851929890108118E-2</v>
      </c>
      <c r="P114" s="5">
        <f t="shared" si="3"/>
        <v>3937.3361329544414</v>
      </c>
      <c r="Q114" s="35">
        <f t="shared" si="4"/>
        <v>8.2500000000000004E-2</v>
      </c>
      <c r="R114" s="5">
        <f t="shared" si="38"/>
        <v>65648.550947224358</v>
      </c>
      <c r="S114" s="5">
        <f t="shared" si="39"/>
        <v>456387.83054266247</v>
      </c>
      <c r="T114" s="5">
        <f t="shared" si="5"/>
        <v>571851.44905277586</v>
      </c>
      <c r="U114" s="5">
        <f t="shared" si="6"/>
        <v>522036.38148988684</v>
      </c>
      <c r="V114" s="150"/>
      <c r="W114" s="2">
        <v>109</v>
      </c>
      <c r="X114" s="118">
        <v>48153</v>
      </c>
      <c r="Y114" s="5">
        <f t="shared" si="40"/>
        <v>570159.64872623829</v>
      </c>
      <c r="Z114" s="5">
        <f t="shared" si="41"/>
        <v>4677.7491584810314</v>
      </c>
      <c r="AA114" s="5">
        <f t="shared" si="7"/>
        <v>876.68483363944233</v>
      </c>
      <c r="AB114" s="35">
        <f t="shared" si="8"/>
        <v>1.8451354856794826E-2</v>
      </c>
      <c r="AC114" s="5">
        <f t="shared" si="9"/>
        <v>3801.064324841589</v>
      </c>
      <c r="AD114" s="35">
        <f t="shared" si="10"/>
        <v>0.08</v>
      </c>
      <c r="AE114" s="5">
        <f t="shared" si="42"/>
        <v>68217.03610740164</v>
      </c>
      <c r="AF114" s="5">
        <f t="shared" si="43"/>
        <v>441657.62216703087</v>
      </c>
      <c r="AG114" s="5">
        <f t="shared" si="11"/>
        <v>569282.96389259887</v>
      </c>
      <c r="AH114" s="5">
        <f t="shared" si="12"/>
        <v>509874.65827443253</v>
      </c>
      <c r="AI114" s="150"/>
      <c r="AJ114" s="2">
        <v>109</v>
      </c>
      <c r="AK114" s="118">
        <v>48153</v>
      </c>
      <c r="AL114" s="5">
        <f t="shared" si="44"/>
        <v>567537.45548353472</v>
      </c>
      <c r="AM114" s="5">
        <f t="shared" si="45"/>
        <v>4567.1280654389093</v>
      </c>
      <c r="AN114" s="5">
        <f t="shared" si="13"/>
        <v>901.78199877441421</v>
      </c>
      <c r="AO114" s="35">
        <f t="shared" si="14"/>
        <v>1.9067259580380098E-2</v>
      </c>
      <c r="AP114" s="5">
        <f t="shared" si="15"/>
        <v>3665.3460666644951</v>
      </c>
      <c r="AQ114" s="35">
        <f t="shared" si="16"/>
        <v>7.7499999999999999E-2</v>
      </c>
      <c r="AR114" s="5">
        <f t="shared" si="46"/>
        <v>70864.326515239431</v>
      </c>
      <c r="AS114" s="5">
        <f t="shared" si="47"/>
        <v>426952.6326176016</v>
      </c>
      <c r="AT114" s="5">
        <f t="shared" si="17"/>
        <v>566635.67348476034</v>
      </c>
      <c r="AU114" s="5">
        <f t="shared" si="18"/>
        <v>497816.95913284103</v>
      </c>
      <c r="AV114" s="150"/>
      <c r="AW114" s="2">
        <v>109</v>
      </c>
      <c r="AX114" s="118">
        <v>48153</v>
      </c>
      <c r="AY114" s="5">
        <f t="shared" si="48"/>
        <v>564835.84457101696</v>
      </c>
      <c r="AZ114" s="5">
        <f t="shared" si="49"/>
        <v>4457.4924920239573</v>
      </c>
      <c r="BA114" s="5">
        <f t="shared" si="19"/>
        <v>927.26846345510148</v>
      </c>
      <c r="BB114" s="35">
        <f t="shared" si="20"/>
        <v>1.9699921080455065E-2</v>
      </c>
      <c r="BC114" s="5">
        <f t="shared" si="21"/>
        <v>3530.2240285688558</v>
      </c>
      <c r="BD114" s="35">
        <f t="shared" si="22"/>
        <v>7.4999999999999997E-2</v>
      </c>
      <c r="BE114" s="5">
        <f t="shared" si="50"/>
        <v>73591.423892438208</v>
      </c>
      <c r="BF114" s="5">
        <f t="shared" si="51"/>
        <v>412275.25773817307</v>
      </c>
      <c r="BG114" s="5">
        <f t="shared" si="23"/>
        <v>563908.57610756182</v>
      </c>
      <c r="BH114" s="5">
        <f t="shared" si="24"/>
        <v>485866.6816306113</v>
      </c>
      <c r="BI114" s="150"/>
      <c r="BJ114" s="2">
        <v>109</v>
      </c>
      <c r="BK114" s="118">
        <v>48153</v>
      </c>
      <c r="BL114" s="5">
        <f t="shared" si="52"/>
        <v>562053.88148982299</v>
      </c>
      <c r="BM114" s="5">
        <f t="shared" si="53"/>
        <v>4348.8737853582215</v>
      </c>
      <c r="BN114" s="5">
        <f t="shared" si="25"/>
        <v>953.13158469054088</v>
      </c>
      <c r="BO114" s="35">
        <f t="shared" si="26"/>
        <v>2.0349613076186164E-2</v>
      </c>
      <c r="BP114" s="5">
        <f t="shared" si="27"/>
        <v>3395.7422006676807</v>
      </c>
      <c r="BQ114" s="35">
        <f t="shared" si="28"/>
        <v>7.2499999999999995E-2</v>
      </c>
      <c r="BR114" s="5">
        <f t="shared" si="54"/>
        <v>76399.250094866962</v>
      </c>
      <c r="BS114" s="5">
        <f t="shared" si="55"/>
        <v>397627.99250917928</v>
      </c>
      <c r="BT114" s="5">
        <f t="shared" si="29"/>
        <v>561100.74990513246</v>
      </c>
      <c r="BU114" s="5">
        <f t="shared" si="30"/>
        <v>474027.24260404625</v>
      </c>
      <c r="BV114" s="150"/>
      <c r="BW114" s="2">
        <v>109</v>
      </c>
      <c r="BX114" s="118">
        <v>48153</v>
      </c>
      <c r="BY114" s="5">
        <f t="shared" si="56"/>
        <v>559190.71632626886</v>
      </c>
      <c r="BZ114" s="5">
        <f t="shared" si="57"/>
        <v>4241.3034067672888</v>
      </c>
      <c r="CA114" s="5">
        <f t="shared" si="31"/>
        <v>979.35756153072043</v>
      </c>
      <c r="CB114" s="35">
        <f t="shared" si="32"/>
        <v>2.1016605596705904E-2</v>
      </c>
      <c r="CC114" s="5">
        <f t="shared" si="33"/>
        <v>3261.9458452365684</v>
      </c>
      <c r="CD114" s="35">
        <f t="shared" si="34"/>
        <v>7.0000000000000007E-2</v>
      </c>
      <c r="CE114" s="5">
        <f t="shared" si="58"/>
        <v>79288.641235261544</v>
      </c>
      <c r="CF114" s="5">
        <f t="shared" si="59"/>
        <v>383013.43010237295</v>
      </c>
      <c r="CG114" s="5">
        <f t="shared" si="35"/>
        <v>558211.35876473808</v>
      </c>
      <c r="CH114" s="5">
        <f t="shared" si="36"/>
        <v>462302.07133763446</v>
      </c>
    </row>
    <row r="115" spans="9:86" ht="14.25" customHeight="1">
      <c r="I115" s="150"/>
      <c r="J115" s="2">
        <v>110</v>
      </c>
      <c r="K115" s="118">
        <v>48183</v>
      </c>
      <c r="L115" s="5">
        <f t="shared" si="37"/>
        <v>571851.44905277586</v>
      </c>
      <c r="M115" s="5">
        <f t="shared" si="0"/>
        <v>4789.3246008246488</v>
      </c>
      <c r="N115" s="5">
        <f t="shared" si="1"/>
        <v>857.84588858681491</v>
      </c>
      <c r="O115" s="35">
        <f t="shared" si="2"/>
        <v>1.800144194806742E-2</v>
      </c>
      <c r="P115" s="5">
        <f t="shared" si="3"/>
        <v>3931.4787122378339</v>
      </c>
      <c r="Q115" s="35">
        <f t="shared" si="4"/>
        <v>8.2500000000000004E-2</v>
      </c>
      <c r="R115" s="5">
        <f t="shared" si="38"/>
        <v>66506.396835811174</v>
      </c>
      <c r="S115" s="5">
        <f t="shared" si="39"/>
        <v>460319.30925490032</v>
      </c>
      <c r="T115" s="5">
        <f t="shared" si="5"/>
        <v>570993.60316418903</v>
      </c>
      <c r="U115" s="5">
        <f t="shared" si="6"/>
        <v>526825.70609071152</v>
      </c>
      <c r="V115" s="150"/>
      <c r="W115" s="2">
        <v>110</v>
      </c>
      <c r="X115" s="118">
        <v>48183</v>
      </c>
      <c r="Y115" s="5">
        <f t="shared" si="40"/>
        <v>569282.96389259887</v>
      </c>
      <c r="Z115" s="5">
        <f t="shared" si="41"/>
        <v>4677.7491584810314</v>
      </c>
      <c r="AA115" s="5">
        <f t="shared" si="7"/>
        <v>882.52939919703886</v>
      </c>
      <c r="AB115" s="35">
        <f t="shared" si="8"/>
        <v>1.8602968052917963E-2</v>
      </c>
      <c r="AC115" s="5">
        <f t="shared" si="9"/>
        <v>3795.2197592839925</v>
      </c>
      <c r="AD115" s="35">
        <f t="shared" si="10"/>
        <v>0.08</v>
      </c>
      <c r="AE115" s="5">
        <f t="shared" si="42"/>
        <v>69099.565506598679</v>
      </c>
      <c r="AF115" s="5">
        <f t="shared" si="43"/>
        <v>445452.84192631487</v>
      </c>
      <c r="AG115" s="5">
        <f t="shared" si="11"/>
        <v>568400.43449340179</v>
      </c>
      <c r="AH115" s="5">
        <f t="shared" si="12"/>
        <v>514552.40743291355</v>
      </c>
      <c r="AI115" s="150"/>
      <c r="AJ115" s="2">
        <v>110</v>
      </c>
      <c r="AK115" s="118">
        <v>48183</v>
      </c>
      <c r="AL115" s="5">
        <f t="shared" si="44"/>
        <v>566635.67348476034</v>
      </c>
      <c r="AM115" s="5">
        <f t="shared" si="45"/>
        <v>4567.1280654389093</v>
      </c>
      <c r="AN115" s="5">
        <f t="shared" si="13"/>
        <v>907.60600751649872</v>
      </c>
      <c r="AO115" s="35">
        <f t="shared" si="14"/>
        <v>1.9220943191270688E-2</v>
      </c>
      <c r="AP115" s="5">
        <f t="shared" si="15"/>
        <v>3659.5220579224106</v>
      </c>
      <c r="AQ115" s="35">
        <f t="shared" si="16"/>
        <v>7.7499999999999999E-2</v>
      </c>
      <c r="AR115" s="5">
        <f t="shared" si="46"/>
        <v>71771.932522755931</v>
      </c>
      <c r="AS115" s="5">
        <f t="shared" si="47"/>
        <v>430612.15467552398</v>
      </c>
      <c r="AT115" s="5">
        <f t="shared" si="17"/>
        <v>565728.06747724384</v>
      </c>
      <c r="AU115" s="5">
        <f t="shared" si="18"/>
        <v>502384.08719827991</v>
      </c>
      <c r="AV115" s="150"/>
      <c r="AW115" s="2">
        <v>110</v>
      </c>
      <c r="AX115" s="118">
        <v>48183</v>
      </c>
      <c r="AY115" s="5">
        <f t="shared" si="48"/>
        <v>563908.57610756182</v>
      </c>
      <c r="AZ115" s="5">
        <f t="shared" si="49"/>
        <v>4457.4924920239573</v>
      </c>
      <c r="BA115" s="5">
        <f t="shared" si="19"/>
        <v>933.06389135169638</v>
      </c>
      <c r="BB115" s="35">
        <f t="shared" si="20"/>
        <v>1.9855641801916214E-2</v>
      </c>
      <c r="BC115" s="5">
        <f t="shared" si="21"/>
        <v>3524.4286006722609</v>
      </c>
      <c r="BD115" s="35">
        <f t="shared" si="22"/>
        <v>7.4999999999999997E-2</v>
      </c>
      <c r="BE115" s="5">
        <f t="shared" si="50"/>
        <v>74524.487783789911</v>
      </c>
      <c r="BF115" s="5">
        <f t="shared" si="51"/>
        <v>415799.68633884535</v>
      </c>
      <c r="BG115" s="5">
        <f t="shared" si="23"/>
        <v>562975.51221621013</v>
      </c>
      <c r="BH115" s="5">
        <f t="shared" si="24"/>
        <v>490324.17412263528</v>
      </c>
      <c r="BI115" s="150"/>
      <c r="BJ115" s="2">
        <v>110</v>
      </c>
      <c r="BK115" s="118">
        <v>48183</v>
      </c>
      <c r="BL115" s="5">
        <f t="shared" si="52"/>
        <v>561100.74990513246</v>
      </c>
      <c r="BM115" s="5">
        <f t="shared" si="53"/>
        <v>4348.8737853582215</v>
      </c>
      <c r="BN115" s="5">
        <f t="shared" si="25"/>
        <v>958.890088014713</v>
      </c>
      <c r="BO115" s="35">
        <f t="shared" si="26"/>
        <v>2.0507335016255169E-2</v>
      </c>
      <c r="BP115" s="5">
        <f t="shared" si="27"/>
        <v>3389.9836973435085</v>
      </c>
      <c r="BQ115" s="35">
        <f t="shared" si="28"/>
        <v>7.2499999999999995E-2</v>
      </c>
      <c r="BR115" s="5">
        <f t="shared" si="54"/>
        <v>77358.140182881674</v>
      </c>
      <c r="BS115" s="5">
        <f t="shared" si="55"/>
        <v>401017.97620652278</v>
      </c>
      <c r="BT115" s="5">
        <f t="shared" si="29"/>
        <v>560141.85981711769</v>
      </c>
      <c r="BU115" s="5">
        <f t="shared" si="30"/>
        <v>478376.11638940446</v>
      </c>
      <c r="BV115" s="150"/>
      <c r="BW115" s="2">
        <v>110</v>
      </c>
      <c r="BX115" s="118">
        <v>48183</v>
      </c>
      <c r="BY115" s="5">
        <f t="shared" si="56"/>
        <v>558211.35876473808</v>
      </c>
      <c r="BZ115" s="5">
        <f t="shared" si="57"/>
        <v>4241.3034067672888</v>
      </c>
      <c r="CA115" s="5">
        <f t="shared" si="31"/>
        <v>985.07048063964976</v>
      </c>
      <c r="CB115" s="35">
        <f t="shared" si="32"/>
        <v>2.1176290274411581E-2</v>
      </c>
      <c r="CC115" s="5">
        <f t="shared" si="33"/>
        <v>3256.2329261276391</v>
      </c>
      <c r="CD115" s="35">
        <f t="shared" si="34"/>
        <v>7.0000000000000007E-2</v>
      </c>
      <c r="CE115" s="5">
        <f t="shared" si="58"/>
        <v>80273.711715901198</v>
      </c>
      <c r="CF115" s="5">
        <f t="shared" si="59"/>
        <v>386269.66302850057</v>
      </c>
      <c r="CG115" s="5">
        <f t="shared" si="35"/>
        <v>557226.28828409838</v>
      </c>
      <c r="CH115" s="5">
        <f t="shared" si="36"/>
        <v>466543.37474440178</v>
      </c>
    </row>
    <row r="116" spans="9:86" ht="14.25" customHeight="1">
      <c r="I116" s="150"/>
      <c r="J116" s="2">
        <v>111</v>
      </c>
      <c r="K116" s="118">
        <v>48214</v>
      </c>
      <c r="L116" s="5">
        <f t="shared" si="37"/>
        <v>570993.60316418903</v>
      </c>
      <c r="M116" s="5">
        <f t="shared" si="0"/>
        <v>4789.3246008246488</v>
      </c>
      <c r="N116" s="5">
        <f t="shared" si="1"/>
        <v>863.74357907084914</v>
      </c>
      <c r="O116" s="35">
        <f t="shared" si="2"/>
        <v>1.8152432691736754E-2</v>
      </c>
      <c r="P116" s="5">
        <f t="shared" si="3"/>
        <v>3925.5810217537996</v>
      </c>
      <c r="Q116" s="35">
        <f t="shared" si="4"/>
        <v>8.2500000000000004E-2</v>
      </c>
      <c r="R116" s="5">
        <f t="shared" si="38"/>
        <v>67370.140414882029</v>
      </c>
      <c r="S116" s="5">
        <f t="shared" si="39"/>
        <v>464244.8902766541</v>
      </c>
      <c r="T116" s="5">
        <f t="shared" si="5"/>
        <v>570129.85958511813</v>
      </c>
      <c r="U116" s="5">
        <f t="shared" si="6"/>
        <v>531615.03069153614</v>
      </c>
      <c r="V116" s="150"/>
      <c r="W116" s="2">
        <v>111</v>
      </c>
      <c r="X116" s="118">
        <v>48214</v>
      </c>
      <c r="Y116" s="5">
        <f t="shared" si="40"/>
        <v>568400.43449340179</v>
      </c>
      <c r="Z116" s="5">
        <f t="shared" si="41"/>
        <v>4677.7491584810314</v>
      </c>
      <c r="AA116" s="5">
        <f t="shared" si="7"/>
        <v>888.4129285250192</v>
      </c>
      <c r="AB116" s="35">
        <f t="shared" si="8"/>
        <v>1.8756064378807204E-2</v>
      </c>
      <c r="AC116" s="5">
        <f t="shared" si="9"/>
        <v>3789.3362299560122</v>
      </c>
      <c r="AD116" s="35">
        <f t="shared" si="10"/>
        <v>0.08</v>
      </c>
      <c r="AE116" s="5">
        <f t="shared" si="42"/>
        <v>69987.978435123703</v>
      </c>
      <c r="AF116" s="5">
        <f t="shared" si="43"/>
        <v>449242.17815627088</v>
      </c>
      <c r="AG116" s="5">
        <f t="shared" si="11"/>
        <v>567512.02156487678</v>
      </c>
      <c r="AH116" s="5">
        <f t="shared" si="12"/>
        <v>519230.15659139457</v>
      </c>
      <c r="AI116" s="150"/>
      <c r="AJ116" s="2">
        <v>111</v>
      </c>
      <c r="AK116" s="118">
        <v>48214</v>
      </c>
      <c r="AL116" s="5">
        <f t="shared" si="44"/>
        <v>565728.06747724384</v>
      </c>
      <c r="AM116" s="5">
        <f t="shared" si="45"/>
        <v>4567.1280654389093</v>
      </c>
      <c r="AN116" s="5">
        <f t="shared" si="13"/>
        <v>913.46762964837626</v>
      </c>
      <c r="AO116" s="35">
        <f t="shared" si="14"/>
        <v>1.9376114048330194E-2</v>
      </c>
      <c r="AP116" s="5">
        <f t="shared" si="15"/>
        <v>3653.660435790533</v>
      </c>
      <c r="AQ116" s="35">
        <f t="shared" si="16"/>
        <v>7.7499999999999999E-2</v>
      </c>
      <c r="AR116" s="5">
        <f t="shared" si="46"/>
        <v>72685.400152404312</v>
      </c>
      <c r="AS116" s="5">
        <f t="shared" si="47"/>
        <v>434265.81511131453</v>
      </c>
      <c r="AT116" s="5">
        <f t="shared" si="17"/>
        <v>564814.59984759544</v>
      </c>
      <c r="AU116" s="5">
        <f t="shared" si="18"/>
        <v>506951.21526371886</v>
      </c>
      <c r="AV116" s="150"/>
      <c r="AW116" s="2">
        <v>111</v>
      </c>
      <c r="AX116" s="118">
        <v>48214</v>
      </c>
      <c r="AY116" s="5">
        <f t="shared" si="48"/>
        <v>562975.51221621013</v>
      </c>
      <c r="AZ116" s="5">
        <f t="shared" si="49"/>
        <v>4457.4924920239573</v>
      </c>
      <c r="BA116" s="5">
        <f t="shared" si="19"/>
        <v>938.89554067264407</v>
      </c>
      <c r="BB116" s="35">
        <f t="shared" si="20"/>
        <v>2.0012853567500724E-2</v>
      </c>
      <c r="BC116" s="5">
        <f t="shared" si="21"/>
        <v>3518.5969513513132</v>
      </c>
      <c r="BD116" s="35">
        <f t="shared" si="22"/>
        <v>7.4999999999999997E-2</v>
      </c>
      <c r="BE116" s="5">
        <f t="shared" si="50"/>
        <v>75463.383324462557</v>
      </c>
      <c r="BF116" s="5">
        <f t="shared" si="51"/>
        <v>419318.28329019668</v>
      </c>
      <c r="BG116" s="5">
        <f t="shared" si="23"/>
        <v>562036.61667553755</v>
      </c>
      <c r="BH116" s="5">
        <f t="shared" si="24"/>
        <v>494781.66661465925</v>
      </c>
      <c r="BI116" s="150"/>
      <c r="BJ116" s="2">
        <v>111</v>
      </c>
      <c r="BK116" s="118">
        <v>48214</v>
      </c>
      <c r="BL116" s="5">
        <f t="shared" si="52"/>
        <v>560141.85981711769</v>
      </c>
      <c r="BM116" s="5">
        <f t="shared" si="53"/>
        <v>4348.8737853582215</v>
      </c>
      <c r="BN116" s="5">
        <f t="shared" si="25"/>
        <v>964.68338229646906</v>
      </c>
      <c r="BO116" s="35">
        <f t="shared" si="26"/>
        <v>2.0666551489897891E-2</v>
      </c>
      <c r="BP116" s="5">
        <f t="shared" si="27"/>
        <v>3384.1904030617525</v>
      </c>
      <c r="BQ116" s="35">
        <f t="shared" si="28"/>
        <v>7.2499999999999995E-2</v>
      </c>
      <c r="BR116" s="5">
        <f t="shared" si="54"/>
        <v>78322.823565178143</v>
      </c>
      <c r="BS116" s="5">
        <f t="shared" si="55"/>
        <v>404402.16660958453</v>
      </c>
      <c r="BT116" s="5">
        <f t="shared" si="29"/>
        <v>559177.17643482122</v>
      </c>
      <c r="BU116" s="5">
        <f t="shared" si="30"/>
        <v>482724.99017476267</v>
      </c>
      <c r="BV116" s="150"/>
      <c r="BW116" s="2">
        <v>111</v>
      </c>
      <c r="BX116" s="118">
        <v>48214</v>
      </c>
      <c r="BY116" s="5">
        <f t="shared" si="56"/>
        <v>557226.28828409838</v>
      </c>
      <c r="BZ116" s="5">
        <f t="shared" si="57"/>
        <v>4241.3034067672888</v>
      </c>
      <c r="CA116" s="5">
        <f t="shared" si="31"/>
        <v>990.81672511004808</v>
      </c>
      <c r="CB116" s="35">
        <f t="shared" si="32"/>
        <v>2.1337472677273681E-2</v>
      </c>
      <c r="CC116" s="5">
        <f t="shared" si="33"/>
        <v>3250.4866816572408</v>
      </c>
      <c r="CD116" s="35">
        <f t="shared" si="34"/>
        <v>7.0000000000000007E-2</v>
      </c>
      <c r="CE116" s="5">
        <f t="shared" si="58"/>
        <v>81264.528441011251</v>
      </c>
      <c r="CF116" s="5">
        <f t="shared" si="59"/>
        <v>389520.14971015783</v>
      </c>
      <c r="CG116" s="5">
        <f t="shared" si="35"/>
        <v>556235.47155898833</v>
      </c>
      <c r="CH116" s="5">
        <f t="shared" si="36"/>
        <v>470784.67815116909</v>
      </c>
    </row>
    <row r="117" spans="9:86" ht="14.25" customHeight="1">
      <c r="I117" s="150"/>
      <c r="J117" s="2">
        <v>112</v>
      </c>
      <c r="K117" s="118">
        <v>48245</v>
      </c>
      <c r="L117" s="5">
        <f t="shared" si="37"/>
        <v>570129.85958511813</v>
      </c>
      <c r="M117" s="5">
        <f t="shared" si="0"/>
        <v>4789.3246008246488</v>
      </c>
      <c r="N117" s="5">
        <f t="shared" si="1"/>
        <v>869.68181617696155</v>
      </c>
      <c r="O117" s="35">
        <f t="shared" si="2"/>
        <v>1.8304920569706555E-2</v>
      </c>
      <c r="P117" s="5">
        <f t="shared" si="3"/>
        <v>3919.6427846476872</v>
      </c>
      <c r="Q117" s="35">
        <f t="shared" si="4"/>
        <v>8.2500000000000004E-2</v>
      </c>
      <c r="R117" s="5">
        <f t="shared" si="38"/>
        <v>68239.822231058992</v>
      </c>
      <c r="S117" s="5">
        <f t="shared" si="39"/>
        <v>468164.5330613018</v>
      </c>
      <c r="T117" s="5">
        <f t="shared" si="5"/>
        <v>569260.17776894115</v>
      </c>
      <c r="U117" s="5">
        <f t="shared" si="6"/>
        <v>536404.35529236076</v>
      </c>
      <c r="V117" s="150"/>
      <c r="W117" s="2">
        <v>112</v>
      </c>
      <c r="X117" s="118">
        <v>48245</v>
      </c>
      <c r="Y117" s="5">
        <f t="shared" si="40"/>
        <v>567512.02156487678</v>
      </c>
      <c r="Z117" s="5">
        <f t="shared" si="41"/>
        <v>4677.7491584810314</v>
      </c>
      <c r="AA117" s="5">
        <f t="shared" si="7"/>
        <v>894.33568138185274</v>
      </c>
      <c r="AB117" s="35">
        <f t="shared" si="8"/>
        <v>1.8910662274588257E-2</v>
      </c>
      <c r="AC117" s="5">
        <f t="shared" si="9"/>
        <v>3783.4134770991786</v>
      </c>
      <c r="AD117" s="35">
        <f t="shared" si="10"/>
        <v>0.08</v>
      </c>
      <c r="AE117" s="5">
        <f t="shared" si="42"/>
        <v>70882.314116505557</v>
      </c>
      <c r="AF117" s="5">
        <f t="shared" si="43"/>
        <v>453025.59163337003</v>
      </c>
      <c r="AG117" s="5">
        <f t="shared" si="11"/>
        <v>566617.68588349491</v>
      </c>
      <c r="AH117" s="5">
        <f t="shared" si="12"/>
        <v>523907.90574987559</v>
      </c>
      <c r="AI117" s="150"/>
      <c r="AJ117" s="2">
        <v>112</v>
      </c>
      <c r="AK117" s="118">
        <v>48245</v>
      </c>
      <c r="AL117" s="5">
        <f t="shared" si="44"/>
        <v>564814.59984759544</v>
      </c>
      <c r="AM117" s="5">
        <f t="shared" si="45"/>
        <v>4567.1280654389093</v>
      </c>
      <c r="AN117" s="5">
        <f t="shared" si="13"/>
        <v>919.36710808985526</v>
      </c>
      <c r="AO117" s="35">
        <f t="shared" si="14"/>
        <v>1.9532790583060618E-2</v>
      </c>
      <c r="AP117" s="5">
        <f t="shared" si="15"/>
        <v>3647.760957349054</v>
      </c>
      <c r="AQ117" s="35">
        <f t="shared" si="16"/>
        <v>7.7499999999999999E-2</v>
      </c>
      <c r="AR117" s="5">
        <f t="shared" si="46"/>
        <v>73604.767260494162</v>
      </c>
      <c r="AS117" s="5">
        <f t="shared" si="47"/>
        <v>437913.57606866356</v>
      </c>
      <c r="AT117" s="5">
        <f t="shared" si="17"/>
        <v>563895.23273950559</v>
      </c>
      <c r="AU117" s="5">
        <f t="shared" si="18"/>
        <v>511518.34332915774</v>
      </c>
      <c r="AV117" s="150"/>
      <c r="AW117" s="2">
        <v>112</v>
      </c>
      <c r="AX117" s="118">
        <v>48245</v>
      </c>
      <c r="AY117" s="5">
        <f t="shared" si="48"/>
        <v>562036.61667553755</v>
      </c>
      <c r="AZ117" s="5">
        <f t="shared" si="49"/>
        <v>4457.4924920239573</v>
      </c>
      <c r="BA117" s="5">
        <f t="shared" si="19"/>
        <v>944.76363780184784</v>
      </c>
      <c r="BB117" s="35">
        <f t="shared" si="20"/>
        <v>2.017157480002249E-2</v>
      </c>
      <c r="BC117" s="5">
        <f t="shared" si="21"/>
        <v>3512.7288542221095</v>
      </c>
      <c r="BD117" s="35">
        <f t="shared" si="22"/>
        <v>7.4999999999999997E-2</v>
      </c>
      <c r="BE117" s="5">
        <f t="shared" si="50"/>
        <v>76408.146962264407</v>
      </c>
      <c r="BF117" s="5">
        <f t="shared" si="51"/>
        <v>422831.01214441878</v>
      </c>
      <c r="BG117" s="5">
        <f t="shared" si="23"/>
        <v>561091.85303773568</v>
      </c>
      <c r="BH117" s="5">
        <f t="shared" si="24"/>
        <v>499239.15910668322</v>
      </c>
      <c r="BI117" s="150"/>
      <c r="BJ117" s="2">
        <v>112</v>
      </c>
      <c r="BK117" s="118">
        <v>48245</v>
      </c>
      <c r="BL117" s="5">
        <f t="shared" si="52"/>
        <v>559177.17643482122</v>
      </c>
      <c r="BM117" s="5">
        <f t="shared" si="53"/>
        <v>4348.8737853582215</v>
      </c>
      <c r="BN117" s="5">
        <f t="shared" si="25"/>
        <v>970.51167773117686</v>
      </c>
      <c r="BO117" s="35">
        <f t="shared" si="26"/>
        <v>2.0827280911261618E-2</v>
      </c>
      <c r="BP117" s="5">
        <f t="shared" si="27"/>
        <v>3378.3621076270447</v>
      </c>
      <c r="BQ117" s="35">
        <f t="shared" si="28"/>
        <v>7.2499999999999995E-2</v>
      </c>
      <c r="BR117" s="5">
        <f t="shared" si="54"/>
        <v>79293.335242909321</v>
      </c>
      <c r="BS117" s="5">
        <f t="shared" si="55"/>
        <v>407780.52871721156</v>
      </c>
      <c r="BT117" s="5">
        <f t="shared" si="29"/>
        <v>558206.66475709004</v>
      </c>
      <c r="BU117" s="5">
        <f t="shared" si="30"/>
        <v>487073.86396012089</v>
      </c>
      <c r="BV117" s="150"/>
      <c r="BW117" s="2">
        <v>112</v>
      </c>
      <c r="BX117" s="118">
        <v>48245</v>
      </c>
      <c r="BY117" s="5">
        <f t="shared" si="56"/>
        <v>556235.47155898833</v>
      </c>
      <c r="BZ117" s="5">
        <f t="shared" si="57"/>
        <v>4241.3034067672888</v>
      </c>
      <c r="CA117" s="5">
        <f t="shared" si="31"/>
        <v>996.59648933985682</v>
      </c>
      <c r="CB117" s="35">
        <f t="shared" si="32"/>
        <v>2.1500171210871836E-2</v>
      </c>
      <c r="CC117" s="5">
        <f t="shared" si="33"/>
        <v>3244.706917427432</v>
      </c>
      <c r="CD117" s="35">
        <f t="shared" si="34"/>
        <v>7.0000000000000007E-2</v>
      </c>
      <c r="CE117" s="5">
        <f t="shared" si="58"/>
        <v>82261.124930351114</v>
      </c>
      <c r="CF117" s="5">
        <f t="shared" si="59"/>
        <v>392764.85662758525</v>
      </c>
      <c r="CG117" s="5">
        <f t="shared" si="35"/>
        <v>555238.87506964849</v>
      </c>
      <c r="CH117" s="5">
        <f t="shared" si="36"/>
        <v>475025.98155793635</v>
      </c>
    </row>
    <row r="118" spans="9:86" ht="14.25" customHeight="1">
      <c r="I118" s="150"/>
      <c r="J118" s="2">
        <v>113</v>
      </c>
      <c r="K118" s="118">
        <v>48274</v>
      </c>
      <c r="L118" s="5">
        <f t="shared" si="37"/>
        <v>569260.17776894115</v>
      </c>
      <c r="M118" s="5">
        <f t="shared" si="0"/>
        <v>4789.3246008246488</v>
      </c>
      <c r="N118" s="5">
        <f t="shared" si="1"/>
        <v>875.66087866317821</v>
      </c>
      <c r="O118" s="35">
        <f t="shared" si="2"/>
        <v>1.8458924327257681E-2</v>
      </c>
      <c r="P118" s="5">
        <f t="shared" si="3"/>
        <v>3913.6637221614706</v>
      </c>
      <c r="Q118" s="35">
        <f t="shared" si="4"/>
        <v>8.2500000000000004E-2</v>
      </c>
      <c r="R118" s="5">
        <f t="shared" si="38"/>
        <v>69115.483109722176</v>
      </c>
      <c r="S118" s="5">
        <f t="shared" si="39"/>
        <v>472078.1967834633</v>
      </c>
      <c r="T118" s="5">
        <f t="shared" si="5"/>
        <v>568384.51689027797</v>
      </c>
      <c r="U118" s="5">
        <f t="shared" si="6"/>
        <v>541193.6798931855</v>
      </c>
      <c r="V118" s="150"/>
      <c r="W118" s="2">
        <v>113</v>
      </c>
      <c r="X118" s="118">
        <v>48274</v>
      </c>
      <c r="Y118" s="5">
        <f t="shared" si="40"/>
        <v>566617.68588349491</v>
      </c>
      <c r="Z118" s="5">
        <f t="shared" si="41"/>
        <v>4677.7491584810314</v>
      </c>
      <c r="AA118" s="5">
        <f t="shared" si="7"/>
        <v>900.29791925773179</v>
      </c>
      <c r="AB118" s="35">
        <f t="shared" si="8"/>
        <v>1.9066780476940774E-2</v>
      </c>
      <c r="AC118" s="5">
        <f t="shared" si="9"/>
        <v>3777.4512392232996</v>
      </c>
      <c r="AD118" s="35">
        <f t="shared" si="10"/>
        <v>0.08</v>
      </c>
      <c r="AE118" s="5">
        <f t="shared" si="42"/>
        <v>71782.61203576329</v>
      </c>
      <c r="AF118" s="5">
        <f t="shared" si="43"/>
        <v>456803.04287259333</v>
      </c>
      <c r="AG118" s="5">
        <f t="shared" si="11"/>
        <v>565717.38796423713</v>
      </c>
      <c r="AH118" s="5">
        <f t="shared" si="12"/>
        <v>528585.65490835661</v>
      </c>
      <c r="AI118" s="150"/>
      <c r="AJ118" s="2">
        <v>113</v>
      </c>
      <c r="AK118" s="118">
        <v>48274</v>
      </c>
      <c r="AL118" s="5">
        <f t="shared" si="44"/>
        <v>563895.23273950559</v>
      </c>
      <c r="AM118" s="5">
        <f t="shared" si="45"/>
        <v>4567.1280654389093</v>
      </c>
      <c r="AN118" s="5">
        <f t="shared" si="13"/>
        <v>925.30468732960253</v>
      </c>
      <c r="AO118" s="35">
        <f t="shared" si="14"/>
        <v>1.9690991523392827E-2</v>
      </c>
      <c r="AP118" s="5">
        <f t="shared" si="15"/>
        <v>3641.8233781093068</v>
      </c>
      <c r="AQ118" s="35">
        <f t="shared" si="16"/>
        <v>7.7499999999999999E-2</v>
      </c>
      <c r="AR118" s="5">
        <f t="shared" si="46"/>
        <v>74530.071947823759</v>
      </c>
      <c r="AS118" s="5">
        <f t="shared" si="47"/>
        <v>441555.39944677288</v>
      </c>
      <c r="AT118" s="5">
        <f t="shared" si="17"/>
        <v>562969.92805217602</v>
      </c>
      <c r="AU118" s="5">
        <f t="shared" si="18"/>
        <v>516085.47139459662</v>
      </c>
      <c r="AV118" s="150"/>
      <c r="AW118" s="2">
        <v>113</v>
      </c>
      <c r="AX118" s="118">
        <v>48274</v>
      </c>
      <c r="AY118" s="5">
        <f t="shared" si="48"/>
        <v>561091.85303773568</v>
      </c>
      <c r="AZ118" s="5">
        <f t="shared" si="49"/>
        <v>4457.4924920239573</v>
      </c>
      <c r="BA118" s="5">
        <f t="shared" si="19"/>
        <v>950.66841053810958</v>
      </c>
      <c r="BB118" s="35">
        <f t="shared" si="20"/>
        <v>2.0331824218609851E-2</v>
      </c>
      <c r="BC118" s="5">
        <f t="shared" si="21"/>
        <v>3506.8240814858477</v>
      </c>
      <c r="BD118" s="35">
        <f t="shared" si="22"/>
        <v>7.4999999999999997E-2</v>
      </c>
      <c r="BE118" s="5">
        <f t="shared" si="50"/>
        <v>77358.815372802521</v>
      </c>
      <c r="BF118" s="5">
        <f t="shared" si="51"/>
        <v>426337.83622590464</v>
      </c>
      <c r="BG118" s="5">
        <f t="shared" si="23"/>
        <v>560141.18462719757</v>
      </c>
      <c r="BH118" s="5">
        <f t="shared" si="24"/>
        <v>503696.65159870719</v>
      </c>
      <c r="BI118" s="150"/>
      <c r="BJ118" s="2">
        <v>113</v>
      </c>
      <c r="BK118" s="118">
        <v>48274</v>
      </c>
      <c r="BL118" s="5">
        <f t="shared" si="52"/>
        <v>558206.66475709004</v>
      </c>
      <c r="BM118" s="5">
        <f t="shared" si="53"/>
        <v>4348.8737853582215</v>
      </c>
      <c r="BN118" s="5">
        <f t="shared" si="25"/>
        <v>976.37518578413574</v>
      </c>
      <c r="BO118" s="35">
        <f t="shared" si="26"/>
        <v>2.0989541990703742E-2</v>
      </c>
      <c r="BP118" s="5">
        <f t="shared" si="27"/>
        <v>3372.4985995740858</v>
      </c>
      <c r="BQ118" s="35">
        <f t="shared" si="28"/>
        <v>7.2499999999999995E-2</v>
      </c>
      <c r="BR118" s="5">
        <f t="shared" si="54"/>
        <v>80269.710428693463</v>
      </c>
      <c r="BS118" s="5">
        <f t="shared" si="55"/>
        <v>411153.02731678565</v>
      </c>
      <c r="BT118" s="5">
        <f t="shared" si="29"/>
        <v>557230.28957130585</v>
      </c>
      <c r="BU118" s="5">
        <f t="shared" si="30"/>
        <v>491422.7377454791</v>
      </c>
      <c r="BV118" s="150"/>
      <c r="BW118" s="2">
        <v>113</v>
      </c>
      <c r="BX118" s="118">
        <v>48274</v>
      </c>
      <c r="BY118" s="5">
        <f t="shared" si="56"/>
        <v>555238.87506964849</v>
      </c>
      <c r="BZ118" s="5">
        <f t="shared" si="57"/>
        <v>4241.3034067672888</v>
      </c>
      <c r="CA118" s="5">
        <f t="shared" si="31"/>
        <v>1002.4099688610058</v>
      </c>
      <c r="CB118" s="35">
        <f t="shared" si="32"/>
        <v>2.1664404576900664E-2</v>
      </c>
      <c r="CC118" s="5">
        <f t="shared" si="33"/>
        <v>3238.893437906283</v>
      </c>
      <c r="CD118" s="35">
        <f t="shared" si="34"/>
        <v>7.0000000000000007E-2</v>
      </c>
      <c r="CE118" s="5">
        <f t="shared" si="58"/>
        <v>83263.534899212114</v>
      </c>
      <c r="CF118" s="5">
        <f t="shared" si="59"/>
        <v>396003.75006549153</v>
      </c>
      <c r="CG118" s="5">
        <f t="shared" si="35"/>
        <v>554236.46510078746</v>
      </c>
      <c r="CH118" s="5">
        <f t="shared" si="36"/>
        <v>479267.28496470366</v>
      </c>
    </row>
    <row r="119" spans="9:86" ht="14.25" customHeight="1">
      <c r="I119" s="150"/>
      <c r="J119" s="2">
        <v>114</v>
      </c>
      <c r="K119" s="118">
        <v>48305</v>
      </c>
      <c r="L119" s="5">
        <f t="shared" si="37"/>
        <v>568384.51689027797</v>
      </c>
      <c r="M119" s="5">
        <f t="shared" si="0"/>
        <v>4789.3246008246488</v>
      </c>
      <c r="N119" s="5">
        <f t="shared" si="1"/>
        <v>881.68104720398787</v>
      </c>
      <c r="O119" s="35">
        <f t="shared" si="2"/>
        <v>1.8614463012352377E-2</v>
      </c>
      <c r="P119" s="5">
        <f t="shared" si="3"/>
        <v>3907.6435536206609</v>
      </c>
      <c r="Q119" s="35">
        <f t="shared" si="4"/>
        <v>8.2500000000000004E-2</v>
      </c>
      <c r="R119" s="5">
        <f t="shared" si="38"/>
        <v>69997.16415692617</v>
      </c>
      <c r="S119" s="5">
        <f t="shared" si="39"/>
        <v>475985.84033708397</v>
      </c>
      <c r="T119" s="5">
        <f t="shared" si="5"/>
        <v>567502.83584307402</v>
      </c>
      <c r="U119" s="5">
        <f t="shared" si="6"/>
        <v>545983.00449401012</v>
      </c>
      <c r="V119" s="150"/>
      <c r="W119" s="2">
        <v>114</v>
      </c>
      <c r="X119" s="118">
        <v>48305</v>
      </c>
      <c r="Y119" s="5">
        <f t="shared" si="40"/>
        <v>565717.38796423713</v>
      </c>
      <c r="Z119" s="5">
        <f t="shared" si="41"/>
        <v>4677.7491584810314</v>
      </c>
      <c r="AA119" s="5">
        <f t="shared" si="7"/>
        <v>906.29990538611673</v>
      </c>
      <c r="AB119" s="35">
        <f t="shared" si="8"/>
        <v>1.9224438025088459E-2</v>
      </c>
      <c r="AC119" s="5">
        <f t="shared" si="9"/>
        <v>3771.4492530949146</v>
      </c>
      <c r="AD119" s="35">
        <f t="shared" si="10"/>
        <v>0.08</v>
      </c>
      <c r="AE119" s="5">
        <f t="shared" si="42"/>
        <v>72688.911941149403</v>
      </c>
      <c r="AF119" s="5">
        <f t="shared" si="43"/>
        <v>460574.49212568824</v>
      </c>
      <c r="AG119" s="5">
        <f t="shared" si="11"/>
        <v>564811.08805885096</v>
      </c>
      <c r="AH119" s="5">
        <f t="shared" si="12"/>
        <v>533263.40406683763</v>
      </c>
      <c r="AI119" s="150"/>
      <c r="AJ119" s="2">
        <v>114</v>
      </c>
      <c r="AK119" s="118">
        <v>48305</v>
      </c>
      <c r="AL119" s="5">
        <f t="shared" si="44"/>
        <v>562969.92805217602</v>
      </c>
      <c r="AM119" s="5">
        <f t="shared" si="45"/>
        <v>4567.1280654389093</v>
      </c>
      <c r="AN119" s="5">
        <f t="shared" si="13"/>
        <v>931.2806134352727</v>
      </c>
      <c r="AO119" s="35">
        <f t="shared" si="14"/>
        <v>1.985073589967587E-2</v>
      </c>
      <c r="AP119" s="5">
        <f t="shared" si="15"/>
        <v>3635.8474520036366</v>
      </c>
      <c r="AQ119" s="35">
        <f t="shared" si="16"/>
        <v>7.7499999999999999E-2</v>
      </c>
      <c r="AR119" s="5">
        <f t="shared" si="46"/>
        <v>75461.352561259031</v>
      </c>
      <c r="AS119" s="5">
        <f t="shared" si="47"/>
        <v>445191.2468987765</v>
      </c>
      <c r="AT119" s="5">
        <f t="shared" si="17"/>
        <v>562038.64743874071</v>
      </c>
      <c r="AU119" s="5">
        <f t="shared" si="18"/>
        <v>520652.59946003556</v>
      </c>
      <c r="AV119" s="150"/>
      <c r="AW119" s="2">
        <v>114</v>
      </c>
      <c r="AX119" s="118">
        <v>48305</v>
      </c>
      <c r="AY119" s="5">
        <f t="shared" si="48"/>
        <v>560141.18462719757</v>
      </c>
      <c r="AZ119" s="5">
        <f t="shared" si="49"/>
        <v>4457.4924920239573</v>
      </c>
      <c r="BA119" s="5">
        <f t="shared" si="19"/>
        <v>956.61008810397288</v>
      </c>
      <c r="BB119" s="35">
        <f t="shared" si="20"/>
        <v>2.0493620844694263E-2</v>
      </c>
      <c r="BC119" s="5">
        <f t="shared" si="21"/>
        <v>3500.8824039199844</v>
      </c>
      <c r="BD119" s="35">
        <f t="shared" si="22"/>
        <v>7.4999999999999997E-2</v>
      </c>
      <c r="BE119" s="5">
        <f t="shared" si="50"/>
        <v>78315.425460906496</v>
      </c>
      <c r="BF119" s="5">
        <f t="shared" si="51"/>
        <v>429838.71862982464</v>
      </c>
      <c r="BG119" s="5">
        <f t="shared" si="23"/>
        <v>559184.57453909365</v>
      </c>
      <c r="BH119" s="5">
        <f t="shared" si="24"/>
        <v>508154.14409073116</v>
      </c>
      <c r="BI119" s="150"/>
      <c r="BJ119" s="2">
        <v>114</v>
      </c>
      <c r="BK119" s="118">
        <v>48305</v>
      </c>
      <c r="BL119" s="5">
        <f t="shared" si="52"/>
        <v>557230.28957130585</v>
      </c>
      <c r="BM119" s="5">
        <f t="shared" si="53"/>
        <v>4348.8737853582215</v>
      </c>
      <c r="BN119" s="5">
        <f t="shared" si="25"/>
        <v>982.27411919824863</v>
      </c>
      <c r="BO119" s="35">
        <f t="shared" si="26"/>
        <v>2.1153353740779784E-2</v>
      </c>
      <c r="BP119" s="5">
        <f t="shared" si="27"/>
        <v>3366.5996661599729</v>
      </c>
      <c r="BQ119" s="35">
        <f t="shared" si="28"/>
        <v>7.2499999999999995E-2</v>
      </c>
      <c r="BR119" s="5">
        <f t="shared" si="54"/>
        <v>81251.984547891712</v>
      </c>
      <c r="BS119" s="5">
        <f t="shared" si="55"/>
        <v>414519.6269829456</v>
      </c>
      <c r="BT119" s="5">
        <f t="shared" si="29"/>
        <v>556248.01545210765</v>
      </c>
      <c r="BU119" s="5">
        <f t="shared" si="30"/>
        <v>495771.61153083731</v>
      </c>
      <c r="BV119" s="150"/>
      <c r="BW119" s="2">
        <v>114</v>
      </c>
      <c r="BX119" s="118">
        <v>48305</v>
      </c>
      <c r="BY119" s="5">
        <f t="shared" si="56"/>
        <v>554236.46510078746</v>
      </c>
      <c r="BZ119" s="5">
        <f t="shared" si="57"/>
        <v>4241.3034067672888</v>
      </c>
      <c r="CA119" s="5">
        <f t="shared" si="31"/>
        <v>1008.2573603460287</v>
      </c>
      <c r="CB119" s="35">
        <f t="shared" si="32"/>
        <v>2.1830191779157175E-2</v>
      </c>
      <c r="CC119" s="5">
        <f t="shared" si="33"/>
        <v>3233.0460464212601</v>
      </c>
      <c r="CD119" s="35">
        <f t="shared" si="34"/>
        <v>7.0000000000000007E-2</v>
      </c>
      <c r="CE119" s="5">
        <f t="shared" si="58"/>
        <v>84271.792259558148</v>
      </c>
      <c r="CF119" s="5">
        <f t="shared" si="59"/>
        <v>399236.79611191282</v>
      </c>
      <c r="CG119" s="5">
        <f t="shared" si="35"/>
        <v>553228.20774044143</v>
      </c>
      <c r="CH119" s="5">
        <f t="shared" si="36"/>
        <v>483508.58837147098</v>
      </c>
    </row>
    <row r="120" spans="9:86" ht="14.25" customHeight="1">
      <c r="I120" s="150"/>
      <c r="J120" s="2">
        <v>115</v>
      </c>
      <c r="K120" s="118">
        <v>48335</v>
      </c>
      <c r="L120" s="5">
        <f t="shared" si="37"/>
        <v>567502.83584307402</v>
      </c>
      <c r="M120" s="5">
        <f t="shared" si="0"/>
        <v>4789.3246008246488</v>
      </c>
      <c r="N120" s="5">
        <f t="shared" si="1"/>
        <v>887.74260440351509</v>
      </c>
      <c r="O120" s="35">
        <f t="shared" si="2"/>
        <v>1.8771555981771208E-2</v>
      </c>
      <c r="P120" s="5">
        <f t="shared" si="3"/>
        <v>3901.5819964211337</v>
      </c>
      <c r="Q120" s="35">
        <f t="shared" si="4"/>
        <v>8.2500000000000004E-2</v>
      </c>
      <c r="R120" s="5">
        <f t="shared" si="38"/>
        <v>70884.906761329679</v>
      </c>
      <c r="S120" s="5">
        <f t="shared" si="39"/>
        <v>479887.42233350512</v>
      </c>
      <c r="T120" s="5">
        <f t="shared" si="5"/>
        <v>566615.0932386705</v>
      </c>
      <c r="U120" s="5">
        <f t="shared" si="6"/>
        <v>550772.32909483486</v>
      </c>
      <c r="V120" s="150"/>
      <c r="W120" s="2">
        <v>115</v>
      </c>
      <c r="X120" s="118">
        <v>48335</v>
      </c>
      <c r="Y120" s="5">
        <f t="shared" si="40"/>
        <v>564811.08805885096</v>
      </c>
      <c r="Z120" s="5">
        <f t="shared" si="41"/>
        <v>4677.7491584810314</v>
      </c>
      <c r="AA120" s="5">
        <f t="shared" si="7"/>
        <v>912.34190475535797</v>
      </c>
      <c r="AB120" s="35">
        <f t="shared" si="8"/>
        <v>1.9383654266935266E-2</v>
      </c>
      <c r="AC120" s="5">
        <f t="shared" si="9"/>
        <v>3765.4072537256734</v>
      </c>
      <c r="AD120" s="35">
        <f t="shared" si="10"/>
        <v>0.08</v>
      </c>
      <c r="AE120" s="5">
        <f t="shared" si="42"/>
        <v>73601.253845904765</v>
      </c>
      <c r="AF120" s="5">
        <f t="shared" si="43"/>
        <v>464339.89937941392</v>
      </c>
      <c r="AG120" s="5">
        <f t="shared" si="11"/>
        <v>563898.74615409563</v>
      </c>
      <c r="AH120" s="5">
        <f t="shared" si="12"/>
        <v>537941.15322531865</v>
      </c>
      <c r="AI120" s="150"/>
      <c r="AJ120" s="2">
        <v>115</v>
      </c>
      <c r="AK120" s="118">
        <v>48335</v>
      </c>
      <c r="AL120" s="5">
        <f t="shared" si="44"/>
        <v>562038.64743874071</v>
      </c>
      <c r="AM120" s="5">
        <f t="shared" si="45"/>
        <v>4567.1280654389093</v>
      </c>
      <c r="AN120" s="5">
        <f t="shared" si="13"/>
        <v>937.2951340637087</v>
      </c>
      <c r="AO120" s="35">
        <f t="shared" si="14"/>
        <v>2.0012043050812493E-2</v>
      </c>
      <c r="AP120" s="5">
        <f t="shared" si="15"/>
        <v>3629.8329313752006</v>
      </c>
      <c r="AQ120" s="35">
        <f t="shared" si="16"/>
        <v>7.7499999999999999E-2</v>
      </c>
      <c r="AR120" s="5">
        <f t="shared" si="46"/>
        <v>76398.647695322739</v>
      </c>
      <c r="AS120" s="5">
        <f t="shared" si="47"/>
        <v>448821.07983015169</v>
      </c>
      <c r="AT120" s="5">
        <f t="shared" si="17"/>
        <v>561101.35230467701</v>
      </c>
      <c r="AU120" s="5">
        <f t="shared" si="18"/>
        <v>525219.72752547439</v>
      </c>
      <c r="AV120" s="150"/>
      <c r="AW120" s="2">
        <v>115</v>
      </c>
      <c r="AX120" s="118">
        <v>48335</v>
      </c>
      <c r="AY120" s="5">
        <f t="shared" si="48"/>
        <v>559184.57453909365</v>
      </c>
      <c r="AZ120" s="5">
        <f t="shared" si="49"/>
        <v>4457.4924920239573</v>
      </c>
      <c r="BA120" s="5">
        <f t="shared" si="19"/>
        <v>962.58890115462236</v>
      </c>
      <c r="BB120" s="35">
        <f t="shared" si="20"/>
        <v>2.0656984008145082E-2</v>
      </c>
      <c r="BC120" s="5">
        <f t="shared" si="21"/>
        <v>3494.9035908693349</v>
      </c>
      <c r="BD120" s="35">
        <f t="shared" si="22"/>
        <v>7.4999999999999997E-2</v>
      </c>
      <c r="BE120" s="5">
        <f t="shared" si="50"/>
        <v>79278.01436206112</v>
      </c>
      <c r="BF120" s="5">
        <f t="shared" si="51"/>
        <v>433333.62222069397</v>
      </c>
      <c r="BG120" s="5">
        <f t="shared" si="23"/>
        <v>558221.98563793907</v>
      </c>
      <c r="BH120" s="5">
        <f t="shared" si="24"/>
        <v>512611.63658275508</v>
      </c>
      <c r="BI120" s="150"/>
      <c r="BJ120" s="2">
        <v>115</v>
      </c>
      <c r="BK120" s="118">
        <v>48335</v>
      </c>
      <c r="BL120" s="5">
        <f t="shared" si="52"/>
        <v>556248.01545210765</v>
      </c>
      <c r="BM120" s="5">
        <f t="shared" si="53"/>
        <v>4348.8737853582215</v>
      </c>
      <c r="BN120" s="5">
        <f t="shared" si="25"/>
        <v>988.20869200173775</v>
      </c>
      <c r="BO120" s="35">
        <f t="shared" si="26"/>
        <v>2.1318735482377386E-2</v>
      </c>
      <c r="BP120" s="5">
        <f t="shared" si="27"/>
        <v>3360.6650933564838</v>
      </c>
      <c r="BQ120" s="35">
        <f t="shared" si="28"/>
        <v>7.2499999999999995E-2</v>
      </c>
      <c r="BR120" s="5">
        <f t="shared" si="54"/>
        <v>82240.193239893444</v>
      </c>
      <c r="BS120" s="5">
        <f t="shared" si="55"/>
        <v>417880.29207630211</v>
      </c>
      <c r="BT120" s="5">
        <f t="shared" si="29"/>
        <v>555259.80676010589</v>
      </c>
      <c r="BU120" s="5">
        <f t="shared" si="30"/>
        <v>500120.48531619553</v>
      </c>
      <c r="BV120" s="150"/>
      <c r="BW120" s="2">
        <v>115</v>
      </c>
      <c r="BX120" s="118">
        <v>48335</v>
      </c>
      <c r="BY120" s="5">
        <f t="shared" si="56"/>
        <v>553228.20774044143</v>
      </c>
      <c r="BZ120" s="5">
        <f t="shared" si="57"/>
        <v>4241.3034067672888</v>
      </c>
      <c r="CA120" s="5">
        <f t="shared" si="31"/>
        <v>1014.1388616147137</v>
      </c>
      <c r="CB120" s="35">
        <f t="shared" si="32"/>
        <v>2.1997552129674157E-2</v>
      </c>
      <c r="CC120" s="5">
        <f t="shared" si="33"/>
        <v>3227.1645451525751</v>
      </c>
      <c r="CD120" s="35">
        <f t="shared" si="34"/>
        <v>7.0000000000000007E-2</v>
      </c>
      <c r="CE120" s="5">
        <f t="shared" si="58"/>
        <v>85285.931121172864</v>
      </c>
      <c r="CF120" s="5">
        <f t="shared" si="59"/>
        <v>402463.96065706539</v>
      </c>
      <c r="CG120" s="5">
        <f t="shared" si="35"/>
        <v>552214.06887882669</v>
      </c>
      <c r="CH120" s="5">
        <f t="shared" si="36"/>
        <v>487749.89177823823</v>
      </c>
    </row>
    <row r="121" spans="9:86" ht="14.25" customHeight="1">
      <c r="I121" s="150"/>
      <c r="J121" s="2">
        <v>116</v>
      </c>
      <c r="K121" s="118">
        <v>48366</v>
      </c>
      <c r="L121" s="5">
        <f t="shared" si="37"/>
        <v>566615.0932386705</v>
      </c>
      <c r="M121" s="5">
        <f t="shared" si="0"/>
        <v>4789.3246008246488</v>
      </c>
      <c r="N121" s="5">
        <f t="shared" si="1"/>
        <v>893.84583480878928</v>
      </c>
      <c r="O121" s="35">
        <f t="shared" si="2"/>
        <v>1.893022290740036E-2</v>
      </c>
      <c r="P121" s="5">
        <f t="shared" si="3"/>
        <v>3895.4787660158595</v>
      </c>
      <c r="Q121" s="35">
        <f t="shared" si="4"/>
        <v>8.2500000000000004E-2</v>
      </c>
      <c r="R121" s="5">
        <f t="shared" si="38"/>
        <v>71778.752596138467</v>
      </c>
      <c r="S121" s="5">
        <f t="shared" si="39"/>
        <v>483782.90109952097</v>
      </c>
      <c r="T121" s="5">
        <f t="shared" si="5"/>
        <v>565721.24740386172</v>
      </c>
      <c r="U121" s="5">
        <f t="shared" si="6"/>
        <v>555561.65369565948</v>
      </c>
      <c r="V121" s="150"/>
      <c r="W121" s="2">
        <v>116</v>
      </c>
      <c r="X121" s="118">
        <v>48366</v>
      </c>
      <c r="Y121" s="5">
        <f t="shared" si="40"/>
        <v>563898.74615409563</v>
      </c>
      <c r="Z121" s="5">
        <f t="shared" si="41"/>
        <v>4677.7491584810314</v>
      </c>
      <c r="AA121" s="5">
        <f t="shared" si="7"/>
        <v>918.42418412039342</v>
      </c>
      <c r="AB121" s="35">
        <f t="shared" si="8"/>
        <v>1.9544448865351807E-2</v>
      </c>
      <c r="AC121" s="5">
        <f t="shared" si="9"/>
        <v>3759.324974360638</v>
      </c>
      <c r="AD121" s="35">
        <f t="shared" si="10"/>
        <v>0.08</v>
      </c>
      <c r="AE121" s="5">
        <f t="shared" si="42"/>
        <v>74519.678030025156</v>
      </c>
      <c r="AF121" s="5">
        <f t="shared" si="43"/>
        <v>468099.22435377457</v>
      </c>
      <c r="AG121" s="5">
        <f t="shared" si="11"/>
        <v>562980.32196997525</v>
      </c>
      <c r="AH121" s="5">
        <f t="shared" si="12"/>
        <v>542618.90238379966</v>
      </c>
      <c r="AI121" s="150"/>
      <c r="AJ121" s="2">
        <v>116</v>
      </c>
      <c r="AK121" s="118">
        <v>48366</v>
      </c>
      <c r="AL121" s="5">
        <f t="shared" si="44"/>
        <v>561101.35230467701</v>
      </c>
      <c r="AM121" s="5">
        <f t="shared" si="45"/>
        <v>4567.1280654389093</v>
      </c>
      <c r="AN121" s="5">
        <f t="shared" si="13"/>
        <v>943.34849847120358</v>
      </c>
      <c r="AO121" s="35">
        <f t="shared" si="14"/>
        <v>2.01749326305448E-2</v>
      </c>
      <c r="AP121" s="5">
        <f t="shared" si="15"/>
        <v>3623.7795669677057</v>
      </c>
      <c r="AQ121" s="35">
        <f t="shared" si="16"/>
        <v>7.7499999999999999E-2</v>
      </c>
      <c r="AR121" s="5">
        <f t="shared" si="46"/>
        <v>77341.996193793937</v>
      </c>
      <c r="AS121" s="5">
        <f t="shared" si="47"/>
        <v>452444.85939711938</v>
      </c>
      <c r="AT121" s="5">
        <f t="shared" si="17"/>
        <v>560158.00380620582</v>
      </c>
      <c r="AU121" s="5">
        <f t="shared" si="18"/>
        <v>529786.85559091333</v>
      </c>
      <c r="AV121" s="150"/>
      <c r="AW121" s="2">
        <v>116</v>
      </c>
      <c r="AX121" s="118">
        <v>48366</v>
      </c>
      <c r="AY121" s="5">
        <f t="shared" si="48"/>
        <v>558221.98563793907</v>
      </c>
      <c r="AZ121" s="5">
        <f t="shared" si="49"/>
        <v>4457.4924920239573</v>
      </c>
      <c r="BA121" s="5">
        <f t="shared" si="19"/>
        <v>968.60508178683858</v>
      </c>
      <c r="BB121" s="35">
        <f t="shared" si="20"/>
        <v>2.0821933353554568E-2</v>
      </c>
      <c r="BC121" s="5">
        <f t="shared" si="21"/>
        <v>3488.8874102371187</v>
      </c>
      <c r="BD121" s="35">
        <f t="shared" si="22"/>
        <v>7.4999999999999997E-2</v>
      </c>
      <c r="BE121" s="5">
        <f t="shared" si="50"/>
        <v>80246.619443847958</v>
      </c>
      <c r="BF121" s="5">
        <f t="shared" si="51"/>
        <v>436822.50963093108</v>
      </c>
      <c r="BG121" s="5">
        <f t="shared" si="23"/>
        <v>557253.3805561522</v>
      </c>
      <c r="BH121" s="5">
        <f t="shared" si="24"/>
        <v>517069.12907477905</v>
      </c>
      <c r="BI121" s="150"/>
      <c r="BJ121" s="2">
        <v>116</v>
      </c>
      <c r="BK121" s="118">
        <v>48366</v>
      </c>
      <c r="BL121" s="5">
        <f t="shared" si="52"/>
        <v>555259.80676010589</v>
      </c>
      <c r="BM121" s="5">
        <f t="shared" si="53"/>
        <v>4348.8737853582215</v>
      </c>
      <c r="BN121" s="5">
        <f t="shared" si="25"/>
        <v>994.17911951591532</v>
      </c>
      <c r="BO121" s="35">
        <f t="shared" si="26"/>
        <v>2.1485706851000794E-2</v>
      </c>
      <c r="BP121" s="5">
        <f t="shared" si="27"/>
        <v>3354.6946658423062</v>
      </c>
      <c r="BQ121" s="35">
        <f t="shared" si="28"/>
        <v>7.2499999999999995E-2</v>
      </c>
      <c r="BR121" s="5">
        <f t="shared" si="54"/>
        <v>83234.372359409361</v>
      </c>
      <c r="BS121" s="5">
        <f t="shared" si="55"/>
        <v>421234.98674214439</v>
      </c>
      <c r="BT121" s="5">
        <f t="shared" si="29"/>
        <v>554265.62764058996</v>
      </c>
      <c r="BU121" s="5">
        <f t="shared" si="30"/>
        <v>504469.35910155374</v>
      </c>
      <c r="BV121" s="150"/>
      <c r="BW121" s="2">
        <v>116</v>
      </c>
      <c r="BX121" s="118">
        <v>48366</v>
      </c>
      <c r="BY121" s="5">
        <f t="shared" si="56"/>
        <v>552214.06887882669</v>
      </c>
      <c r="BZ121" s="5">
        <f t="shared" si="57"/>
        <v>4241.3034067672888</v>
      </c>
      <c r="CA121" s="5">
        <f t="shared" si="31"/>
        <v>1020.0546716407998</v>
      </c>
      <c r="CB121" s="35">
        <f t="shared" si="32"/>
        <v>2.2166505255003899E-2</v>
      </c>
      <c r="CC121" s="5">
        <f t="shared" si="33"/>
        <v>3221.248735126489</v>
      </c>
      <c r="CD121" s="35">
        <f t="shared" si="34"/>
        <v>7.0000000000000007E-2</v>
      </c>
      <c r="CE121" s="5">
        <f t="shared" si="58"/>
        <v>86305.985792813663</v>
      </c>
      <c r="CF121" s="5">
        <f t="shared" si="59"/>
        <v>405685.2093921919</v>
      </c>
      <c r="CG121" s="5">
        <f t="shared" si="35"/>
        <v>551194.01420718583</v>
      </c>
      <c r="CH121" s="5">
        <f t="shared" si="36"/>
        <v>491991.19518500555</v>
      </c>
    </row>
    <row r="122" spans="9:86" ht="14.25" customHeight="1">
      <c r="I122" s="150"/>
      <c r="J122" s="2">
        <v>117</v>
      </c>
      <c r="K122" s="118">
        <v>48396</v>
      </c>
      <c r="L122" s="5">
        <f t="shared" si="37"/>
        <v>565721.24740386172</v>
      </c>
      <c r="M122" s="5">
        <f t="shared" si="0"/>
        <v>4789.3246008246488</v>
      </c>
      <c r="N122" s="5">
        <f t="shared" si="1"/>
        <v>899.9910249230993</v>
      </c>
      <c r="O122" s="35">
        <f t="shared" si="2"/>
        <v>1.9090483782673404E-2</v>
      </c>
      <c r="P122" s="5">
        <f t="shared" si="3"/>
        <v>3889.3335759015495</v>
      </c>
      <c r="Q122" s="35">
        <f t="shared" si="4"/>
        <v>8.2500000000000004E-2</v>
      </c>
      <c r="R122" s="5">
        <f t="shared" si="38"/>
        <v>72678.743621061571</v>
      </c>
      <c r="S122" s="5">
        <f t="shared" si="39"/>
        <v>487672.23467542254</v>
      </c>
      <c r="T122" s="5">
        <f t="shared" si="5"/>
        <v>564821.25637893868</v>
      </c>
      <c r="U122" s="5">
        <f t="shared" si="6"/>
        <v>560350.9782964841</v>
      </c>
      <c r="V122" s="150"/>
      <c r="W122" s="2">
        <v>117</v>
      </c>
      <c r="X122" s="118">
        <v>48396</v>
      </c>
      <c r="Y122" s="5">
        <f t="shared" si="40"/>
        <v>562980.32196997525</v>
      </c>
      <c r="Z122" s="5">
        <f t="shared" si="41"/>
        <v>4677.7491584810314</v>
      </c>
      <c r="AA122" s="5">
        <f t="shared" si="7"/>
        <v>924.54701201452963</v>
      </c>
      <c r="AB122" s="35">
        <f t="shared" si="8"/>
        <v>1.9706841804616484E-2</v>
      </c>
      <c r="AC122" s="5">
        <f t="shared" si="9"/>
        <v>3753.2021464665017</v>
      </c>
      <c r="AD122" s="35">
        <f t="shared" si="10"/>
        <v>0.08</v>
      </c>
      <c r="AE122" s="5">
        <f t="shared" si="42"/>
        <v>75444.225042039689</v>
      </c>
      <c r="AF122" s="5">
        <f t="shared" si="43"/>
        <v>471852.4265002411</v>
      </c>
      <c r="AG122" s="5">
        <f t="shared" si="11"/>
        <v>562055.7749579607</v>
      </c>
      <c r="AH122" s="5">
        <f t="shared" si="12"/>
        <v>547296.6515422808</v>
      </c>
      <c r="AI122" s="150"/>
      <c r="AJ122" s="2">
        <v>117</v>
      </c>
      <c r="AK122" s="118">
        <v>48396</v>
      </c>
      <c r="AL122" s="5">
        <f t="shared" si="44"/>
        <v>560158.00380620582</v>
      </c>
      <c r="AM122" s="5">
        <f t="shared" si="45"/>
        <v>4567.1280654389093</v>
      </c>
      <c r="AN122" s="5">
        <f t="shared" si="13"/>
        <v>949.44095752383009</v>
      </c>
      <c r="AO122" s="35">
        <f t="shared" si="14"/>
        <v>2.0339424613894517E-2</v>
      </c>
      <c r="AP122" s="5">
        <f t="shared" si="15"/>
        <v>3617.6871079150792</v>
      </c>
      <c r="AQ122" s="35">
        <f t="shared" si="16"/>
        <v>7.7499999999999999E-2</v>
      </c>
      <c r="AR122" s="5">
        <f t="shared" si="46"/>
        <v>78291.437151317761</v>
      </c>
      <c r="AS122" s="5">
        <f t="shared" si="47"/>
        <v>456062.54650503444</v>
      </c>
      <c r="AT122" s="5">
        <f t="shared" si="17"/>
        <v>559208.56284868193</v>
      </c>
      <c r="AU122" s="5">
        <f t="shared" si="18"/>
        <v>534353.98365635215</v>
      </c>
      <c r="AV122" s="150"/>
      <c r="AW122" s="2">
        <v>117</v>
      </c>
      <c r="AX122" s="118">
        <v>48396</v>
      </c>
      <c r="AY122" s="5">
        <f t="shared" si="48"/>
        <v>557253.3805561522</v>
      </c>
      <c r="AZ122" s="5">
        <f t="shared" si="49"/>
        <v>4457.4924920239573</v>
      </c>
      <c r="BA122" s="5">
        <f t="shared" si="19"/>
        <v>974.65886354800614</v>
      </c>
      <c r="BB122" s="35">
        <f t="shared" si="20"/>
        <v>2.0988488846677394E-2</v>
      </c>
      <c r="BC122" s="5">
        <f t="shared" si="21"/>
        <v>3482.8336284759512</v>
      </c>
      <c r="BD122" s="35">
        <f t="shared" si="22"/>
        <v>7.4999999999999997E-2</v>
      </c>
      <c r="BE122" s="5">
        <f t="shared" si="50"/>
        <v>81221.278307395958</v>
      </c>
      <c r="BF122" s="5">
        <f t="shared" si="51"/>
        <v>440305.34325940703</v>
      </c>
      <c r="BG122" s="5">
        <f t="shared" si="23"/>
        <v>556278.72169260425</v>
      </c>
      <c r="BH122" s="5">
        <f t="shared" si="24"/>
        <v>521526.62156680296</v>
      </c>
      <c r="BI122" s="150"/>
      <c r="BJ122" s="2">
        <v>117</v>
      </c>
      <c r="BK122" s="118">
        <v>48396</v>
      </c>
      <c r="BL122" s="5">
        <f t="shared" si="52"/>
        <v>554265.62764058996</v>
      </c>
      <c r="BM122" s="5">
        <f t="shared" si="53"/>
        <v>4348.8737853582215</v>
      </c>
      <c r="BN122" s="5">
        <f t="shared" si="25"/>
        <v>1000.1856183629907</v>
      </c>
      <c r="BO122" s="35">
        <f t="shared" si="26"/>
        <v>2.1654287803209507E-2</v>
      </c>
      <c r="BP122" s="5">
        <f t="shared" si="27"/>
        <v>3348.6881669952309</v>
      </c>
      <c r="BQ122" s="35">
        <f t="shared" si="28"/>
        <v>7.2499999999999995E-2</v>
      </c>
      <c r="BR122" s="5">
        <f t="shared" si="54"/>
        <v>84234.557977772347</v>
      </c>
      <c r="BS122" s="5">
        <f t="shared" si="55"/>
        <v>424583.67490913963</v>
      </c>
      <c r="BT122" s="5">
        <f t="shared" si="29"/>
        <v>553265.44202222698</v>
      </c>
      <c r="BU122" s="5">
        <f t="shared" si="30"/>
        <v>508818.23288691195</v>
      </c>
      <c r="BV122" s="150"/>
      <c r="BW122" s="2">
        <v>117</v>
      </c>
      <c r="BX122" s="118">
        <v>48396</v>
      </c>
      <c r="BY122" s="5">
        <f t="shared" si="56"/>
        <v>551194.01420718583</v>
      </c>
      <c r="BZ122" s="5">
        <f t="shared" si="57"/>
        <v>4241.3034067672888</v>
      </c>
      <c r="CA122" s="5">
        <f t="shared" si="31"/>
        <v>1026.0049905587048</v>
      </c>
      <c r="CB122" s="35">
        <f t="shared" si="32"/>
        <v>2.23370711026563E-2</v>
      </c>
      <c r="CC122" s="5">
        <f t="shared" si="33"/>
        <v>3215.2984162085841</v>
      </c>
      <c r="CD122" s="35">
        <f t="shared" si="34"/>
        <v>7.0000000000000007E-2</v>
      </c>
      <c r="CE122" s="5">
        <f t="shared" si="58"/>
        <v>87331.99078337237</v>
      </c>
      <c r="CF122" s="5">
        <f t="shared" si="59"/>
        <v>408900.50780840049</v>
      </c>
      <c r="CG122" s="5">
        <f t="shared" si="35"/>
        <v>550168.00921662711</v>
      </c>
      <c r="CH122" s="5">
        <f t="shared" si="36"/>
        <v>496232.49859177286</v>
      </c>
    </row>
    <row r="123" spans="9:86" ht="14.25" customHeight="1">
      <c r="I123" s="150"/>
      <c r="J123" s="2">
        <v>118</v>
      </c>
      <c r="K123" s="118">
        <v>48427</v>
      </c>
      <c r="L123" s="5">
        <f t="shared" si="37"/>
        <v>564821.25637893868</v>
      </c>
      <c r="M123" s="5">
        <f t="shared" si="0"/>
        <v>4789.3246008246488</v>
      </c>
      <c r="N123" s="5">
        <f t="shared" si="1"/>
        <v>906.17846321944535</v>
      </c>
      <c r="O123" s="35">
        <f t="shared" si="2"/>
        <v>1.9252358929172243E-2</v>
      </c>
      <c r="P123" s="5">
        <f t="shared" si="3"/>
        <v>3883.1461376052034</v>
      </c>
      <c r="Q123" s="35">
        <f t="shared" si="4"/>
        <v>8.2500000000000004E-2</v>
      </c>
      <c r="R123" s="5">
        <f t="shared" si="38"/>
        <v>73584.922084281017</v>
      </c>
      <c r="S123" s="5">
        <f t="shared" si="39"/>
        <v>491555.38081302773</v>
      </c>
      <c r="T123" s="5">
        <f t="shared" si="5"/>
        <v>563915.07791571924</v>
      </c>
      <c r="U123" s="5">
        <f t="shared" si="6"/>
        <v>565140.30289730872</v>
      </c>
      <c r="V123" s="150"/>
      <c r="W123" s="2">
        <v>118</v>
      </c>
      <c r="X123" s="118">
        <v>48427</v>
      </c>
      <c r="Y123" s="5">
        <f t="shared" si="40"/>
        <v>562055.7749579607</v>
      </c>
      <c r="Z123" s="5">
        <f t="shared" si="41"/>
        <v>4677.7491584810314</v>
      </c>
      <c r="AA123" s="5">
        <f t="shared" si="7"/>
        <v>930.71065876129296</v>
      </c>
      <c r="AB123" s="35">
        <f t="shared" si="8"/>
        <v>1.9870853397015401E-2</v>
      </c>
      <c r="AC123" s="5">
        <f t="shared" si="9"/>
        <v>3747.0384997197384</v>
      </c>
      <c r="AD123" s="35">
        <f t="shared" si="10"/>
        <v>0.08</v>
      </c>
      <c r="AE123" s="5">
        <f t="shared" si="42"/>
        <v>76374.935700800983</v>
      </c>
      <c r="AF123" s="5">
        <f t="shared" si="43"/>
        <v>475599.46499996085</v>
      </c>
      <c r="AG123" s="5">
        <f t="shared" si="11"/>
        <v>561125.06429919938</v>
      </c>
      <c r="AH123" s="5">
        <f t="shared" si="12"/>
        <v>551974.40070076182</v>
      </c>
      <c r="AI123" s="150"/>
      <c r="AJ123" s="2">
        <v>118</v>
      </c>
      <c r="AK123" s="118">
        <v>48427</v>
      </c>
      <c r="AL123" s="5">
        <f t="shared" si="44"/>
        <v>559208.56284868193</v>
      </c>
      <c r="AM123" s="5">
        <f t="shared" si="45"/>
        <v>4567.1280654389093</v>
      </c>
      <c r="AN123" s="5">
        <f t="shared" si="13"/>
        <v>955.57276370783848</v>
      </c>
      <c r="AO123" s="35">
        <f t="shared" si="14"/>
        <v>2.0505539303762269E-2</v>
      </c>
      <c r="AP123" s="5">
        <f t="shared" si="15"/>
        <v>3611.5553017310708</v>
      </c>
      <c r="AQ123" s="35">
        <f t="shared" si="16"/>
        <v>7.7499999999999999E-2</v>
      </c>
      <c r="AR123" s="5">
        <f t="shared" si="46"/>
        <v>79247.009915025599</v>
      </c>
      <c r="AS123" s="5">
        <f t="shared" si="47"/>
        <v>459674.10180676548</v>
      </c>
      <c r="AT123" s="5">
        <f t="shared" si="17"/>
        <v>558252.9900849741</v>
      </c>
      <c r="AU123" s="5">
        <f t="shared" si="18"/>
        <v>538921.11172179109</v>
      </c>
      <c r="AV123" s="150"/>
      <c r="AW123" s="2">
        <v>118</v>
      </c>
      <c r="AX123" s="118">
        <v>48427</v>
      </c>
      <c r="AY123" s="5">
        <f t="shared" si="48"/>
        <v>556278.72169260425</v>
      </c>
      <c r="AZ123" s="5">
        <f t="shared" si="49"/>
        <v>4457.4924920239573</v>
      </c>
      <c r="BA123" s="5">
        <f t="shared" si="19"/>
        <v>980.75048144518087</v>
      </c>
      <c r="BB123" s="35">
        <f t="shared" si="20"/>
        <v>2.1156670781029157E-2</v>
      </c>
      <c r="BC123" s="5">
        <f t="shared" si="21"/>
        <v>3476.7420105787764</v>
      </c>
      <c r="BD123" s="35">
        <f t="shared" si="22"/>
        <v>7.4999999999999997E-2</v>
      </c>
      <c r="BE123" s="5">
        <f t="shared" si="50"/>
        <v>82202.02878884114</v>
      </c>
      <c r="BF123" s="5">
        <f t="shared" si="51"/>
        <v>443782.08526998584</v>
      </c>
      <c r="BG123" s="5">
        <f t="shared" si="23"/>
        <v>555297.97121115902</v>
      </c>
      <c r="BH123" s="5">
        <f t="shared" si="24"/>
        <v>525984.11405882693</v>
      </c>
      <c r="BI123" s="150"/>
      <c r="BJ123" s="2">
        <v>118</v>
      </c>
      <c r="BK123" s="118">
        <v>48427</v>
      </c>
      <c r="BL123" s="5">
        <f t="shared" si="52"/>
        <v>553265.44202222698</v>
      </c>
      <c r="BM123" s="5">
        <f t="shared" si="53"/>
        <v>4348.8737853582215</v>
      </c>
      <c r="BN123" s="5">
        <f t="shared" si="25"/>
        <v>1006.2284064739338</v>
      </c>
      <c r="BO123" s="35">
        <f t="shared" si="26"/>
        <v>2.1824498623216219E-2</v>
      </c>
      <c r="BP123" s="5">
        <f t="shared" si="27"/>
        <v>3342.6453788842878</v>
      </c>
      <c r="BQ123" s="35">
        <f t="shared" si="28"/>
        <v>7.2499999999999995E-2</v>
      </c>
      <c r="BR123" s="5">
        <f t="shared" si="54"/>
        <v>85240.786384246283</v>
      </c>
      <c r="BS123" s="5">
        <f t="shared" si="55"/>
        <v>427926.32028802391</v>
      </c>
      <c r="BT123" s="5">
        <f t="shared" si="29"/>
        <v>552259.21361575311</v>
      </c>
      <c r="BU123" s="5">
        <f t="shared" si="30"/>
        <v>513167.10667227022</v>
      </c>
      <c r="BV123" s="150"/>
      <c r="BW123" s="2">
        <v>118</v>
      </c>
      <c r="BX123" s="118">
        <v>48427</v>
      </c>
      <c r="BY123" s="5">
        <f t="shared" si="56"/>
        <v>550168.00921662711</v>
      </c>
      <c r="BZ123" s="5">
        <f t="shared" si="57"/>
        <v>4241.3034067672888</v>
      </c>
      <c r="CA123" s="5">
        <f t="shared" si="31"/>
        <v>1031.9900196702974</v>
      </c>
      <c r="CB123" s="35">
        <f t="shared" si="32"/>
        <v>2.2509269947696017E-2</v>
      </c>
      <c r="CC123" s="5">
        <f t="shared" si="33"/>
        <v>3209.3133870969914</v>
      </c>
      <c r="CD123" s="35">
        <f t="shared" si="34"/>
        <v>7.0000000000000007E-2</v>
      </c>
      <c r="CE123" s="5">
        <f t="shared" si="58"/>
        <v>88363.980803042665</v>
      </c>
      <c r="CF123" s="5">
        <f t="shared" si="59"/>
        <v>412109.82119549747</v>
      </c>
      <c r="CG123" s="5">
        <f t="shared" si="35"/>
        <v>549136.01919695677</v>
      </c>
      <c r="CH123" s="5">
        <f t="shared" si="36"/>
        <v>500473.80199854012</v>
      </c>
    </row>
    <row r="124" spans="9:86" ht="14.25" customHeight="1">
      <c r="I124" s="150"/>
      <c r="J124" s="2">
        <v>119</v>
      </c>
      <c r="K124" s="118">
        <v>48458</v>
      </c>
      <c r="L124" s="5">
        <f t="shared" si="37"/>
        <v>563915.07791571924</v>
      </c>
      <c r="M124" s="5">
        <f t="shared" si="0"/>
        <v>4789.3246008246488</v>
      </c>
      <c r="N124" s="5">
        <f t="shared" si="1"/>
        <v>912.40844015407902</v>
      </c>
      <c r="O124" s="35">
        <f t="shared" si="2"/>
        <v>1.9415869003391557E-2</v>
      </c>
      <c r="P124" s="5">
        <f t="shared" si="3"/>
        <v>3876.9161606705698</v>
      </c>
      <c r="Q124" s="35">
        <f t="shared" si="4"/>
        <v>8.2500000000000004E-2</v>
      </c>
      <c r="R124" s="5">
        <f t="shared" si="38"/>
        <v>74497.330524435092</v>
      </c>
      <c r="S124" s="5">
        <f t="shared" si="39"/>
        <v>495432.29697369831</v>
      </c>
      <c r="T124" s="5">
        <f t="shared" si="5"/>
        <v>563002.6694755652</v>
      </c>
      <c r="U124" s="5">
        <f t="shared" si="6"/>
        <v>569929.62749813334</v>
      </c>
      <c r="V124" s="150"/>
      <c r="W124" s="2">
        <v>119</v>
      </c>
      <c r="X124" s="118">
        <v>48458</v>
      </c>
      <c r="Y124" s="5">
        <f t="shared" si="40"/>
        <v>561125.06429919938</v>
      </c>
      <c r="Z124" s="5">
        <f t="shared" si="41"/>
        <v>4677.7491584810314</v>
      </c>
      <c r="AA124" s="5">
        <f t="shared" si="7"/>
        <v>936.91539648636854</v>
      </c>
      <c r="AB124" s="35">
        <f t="shared" si="8"/>
        <v>2.0036504289606127E-2</v>
      </c>
      <c r="AC124" s="5">
        <f t="shared" si="9"/>
        <v>3740.8337619946628</v>
      </c>
      <c r="AD124" s="35">
        <f t="shared" si="10"/>
        <v>0.08</v>
      </c>
      <c r="AE124" s="5">
        <f t="shared" si="42"/>
        <v>77311.851097287348</v>
      </c>
      <c r="AF124" s="5">
        <f t="shared" si="43"/>
        <v>479340.29876195552</v>
      </c>
      <c r="AG124" s="5">
        <f t="shared" si="11"/>
        <v>560188.14890271297</v>
      </c>
      <c r="AH124" s="5">
        <f t="shared" si="12"/>
        <v>556652.14985924284</v>
      </c>
      <c r="AI124" s="150"/>
      <c r="AJ124" s="2">
        <v>119</v>
      </c>
      <c r="AK124" s="118">
        <v>48458</v>
      </c>
      <c r="AL124" s="5">
        <f t="shared" si="44"/>
        <v>558252.9900849741</v>
      </c>
      <c r="AM124" s="5">
        <f t="shared" si="45"/>
        <v>4567.1280654389093</v>
      </c>
      <c r="AN124" s="5">
        <f t="shared" si="13"/>
        <v>961.7441711401184</v>
      </c>
      <c r="AO124" s="35">
        <f t="shared" si="14"/>
        <v>2.0673297337690438E-2</v>
      </c>
      <c r="AP124" s="5">
        <f t="shared" si="15"/>
        <v>3605.3838942987909</v>
      </c>
      <c r="AQ124" s="35">
        <f t="shared" si="16"/>
        <v>7.7499999999999999E-2</v>
      </c>
      <c r="AR124" s="5">
        <f t="shared" si="46"/>
        <v>80208.754086165718</v>
      </c>
      <c r="AS124" s="5">
        <f t="shared" si="47"/>
        <v>463279.48570106429</v>
      </c>
      <c r="AT124" s="5">
        <f t="shared" si="17"/>
        <v>557291.24591383396</v>
      </c>
      <c r="AU124" s="5">
        <f t="shared" si="18"/>
        <v>543488.23978723004</v>
      </c>
      <c r="AV124" s="150"/>
      <c r="AW124" s="2">
        <v>119</v>
      </c>
      <c r="AX124" s="118">
        <v>48458</v>
      </c>
      <c r="AY124" s="5">
        <f t="shared" si="48"/>
        <v>555297.97121115902</v>
      </c>
      <c r="AZ124" s="5">
        <f t="shared" si="49"/>
        <v>4457.4924920239573</v>
      </c>
      <c r="BA124" s="5">
        <f t="shared" si="19"/>
        <v>986.88017195421389</v>
      </c>
      <c r="BB124" s="35">
        <f t="shared" si="20"/>
        <v>2.1326499784648564E-2</v>
      </c>
      <c r="BC124" s="5">
        <f t="shared" si="21"/>
        <v>3470.6123200697434</v>
      </c>
      <c r="BD124" s="35">
        <f t="shared" si="22"/>
        <v>7.4999999999999997E-2</v>
      </c>
      <c r="BE124" s="5">
        <f t="shared" si="50"/>
        <v>83188.90896079535</v>
      </c>
      <c r="BF124" s="5">
        <f t="shared" si="51"/>
        <v>447252.69759005558</v>
      </c>
      <c r="BG124" s="5">
        <f t="shared" si="23"/>
        <v>554311.09103920485</v>
      </c>
      <c r="BH124" s="5">
        <f t="shared" si="24"/>
        <v>530441.60655085091</v>
      </c>
      <c r="BI124" s="150"/>
      <c r="BJ124" s="2">
        <v>119</v>
      </c>
      <c r="BK124" s="118">
        <v>48458</v>
      </c>
      <c r="BL124" s="5">
        <f t="shared" si="52"/>
        <v>552259.21361575311</v>
      </c>
      <c r="BM124" s="5">
        <f t="shared" si="53"/>
        <v>4348.8737853582215</v>
      </c>
      <c r="BN124" s="5">
        <f t="shared" si="25"/>
        <v>1012.30770309638</v>
      </c>
      <c r="BO124" s="35">
        <f t="shared" si="26"/>
        <v>2.1996359929648171E-2</v>
      </c>
      <c r="BP124" s="5">
        <f t="shared" si="27"/>
        <v>3336.5660822618415</v>
      </c>
      <c r="BQ124" s="35">
        <f t="shared" si="28"/>
        <v>7.2499999999999995E-2</v>
      </c>
      <c r="BR124" s="5">
        <f t="shared" si="54"/>
        <v>86253.094087342659</v>
      </c>
      <c r="BS124" s="5">
        <f t="shared" si="55"/>
        <v>431262.88637028576</v>
      </c>
      <c r="BT124" s="5">
        <f t="shared" si="29"/>
        <v>551246.90591265669</v>
      </c>
      <c r="BU124" s="5">
        <f t="shared" si="30"/>
        <v>517515.98045762844</v>
      </c>
      <c r="BV124" s="150"/>
      <c r="BW124" s="2">
        <v>119</v>
      </c>
      <c r="BX124" s="118">
        <v>48458</v>
      </c>
      <c r="BY124" s="5">
        <f t="shared" si="56"/>
        <v>549136.01919695677</v>
      </c>
      <c r="BZ124" s="5">
        <f t="shared" si="57"/>
        <v>4241.3034067672888</v>
      </c>
      <c r="CA124" s="5">
        <f t="shared" si="31"/>
        <v>1038.0099614517076</v>
      </c>
      <c r="CB124" s="35">
        <f t="shared" si="32"/>
        <v>2.2683122399503167E-2</v>
      </c>
      <c r="CC124" s="5">
        <f t="shared" si="33"/>
        <v>3203.2934453155813</v>
      </c>
      <c r="CD124" s="35">
        <f t="shared" si="34"/>
        <v>7.0000000000000007E-2</v>
      </c>
      <c r="CE124" s="5">
        <f t="shared" si="58"/>
        <v>89401.990764494374</v>
      </c>
      <c r="CF124" s="5">
        <f t="shared" si="59"/>
        <v>415313.11464081303</v>
      </c>
      <c r="CG124" s="5">
        <f t="shared" si="35"/>
        <v>548098.00923550501</v>
      </c>
      <c r="CH124" s="5">
        <f t="shared" si="36"/>
        <v>504715.10540530737</v>
      </c>
    </row>
    <row r="125" spans="9:86" ht="14.25" customHeight="1">
      <c r="I125" s="150"/>
      <c r="J125" s="2">
        <v>120</v>
      </c>
      <c r="K125" s="118">
        <v>48488</v>
      </c>
      <c r="L125" s="5">
        <f t="shared" si="37"/>
        <v>563002.6694755652</v>
      </c>
      <c r="M125" s="5">
        <f t="shared" si="0"/>
        <v>4789.3246008246488</v>
      </c>
      <c r="N125" s="5">
        <f t="shared" si="1"/>
        <v>918.68124818013803</v>
      </c>
      <c r="O125" s="35">
        <f t="shared" si="2"/>
        <v>1.9581035003671712E-2</v>
      </c>
      <c r="P125" s="5">
        <f t="shared" si="3"/>
        <v>3870.6433526445107</v>
      </c>
      <c r="Q125" s="35">
        <f t="shared" si="4"/>
        <v>8.2500000000000004E-2</v>
      </c>
      <c r="R125" s="5">
        <f t="shared" si="38"/>
        <v>75416.011772615224</v>
      </c>
      <c r="S125" s="5">
        <f t="shared" si="39"/>
        <v>499302.94032634282</v>
      </c>
      <c r="T125" s="5">
        <f t="shared" si="5"/>
        <v>562083.9882273851</v>
      </c>
      <c r="U125" s="5">
        <f t="shared" si="6"/>
        <v>574718.95209895808</v>
      </c>
      <c r="V125" s="150"/>
      <c r="W125" s="2">
        <v>120</v>
      </c>
      <c r="X125" s="118">
        <v>48488</v>
      </c>
      <c r="Y125" s="5">
        <f t="shared" si="40"/>
        <v>560188.14890271297</v>
      </c>
      <c r="Z125" s="5">
        <f t="shared" si="41"/>
        <v>4677.7491584810314</v>
      </c>
      <c r="AA125" s="5">
        <f t="shared" si="7"/>
        <v>943.16149912961146</v>
      </c>
      <c r="AB125" s="35">
        <f t="shared" si="8"/>
        <v>2.0203815471149689E-2</v>
      </c>
      <c r="AC125" s="5">
        <f t="shared" si="9"/>
        <v>3734.5876593514199</v>
      </c>
      <c r="AD125" s="35">
        <f t="shared" si="10"/>
        <v>0.08</v>
      </c>
      <c r="AE125" s="5">
        <f t="shared" si="42"/>
        <v>78255.012596416957</v>
      </c>
      <c r="AF125" s="5">
        <f t="shared" si="43"/>
        <v>483074.88642130693</v>
      </c>
      <c r="AG125" s="5">
        <f t="shared" si="11"/>
        <v>559244.98740358336</v>
      </c>
      <c r="AH125" s="5">
        <f t="shared" si="12"/>
        <v>561329.89901772386</v>
      </c>
      <c r="AI125" s="150"/>
      <c r="AJ125" s="2">
        <v>120</v>
      </c>
      <c r="AK125" s="118">
        <v>48488</v>
      </c>
      <c r="AL125" s="5">
        <f t="shared" si="44"/>
        <v>557291.24591383396</v>
      </c>
      <c r="AM125" s="5">
        <f t="shared" si="45"/>
        <v>4567.1280654389093</v>
      </c>
      <c r="AN125" s="5">
        <f t="shared" si="13"/>
        <v>967.95543557873179</v>
      </c>
      <c r="AO125" s="35">
        <f t="shared" si="14"/>
        <v>2.0842719694794412E-2</v>
      </c>
      <c r="AP125" s="5">
        <f t="shared" si="15"/>
        <v>3599.1726298601775</v>
      </c>
      <c r="AQ125" s="35">
        <f t="shared" si="16"/>
        <v>7.7499999999999999E-2</v>
      </c>
      <c r="AR125" s="5">
        <f t="shared" si="46"/>
        <v>81176.709521744444</v>
      </c>
      <c r="AS125" s="5">
        <f t="shared" si="47"/>
        <v>466878.65833092446</v>
      </c>
      <c r="AT125" s="5">
        <f t="shared" si="17"/>
        <v>556323.29047825525</v>
      </c>
      <c r="AU125" s="5">
        <f t="shared" si="18"/>
        <v>548055.36785266886</v>
      </c>
      <c r="AV125" s="150"/>
      <c r="AW125" s="2">
        <v>120</v>
      </c>
      <c r="AX125" s="118">
        <v>48488</v>
      </c>
      <c r="AY125" s="5">
        <f t="shared" si="48"/>
        <v>554311.09103920485</v>
      </c>
      <c r="AZ125" s="5">
        <f t="shared" si="49"/>
        <v>4457.4924920239573</v>
      </c>
      <c r="BA125" s="5">
        <f t="shared" si="19"/>
        <v>993.04817302892707</v>
      </c>
      <c r="BB125" s="35">
        <f t="shared" si="20"/>
        <v>2.1497996827027764E-2</v>
      </c>
      <c r="BC125" s="5">
        <f t="shared" si="21"/>
        <v>3464.4443189950302</v>
      </c>
      <c r="BD125" s="35">
        <f t="shared" si="22"/>
        <v>7.4999999999999997E-2</v>
      </c>
      <c r="BE125" s="5">
        <f t="shared" si="50"/>
        <v>84181.957133824282</v>
      </c>
      <c r="BF125" s="5">
        <f t="shared" si="51"/>
        <v>450717.14190905064</v>
      </c>
      <c r="BG125" s="5">
        <f t="shared" si="23"/>
        <v>553318.04286617588</v>
      </c>
      <c r="BH125" s="5">
        <f t="shared" si="24"/>
        <v>534899.09904287488</v>
      </c>
      <c r="BI125" s="150"/>
      <c r="BJ125" s="2">
        <v>120</v>
      </c>
      <c r="BK125" s="118">
        <v>48488</v>
      </c>
      <c r="BL125" s="5">
        <f t="shared" si="52"/>
        <v>551246.90591265669</v>
      </c>
      <c r="BM125" s="5">
        <f t="shared" si="53"/>
        <v>4348.8737853582215</v>
      </c>
      <c r="BN125" s="5">
        <f t="shared" si="25"/>
        <v>1018.4237288025874</v>
      </c>
      <c r="BO125" s="35">
        <f t="shared" si="26"/>
        <v>2.2169892682476919E-2</v>
      </c>
      <c r="BP125" s="5">
        <f t="shared" si="27"/>
        <v>3330.4500565556341</v>
      </c>
      <c r="BQ125" s="35">
        <f t="shared" si="28"/>
        <v>7.2499999999999995E-2</v>
      </c>
      <c r="BR125" s="5">
        <f t="shared" si="54"/>
        <v>87271.51781614525</v>
      </c>
      <c r="BS125" s="5">
        <f t="shared" si="55"/>
        <v>434593.33642684139</v>
      </c>
      <c r="BT125" s="5">
        <f t="shared" si="29"/>
        <v>550228.4821838541</v>
      </c>
      <c r="BU125" s="5">
        <f t="shared" si="30"/>
        <v>521864.85424298665</v>
      </c>
      <c r="BV125" s="150"/>
      <c r="BW125" s="2">
        <v>120</v>
      </c>
      <c r="BX125" s="118">
        <v>48488</v>
      </c>
      <c r="BY125" s="5">
        <f t="shared" si="56"/>
        <v>548098.00923550501</v>
      </c>
      <c r="BZ125" s="5">
        <f t="shared" si="57"/>
        <v>4241.3034067672888</v>
      </c>
      <c r="CA125" s="5">
        <f t="shared" si="31"/>
        <v>1044.0650195601761</v>
      </c>
      <c r="CB125" s="35">
        <f t="shared" si="32"/>
        <v>2.2858649408702351E-2</v>
      </c>
      <c r="CC125" s="5">
        <f t="shared" si="33"/>
        <v>3197.2383872071127</v>
      </c>
      <c r="CD125" s="35">
        <f t="shared" si="34"/>
        <v>7.0000000000000007E-2</v>
      </c>
      <c r="CE125" s="5">
        <f t="shared" si="58"/>
        <v>90446.055784054552</v>
      </c>
      <c r="CF125" s="5">
        <f t="shared" si="59"/>
        <v>418510.35302802012</v>
      </c>
      <c r="CG125" s="5">
        <f t="shared" si="35"/>
        <v>547053.94421594485</v>
      </c>
      <c r="CH125" s="5">
        <f t="shared" si="36"/>
        <v>508956.40881207469</v>
      </c>
    </row>
    <row r="126" spans="9:86" ht="14.25" customHeight="1">
      <c r="I126" s="150"/>
      <c r="J126" s="2">
        <v>121</v>
      </c>
      <c r="K126" s="118">
        <v>48519</v>
      </c>
      <c r="L126" s="5">
        <f t="shared" si="37"/>
        <v>562083.9882273851</v>
      </c>
      <c r="M126" s="5">
        <f t="shared" si="0"/>
        <v>4789.3246008246488</v>
      </c>
      <c r="N126" s="5">
        <f t="shared" si="1"/>
        <v>924.9971817613764</v>
      </c>
      <c r="O126" s="35">
        <f t="shared" si="2"/>
        <v>1.9747878277304964E-2</v>
      </c>
      <c r="P126" s="5">
        <f t="shared" si="3"/>
        <v>3864.3274190632724</v>
      </c>
      <c r="Q126" s="35">
        <f t="shared" si="4"/>
        <v>8.2500000000000004E-2</v>
      </c>
      <c r="R126" s="5">
        <f t="shared" si="38"/>
        <v>76341.008954376593</v>
      </c>
      <c r="S126" s="5">
        <f t="shared" si="39"/>
        <v>503167.26774540608</v>
      </c>
      <c r="T126" s="5">
        <f t="shared" si="5"/>
        <v>561158.99104562367</v>
      </c>
      <c r="U126" s="5">
        <f t="shared" si="6"/>
        <v>579508.2766997827</v>
      </c>
      <c r="V126" s="150"/>
      <c r="W126" s="2">
        <v>121</v>
      </c>
      <c r="X126" s="118">
        <v>48519</v>
      </c>
      <c r="Y126" s="5">
        <f t="shared" si="40"/>
        <v>559244.98740358336</v>
      </c>
      <c r="Z126" s="5">
        <f t="shared" si="41"/>
        <v>4677.7491584810314</v>
      </c>
      <c r="AA126" s="5">
        <f t="shared" si="7"/>
        <v>949.44924245714219</v>
      </c>
      <c r="AB126" s="35">
        <f t="shared" si="8"/>
        <v>2.0372808279215886E-2</v>
      </c>
      <c r="AC126" s="5">
        <f t="shared" si="9"/>
        <v>3728.2999160238892</v>
      </c>
      <c r="AD126" s="35">
        <f t="shared" si="10"/>
        <v>0.08</v>
      </c>
      <c r="AE126" s="5">
        <f t="shared" si="42"/>
        <v>79204.461838874093</v>
      </c>
      <c r="AF126" s="5">
        <f t="shared" si="43"/>
        <v>486803.18633733084</v>
      </c>
      <c r="AG126" s="5">
        <f t="shared" si="11"/>
        <v>558295.5381611262</v>
      </c>
      <c r="AH126" s="5">
        <f t="shared" si="12"/>
        <v>566007.64817620488</v>
      </c>
      <c r="AI126" s="150"/>
      <c r="AJ126" s="2">
        <v>121</v>
      </c>
      <c r="AK126" s="118">
        <v>48519</v>
      </c>
      <c r="AL126" s="5">
        <f t="shared" si="44"/>
        <v>556323.29047825525</v>
      </c>
      <c r="AM126" s="5">
        <f t="shared" si="45"/>
        <v>4567.1280654389093</v>
      </c>
      <c r="AN126" s="5">
        <f t="shared" si="13"/>
        <v>974.20681443351077</v>
      </c>
      <c r="AO126" s="35">
        <f t="shared" si="14"/>
        <v>2.1013827702867079E-2</v>
      </c>
      <c r="AP126" s="5">
        <f t="shared" si="15"/>
        <v>3592.9212510053985</v>
      </c>
      <c r="AQ126" s="35">
        <f t="shared" si="16"/>
        <v>7.7499999999999999E-2</v>
      </c>
      <c r="AR126" s="5">
        <f t="shared" si="46"/>
        <v>82150.91633617795</v>
      </c>
      <c r="AS126" s="5">
        <f t="shared" si="47"/>
        <v>470471.57958192984</v>
      </c>
      <c r="AT126" s="5">
        <f t="shared" si="17"/>
        <v>555349.08366382169</v>
      </c>
      <c r="AU126" s="5">
        <f t="shared" si="18"/>
        <v>552622.4959181078</v>
      </c>
      <c r="AV126" s="150"/>
      <c r="AW126" s="2">
        <v>121</v>
      </c>
      <c r="AX126" s="118">
        <v>48519</v>
      </c>
      <c r="AY126" s="5">
        <f t="shared" si="48"/>
        <v>553318.04286617588</v>
      </c>
      <c r="AZ126" s="5">
        <f t="shared" si="49"/>
        <v>4457.4924920239573</v>
      </c>
      <c r="BA126" s="5">
        <f t="shared" si="19"/>
        <v>999.25472411035844</v>
      </c>
      <c r="BB126" s="35">
        <f t="shared" si="20"/>
        <v>2.1671183226216299E-2</v>
      </c>
      <c r="BC126" s="5">
        <f t="shared" si="21"/>
        <v>3458.2377679135989</v>
      </c>
      <c r="BD126" s="35">
        <f t="shared" si="22"/>
        <v>7.4999999999999997E-2</v>
      </c>
      <c r="BE126" s="5">
        <f t="shared" si="50"/>
        <v>85181.211857934642</v>
      </c>
      <c r="BF126" s="5">
        <f t="shared" si="51"/>
        <v>454175.37967696425</v>
      </c>
      <c r="BG126" s="5">
        <f t="shared" si="23"/>
        <v>552318.78814206552</v>
      </c>
      <c r="BH126" s="5">
        <f t="shared" si="24"/>
        <v>539356.59153489885</v>
      </c>
      <c r="BI126" s="150"/>
      <c r="BJ126" s="2">
        <v>121</v>
      </c>
      <c r="BK126" s="118">
        <v>48519</v>
      </c>
      <c r="BL126" s="5">
        <f t="shared" si="52"/>
        <v>550228.4821838541</v>
      </c>
      <c r="BM126" s="5">
        <f t="shared" si="53"/>
        <v>4348.8737853582215</v>
      </c>
      <c r="BN126" s="5">
        <f t="shared" si="25"/>
        <v>1024.5767054974363</v>
      </c>
      <c r="BO126" s="35">
        <f t="shared" si="26"/>
        <v>2.2345118190121232E-2</v>
      </c>
      <c r="BP126" s="5">
        <f t="shared" si="27"/>
        <v>3324.2970798607853</v>
      </c>
      <c r="BQ126" s="35">
        <f t="shared" si="28"/>
        <v>7.2499999999999995E-2</v>
      </c>
      <c r="BR126" s="5">
        <f t="shared" si="54"/>
        <v>88296.094521642692</v>
      </c>
      <c r="BS126" s="5">
        <f t="shared" si="55"/>
        <v>437917.63350670214</v>
      </c>
      <c r="BT126" s="5">
        <f t="shared" si="29"/>
        <v>549203.90547835664</v>
      </c>
      <c r="BU126" s="5">
        <f t="shared" si="30"/>
        <v>526213.72802834481</v>
      </c>
      <c r="BV126" s="150"/>
      <c r="BW126" s="2">
        <v>121</v>
      </c>
      <c r="BX126" s="118">
        <v>48519</v>
      </c>
      <c r="BY126" s="5">
        <f t="shared" si="56"/>
        <v>547053.94421594485</v>
      </c>
      <c r="BZ126" s="5">
        <f t="shared" si="57"/>
        <v>4241.3034067672888</v>
      </c>
      <c r="CA126" s="5">
        <f t="shared" si="31"/>
        <v>1050.1553988409437</v>
      </c>
      <c r="CB126" s="35">
        <f t="shared" si="32"/>
        <v>2.303587227426487E-2</v>
      </c>
      <c r="CC126" s="5">
        <f t="shared" si="33"/>
        <v>3191.1480079263451</v>
      </c>
      <c r="CD126" s="35">
        <f t="shared" si="34"/>
        <v>7.0000000000000007E-2</v>
      </c>
      <c r="CE126" s="5">
        <f t="shared" si="58"/>
        <v>91496.211182895495</v>
      </c>
      <c r="CF126" s="5">
        <f t="shared" si="59"/>
        <v>421701.50103594648</v>
      </c>
      <c r="CG126" s="5">
        <f t="shared" si="35"/>
        <v>546003.78881710395</v>
      </c>
      <c r="CH126" s="5">
        <f t="shared" si="36"/>
        <v>513197.712218842</v>
      </c>
    </row>
    <row r="127" spans="9:86" ht="14.25" customHeight="1">
      <c r="I127" s="150"/>
      <c r="J127" s="2">
        <v>122</v>
      </c>
      <c r="K127" s="118">
        <v>48549</v>
      </c>
      <c r="L127" s="5">
        <f t="shared" si="37"/>
        <v>561158.99104562367</v>
      </c>
      <c r="M127" s="5">
        <f t="shared" si="0"/>
        <v>4789.3246008246488</v>
      </c>
      <c r="N127" s="5">
        <f t="shared" si="1"/>
        <v>931.35653738598603</v>
      </c>
      <c r="O127" s="35">
        <f t="shared" si="2"/>
        <v>1.9916420527820024E-2</v>
      </c>
      <c r="P127" s="5">
        <f t="shared" si="3"/>
        <v>3857.9680634386627</v>
      </c>
      <c r="Q127" s="35">
        <f t="shared" si="4"/>
        <v>8.2500000000000004E-2</v>
      </c>
      <c r="R127" s="5">
        <f t="shared" si="38"/>
        <v>77272.365491762583</v>
      </c>
      <c r="S127" s="5">
        <f t="shared" si="39"/>
        <v>507025.23580884474</v>
      </c>
      <c r="T127" s="5">
        <f t="shared" si="5"/>
        <v>560227.63450823771</v>
      </c>
      <c r="U127" s="5">
        <f t="shared" si="6"/>
        <v>584297.60130060732</v>
      </c>
      <c r="V127" s="150"/>
      <c r="W127" s="2">
        <v>122</v>
      </c>
      <c r="X127" s="118">
        <v>48549</v>
      </c>
      <c r="Y127" s="5">
        <f t="shared" si="40"/>
        <v>558295.5381611262</v>
      </c>
      <c r="Z127" s="5">
        <f t="shared" si="41"/>
        <v>4677.7491584810314</v>
      </c>
      <c r="AA127" s="5">
        <f t="shared" si="7"/>
        <v>955.77890407352334</v>
      </c>
      <c r="AB127" s="35">
        <f t="shared" si="8"/>
        <v>2.0543504407467043E-2</v>
      </c>
      <c r="AC127" s="5">
        <f t="shared" si="9"/>
        <v>3721.970254407508</v>
      </c>
      <c r="AD127" s="35">
        <f t="shared" si="10"/>
        <v>0.08</v>
      </c>
      <c r="AE127" s="5">
        <f t="shared" si="42"/>
        <v>80160.240742947615</v>
      </c>
      <c r="AF127" s="5">
        <f t="shared" si="43"/>
        <v>490525.15659173834</v>
      </c>
      <c r="AG127" s="5">
        <f t="shared" si="11"/>
        <v>557339.75925705268</v>
      </c>
      <c r="AH127" s="5">
        <f t="shared" si="12"/>
        <v>570685.39733468601</v>
      </c>
      <c r="AI127" s="150"/>
      <c r="AJ127" s="2">
        <v>122</v>
      </c>
      <c r="AK127" s="118">
        <v>48549</v>
      </c>
      <c r="AL127" s="5">
        <f t="shared" si="44"/>
        <v>555349.08366382169</v>
      </c>
      <c r="AM127" s="5">
        <f t="shared" si="45"/>
        <v>4567.1280654389093</v>
      </c>
      <c r="AN127" s="5">
        <f t="shared" si="13"/>
        <v>980.49856677672778</v>
      </c>
      <c r="AO127" s="35">
        <f t="shared" si="14"/>
        <v>2.118664304566175E-2</v>
      </c>
      <c r="AP127" s="5">
        <f t="shared" si="15"/>
        <v>3586.6294986621815</v>
      </c>
      <c r="AQ127" s="35">
        <f t="shared" si="16"/>
        <v>7.7499999999999999E-2</v>
      </c>
      <c r="AR127" s="5">
        <f t="shared" si="46"/>
        <v>83131.414902954682</v>
      </c>
      <c r="AS127" s="5">
        <f t="shared" si="47"/>
        <v>474058.20908059203</v>
      </c>
      <c r="AT127" s="5">
        <f t="shared" si="17"/>
        <v>554368.58509704494</v>
      </c>
      <c r="AU127" s="5">
        <f t="shared" si="18"/>
        <v>557189.62398354674</v>
      </c>
      <c r="AV127" s="150"/>
      <c r="AW127" s="2">
        <v>122</v>
      </c>
      <c r="AX127" s="118">
        <v>48549</v>
      </c>
      <c r="AY127" s="5">
        <f t="shared" si="48"/>
        <v>552318.78814206552</v>
      </c>
      <c r="AZ127" s="5">
        <f t="shared" si="49"/>
        <v>4457.4924920239573</v>
      </c>
      <c r="BA127" s="5">
        <f t="shared" si="19"/>
        <v>1005.5000661360482</v>
      </c>
      <c r="BB127" s="35">
        <f t="shared" si="20"/>
        <v>2.1846080656102908E-2</v>
      </c>
      <c r="BC127" s="5">
        <f t="shared" si="21"/>
        <v>3451.9924258879091</v>
      </c>
      <c r="BD127" s="35">
        <f t="shared" si="22"/>
        <v>7.4999999999999997E-2</v>
      </c>
      <c r="BE127" s="5">
        <f t="shared" si="50"/>
        <v>86186.711924070696</v>
      </c>
      <c r="BF127" s="5">
        <f t="shared" si="51"/>
        <v>457627.37210285215</v>
      </c>
      <c r="BG127" s="5">
        <f t="shared" si="23"/>
        <v>551313.28807592951</v>
      </c>
      <c r="BH127" s="5">
        <f t="shared" si="24"/>
        <v>543814.08402692282</v>
      </c>
      <c r="BI127" s="150"/>
      <c r="BJ127" s="2">
        <v>122</v>
      </c>
      <c r="BK127" s="118">
        <v>48549</v>
      </c>
      <c r="BL127" s="5">
        <f t="shared" si="52"/>
        <v>549203.90547835664</v>
      </c>
      <c r="BM127" s="5">
        <f t="shared" si="53"/>
        <v>4348.8737853582215</v>
      </c>
      <c r="BN127" s="5">
        <f t="shared" si="25"/>
        <v>1030.7668564264836</v>
      </c>
      <c r="BO127" s="35">
        <f t="shared" si="26"/>
        <v>2.2522058116728479E-2</v>
      </c>
      <c r="BP127" s="5">
        <f t="shared" si="27"/>
        <v>3318.1069289317379</v>
      </c>
      <c r="BQ127" s="35">
        <f t="shared" si="28"/>
        <v>7.2499999999999995E-2</v>
      </c>
      <c r="BR127" s="5">
        <f t="shared" si="54"/>
        <v>89326.861378069181</v>
      </c>
      <c r="BS127" s="5">
        <f t="shared" si="55"/>
        <v>441235.74043563387</v>
      </c>
      <c r="BT127" s="5">
        <f t="shared" si="29"/>
        <v>548173.13862193015</v>
      </c>
      <c r="BU127" s="5">
        <f t="shared" si="30"/>
        <v>530562.60181370308</v>
      </c>
      <c r="BV127" s="150"/>
      <c r="BW127" s="2">
        <v>122</v>
      </c>
      <c r="BX127" s="118">
        <v>48549</v>
      </c>
      <c r="BY127" s="5">
        <f t="shared" si="56"/>
        <v>546003.78881710395</v>
      </c>
      <c r="BZ127" s="5">
        <f t="shared" si="57"/>
        <v>4241.3034067672888</v>
      </c>
      <c r="CA127" s="5">
        <f t="shared" si="31"/>
        <v>1056.2813053341824</v>
      </c>
      <c r="CB127" s="35">
        <f t="shared" si="32"/>
        <v>2.3214812650789292E-2</v>
      </c>
      <c r="CC127" s="5">
        <f t="shared" si="33"/>
        <v>3185.0221014331064</v>
      </c>
      <c r="CD127" s="35">
        <f t="shared" si="34"/>
        <v>7.0000000000000007E-2</v>
      </c>
      <c r="CE127" s="5">
        <f t="shared" si="58"/>
        <v>92552.492488229676</v>
      </c>
      <c r="CF127" s="5">
        <f t="shared" si="59"/>
        <v>424886.52313737961</v>
      </c>
      <c r="CG127" s="5">
        <f t="shared" si="35"/>
        <v>544947.50751176977</v>
      </c>
      <c r="CH127" s="5">
        <f t="shared" si="36"/>
        <v>517439.01562560932</v>
      </c>
    </row>
    <row r="128" spans="9:86" ht="14.25" customHeight="1">
      <c r="I128" s="150"/>
      <c r="J128" s="2">
        <v>123</v>
      </c>
      <c r="K128" s="118">
        <v>48580</v>
      </c>
      <c r="L128" s="5">
        <f t="shared" si="37"/>
        <v>560227.63450823771</v>
      </c>
      <c r="M128" s="5">
        <f t="shared" si="0"/>
        <v>4789.3246008246488</v>
      </c>
      <c r="N128" s="5">
        <f t="shared" si="1"/>
        <v>937.75961358051472</v>
      </c>
      <c r="O128" s="35">
        <f t="shared" si="2"/>
        <v>2.0086683822450227E-2</v>
      </c>
      <c r="P128" s="5">
        <f t="shared" si="3"/>
        <v>3851.564987244134</v>
      </c>
      <c r="Q128" s="35">
        <f t="shared" si="4"/>
        <v>8.2500000000000004E-2</v>
      </c>
      <c r="R128" s="5">
        <f t="shared" si="38"/>
        <v>78210.125105343104</v>
      </c>
      <c r="S128" s="5">
        <f t="shared" si="39"/>
        <v>510876.80079608888</v>
      </c>
      <c r="T128" s="5">
        <f t="shared" si="5"/>
        <v>559289.87489465717</v>
      </c>
      <c r="U128" s="5">
        <f t="shared" si="6"/>
        <v>589086.92590143194</v>
      </c>
      <c r="V128" s="150"/>
      <c r="W128" s="2">
        <v>123</v>
      </c>
      <c r="X128" s="118">
        <v>48580</v>
      </c>
      <c r="Y128" s="5">
        <f t="shared" si="40"/>
        <v>557339.75925705268</v>
      </c>
      <c r="Z128" s="5">
        <f t="shared" si="41"/>
        <v>4677.7491584810314</v>
      </c>
      <c r="AA128" s="5">
        <f t="shared" si="7"/>
        <v>962.15076343401324</v>
      </c>
      <c r="AB128" s="35">
        <f t="shared" si="8"/>
        <v>2.0715925913125238E-2</v>
      </c>
      <c r="AC128" s="5">
        <f t="shared" si="9"/>
        <v>3715.5983950470181</v>
      </c>
      <c r="AD128" s="35">
        <f t="shared" si="10"/>
        <v>0.08</v>
      </c>
      <c r="AE128" s="5">
        <f t="shared" si="42"/>
        <v>81122.391506381624</v>
      </c>
      <c r="AF128" s="5">
        <f t="shared" si="43"/>
        <v>494240.75498678535</v>
      </c>
      <c r="AG128" s="5">
        <f t="shared" si="11"/>
        <v>556377.60849361867</v>
      </c>
      <c r="AH128" s="5">
        <f t="shared" si="12"/>
        <v>575363.14649316692</v>
      </c>
      <c r="AI128" s="150"/>
      <c r="AJ128" s="2">
        <v>123</v>
      </c>
      <c r="AK128" s="118">
        <v>48580</v>
      </c>
      <c r="AL128" s="5">
        <f t="shared" si="44"/>
        <v>554368.58509704494</v>
      </c>
      <c r="AM128" s="5">
        <f t="shared" si="45"/>
        <v>4567.1280654389093</v>
      </c>
      <c r="AN128" s="5">
        <f t="shared" si="13"/>
        <v>986.83095335382723</v>
      </c>
      <c r="AO128" s="35">
        <f t="shared" si="14"/>
        <v>2.1361187770358475E-2</v>
      </c>
      <c r="AP128" s="5">
        <f t="shared" si="15"/>
        <v>3580.2971120850821</v>
      </c>
      <c r="AQ128" s="35">
        <f t="shared" si="16"/>
        <v>7.7499999999999999E-2</v>
      </c>
      <c r="AR128" s="5">
        <f t="shared" si="46"/>
        <v>84118.245856308509</v>
      </c>
      <c r="AS128" s="5">
        <f t="shared" si="47"/>
        <v>477638.50619267713</v>
      </c>
      <c r="AT128" s="5">
        <f t="shared" si="17"/>
        <v>553381.75414369116</v>
      </c>
      <c r="AU128" s="5">
        <f t="shared" si="18"/>
        <v>561756.75204898568</v>
      </c>
      <c r="AV128" s="150"/>
      <c r="AW128" s="2">
        <v>123</v>
      </c>
      <c r="AX128" s="118">
        <v>48580</v>
      </c>
      <c r="AY128" s="5">
        <f t="shared" si="48"/>
        <v>551313.28807592951</v>
      </c>
      <c r="AZ128" s="5">
        <f t="shared" si="49"/>
        <v>4457.4924920239573</v>
      </c>
      <c r="BA128" s="5">
        <f t="shared" si="19"/>
        <v>1011.7844415493983</v>
      </c>
      <c r="BB128" s="35">
        <f t="shared" si="20"/>
        <v>2.2022711153881359E-2</v>
      </c>
      <c r="BC128" s="5">
        <f t="shared" si="21"/>
        <v>3445.7080504745591</v>
      </c>
      <c r="BD128" s="35">
        <f t="shared" si="22"/>
        <v>7.4999999999999997E-2</v>
      </c>
      <c r="BE128" s="5">
        <f t="shared" si="50"/>
        <v>87198.4963656201</v>
      </c>
      <c r="BF128" s="5">
        <f t="shared" si="51"/>
        <v>461073.08015332674</v>
      </c>
      <c r="BG128" s="5">
        <f t="shared" si="23"/>
        <v>550301.50363438006</v>
      </c>
      <c r="BH128" s="5">
        <f t="shared" si="24"/>
        <v>548271.57651894679</v>
      </c>
      <c r="BI128" s="150"/>
      <c r="BJ128" s="2">
        <v>123</v>
      </c>
      <c r="BK128" s="118">
        <v>48580</v>
      </c>
      <c r="BL128" s="5">
        <f t="shared" si="52"/>
        <v>548173.13862193015</v>
      </c>
      <c r="BM128" s="5">
        <f t="shared" si="53"/>
        <v>4348.8737853582215</v>
      </c>
      <c r="BN128" s="5">
        <f t="shared" si="25"/>
        <v>1036.9944061840602</v>
      </c>
      <c r="BO128" s="35">
        <f t="shared" si="26"/>
        <v>2.2700734489639385E-2</v>
      </c>
      <c r="BP128" s="5">
        <f t="shared" si="27"/>
        <v>3311.8793791741614</v>
      </c>
      <c r="BQ128" s="35">
        <f t="shared" si="28"/>
        <v>7.2499999999999995E-2</v>
      </c>
      <c r="BR128" s="5">
        <f t="shared" si="54"/>
        <v>90363.855784253246</v>
      </c>
      <c r="BS128" s="5">
        <f t="shared" si="55"/>
        <v>444547.61981480801</v>
      </c>
      <c r="BT128" s="5">
        <f t="shared" si="29"/>
        <v>547136.14421574608</v>
      </c>
      <c r="BU128" s="5">
        <f t="shared" si="30"/>
        <v>534911.47559906123</v>
      </c>
      <c r="BV128" s="150"/>
      <c r="BW128" s="2">
        <v>123</v>
      </c>
      <c r="BX128" s="118">
        <v>48580</v>
      </c>
      <c r="BY128" s="5">
        <f t="shared" si="56"/>
        <v>544947.50751176977</v>
      </c>
      <c r="BZ128" s="5">
        <f t="shared" si="57"/>
        <v>4241.3034067672888</v>
      </c>
      <c r="CA128" s="5">
        <f t="shared" si="31"/>
        <v>1062.4429462819649</v>
      </c>
      <c r="CB128" s="35">
        <f t="shared" si="32"/>
        <v>2.3395492555965527E-2</v>
      </c>
      <c r="CC128" s="5">
        <f t="shared" si="33"/>
        <v>3178.860460485324</v>
      </c>
      <c r="CD128" s="35">
        <f t="shared" si="34"/>
        <v>7.0000000000000007E-2</v>
      </c>
      <c r="CE128" s="5">
        <f t="shared" si="58"/>
        <v>93614.935434511644</v>
      </c>
      <c r="CF128" s="5">
        <f t="shared" si="59"/>
        <v>428065.38359786494</v>
      </c>
      <c r="CG128" s="5">
        <f t="shared" si="35"/>
        <v>543885.06456548779</v>
      </c>
      <c r="CH128" s="5">
        <f t="shared" si="36"/>
        <v>521680.31903237657</v>
      </c>
    </row>
    <row r="129" spans="9:86" ht="14.25" customHeight="1">
      <c r="I129" s="150"/>
      <c r="J129" s="2">
        <v>124</v>
      </c>
      <c r="K129" s="118">
        <v>48611</v>
      </c>
      <c r="L129" s="5">
        <f t="shared" si="37"/>
        <v>559289.87489465717</v>
      </c>
      <c r="M129" s="5">
        <f t="shared" si="0"/>
        <v>4789.3246008246488</v>
      </c>
      <c r="N129" s="5">
        <f t="shared" si="1"/>
        <v>944.20671092388056</v>
      </c>
      <c r="O129" s="35">
        <f t="shared" si="2"/>
        <v>2.0258690599790807E-2</v>
      </c>
      <c r="P129" s="5">
        <f t="shared" si="3"/>
        <v>3845.1178899007682</v>
      </c>
      <c r="Q129" s="35">
        <f t="shared" si="4"/>
        <v>8.2500000000000004E-2</v>
      </c>
      <c r="R129" s="5">
        <f t="shared" si="38"/>
        <v>79154.331816266989</v>
      </c>
      <c r="S129" s="5">
        <f t="shared" si="39"/>
        <v>514721.91868598963</v>
      </c>
      <c r="T129" s="5">
        <f t="shared" si="5"/>
        <v>558345.66818373324</v>
      </c>
      <c r="U129" s="5">
        <f t="shared" si="6"/>
        <v>593876.25050225668</v>
      </c>
      <c r="V129" s="150"/>
      <c r="W129" s="2">
        <v>124</v>
      </c>
      <c r="X129" s="118">
        <v>48611</v>
      </c>
      <c r="Y129" s="5">
        <f t="shared" si="40"/>
        <v>556377.60849361867</v>
      </c>
      <c r="Z129" s="5">
        <f t="shared" si="41"/>
        <v>4677.7491584810314</v>
      </c>
      <c r="AA129" s="5">
        <f t="shared" si="7"/>
        <v>968.56510185690649</v>
      </c>
      <c r="AB129" s="35">
        <f t="shared" si="8"/>
        <v>2.0890095224628695E-2</v>
      </c>
      <c r="AC129" s="5">
        <f t="shared" si="9"/>
        <v>3709.1840566241249</v>
      </c>
      <c r="AD129" s="35">
        <f t="shared" si="10"/>
        <v>0.08</v>
      </c>
      <c r="AE129" s="5">
        <f t="shared" si="42"/>
        <v>82090.956608238528</v>
      </c>
      <c r="AF129" s="5">
        <f t="shared" si="43"/>
        <v>497949.93904340948</v>
      </c>
      <c r="AG129" s="5">
        <f t="shared" si="11"/>
        <v>555409.04339176172</v>
      </c>
      <c r="AH129" s="5">
        <f t="shared" si="12"/>
        <v>580040.89565164805</v>
      </c>
      <c r="AI129" s="150"/>
      <c r="AJ129" s="2">
        <v>124</v>
      </c>
      <c r="AK129" s="118">
        <v>48611</v>
      </c>
      <c r="AL129" s="5">
        <f t="shared" si="44"/>
        <v>553381.75414369116</v>
      </c>
      <c r="AM129" s="5">
        <f t="shared" si="45"/>
        <v>4567.1280654389093</v>
      </c>
      <c r="AN129" s="5">
        <f t="shared" si="13"/>
        <v>993.20423659423705</v>
      </c>
      <c r="AO129" s="35">
        <f t="shared" si="14"/>
        <v>2.153748429521964E-2</v>
      </c>
      <c r="AP129" s="5">
        <f t="shared" si="15"/>
        <v>3573.9238288446722</v>
      </c>
      <c r="AQ129" s="35">
        <f t="shared" si="16"/>
        <v>7.7499999999999999E-2</v>
      </c>
      <c r="AR129" s="5">
        <f t="shared" si="46"/>
        <v>85111.450092902742</v>
      </c>
      <c r="AS129" s="5">
        <f t="shared" si="47"/>
        <v>481212.43002152181</v>
      </c>
      <c r="AT129" s="5">
        <f t="shared" si="17"/>
        <v>552388.54990709689</v>
      </c>
      <c r="AU129" s="5">
        <f t="shared" si="18"/>
        <v>566323.88011442451</v>
      </c>
      <c r="AV129" s="150"/>
      <c r="AW129" s="2">
        <v>124</v>
      </c>
      <c r="AX129" s="118">
        <v>48611</v>
      </c>
      <c r="AY129" s="5">
        <f t="shared" si="48"/>
        <v>550301.50363438006</v>
      </c>
      <c r="AZ129" s="5">
        <f t="shared" si="49"/>
        <v>4457.4924920239573</v>
      </c>
      <c r="BA129" s="5">
        <f t="shared" si="19"/>
        <v>1018.1080943090824</v>
      </c>
      <c r="BB129" s="35">
        <f t="shared" si="20"/>
        <v>2.220109712770502E-2</v>
      </c>
      <c r="BC129" s="5">
        <f t="shared" si="21"/>
        <v>3439.3843977148749</v>
      </c>
      <c r="BD129" s="35">
        <f t="shared" si="22"/>
        <v>7.4999999999999997E-2</v>
      </c>
      <c r="BE129" s="5">
        <f t="shared" si="50"/>
        <v>88216.604459929178</v>
      </c>
      <c r="BF129" s="5">
        <f t="shared" si="51"/>
        <v>464512.4645510416</v>
      </c>
      <c r="BG129" s="5">
        <f t="shared" si="23"/>
        <v>549283.39554007095</v>
      </c>
      <c r="BH129" s="5">
        <f t="shared" si="24"/>
        <v>552729.06901097076</v>
      </c>
      <c r="BI129" s="150"/>
      <c r="BJ129" s="2">
        <v>124</v>
      </c>
      <c r="BK129" s="118">
        <v>48611</v>
      </c>
      <c r="BL129" s="5">
        <f t="shared" si="52"/>
        <v>547136.14421574608</v>
      </c>
      <c r="BM129" s="5">
        <f t="shared" si="53"/>
        <v>4348.8737853582215</v>
      </c>
      <c r="BN129" s="5">
        <f t="shared" si="25"/>
        <v>1043.2595807214225</v>
      </c>
      <c r="BO129" s="35">
        <f t="shared" si="26"/>
        <v>2.288116970704196E-2</v>
      </c>
      <c r="BP129" s="5">
        <f t="shared" si="27"/>
        <v>3305.6142046367991</v>
      </c>
      <c r="BQ129" s="35">
        <f t="shared" si="28"/>
        <v>7.2499999999999995E-2</v>
      </c>
      <c r="BR129" s="5">
        <f t="shared" si="54"/>
        <v>91407.11536497467</v>
      </c>
      <c r="BS129" s="5">
        <f t="shared" si="55"/>
        <v>447853.23401944479</v>
      </c>
      <c r="BT129" s="5">
        <f t="shared" si="29"/>
        <v>546092.8846350247</v>
      </c>
      <c r="BU129" s="5">
        <f t="shared" si="30"/>
        <v>539260.3493844195</v>
      </c>
      <c r="BV129" s="150"/>
      <c r="BW129" s="2">
        <v>124</v>
      </c>
      <c r="BX129" s="118">
        <v>48611</v>
      </c>
      <c r="BY129" s="5">
        <f t="shared" si="56"/>
        <v>543885.06456548779</v>
      </c>
      <c r="BZ129" s="5">
        <f t="shared" si="57"/>
        <v>4241.3034067672888</v>
      </c>
      <c r="CA129" s="5">
        <f t="shared" si="31"/>
        <v>1068.6405301352765</v>
      </c>
      <c r="CB129" s="35">
        <f t="shared" si="32"/>
        <v>2.3577934378227902E-2</v>
      </c>
      <c r="CC129" s="5">
        <f t="shared" si="33"/>
        <v>3172.6628766320123</v>
      </c>
      <c r="CD129" s="35">
        <f t="shared" si="34"/>
        <v>7.0000000000000007E-2</v>
      </c>
      <c r="CE129" s="5">
        <f t="shared" si="58"/>
        <v>94683.575964646923</v>
      </c>
      <c r="CF129" s="5">
        <f t="shared" si="59"/>
        <v>431238.04647449695</v>
      </c>
      <c r="CG129" s="5">
        <f t="shared" si="35"/>
        <v>542816.42403535254</v>
      </c>
      <c r="CH129" s="5">
        <f t="shared" si="36"/>
        <v>525921.62243914383</v>
      </c>
    </row>
    <row r="130" spans="9:86" ht="14.25" customHeight="1">
      <c r="I130" s="150"/>
      <c r="J130" s="2">
        <v>125</v>
      </c>
      <c r="K130" s="118">
        <v>48639</v>
      </c>
      <c r="L130" s="5">
        <f t="shared" si="37"/>
        <v>558345.66818373324</v>
      </c>
      <c r="M130" s="5">
        <f t="shared" si="0"/>
        <v>4789.3246008246488</v>
      </c>
      <c r="N130" s="5">
        <f t="shared" si="1"/>
        <v>950.69813206148274</v>
      </c>
      <c r="O130" s="35">
        <f t="shared" si="2"/>
        <v>2.0432463677650795E-2</v>
      </c>
      <c r="P130" s="5">
        <f t="shared" si="3"/>
        <v>3838.626468763166</v>
      </c>
      <c r="Q130" s="35">
        <f t="shared" si="4"/>
        <v>8.2500000000000004E-2</v>
      </c>
      <c r="R130" s="5">
        <f t="shared" si="38"/>
        <v>80105.029948328476</v>
      </c>
      <c r="S130" s="5">
        <f t="shared" si="39"/>
        <v>518560.54515475279</v>
      </c>
      <c r="T130" s="5">
        <f t="shared" si="5"/>
        <v>557394.97005167173</v>
      </c>
      <c r="U130" s="5">
        <f t="shared" si="6"/>
        <v>598665.5751030813</v>
      </c>
      <c r="V130" s="150"/>
      <c r="W130" s="2">
        <v>125</v>
      </c>
      <c r="X130" s="118">
        <v>48639</v>
      </c>
      <c r="Y130" s="5">
        <f t="shared" si="40"/>
        <v>555409.04339176172</v>
      </c>
      <c r="Z130" s="5">
        <f t="shared" si="41"/>
        <v>4677.7491584810314</v>
      </c>
      <c r="AA130" s="5">
        <f t="shared" si="7"/>
        <v>975.02220253595306</v>
      </c>
      <c r="AB130" s="35">
        <f t="shared" si="8"/>
        <v>2.1066035149482739E-2</v>
      </c>
      <c r="AC130" s="5">
        <f t="shared" si="9"/>
        <v>3702.7269559450783</v>
      </c>
      <c r="AD130" s="35">
        <f t="shared" si="10"/>
        <v>0.08</v>
      </c>
      <c r="AE130" s="5">
        <f t="shared" si="42"/>
        <v>83065.978810774483</v>
      </c>
      <c r="AF130" s="5">
        <f t="shared" si="43"/>
        <v>501652.66599935456</v>
      </c>
      <c r="AG130" s="5">
        <f t="shared" si="11"/>
        <v>554434.02118922572</v>
      </c>
      <c r="AH130" s="5">
        <f t="shared" si="12"/>
        <v>584718.64481012907</v>
      </c>
      <c r="AI130" s="150"/>
      <c r="AJ130" s="2">
        <v>125</v>
      </c>
      <c r="AK130" s="118">
        <v>48639</v>
      </c>
      <c r="AL130" s="5">
        <f t="shared" si="44"/>
        <v>552388.54990709689</v>
      </c>
      <c r="AM130" s="5">
        <f t="shared" si="45"/>
        <v>4567.1280654389093</v>
      </c>
      <c r="AN130" s="5">
        <f t="shared" si="13"/>
        <v>999.61868062224175</v>
      </c>
      <c r="AO130" s="35">
        <f t="shared" si="14"/>
        <v>2.1715555417440031E-2</v>
      </c>
      <c r="AP130" s="5">
        <f t="shared" si="15"/>
        <v>3567.5093848166675</v>
      </c>
      <c r="AQ130" s="35">
        <f t="shared" si="16"/>
        <v>7.7499999999999999E-2</v>
      </c>
      <c r="AR130" s="5">
        <f t="shared" si="46"/>
        <v>86111.068773524981</v>
      </c>
      <c r="AS130" s="5">
        <f t="shared" si="47"/>
        <v>484779.9394063385</v>
      </c>
      <c r="AT130" s="5">
        <f t="shared" si="17"/>
        <v>551388.9312264747</v>
      </c>
      <c r="AU130" s="5">
        <f t="shared" si="18"/>
        <v>570891.00817986345</v>
      </c>
      <c r="AV130" s="150"/>
      <c r="AW130" s="2">
        <v>125</v>
      </c>
      <c r="AX130" s="118">
        <v>48639</v>
      </c>
      <c r="AY130" s="5">
        <f t="shared" si="48"/>
        <v>549283.39554007095</v>
      </c>
      <c r="AZ130" s="5">
        <f t="shared" si="49"/>
        <v>4457.4924920239573</v>
      </c>
      <c r="BA130" s="5">
        <f t="shared" si="19"/>
        <v>1024.471269898514</v>
      </c>
      <c r="BB130" s="35">
        <f t="shared" si="20"/>
        <v>2.2381261364536061E-2</v>
      </c>
      <c r="BC130" s="5">
        <f t="shared" si="21"/>
        <v>3433.0212221254433</v>
      </c>
      <c r="BD130" s="35">
        <f t="shared" si="22"/>
        <v>7.4999999999999997E-2</v>
      </c>
      <c r="BE130" s="5">
        <f t="shared" si="50"/>
        <v>89241.075729827688</v>
      </c>
      <c r="BF130" s="5">
        <f t="shared" si="51"/>
        <v>467945.48577316705</v>
      </c>
      <c r="BG130" s="5">
        <f t="shared" si="23"/>
        <v>548258.92427017249</v>
      </c>
      <c r="BH130" s="5">
        <f t="shared" si="24"/>
        <v>557186.56150299474</v>
      </c>
      <c r="BI130" s="150"/>
      <c r="BJ130" s="2">
        <v>125</v>
      </c>
      <c r="BK130" s="118">
        <v>48639</v>
      </c>
      <c r="BL130" s="5">
        <f t="shared" si="52"/>
        <v>546092.8846350247</v>
      </c>
      <c r="BM130" s="5">
        <f t="shared" si="53"/>
        <v>4348.8737853582215</v>
      </c>
      <c r="BN130" s="5">
        <f t="shared" si="25"/>
        <v>1049.5626073549474</v>
      </c>
      <c r="BO130" s="35">
        <f t="shared" si="26"/>
        <v>2.3063386545819829E-2</v>
      </c>
      <c r="BP130" s="5">
        <f t="shared" si="27"/>
        <v>3299.3111780032741</v>
      </c>
      <c r="BQ130" s="35">
        <f t="shared" si="28"/>
        <v>7.2499999999999995E-2</v>
      </c>
      <c r="BR130" s="5">
        <f t="shared" si="54"/>
        <v>92456.67797232962</v>
      </c>
      <c r="BS130" s="5">
        <f t="shared" si="55"/>
        <v>451152.54519744805</v>
      </c>
      <c r="BT130" s="5">
        <f t="shared" si="29"/>
        <v>545043.32202766975</v>
      </c>
      <c r="BU130" s="5">
        <f t="shared" si="30"/>
        <v>543609.22316977766</v>
      </c>
      <c r="BV130" s="150"/>
      <c r="BW130" s="2">
        <v>125</v>
      </c>
      <c r="BX130" s="118">
        <v>48639</v>
      </c>
      <c r="BY130" s="5">
        <f t="shared" si="56"/>
        <v>542816.42403535254</v>
      </c>
      <c r="BZ130" s="5">
        <f t="shared" si="57"/>
        <v>4241.3034067672888</v>
      </c>
      <c r="CA130" s="5">
        <f t="shared" si="31"/>
        <v>1074.8742665610657</v>
      </c>
      <c r="CB130" s="35">
        <f t="shared" si="32"/>
        <v>2.3762160884602736E-2</v>
      </c>
      <c r="CC130" s="5">
        <f t="shared" si="33"/>
        <v>3166.4291402062231</v>
      </c>
      <c r="CD130" s="35">
        <f t="shared" si="34"/>
        <v>7.0000000000000007E-2</v>
      </c>
      <c r="CE130" s="5">
        <f t="shared" si="58"/>
        <v>95758.450231207986</v>
      </c>
      <c r="CF130" s="5">
        <f t="shared" si="59"/>
        <v>434404.4756147032</v>
      </c>
      <c r="CG130" s="5">
        <f t="shared" si="35"/>
        <v>541741.54976879142</v>
      </c>
      <c r="CH130" s="5">
        <f t="shared" si="36"/>
        <v>530162.92584591114</v>
      </c>
    </row>
    <row r="131" spans="9:86" ht="14.25" customHeight="1">
      <c r="I131" s="150"/>
      <c r="J131" s="2">
        <v>126</v>
      </c>
      <c r="K131" s="118">
        <v>48670</v>
      </c>
      <c r="L131" s="5">
        <f t="shared" si="37"/>
        <v>557394.97005167173</v>
      </c>
      <c r="M131" s="5">
        <f t="shared" si="0"/>
        <v>4789.3246008246488</v>
      </c>
      <c r="N131" s="5">
        <f t="shared" si="1"/>
        <v>957.23418171940557</v>
      </c>
      <c r="O131" s="35">
        <f t="shared" si="2"/>
        <v>2.0608026261105323E-2</v>
      </c>
      <c r="P131" s="5">
        <f t="shared" si="3"/>
        <v>3832.0904191052432</v>
      </c>
      <c r="Q131" s="35">
        <f t="shared" si="4"/>
        <v>8.2500000000000004E-2</v>
      </c>
      <c r="R131" s="5">
        <f t="shared" si="38"/>
        <v>81062.264130047886</v>
      </c>
      <c r="S131" s="5">
        <f t="shared" si="39"/>
        <v>522392.63557385805</v>
      </c>
      <c r="T131" s="5">
        <f t="shared" si="5"/>
        <v>556437.73586995236</v>
      </c>
      <c r="U131" s="5">
        <f t="shared" si="6"/>
        <v>603454.89970390592</v>
      </c>
      <c r="V131" s="150"/>
      <c r="W131" s="2">
        <v>126</v>
      </c>
      <c r="X131" s="118">
        <v>48670</v>
      </c>
      <c r="Y131" s="5">
        <f t="shared" si="40"/>
        <v>554434.02118922572</v>
      </c>
      <c r="Z131" s="5">
        <f t="shared" si="41"/>
        <v>4677.7491584810314</v>
      </c>
      <c r="AA131" s="5">
        <f t="shared" si="7"/>
        <v>981.52235055285973</v>
      </c>
      <c r="AB131" s="35">
        <f t="shared" si="8"/>
        <v>2.1243768882311154E-2</v>
      </c>
      <c r="AC131" s="5">
        <f t="shared" si="9"/>
        <v>3696.2268079281716</v>
      </c>
      <c r="AD131" s="35">
        <f t="shared" si="10"/>
        <v>0.08</v>
      </c>
      <c r="AE131" s="5">
        <f t="shared" si="42"/>
        <v>84047.501161327338</v>
      </c>
      <c r="AF131" s="5">
        <f t="shared" si="43"/>
        <v>505348.89280728274</v>
      </c>
      <c r="AG131" s="5">
        <f t="shared" si="11"/>
        <v>553452.49883867288</v>
      </c>
      <c r="AH131" s="5">
        <f t="shared" si="12"/>
        <v>589396.39396861009</v>
      </c>
      <c r="AI131" s="150"/>
      <c r="AJ131" s="2">
        <v>126</v>
      </c>
      <c r="AK131" s="118">
        <v>48670</v>
      </c>
      <c r="AL131" s="5">
        <f t="shared" si="44"/>
        <v>551388.9312264747</v>
      </c>
      <c r="AM131" s="5">
        <f t="shared" si="45"/>
        <v>4567.1280654389093</v>
      </c>
      <c r="AN131" s="5">
        <f t="shared" si="13"/>
        <v>1006.0745512679268</v>
      </c>
      <c r="AO131" s="35">
        <f t="shared" si="14"/>
        <v>2.1895424321197267E-2</v>
      </c>
      <c r="AP131" s="5">
        <f t="shared" si="15"/>
        <v>3561.0535141709825</v>
      </c>
      <c r="AQ131" s="35">
        <f t="shared" si="16"/>
        <v>7.7499999999999999E-2</v>
      </c>
      <c r="AR131" s="5">
        <f t="shared" si="46"/>
        <v>87117.143324792909</v>
      </c>
      <c r="AS131" s="5">
        <f t="shared" si="47"/>
        <v>488340.99292050948</v>
      </c>
      <c r="AT131" s="5">
        <f t="shared" si="17"/>
        <v>550382.8566752068</v>
      </c>
      <c r="AU131" s="5">
        <f t="shared" si="18"/>
        <v>575458.13624530239</v>
      </c>
      <c r="AV131" s="150"/>
      <c r="AW131" s="2">
        <v>126</v>
      </c>
      <c r="AX131" s="118">
        <v>48670</v>
      </c>
      <c r="AY131" s="5">
        <f t="shared" si="48"/>
        <v>548258.92427017249</v>
      </c>
      <c r="AZ131" s="5">
        <f t="shared" si="49"/>
        <v>4457.4924920239573</v>
      </c>
      <c r="BA131" s="5">
        <f t="shared" si="19"/>
        <v>1030.8742153353796</v>
      </c>
      <c r="BB131" s="35">
        <f t="shared" si="20"/>
        <v>2.2563227038195174E-2</v>
      </c>
      <c r="BC131" s="5">
        <f t="shared" si="21"/>
        <v>3426.6182766885777</v>
      </c>
      <c r="BD131" s="35">
        <f t="shared" si="22"/>
        <v>7.4999999999999997E-2</v>
      </c>
      <c r="BE131" s="5">
        <f t="shared" si="50"/>
        <v>90271.949945163069</v>
      </c>
      <c r="BF131" s="5">
        <f t="shared" si="51"/>
        <v>471372.10404985561</v>
      </c>
      <c r="BG131" s="5">
        <f t="shared" si="23"/>
        <v>547228.05005483713</v>
      </c>
      <c r="BH131" s="5">
        <f t="shared" si="24"/>
        <v>561644.05399501871</v>
      </c>
      <c r="BI131" s="150"/>
      <c r="BJ131" s="2">
        <v>126</v>
      </c>
      <c r="BK131" s="118">
        <v>48670</v>
      </c>
      <c r="BL131" s="5">
        <f t="shared" si="52"/>
        <v>545043.32202766975</v>
      </c>
      <c r="BM131" s="5">
        <f t="shared" si="53"/>
        <v>4348.8737853582215</v>
      </c>
      <c r="BN131" s="5">
        <f t="shared" si="25"/>
        <v>1055.9037147743834</v>
      </c>
      <c r="BO131" s="35">
        <f t="shared" si="26"/>
        <v>2.324740816960115E-2</v>
      </c>
      <c r="BP131" s="5">
        <f t="shared" si="27"/>
        <v>3292.9700705838382</v>
      </c>
      <c r="BQ131" s="35">
        <f t="shared" si="28"/>
        <v>7.2499999999999995E-2</v>
      </c>
      <c r="BR131" s="5">
        <f t="shared" si="54"/>
        <v>93512.581687104001</v>
      </c>
      <c r="BS131" s="5">
        <f t="shared" si="55"/>
        <v>454445.51526803192</v>
      </c>
      <c r="BT131" s="5">
        <f t="shared" si="29"/>
        <v>543987.41831289534</v>
      </c>
      <c r="BU131" s="5">
        <f t="shared" si="30"/>
        <v>547958.09695513593</v>
      </c>
      <c r="BV131" s="150"/>
      <c r="BW131" s="2">
        <v>126</v>
      </c>
      <c r="BX131" s="118">
        <v>48670</v>
      </c>
      <c r="BY131" s="5">
        <f t="shared" si="56"/>
        <v>541741.54976879142</v>
      </c>
      <c r="BZ131" s="5">
        <f t="shared" si="57"/>
        <v>4241.3034067672888</v>
      </c>
      <c r="CA131" s="5">
        <f t="shared" si="31"/>
        <v>1081.1443664493386</v>
      </c>
      <c r="CB131" s="35">
        <f t="shared" si="32"/>
        <v>2.3948195228756387E-2</v>
      </c>
      <c r="CC131" s="5">
        <f t="shared" si="33"/>
        <v>3160.1590403179503</v>
      </c>
      <c r="CD131" s="35">
        <f t="shared" si="34"/>
        <v>7.0000000000000007E-2</v>
      </c>
      <c r="CE131" s="5">
        <f t="shared" si="58"/>
        <v>96839.594597657328</v>
      </c>
      <c r="CF131" s="5">
        <f t="shared" si="59"/>
        <v>437564.63465502113</v>
      </c>
      <c r="CG131" s="5">
        <f t="shared" si="35"/>
        <v>540660.40540234209</v>
      </c>
      <c r="CH131" s="5">
        <f t="shared" si="36"/>
        <v>534404.22925267846</v>
      </c>
    </row>
    <row r="132" spans="9:86" ht="14.25" customHeight="1">
      <c r="I132" s="150"/>
      <c r="J132" s="2">
        <v>127</v>
      </c>
      <c r="K132" s="118">
        <v>48700</v>
      </c>
      <c r="L132" s="5">
        <f t="shared" si="37"/>
        <v>556437.73586995236</v>
      </c>
      <c r="M132" s="5">
        <f t="shared" si="0"/>
        <v>4789.3246008246488</v>
      </c>
      <c r="N132" s="5">
        <f t="shared" si="1"/>
        <v>963.81516671872623</v>
      </c>
      <c r="O132" s="35">
        <f t="shared" si="2"/>
        <v>2.0785401950754484E-2</v>
      </c>
      <c r="P132" s="5">
        <f t="shared" si="3"/>
        <v>3825.5094341059225</v>
      </c>
      <c r="Q132" s="35">
        <f t="shared" si="4"/>
        <v>8.2500000000000004E-2</v>
      </c>
      <c r="R132" s="5">
        <f t="shared" si="38"/>
        <v>82026.079296766606</v>
      </c>
      <c r="S132" s="5">
        <f t="shared" si="39"/>
        <v>526218.14500796399</v>
      </c>
      <c r="T132" s="5">
        <f t="shared" si="5"/>
        <v>555473.92070323369</v>
      </c>
      <c r="U132" s="5">
        <f t="shared" si="6"/>
        <v>608244.22430473054</v>
      </c>
      <c r="V132" s="150"/>
      <c r="W132" s="2">
        <v>127</v>
      </c>
      <c r="X132" s="118">
        <v>48700</v>
      </c>
      <c r="Y132" s="5">
        <f t="shared" si="40"/>
        <v>553452.49883867288</v>
      </c>
      <c r="Z132" s="5">
        <f t="shared" si="41"/>
        <v>4677.7491584810314</v>
      </c>
      <c r="AA132" s="5">
        <f t="shared" si="7"/>
        <v>988.06583288987849</v>
      </c>
      <c r="AB132" s="35">
        <f t="shared" si="8"/>
        <v>2.1423320013114089E-2</v>
      </c>
      <c r="AC132" s="5">
        <f t="shared" si="9"/>
        <v>3689.6833255911529</v>
      </c>
      <c r="AD132" s="35">
        <f t="shared" si="10"/>
        <v>0.08</v>
      </c>
      <c r="AE132" s="5">
        <f t="shared" si="42"/>
        <v>85035.56699421721</v>
      </c>
      <c r="AF132" s="5">
        <f t="shared" si="43"/>
        <v>509038.57613287389</v>
      </c>
      <c r="AG132" s="5">
        <f t="shared" si="11"/>
        <v>552464.43300578301</v>
      </c>
      <c r="AH132" s="5">
        <f t="shared" si="12"/>
        <v>594074.14312709111</v>
      </c>
      <c r="AI132" s="150"/>
      <c r="AJ132" s="2">
        <v>127</v>
      </c>
      <c r="AK132" s="118">
        <v>48700</v>
      </c>
      <c r="AL132" s="5">
        <f t="shared" si="44"/>
        <v>550382.8566752068</v>
      </c>
      <c r="AM132" s="5">
        <f t="shared" si="45"/>
        <v>4567.1280654389093</v>
      </c>
      <c r="AN132" s="5">
        <f t="shared" si="13"/>
        <v>1012.5721160781986</v>
      </c>
      <c r="AO132" s="35">
        <f t="shared" si="14"/>
        <v>2.2077114585908844E-2</v>
      </c>
      <c r="AP132" s="5">
        <f t="shared" si="15"/>
        <v>3554.5559493607107</v>
      </c>
      <c r="AQ132" s="35">
        <f t="shared" si="16"/>
        <v>7.7499999999999999E-2</v>
      </c>
      <c r="AR132" s="5">
        <f t="shared" si="46"/>
        <v>88129.715440871107</v>
      </c>
      <c r="AS132" s="5">
        <f t="shared" si="47"/>
        <v>491895.5488698702</v>
      </c>
      <c r="AT132" s="5">
        <f t="shared" si="17"/>
        <v>549370.28455912857</v>
      </c>
      <c r="AU132" s="5">
        <f t="shared" si="18"/>
        <v>580025.26431074133</v>
      </c>
      <c r="AV132" s="150"/>
      <c r="AW132" s="2">
        <v>127</v>
      </c>
      <c r="AX132" s="118">
        <v>48700</v>
      </c>
      <c r="AY132" s="5">
        <f t="shared" si="48"/>
        <v>547228.05005483713</v>
      </c>
      <c r="AZ132" s="5">
        <f t="shared" si="49"/>
        <v>4457.4924920239573</v>
      </c>
      <c r="BA132" s="5">
        <f t="shared" si="19"/>
        <v>1037.3171791812256</v>
      </c>
      <c r="BB132" s="35">
        <f t="shared" si="20"/>
        <v>2.2747017717617592E-2</v>
      </c>
      <c r="BC132" s="5">
        <f t="shared" si="21"/>
        <v>3420.1753128427317</v>
      </c>
      <c r="BD132" s="35">
        <f t="shared" si="22"/>
        <v>7.4999999999999997E-2</v>
      </c>
      <c r="BE132" s="5">
        <f t="shared" si="50"/>
        <v>91309.267124344289</v>
      </c>
      <c r="BF132" s="5">
        <f t="shared" si="51"/>
        <v>474792.27936269832</v>
      </c>
      <c r="BG132" s="5">
        <f t="shared" si="23"/>
        <v>546190.73287565587</v>
      </c>
      <c r="BH132" s="5">
        <f t="shared" si="24"/>
        <v>566101.54648704256</v>
      </c>
      <c r="BI132" s="150"/>
      <c r="BJ132" s="2">
        <v>127</v>
      </c>
      <c r="BK132" s="118">
        <v>48700</v>
      </c>
      <c r="BL132" s="5">
        <f t="shared" si="52"/>
        <v>543987.41831289534</v>
      </c>
      <c r="BM132" s="5">
        <f t="shared" si="53"/>
        <v>4348.8737853582215</v>
      </c>
      <c r="BN132" s="5">
        <f t="shared" si="25"/>
        <v>1062.2831330511453</v>
      </c>
      <c r="BO132" s="35">
        <f t="shared" si="26"/>
        <v>2.3433258137013725E-2</v>
      </c>
      <c r="BP132" s="5">
        <f t="shared" si="27"/>
        <v>3286.5906523070762</v>
      </c>
      <c r="BQ132" s="35">
        <f t="shared" si="28"/>
        <v>7.2499999999999995E-2</v>
      </c>
      <c r="BR132" s="5">
        <f t="shared" si="54"/>
        <v>94574.86482015514</v>
      </c>
      <c r="BS132" s="5">
        <f t="shared" si="55"/>
        <v>457732.105920339</v>
      </c>
      <c r="BT132" s="5">
        <f t="shared" si="29"/>
        <v>542925.13517984422</v>
      </c>
      <c r="BU132" s="5">
        <f t="shared" si="30"/>
        <v>552306.97074049409</v>
      </c>
      <c r="BV132" s="150"/>
      <c r="BW132" s="2">
        <v>127</v>
      </c>
      <c r="BX132" s="118">
        <v>48700</v>
      </c>
      <c r="BY132" s="5">
        <f t="shared" si="56"/>
        <v>540660.40540234209</v>
      </c>
      <c r="BZ132" s="5">
        <f t="shared" si="57"/>
        <v>4241.3034067672888</v>
      </c>
      <c r="CA132" s="5">
        <f t="shared" si="31"/>
        <v>1087.4510419202929</v>
      </c>
      <c r="CB132" s="35">
        <f t="shared" si="32"/>
        <v>2.413606095924957E-2</v>
      </c>
      <c r="CC132" s="5">
        <f t="shared" si="33"/>
        <v>3153.8523648469959</v>
      </c>
      <c r="CD132" s="35">
        <f t="shared" si="34"/>
        <v>7.0000000000000007E-2</v>
      </c>
      <c r="CE132" s="5">
        <f t="shared" si="58"/>
        <v>97927.045639577627</v>
      </c>
      <c r="CF132" s="5">
        <f t="shared" si="59"/>
        <v>440718.4870198681</v>
      </c>
      <c r="CG132" s="5">
        <f t="shared" si="35"/>
        <v>539572.95436042175</v>
      </c>
      <c r="CH132" s="5">
        <f t="shared" si="36"/>
        <v>538645.53265944577</v>
      </c>
    </row>
    <row r="133" spans="9:86" ht="14.25" customHeight="1">
      <c r="I133" s="150"/>
      <c r="J133" s="2">
        <v>128</v>
      </c>
      <c r="K133" s="118">
        <v>48731</v>
      </c>
      <c r="L133" s="5">
        <f t="shared" si="37"/>
        <v>555473.92070323369</v>
      </c>
      <c r="M133" s="5">
        <f t="shared" si="0"/>
        <v>4789.3246008246488</v>
      </c>
      <c r="N133" s="5">
        <f t="shared" si="1"/>
        <v>970.44139598991705</v>
      </c>
      <c r="O133" s="35">
        <f t="shared" si="2"/>
        <v>2.0964614751194766E-2</v>
      </c>
      <c r="P133" s="5">
        <f t="shared" si="3"/>
        <v>3818.8832048347317</v>
      </c>
      <c r="Q133" s="35">
        <f t="shared" si="4"/>
        <v>8.2500000000000004E-2</v>
      </c>
      <c r="R133" s="5">
        <f t="shared" si="38"/>
        <v>82996.520692756516</v>
      </c>
      <c r="S133" s="5">
        <f t="shared" si="39"/>
        <v>530037.02821279876</v>
      </c>
      <c r="T133" s="5">
        <f t="shared" si="5"/>
        <v>554503.47930724372</v>
      </c>
      <c r="U133" s="5">
        <f t="shared" si="6"/>
        <v>613033.54890555528</v>
      </c>
      <c r="V133" s="150"/>
      <c r="W133" s="2">
        <v>128</v>
      </c>
      <c r="X133" s="118">
        <v>48731</v>
      </c>
      <c r="Y133" s="5">
        <f t="shared" si="40"/>
        <v>552464.43300578301</v>
      </c>
      <c r="Z133" s="5">
        <f t="shared" si="41"/>
        <v>4677.7491584810314</v>
      </c>
      <c r="AA133" s="5">
        <f t="shared" si="7"/>
        <v>994.65293844247753</v>
      </c>
      <c r="AB133" s="35">
        <f t="shared" si="8"/>
        <v>2.1604712535738549E-2</v>
      </c>
      <c r="AC133" s="5">
        <f t="shared" si="9"/>
        <v>3683.0962200385538</v>
      </c>
      <c r="AD133" s="35">
        <f t="shared" si="10"/>
        <v>0.08</v>
      </c>
      <c r="AE133" s="5">
        <f t="shared" si="42"/>
        <v>86030.219932659689</v>
      </c>
      <c r="AF133" s="5">
        <f t="shared" si="43"/>
        <v>512721.67235291243</v>
      </c>
      <c r="AG133" s="5">
        <f t="shared" si="11"/>
        <v>551469.78006734059</v>
      </c>
      <c r="AH133" s="5">
        <f t="shared" si="12"/>
        <v>598751.89228557213</v>
      </c>
      <c r="AI133" s="150"/>
      <c r="AJ133" s="2">
        <v>128</v>
      </c>
      <c r="AK133" s="118">
        <v>48731</v>
      </c>
      <c r="AL133" s="5">
        <f t="shared" si="44"/>
        <v>549370.28455912857</v>
      </c>
      <c r="AM133" s="5">
        <f t="shared" si="45"/>
        <v>4567.1280654389093</v>
      </c>
      <c r="AN133" s="5">
        <f t="shared" si="13"/>
        <v>1019.1116443278706</v>
      </c>
      <c r="AO133" s="35">
        <f t="shared" si="14"/>
        <v>2.2260650194701616E-2</v>
      </c>
      <c r="AP133" s="5">
        <f t="shared" si="15"/>
        <v>3548.0164211110387</v>
      </c>
      <c r="AQ133" s="35">
        <f t="shared" si="16"/>
        <v>7.7499999999999999E-2</v>
      </c>
      <c r="AR133" s="5">
        <f t="shared" si="46"/>
        <v>89148.82708519898</v>
      </c>
      <c r="AS133" s="5">
        <f t="shared" si="47"/>
        <v>495443.56529098121</v>
      </c>
      <c r="AT133" s="5">
        <f t="shared" si="17"/>
        <v>548351.1729148007</v>
      </c>
      <c r="AU133" s="5">
        <f t="shared" si="18"/>
        <v>584592.39237618016</v>
      </c>
      <c r="AV133" s="150"/>
      <c r="AW133" s="2">
        <v>128</v>
      </c>
      <c r="AX133" s="118">
        <v>48731</v>
      </c>
      <c r="AY133" s="5">
        <f t="shared" si="48"/>
        <v>546190.73287565587</v>
      </c>
      <c r="AZ133" s="5">
        <f t="shared" si="49"/>
        <v>4457.4924920239573</v>
      </c>
      <c r="BA133" s="5">
        <f t="shared" si="19"/>
        <v>1043.8004115511085</v>
      </c>
      <c r="BB133" s="35">
        <f t="shared" si="20"/>
        <v>2.2932657375321748E-2</v>
      </c>
      <c r="BC133" s="5">
        <f t="shared" si="21"/>
        <v>3413.6920804728488</v>
      </c>
      <c r="BD133" s="35">
        <f t="shared" si="22"/>
        <v>7.4999999999999997E-2</v>
      </c>
      <c r="BE133" s="5">
        <f t="shared" si="50"/>
        <v>92353.067535895403</v>
      </c>
      <c r="BF133" s="5">
        <f t="shared" si="51"/>
        <v>478205.97144317115</v>
      </c>
      <c r="BG133" s="5">
        <f t="shared" si="23"/>
        <v>545146.93246410473</v>
      </c>
      <c r="BH133" s="5">
        <f t="shared" si="24"/>
        <v>570559.03897906654</v>
      </c>
      <c r="BI133" s="150"/>
      <c r="BJ133" s="2">
        <v>128</v>
      </c>
      <c r="BK133" s="118">
        <v>48731</v>
      </c>
      <c r="BL133" s="5">
        <f t="shared" si="52"/>
        <v>542925.13517984422</v>
      </c>
      <c r="BM133" s="5">
        <f t="shared" si="53"/>
        <v>4348.8737853582215</v>
      </c>
      <c r="BN133" s="5">
        <f t="shared" si="25"/>
        <v>1068.7010936466627</v>
      </c>
      <c r="BO133" s="35">
        <f t="shared" si="26"/>
        <v>2.362096041015279E-2</v>
      </c>
      <c r="BP133" s="5">
        <f t="shared" si="27"/>
        <v>3280.1726917115589</v>
      </c>
      <c r="BQ133" s="35">
        <f t="shared" si="28"/>
        <v>7.2499999999999995E-2</v>
      </c>
      <c r="BR133" s="5">
        <f t="shared" si="54"/>
        <v>95643.565913801809</v>
      </c>
      <c r="BS133" s="5">
        <f t="shared" si="55"/>
        <v>461012.27861205058</v>
      </c>
      <c r="BT133" s="5">
        <f t="shared" si="29"/>
        <v>541856.43408619752</v>
      </c>
      <c r="BU133" s="5">
        <f t="shared" si="30"/>
        <v>556655.84452585236</v>
      </c>
      <c r="BV133" s="150"/>
      <c r="BW133" s="2">
        <v>128</v>
      </c>
      <c r="BX133" s="118">
        <v>48731</v>
      </c>
      <c r="BY133" s="5">
        <f t="shared" si="56"/>
        <v>539572.95436042175</v>
      </c>
      <c r="BZ133" s="5">
        <f t="shared" si="57"/>
        <v>4241.3034067672888</v>
      </c>
      <c r="CA133" s="5">
        <f t="shared" si="31"/>
        <v>1093.7945063314951</v>
      </c>
      <c r="CB133" s="35">
        <f t="shared" si="32"/>
        <v>2.4325782028004318E-2</v>
      </c>
      <c r="CC133" s="5">
        <f t="shared" si="33"/>
        <v>3147.5089004357937</v>
      </c>
      <c r="CD133" s="35">
        <f t="shared" si="34"/>
        <v>7.0000000000000007E-2</v>
      </c>
      <c r="CE133" s="5">
        <f t="shared" si="58"/>
        <v>99020.840145909126</v>
      </c>
      <c r="CF133" s="5">
        <f t="shared" si="59"/>
        <v>443865.99592030392</v>
      </c>
      <c r="CG133" s="5">
        <f t="shared" si="35"/>
        <v>538479.15985409031</v>
      </c>
      <c r="CH133" s="5">
        <f t="shared" si="36"/>
        <v>542886.83606621309</v>
      </c>
    </row>
    <row r="134" spans="9:86" ht="14.25" customHeight="1">
      <c r="I134" s="150"/>
      <c r="J134" s="2">
        <v>129</v>
      </c>
      <c r="K134" s="118">
        <v>48761</v>
      </c>
      <c r="L134" s="5">
        <f t="shared" si="37"/>
        <v>554503.47930724372</v>
      </c>
      <c r="M134" s="5">
        <f t="shared" si="0"/>
        <v>4789.3246008246488</v>
      </c>
      <c r="N134" s="5">
        <f t="shared" si="1"/>
        <v>977.11318058734832</v>
      </c>
      <c r="O134" s="35">
        <f t="shared" si="2"/>
        <v>2.114568907970963E-2</v>
      </c>
      <c r="P134" s="5">
        <f t="shared" si="3"/>
        <v>3812.2114202373004</v>
      </c>
      <c r="Q134" s="35">
        <f t="shared" si="4"/>
        <v>8.2500000000000004E-2</v>
      </c>
      <c r="R134" s="5">
        <f t="shared" si="38"/>
        <v>83973.633873343861</v>
      </c>
      <c r="S134" s="5">
        <f t="shared" si="39"/>
        <v>533849.23963303608</v>
      </c>
      <c r="T134" s="5">
        <f t="shared" si="5"/>
        <v>553526.36612665642</v>
      </c>
      <c r="U134" s="5">
        <f t="shared" si="6"/>
        <v>617822.8735063799</v>
      </c>
      <c r="V134" s="150"/>
      <c r="W134" s="2">
        <v>129</v>
      </c>
      <c r="X134" s="118">
        <v>48761</v>
      </c>
      <c r="Y134" s="5">
        <f t="shared" si="40"/>
        <v>551469.78006734059</v>
      </c>
      <c r="Z134" s="5">
        <f t="shared" si="41"/>
        <v>4677.7491584810314</v>
      </c>
      <c r="AA134" s="5">
        <f t="shared" si="7"/>
        <v>1001.2839580320938</v>
      </c>
      <c r="AB134" s="35">
        <f t="shared" si="8"/>
        <v>2.17879708565679E-2</v>
      </c>
      <c r="AC134" s="5">
        <f t="shared" si="9"/>
        <v>3676.4652004489376</v>
      </c>
      <c r="AD134" s="35">
        <f t="shared" si="10"/>
        <v>0.08</v>
      </c>
      <c r="AE134" s="5">
        <f t="shared" si="42"/>
        <v>87031.503890691776</v>
      </c>
      <c r="AF134" s="5">
        <f t="shared" si="43"/>
        <v>516398.13755336136</v>
      </c>
      <c r="AG134" s="5">
        <f t="shared" si="11"/>
        <v>550468.49610930844</v>
      </c>
      <c r="AH134" s="5">
        <f t="shared" si="12"/>
        <v>603429.64144405315</v>
      </c>
      <c r="AI134" s="150"/>
      <c r="AJ134" s="2">
        <v>129</v>
      </c>
      <c r="AK134" s="118">
        <v>48761</v>
      </c>
      <c r="AL134" s="5">
        <f t="shared" si="44"/>
        <v>548351.1729148007</v>
      </c>
      <c r="AM134" s="5">
        <f t="shared" si="45"/>
        <v>4567.1280654389093</v>
      </c>
      <c r="AN134" s="5">
        <f t="shared" si="13"/>
        <v>1025.6934070308216</v>
      </c>
      <c r="AO134" s="35">
        <f t="shared" si="14"/>
        <v>2.2446055543100384E-2</v>
      </c>
      <c r="AP134" s="5">
        <f t="shared" si="15"/>
        <v>3541.4346584080877</v>
      </c>
      <c r="AQ134" s="35">
        <f t="shared" si="16"/>
        <v>7.7499999999999999E-2</v>
      </c>
      <c r="AR134" s="5">
        <f t="shared" si="46"/>
        <v>90174.5204922298</v>
      </c>
      <c r="AS134" s="5">
        <f t="shared" si="47"/>
        <v>498984.99994938931</v>
      </c>
      <c r="AT134" s="5">
        <f t="shared" si="17"/>
        <v>547325.47950776992</v>
      </c>
      <c r="AU134" s="5">
        <f t="shared" si="18"/>
        <v>589159.5204416191</v>
      </c>
      <c r="AV134" s="150"/>
      <c r="AW134" s="2">
        <v>129</v>
      </c>
      <c r="AX134" s="118">
        <v>48761</v>
      </c>
      <c r="AY134" s="5">
        <f t="shared" si="48"/>
        <v>545146.93246410473</v>
      </c>
      <c r="AZ134" s="5">
        <f t="shared" si="49"/>
        <v>4457.4924920239573</v>
      </c>
      <c r="BA134" s="5">
        <f t="shared" si="19"/>
        <v>1050.324164123303</v>
      </c>
      <c r="BB134" s="35">
        <f t="shared" si="20"/>
        <v>2.3120170396096911E-2</v>
      </c>
      <c r="BC134" s="5">
        <f t="shared" si="21"/>
        <v>3407.1683279006543</v>
      </c>
      <c r="BD134" s="35">
        <f t="shared" si="22"/>
        <v>7.4999999999999997E-2</v>
      </c>
      <c r="BE134" s="5">
        <f t="shared" si="50"/>
        <v>93403.391700018707</v>
      </c>
      <c r="BF134" s="5">
        <f t="shared" si="51"/>
        <v>481613.13977107179</v>
      </c>
      <c r="BG134" s="5">
        <f t="shared" si="23"/>
        <v>544096.60829998145</v>
      </c>
      <c r="BH134" s="5">
        <f t="shared" si="24"/>
        <v>575016.53147109051</v>
      </c>
      <c r="BI134" s="150"/>
      <c r="BJ134" s="2">
        <v>129</v>
      </c>
      <c r="BK134" s="118">
        <v>48761</v>
      </c>
      <c r="BL134" s="5">
        <f t="shared" si="52"/>
        <v>541856.43408619752</v>
      </c>
      <c r="BM134" s="5">
        <f t="shared" si="53"/>
        <v>4348.8737853582215</v>
      </c>
      <c r="BN134" s="5">
        <f t="shared" si="25"/>
        <v>1075.1578294207784</v>
      </c>
      <c r="BO134" s="35">
        <f t="shared" si="26"/>
        <v>2.3810539363267817E-2</v>
      </c>
      <c r="BP134" s="5">
        <f t="shared" si="27"/>
        <v>3273.7159559374431</v>
      </c>
      <c r="BQ134" s="35">
        <f t="shared" si="28"/>
        <v>7.2499999999999995E-2</v>
      </c>
      <c r="BR134" s="5">
        <f t="shared" si="54"/>
        <v>96718.723743222581</v>
      </c>
      <c r="BS134" s="5">
        <f t="shared" si="55"/>
        <v>464285.99456798803</v>
      </c>
      <c r="BT134" s="5">
        <f t="shared" si="29"/>
        <v>540781.27625677676</v>
      </c>
      <c r="BU134" s="5">
        <f t="shared" si="30"/>
        <v>561004.71831121063</v>
      </c>
      <c r="BV134" s="150"/>
      <c r="BW134" s="2">
        <v>129</v>
      </c>
      <c r="BX134" s="118">
        <v>48761</v>
      </c>
      <c r="BY134" s="5">
        <f t="shared" si="56"/>
        <v>538479.15985409031</v>
      </c>
      <c r="BZ134" s="5">
        <f t="shared" si="57"/>
        <v>4241.3034067672888</v>
      </c>
      <c r="CA134" s="5">
        <f t="shared" si="31"/>
        <v>1100.1749742850952</v>
      </c>
      <c r="CB134" s="35">
        <f t="shared" si="32"/>
        <v>2.4517382798989781E-2</v>
      </c>
      <c r="CC134" s="5">
        <f t="shared" si="33"/>
        <v>3141.1284324821936</v>
      </c>
      <c r="CD134" s="35">
        <f t="shared" si="34"/>
        <v>7.0000000000000007E-2</v>
      </c>
      <c r="CE134" s="5">
        <f t="shared" si="58"/>
        <v>100121.01512019422</v>
      </c>
      <c r="CF134" s="5">
        <f t="shared" si="59"/>
        <v>447007.12435278611</v>
      </c>
      <c r="CG134" s="5">
        <f t="shared" si="35"/>
        <v>537378.98487980524</v>
      </c>
      <c r="CH134" s="5">
        <f t="shared" si="36"/>
        <v>547128.13947298029</v>
      </c>
    </row>
    <row r="135" spans="9:86" ht="14.25" customHeight="1">
      <c r="I135" s="150"/>
      <c r="J135" s="2">
        <v>130</v>
      </c>
      <c r="K135" s="118">
        <v>48792</v>
      </c>
      <c r="L135" s="5">
        <f t="shared" si="37"/>
        <v>553526.36612665642</v>
      </c>
      <c r="M135" s="5">
        <f t="shared" si="0"/>
        <v>4789.3246008246488</v>
      </c>
      <c r="N135" s="5">
        <f t="shared" si="1"/>
        <v>983.83083370388567</v>
      </c>
      <c r="O135" s="35">
        <f t="shared" si="2"/>
        <v>2.1328649775185629E-2</v>
      </c>
      <c r="P135" s="5">
        <f t="shared" si="3"/>
        <v>3805.4937671207631</v>
      </c>
      <c r="Q135" s="35">
        <f t="shared" si="4"/>
        <v>8.2500000000000004E-2</v>
      </c>
      <c r="R135" s="5">
        <f t="shared" si="38"/>
        <v>84957.464707047751</v>
      </c>
      <c r="S135" s="5">
        <f t="shared" si="39"/>
        <v>537654.73340015684</v>
      </c>
      <c r="T135" s="5">
        <f t="shared" si="5"/>
        <v>552542.53529295255</v>
      </c>
      <c r="U135" s="5">
        <f t="shared" si="6"/>
        <v>622612.19810720463</v>
      </c>
      <c r="V135" s="150"/>
      <c r="W135" s="2">
        <v>130</v>
      </c>
      <c r="X135" s="118">
        <v>48792</v>
      </c>
      <c r="Y135" s="5">
        <f t="shared" si="40"/>
        <v>550468.49610930844</v>
      </c>
      <c r="Z135" s="5">
        <f t="shared" si="41"/>
        <v>4677.7491584810314</v>
      </c>
      <c r="AA135" s="5">
        <f t="shared" si="7"/>
        <v>1007.9591844189749</v>
      </c>
      <c r="AB135" s="35">
        <f t="shared" si="8"/>
        <v>2.1973119803437129E-2</v>
      </c>
      <c r="AC135" s="5">
        <f t="shared" si="9"/>
        <v>3669.7899740620564</v>
      </c>
      <c r="AD135" s="35">
        <f t="shared" si="10"/>
        <v>0.08</v>
      </c>
      <c r="AE135" s="5">
        <f t="shared" si="42"/>
        <v>88039.463075110747</v>
      </c>
      <c r="AF135" s="5">
        <f t="shared" si="43"/>
        <v>520067.92752742342</v>
      </c>
      <c r="AG135" s="5">
        <f t="shared" si="11"/>
        <v>549460.53692488943</v>
      </c>
      <c r="AH135" s="5">
        <f t="shared" si="12"/>
        <v>608107.39060253417</v>
      </c>
      <c r="AI135" s="150"/>
      <c r="AJ135" s="2">
        <v>130</v>
      </c>
      <c r="AK135" s="118">
        <v>48792</v>
      </c>
      <c r="AL135" s="5">
        <f t="shared" si="44"/>
        <v>547325.47950776992</v>
      </c>
      <c r="AM135" s="5">
        <f t="shared" si="45"/>
        <v>4567.1280654389093</v>
      </c>
      <c r="AN135" s="5">
        <f t="shared" si="13"/>
        <v>1032.3176769512283</v>
      </c>
      <c r="AO135" s="35">
        <f t="shared" si="14"/>
        <v>2.263335544794216E-2</v>
      </c>
      <c r="AP135" s="5">
        <f t="shared" si="15"/>
        <v>3534.8103884876809</v>
      </c>
      <c r="AQ135" s="35">
        <f t="shared" si="16"/>
        <v>7.7499999999999999E-2</v>
      </c>
      <c r="AR135" s="5">
        <f t="shared" si="46"/>
        <v>91206.838169181021</v>
      </c>
      <c r="AS135" s="5">
        <f t="shared" si="47"/>
        <v>502519.81033787702</v>
      </c>
      <c r="AT135" s="5">
        <f t="shared" si="17"/>
        <v>546293.16183081875</v>
      </c>
      <c r="AU135" s="5">
        <f t="shared" si="18"/>
        <v>593726.64850705804</v>
      </c>
      <c r="AV135" s="150"/>
      <c r="AW135" s="2">
        <v>130</v>
      </c>
      <c r="AX135" s="118">
        <v>48792</v>
      </c>
      <c r="AY135" s="5">
        <f t="shared" si="48"/>
        <v>544096.60829998145</v>
      </c>
      <c r="AZ135" s="5">
        <f t="shared" si="49"/>
        <v>4457.4924920239573</v>
      </c>
      <c r="BA135" s="5">
        <f t="shared" si="19"/>
        <v>1056.8886901490737</v>
      </c>
      <c r="BB135" s="35">
        <f t="shared" si="20"/>
        <v>2.3309581585916526E-2</v>
      </c>
      <c r="BC135" s="5">
        <f t="shared" si="21"/>
        <v>3400.6038018748836</v>
      </c>
      <c r="BD135" s="35">
        <f t="shared" si="22"/>
        <v>7.4999999999999997E-2</v>
      </c>
      <c r="BE135" s="5">
        <f t="shared" si="50"/>
        <v>94460.280390167783</v>
      </c>
      <c r="BF135" s="5">
        <f t="shared" si="51"/>
        <v>485013.7435729467</v>
      </c>
      <c r="BG135" s="5">
        <f t="shared" si="23"/>
        <v>543039.71960983239</v>
      </c>
      <c r="BH135" s="5">
        <f t="shared" si="24"/>
        <v>579474.02396311448</v>
      </c>
      <c r="BI135" s="150"/>
      <c r="BJ135" s="2">
        <v>130</v>
      </c>
      <c r="BK135" s="118">
        <v>48792</v>
      </c>
      <c r="BL135" s="5">
        <f t="shared" si="52"/>
        <v>540781.27625677676</v>
      </c>
      <c r="BM135" s="5">
        <f t="shared" si="53"/>
        <v>4348.8737853582215</v>
      </c>
      <c r="BN135" s="5">
        <f t="shared" si="25"/>
        <v>1081.6535746401955</v>
      </c>
      <c r="BO135" s="35">
        <f t="shared" si="26"/>
        <v>2.4002019791674861E-2</v>
      </c>
      <c r="BP135" s="5">
        <f t="shared" si="27"/>
        <v>3267.220210718026</v>
      </c>
      <c r="BQ135" s="35">
        <f t="shared" si="28"/>
        <v>7.2499999999999995E-2</v>
      </c>
      <c r="BR135" s="5">
        <f t="shared" si="54"/>
        <v>97800.377317862774</v>
      </c>
      <c r="BS135" s="5">
        <f t="shared" si="55"/>
        <v>467553.21477870608</v>
      </c>
      <c r="BT135" s="5">
        <f t="shared" si="29"/>
        <v>539699.6226821366</v>
      </c>
      <c r="BU135" s="5">
        <f t="shared" si="30"/>
        <v>565353.5920965689</v>
      </c>
      <c r="BV135" s="150"/>
      <c r="BW135" s="2">
        <v>130</v>
      </c>
      <c r="BX135" s="118">
        <v>48792</v>
      </c>
      <c r="BY135" s="5">
        <f t="shared" si="56"/>
        <v>537378.98487980524</v>
      </c>
      <c r="BZ135" s="5">
        <f t="shared" si="57"/>
        <v>4241.3034067672888</v>
      </c>
      <c r="CA135" s="5">
        <f t="shared" si="31"/>
        <v>1106.5926616350916</v>
      </c>
      <c r="CB135" s="35">
        <f t="shared" si="32"/>
        <v>2.4710888057133867E-2</v>
      </c>
      <c r="CC135" s="5">
        <f t="shared" si="33"/>
        <v>3134.7107451321972</v>
      </c>
      <c r="CD135" s="35">
        <f t="shared" si="34"/>
        <v>7.0000000000000007E-2</v>
      </c>
      <c r="CE135" s="5">
        <f t="shared" si="58"/>
        <v>101227.60778182931</v>
      </c>
      <c r="CF135" s="5">
        <f t="shared" si="59"/>
        <v>450141.83509791829</v>
      </c>
      <c r="CG135" s="5">
        <f t="shared" si="35"/>
        <v>536272.39221817011</v>
      </c>
      <c r="CH135" s="5">
        <f t="shared" si="36"/>
        <v>551369.4428797476</v>
      </c>
    </row>
    <row r="136" spans="9:86" ht="14.25" customHeight="1">
      <c r="I136" s="150"/>
      <c r="J136" s="2">
        <v>131</v>
      </c>
      <c r="K136" s="118">
        <v>48823</v>
      </c>
      <c r="L136" s="5">
        <f t="shared" si="37"/>
        <v>552542.53529295255</v>
      </c>
      <c r="M136" s="5">
        <f t="shared" si="0"/>
        <v>4789.3246008246488</v>
      </c>
      <c r="N136" s="5">
        <f t="shared" si="1"/>
        <v>990.59467068559979</v>
      </c>
      <c r="O136" s="35">
        <f t="shared" si="2"/>
        <v>2.1513522107261401E-2</v>
      </c>
      <c r="P136" s="5">
        <f t="shared" si="3"/>
        <v>3798.729930139049</v>
      </c>
      <c r="Q136" s="35">
        <f t="shared" si="4"/>
        <v>8.2500000000000004E-2</v>
      </c>
      <c r="R136" s="5">
        <f t="shared" si="38"/>
        <v>85948.059377733356</v>
      </c>
      <c r="S136" s="5">
        <f t="shared" si="39"/>
        <v>541453.46333029587</v>
      </c>
      <c r="T136" s="5">
        <f t="shared" si="5"/>
        <v>551551.94062226696</v>
      </c>
      <c r="U136" s="5">
        <f t="shared" si="6"/>
        <v>627401.52270802925</v>
      </c>
      <c r="V136" s="150"/>
      <c r="W136" s="2">
        <v>131</v>
      </c>
      <c r="X136" s="118">
        <v>48823</v>
      </c>
      <c r="Y136" s="5">
        <f t="shared" si="40"/>
        <v>549460.53692488943</v>
      </c>
      <c r="Z136" s="5">
        <f t="shared" si="41"/>
        <v>4677.7491584810314</v>
      </c>
      <c r="AA136" s="5">
        <f t="shared" si="7"/>
        <v>1014.6789123151016</v>
      </c>
      <c r="AB136" s="35">
        <f t="shared" si="8"/>
        <v>2.2160184634780575E-2</v>
      </c>
      <c r="AC136" s="5">
        <f t="shared" si="9"/>
        <v>3663.0702461659298</v>
      </c>
      <c r="AD136" s="35">
        <f t="shared" si="10"/>
        <v>0.08</v>
      </c>
      <c r="AE136" s="5">
        <f t="shared" si="42"/>
        <v>89054.141987425843</v>
      </c>
      <c r="AF136" s="5">
        <f t="shared" si="43"/>
        <v>523730.99777358933</v>
      </c>
      <c r="AG136" s="5">
        <f t="shared" si="11"/>
        <v>548445.85801257438</v>
      </c>
      <c r="AH136" s="5">
        <f t="shared" si="12"/>
        <v>612785.13976101519</v>
      </c>
      <c r="AI136" s="150"/>
      <c r="AJ136" s="2">
        <v>131</v>
      </c>
      <c r="AK136" s="118">
        <v>48823</v>
      </c>
      <c r="AL136" s="5">
        <f t="shared" si="44"/>
        <v>546293.16183081875</v>
      </c>
      <c r="AM136" s="5">
        <f t="shared" si="45"/>
        <v>4567.1280654389093</v>
      </c>
      <c r="AN136" s="5">
        <f t="shared" si="13"/>
        <v>1038.9847286148715</v>
      </c>
      <c r="AO136" s="35">
        <f t="shared" si="14"/>
        <v>2.2822575156523028E-2</v>
      </c>
      <c r="AP136" s="5">
        <f t="shared" si="15"/>
        <v>3528.1433368240378</v>
      </c>
      <c r="AQ136" s="35">
        <f t="shared" si="16"/>
        <v>7.7499999999999999E-2</v>
      </c>
      <c r="AR136" s="5">
        <f t="shared" si="46"/>
        <v>92245.822897795893</v>
      </c>
      <c r="AS136" s="5">
        <f t="shared" si="47"/>
        <v>506047.95367470104</v>
      </c>
      <c r="AT136" s="5">
        <f t="shared" si="17"/>
        <v>545254.17710220383</v>
      </c>
      <c r="AU136" s="5">
        <f t="shared" si="18"/>
        <v>598293.77657249698</v>
      </c>
      <c r="AV136" s="150"/>
      <c r="AW136" s="2">
        <v>131</v>
      </c>
      <c r="AX136" s="118">
        <v>48823</v>
      </c>
      <c r="AY136" s="5">
        <f t="shared" si="48"/>
        <v>543039.71960983239</v>
      </c>
      <c r="AZ136" s="5">
        <f t="shared" si="49"/>
        <v>4457.4924920239573</v>
      </c>
      <c r="BA136" s="5">
        <f t="shared" si="19"/>
        <v>1063.4942444625053</v>
      </c>
      <c r="BB136" s="35">
        <f t="shared" si="20"/>
        <v>2.3500916181084065E-2</v>
      </c>
      <c r="BC136" s="5">
        <f t="shared" si="21"/>
        <v>3393.998247561452</v>
      </c>
      <c r="BD136" s="35">
        <f t="shared" si="22"/>
        <v>7.4999999999999997E-2</v>
      </c>
      <c r="BE136" s="5">
        <f t="shared" si="50"/>
        <v>95523.774634630288</v>
      </c>
      <c r="BF136" s="5">
        <f t="shared" si="51"/>
        <v>488407.74182050815</v>
      </c>
      <c r="BG136" s="5">
        <f t="shared" si="23"/>
        <v>541976.22536536993</v>
      </c>
      <c r="BH136" s="5">
        <f t="shared" si="24"/>
        <v>583931.51645513845</v>
      </c>
      <c r="BI136" s="150"/>
      <c r="BJ136" s="2">
        <v>131</v>
      </c>
      <c r="BK136" s="118">
        <v>48823</v>
      </c>
      <c r="BL136" s="5">
        <f t="shared" si="52"/>
        <v>539699.6226821366</v>
      </c>
      <c r="BM136" s="5">
        <f t="shared" si="53"/>
        <v>4348.8737853582215</v>
      </c>
      <c r="BN136" s="5">
        <f t="shared" si="25"/>
        <v>1088.1885649869796</v>
      </c>
      <c r="BO136" s="35">
        <f t="shared" si="26"/>
        <v>2.4195426920901507E-2</v>
      </c>
      <c r="BP136" s="5">
        <f t="shared" si="27"/>
        <v>3260.6852203712419</v>
      </c>
      <c r="BQ136" s="35">
        <f t="shared" si="28"/>
        <v>7.2499999999999995E-2</v>
      </c>
      <c r="BR136" s="5">
        <f t="shared" si="54"/>
        <v>98888.565882849754</v>
      </c>
      <c r="BS136" s="5">
        <f t="shared" si="55"/>
        <v>470813.89999907732</v>
      </c>
      <c r="BT136" s="5">
        <f t="shared" si="29"/>
        <v>538611.43411714968</v>
      </c>
      <c r="BU136" s="5">
        <f t="shared" si="30"/>
        <v>569702.46588192706</v>
      </c>
      <c r="BV136" s="150"/>
      <c r="BW136" s="2">
        <v>131</v>
      </c>
      <c r="BX136" s="118">
        <v>48823</v>
      </c>
      <c r="BY136" s="5">
        <f t="shared" si="56"/>
        <v>536272.39221817011</v>
      </c>
      <c r="BZ136" s="5">
        <f t="shared" si="57"/>
        <v>4241.3034067672888</v>
      </c>
      <c r="CA136" s="5">
        <f t="shared" si="31"/>
        <v>1113.0477854946298</v>
      </c>
      <c r="CB136" s="35">
        <f t="shared" si="32"/>
        <v>2.4906323017467105E-2</v>
      </c>
      <c r="CC136" s="5">
        <f t="shared" si="33"/>
        <v>3128.255621272659</v>
      </c>
      <c r="CD136" s="35">
        <f t="shared" si="34"/>
        <v>7.0000000000000007E-2</v>
      </c>
      <c r="CE136" s="5">
        <f t="shared" si="58"/>
        <v>102340.65556732395</v>
      </c>
      <c r="CF136" s="5">
        <f t="shared" si="59"/>
        <v>453270.09071919095</v>
      </c>
      <c r="CG136" s="5">
        <f t="shared" si="35"/>
        <v>535159.34443267551</v>
      </c>
      <c r="CH136" s="5">
        <f t="shared" si="36"/>
        <v>555610.74628651491</v>
      </c>
    </row>
    <row r="137" spans="9:86" ht="14.25" customHeight="1">
      <c r="I137" s="150"/>
      <c r="J137" s="2">
        <v>132</v>
      </c>
      <c r="K137" s="118">
        <v>48853</v>
      </c>
      <c r="L137" s="5">
        <f t="shared" si="37"/>
        <v>551551.94062226696</v>
      </c>
      <c r="M137" s="5">
        <f t="shared" si="0"/>
        <v>4789.3246008246488</v>
      </c>
      <c r="N137" s="5">
        <f t="shared" si="1"/>
        <v>997.40500904656346</v>
      </c>
      <c r="O137" s="35">
        <f t="shared" si="2"/>
        <v>2.1700331785716068E-2</v>
      </c>
      <c r="P137" s="5">
        <f t="shared" si="3"/>
        <v>3791.9195917780853</v>
      </c>
      <c r="Q137" s="35">
        <f t="shared" si="4"/>
        <v>8.2500000000000004E-2</v>
      </c>
      <c r="R137" s="5">
        <f t="shared" si="38"/>
        <v>86945.464386779917</v>
      </c>
      <c r="S137" s="5">
        <f t="shared" si="39"/>
        <v>545245.38292207394</v>
      </c>
      <c r="T137" s="5">
        <f t="shared" si="5"/>
        <v>550554.53561322042</v>
      </c>
      <c r="U137" s="5">
        <f t="shared" si="6"/>
        <v>632190.84730885387</v>
      </c>
      <c r="V137" s="150"/>
      <c r="W137" s="2">
        <v>132</v>
      </c>
      <c r="X137" s="118">
        <v>48853</v>
      </c>
      <c r="Y137" s="5">
        <f t="shared" si="40"/>
        <v>548445.85801257438</v>
      </c>
      <c r="Z137" s="5">
        <f t="shared" si="41"/>
        <v>4677.7491584810314</v>
      </c>
      <c r="AA137" s="5">
        <f t="shared" si="7"/>
        <v>1021.443438397202</v>
      </c>
      <c r="AB137" s="35">
        <f t="shared" si="8"/>
        <v>2.234919104901946E-2</v>
      </c>
      <c r="AC137" s="5">
        <f t="shared" si="9"/>
        <v>3656.3057200838293</v>
      </c>
      <c r="AD137" s="35">
        <f t="shared" si="10"/>
        <v>0.08</v>
      </c>
      <c r="AE137" s="5">
        <f t="shared" si="42"/>
        <v>90075.585425823039</v>
      </c>
      <c r="AF137" s="5">
        <f t="shared" si="43"/>
        <v>527387.30349367321</v>
      </c>
      <c r="AG137" s="5">
        <f t="shared" si="11"/>
        <v>547424.41457417712</v>
      </c>
      <c r="AH137" s="5">
        <f t="shared" si="12"/>
        <v>617462.88891949621</v>
      </c>
      <c r="AI137" s="150"/>
      <c r="AJ137" s="2">
        <v>132</v>
      </c>
      <c r="AK137" s="118">
        <v>48853</v>
      </c>
      <c r="AL137" s="5">
        <f t="shared" si="44"/>
        <v>545254.17710220383</v>
      </c>
      <c r="AM137" s="5">
        <f t="shared" si="45"/>
        <v>4567.1280654389093</v>
      </c>
      <c r="AN137" s="5">
        <f t="shared" si="13"/>
        <v>1045.6948383205095</v>
      </c>
      <c r="AO137" s="35">
        <f t="shared" si="14"/>
        <v>2.3013740355984511E-2</v>
      </c>
      <c r="AP137" s="5">
        <f t="shared" si="15"/>
        <v>3521.4332271183998</v>
      </c>
      <c r="AQ137" s="35">
        <f t="shared" si="16"/>
        <v>7.7499999999999999E-2</v>
      </c>
      <c r="AR137" s="5">
        <f t="shared" si="46"/>
        <v>93291.51773611641</v>
      </c>
      <c r="AS137" s="5">
        <f t="shared" si="47"/>
        <v>509569.38690181944</v>
      </c>
      <c r="AT137" s="5">
        <f t="shared" si="17"/>
        <v>544208.48226388334</v>
      </c>
      <c r="AU137" s="5">
        <f t="shared" si="18"/>
        <v>602860.9046379358</v>
      </c>
      <c r="AV137" s="150"/>
      <c r="AW137" s="2">
        <v>132</v>
      </c>
      <c r="AX137" s="118">
        <v>48853</v>
      </c>
      <c r="AY137" s="5">
        <f t="shared" si="48"/>
        <v>541976.22536536993</v>
      </c>
      <c r="AZ137" s="5">
        <f t="shared" si="49"/>
        <v>4457.4924920239573</v>
      </c>
      <c r="BA137" s="5">
        <f t="shared" si="19"/>
        <v>1070.1410834903954</v>
      </c>
      <c r="BB137" s="35">
        <f t="shared" si="20"/>
        <v>2.3694199857618472E-2</v>
      </c>
      <c r="BC137" s="5">
        <f t="shared" si="21"/>
        <v>3387.3514085335619</v>
      </c>
      <c r="BD137" s="35">
        <f t="shared" si="22"/>
        <v>7.4999999999999997E-2</v>
      </c>
      <c r="BE137" s="5">
        <f t="shared" si="50"/>
        <v>96593.915718120683</v>
      </c>
      <c r="BF137" s="5">
        <f t="shared" si="51"/>
        <v>491795.09322904173</v>
      </c>
      <c r="BG137" s="5">
        <f t="shared" si="23"/>
        <v>540906.08428187948</v>
      </c>
      <c r="BH137" s="5">
        <f t="shared" si="24"/>
        <v>588389.00894716242</v>
      </c>
      <c r="BI137" s="150"/>
      <c r="BJ137" s="2">
        <v>132</v>
      </c>
      <c r="BK137" s="118">
        <v>48853</v>
      </c>
      <c r="BL137" s="5">
        <f t="shared" si="52"/>
        <v>538611.43411714968</v>
      </c>
      <c r="BM137" s="5">
        <f t="shared" si="53"/>
        <v>4348.8737853582215</v>
      </c>
      <c r="BN137" s="5">
        <f t="shared" si="25"/>
        <v>1094.7630375671088</v>
      </c>
      <c r="BO137" s="35">
        <f t="shared" si="26"/>
        <v>2.439078641607139E-2</v>
      </c>
      <c r="BP137" s="5">
        <f t="shared" si="27"/>
        <v>3254.1107477911128</v>
      </c>
      <c r="BQ137" s="35">
        <f t="shared" si="28"/>
        <v>7.2499999999999995E-2</v>
      </c>
      <c r="BR137" s="5">
        <f t="shared" si="54"/>
        <v>99983.328920416869</v>
      </c>
      <c r="BS137" s="5">
        <f t="shared" si="55"/>
        <v>474068.01074686844</v>
      </c>
      <c r="BT137" s="5">
        <f t="shared" si="29"/>
        <v>537516.67107958253</v>
      </c>
      <c r="BU137" s="5">
        <f t="shared" si="30"/>
        <v>574051.33966728533</v>
      </c>
      <c r="BV137" s="150"/>
      <c r="BW137" s="2">
        <v>132</v>
      </c>
      <c r="BX137" s="118">
        <v>48853</v>
      </c>
      <c r="BY137" s="5">
        <f t="shared" si="56"/>
        <v>535159.34443267551</v>
      </c>
      <c r="BZ137" s="5">
        <f t="shared" si="57"/>
        <v>4241.3034067672888</v>
      </c>
      <c r="CA137" s="5">
        <f t="shared" si="31"/>
        <v>1119.5405642433484</v>
      </c>
      <c r="CB137" s="35">
        <f t="shared" si="32"/>
        <v>2.5103713334506252E-2</v>
      </c>
      <c r="CC137" s="5">
        <f t="shared" si="33"/>
        <v>3121.7628425239404</v>
      </c>
      <c r="CD137" s="35">
        <f t="shared" si="34"/>
        <v>7.0000000000000007E-2</v>
      </c>
      <c r="CE137" s="5">
        <f t="shared" si="58"/>
        <v>103460.1961315673</v>
      </c>
      <c r="CF137" s="5">
        <f t="shared" si="59"/>
        <v>456391.85356171487</v>
      </c>
      <c r="CG137" s="5">
        <f t="shared" si="35"/>
        <v>534039.80386843218</v>
      </c>
      <c r="CH137" s="5">
        <f t="shared" si="36"/>
        <v>559852.04969328223</v>
      </c>
    </row>
    <row r="138" spans="9:86" ht="14.25" customHeight="1">
      <c r="I138" s="150"/>
      <c r="J138" s="2">
        <v>133</v>
      </c>
      <c r="K138" s="118">
        <v>48884</v>
      </c>
      <c r="L138" s="5">
        <f t="shared" si="37"/>
        <v>550554.53561322042</v>
      </c>
      <c r="M138" s="5">
        <f t="shared" si="0"/>
        <v>4789.3246008246488</v>
      </c>
      <c r="N138" s="5">
        <f t="shared" si="1"/>
        <v>1004.2621684837582</v>
      </c>
      <c r="O138" s="35">
        <f t="shared" si="2"/>
        <v>2.1889104970104829E-2</v>
      </c>
      <c r="P138" s="5">
        <f t="shared" si="3"/>
        <v>3785.0624323408906</v>
      </c>
      <c r="Q138" s="35">
        <f t="shared" si="4"/>
        <v>8.2500000000000004E-2</v>
      </c>
      <c r="R138" s="5">
        <f t="shared" si="38"/>
        <v>87949.726555263682</v>
      </c>
      <c r="S138" s="5">
        <f t="shared" si="39"/>
        <v>549030.44535441487</v>
      </c>
      <c r="T138" s="5">
        <f t="shared" si="5"/>
        <v>549550.27344473661</v>
      </c>
      <c r="U138" s="5">
        <f t="shared" si="6"/>
        <v>636980.17190967849</v>
      </c>
      <c r="V138" s="150"/>
      <c r="W138" s="2">
        <v>133</v>
      </c>
      <c r="X138" s="118">
        <v>48884</v>
      </c>
      <c r="Y138" s="5">
        <f t="shared" si="40"/>
        <v>547424.41457417712</v>
      </c>
      <c r="Z138" s="5">
        <f t="shared" si="41"/>
        <v>4677.7491584810314</v>
      </c>
      <c r="AA138" s="5">
        <f t="shared" si="7"/>
        <v>1028.2530613198505</v>
      </c>
      <c r="AB138" s="35">
        <f t="shared" si="8"/>
        <v>2.2540165194196399E-2</v>
      </c>
      <c r="AC138" s="5">
        <f t="shared" si="9"/>
        <v>3649.4960971611808</v>
      </c>
      <c r="AD138" s="35">
        <f t="shared" si="10"/>
        <v>0.08</v>
      </c>
      <c r="AE138" s="5">
        <f t="shared" si="42"/>
        <v>91103.838487142886</v>
      </c>
      <c r="AF138" s="5">
        <f t="shared" si="43"/>
        <v>531036.79959083442</v>
      </c>
      <c r="AG138" s="5">
        <f t="shared" si="11"/>
        <v>546396.1615128573</v>
      </c>
      <c r="AH138" s="5">
        <f t="shared" si="12"/>
        <v>622140.63807797735</v>
      </c>
      <c r="AI138" s="150"/>
      <c r="AJ138" s="2">
        <v>133</v>
      </c>
      <c r="AK138" s="118">
        <v>48884</v>
      </c>
      <c r="AL138" s="5">
        <f t="shared" si="44"/>
        <v>544208.48226388334</v>
      </c>
      <c r="AM138" s="5">
        <f t="shared" si="45"/>
        <v>4567.1280654389093</v>
      </c>
      <c r="AN138" s="5">
        <f t="shared" si="13"/>
        <v>1052.4482841513295</v>
      </c>
      <c r="AO138" s="35">
        <f t="shared" si="14"/>
        <v>2.3206877182947044E-2</v>
      </c>
      <c r="AP138" s="5">
        <f t="shared" si="15"/>
        <v>3514.6797812875798</v>
      </c>
      <c r="AQ138" s="35">
        <f t="shared" si="16"/>
        <v>7.7499999999999999E-2</v>
      </c>
      <c r="AR138" s="5">
        <f t="shared" si="46"/>
        <v>94343.966020267733</v>
      </c>
      <c r="AS138" s="5">
        <f t="shared" si="47"/>
        <v>513084.066683107</v>
      </c>
      <c r="AT138" s="5">
        <f t="shared" si="17"/>
        <v>543156.03397973196</v>
      </c>
      <c r="AU138" s="5">
        <f t="shared" si="18"/>
        <v>607428.03270337475</v>
      </c>
      <c r="AV138" s="150"/>
      <c r="AW138" s="2">
        <v>133</v>
      </c>
      <c r="AX138" s="118">
        <v>48884</v>
      </c>
      <c r="AY138" s="5">
        <f t="shared" si="48"/>
        <v>540906.08428187948</v>
      </c>
      <c r="AZ138" s="5">
        <f t="shared" si="49"/>
        <v>4457.4924920239573</v>
      </c>
      <c r="BA138" s="5">
        <f t="shared" si="19"/>
        <v>1076.8294652622108</v>
      </c>
      <c r="BB138" s="35">
        <f t="shared" si="20"/>
        <v>2.3889458740886674E-2</v>
      </c>
      <c r="BC138" s="5">
        <f t="shared" si="21"/>
        <v>3380.6630267617466</v>
      </c>
      <c r="BD138" s="35">
        <f t="shared" si="22"/>
        <v>7.4999999999999997E-2</v>
      </c>
      <c r="BE138" s="5">
        <f t="shared" si="50"/>
        <v>97670.745183382896</v>
      </c>
      <c r="BF138" s="5">
        <f t="shared" si="51"/>
        <v>495175.75625580346</v>
      </c>
      <c r="BG138" s="5">
        <f t="shared" si="23"/>
        <v>539829.25481661723</v>
      </c>
      <c r="BH138" s="5">
        <f t="shared" si="24"/>
        <v>592846.5014391864</v>
      </c>
      <c r="BI138" s="150"/>
      <c r="BJ138" s="2">
        <v>133</v>
      </c>
      <c r="BK138" s="118">
        <v>48884</v>
      </c>
      <c r="BL138" s="5">
        <f t="shared" si="52"/>
        <v>537516.67107958253</v>
      </c>
      <c r="BM138" s="5">
        <f t="shared" si="53"/>
        <v>4348.8737853582215</v>
      </c>
      <c r="BN138" s="5">
        <f t="shared" si="25"/>
        <v>1101.3772309190772</v>
      </c>
      <c r="BO138" s="35">
        <f t="shared" si="26"/>
        <v>2.4588124391535647E-2</v>
      </c>
      <c r="BP138" s="5">
        <f t="shared" si="27"/>
        <v>3247.4965544391443</v>
      </c>
      <c r="BQ138" s="35">
        <f t="shared" si="28"/>
        <v>7.2499999999999995E-2</v>
      </c>
      <c r="BR138" s="5">
        <f t="shared" si="54"/>
        <v>101084.70615133595</v>
      </c>
      <c r="BS138" s="5">
        <f t="shared" si="55"/>
        <v>477315.50730130757</v>
      </c>
      <c r="BT138" s="5">
        <f t="shared" si="29"/>
        <v>536415.29384866345</v>
      </c>
      <c r="BU138" s="5">
        <f t="shared" si="30"/>
        <v>578400.21345264348</v>
      </c>
      <c r="BV138" s="150"/>
      <c r="BW138" s="2">
        <v>133</v>
      </c>
      <c r="BX138" s="118">
        <v>48884</v>
      </c>
      <c r="BY138" s="5">
        <f t="shared" si="56"/>
        <v>534039.80386843218</v>
      </c>
      <c r="BZ138" s="5">
        <f t="shared" si="57"/>
        <v>4241.3034067672888</v>
      </c>
      <c r="CA138" s="5">
        <f t="shared" si="31"/>
        <v>1126.0712175347676</v>
      </c>
      <c r="CB138" s="35">
        <f t="shared" si="32"/>
        <v>2.530308511188481E-2</v>
      </c>
      <c r="CC138" s="5">
        <f t="shared" si="33"/>
        <v>3115.2321892325213</v>
      </c>
      <c r="CD138" s="35">
        <f t="shared" si="34"/>
        <v>7.0000000000000007E-2</v>
      </c>
      <c r="CE138" s="5">
        <f t="shared" si="58"/>
        <v>104586.26734910207</v>
      </c>
      <c r="CF138" s="5">
        <f t="shared" si="59"/>
        <v>459507.08575094742</v>
      </c>
      <c r="CG138" s="5">
        <f t="shared" si="35"/>
        <v>532913.73265089747</v>
      </c>
      <c r="CH138" s="5">
        <f t="shared" si="36"/>
        <v>564093.35310004954</v>
      </c>
    </row>
    <row r="139" spans="9:86" ht="14.25" customHeight="1">
      <c r="I139" s="150"/>
      <c r="J139" s="2">
        <v>134</v>
      </c>
      <c r="K139" s="118">
        <v>48914</v>
      </c>
      <c r="L139" s="5">
        <f t="shared" si="37"/>
        <v>549550.27344473661</v>
      </c>
      <c r="M139" s="5">
        <f t="shared" si="0"/>
        <v>4789.3246008246488</v>
      </c>
      <c r="N139" s="5">
        <f t="shared" si="1"/>
        <v>1011.1664708920844</v>
      </c>
      <c r="O139" s="35">
        <f t="shared" si="2"/>
        <v>2.2079868279649251E-2</v>
      </c>
      <c r="P139" s="5">
        <f t="shared" si="3"/>
        <v>3778.1581299325644</v>
      </c>
      <c r="Q139" s="35">
        <f t="shared" si="4"/>
        <v>8.2500000000000004E-2</v>
      </c>
      <c r="R139" s="5">
        <f t="shared" si="38"/>
        <v>88960.893026155769</v>
      </c>
      <c r="S139" s="5">
        <f t="shared" si="39"/>
        <v>552808.60348434746</v>
      </c>
      <c r="T139" s="5">
        <f t="shared" si="5"/>
        <v>548539.10697384458</v>
      </c>
      <c r="U139" s="5">
        <f t="shared" si="6"/>
        <v>641769.49651050323</v>
      </c>
      <c r="V139" s="150"/>
      <c r="W139" s="2">
        <v>134</v>
      </c>
      <c r="X139" s="118">
        <v>48914</v>
      </c>
      <c r="Y139" s="5">
        <f t="shared" si="40"/>
        <v>546396.1615128573</v>
      </c>
      <c r="Z139" s="5">
        <f t="shared" si="41"/>
        <v>4677.7491584810314</v>
      </c>
      <c r="AA139" s="5">
        <f t="shared" si="7"/>
        <v>1035.1080817286493</v>
      </c>
      <c r="AB139" s="35">
        <f t="shared" si="8"/>
        <v>2.2733133677864434E-2</v>
      </c>
      <c r="AC139" s="5">
        <f t="shared" si="9"/>
        <v>3642.6410767523821</v>
      </c>
      <c r="AD139" s="35">
        <f t="shared" si="10"/>
        <v>0.08</v>
      </c>
      <c r="AE139" s="5">
        <f t="shared" si="42"/>
        <v>92138.946568871528</v>
      </c>
      <c r="AF139" s="5">
        <f t="shared" si="43"/>
        <v>534679.44066758675</v>
      </c>
      <c r="AG139" s="5">
        <f t="shared" si="11"/>
        <v>545361.05343112862</v>
      </c>
      <c r="AH139" s="5">
        <f t="shared" si="12"/>
        <v>626818.38723645825</v>
      </c>
      <c r="AI139" s="150"/>
      <c r="AJ139" s="2">
        <v>134</v>
      </c>
      <c r="AK139" s="118">
        <v>48914</v>
      </c>
      <c r="AL139" s="5">
        <f t="shared" si="44"/>
        <v>543156.03397973196</v>
      </c>
      <c r="AM139" s="5">
        <f t="shared" si="45"/>
        <v>4567.1280654389093</v>
      </c>
      <c r="AN139" s="5">
        <f t="shared" si="13"/>
        <v>1059.2453459864737</v>
      </c>
      <c r="AO139" s="35">
        <f t="shared" si="14"/>
        <v>2.3402012233398106E-2</v>
      </c>
      <c r="AP139" s="5">
        <f t="shared" si="15"/>
        <v>3507.8827194524356</v>
      </c>
      <c r="AQ139" s="35">
        <f t="shared" si="16"/>
        <v>7.7499999999999999E-2</v>
      </c>
      <c r="AR139" s="5">
        <f t="shared" si="46"/>
        <v>95403.211366254211</v>
      </c>
      <c r="AS139" s="5">
        <f t="shared" si="47"/>
        <v>516591.94940255943</v>
      </c>
      <c r="AT139" s="5">
        <f t="shared" si="17"/>
        <v>542096.78863374551</v>
      </c>
      <c r="AU139" s="5">
        <f t="shared" si="18"/>
        <v>611995.16076881369</v>
      </c>
      <c r="AV139" s="150"/>
      <c r="AW139" s="2">
        <v>134</v>
      </c>
      <c r="AX139" s="118">
        <v>48914</v>
      </c>
      <c r="AY139" s="5">
        <f t="shared" si="48"/>
        <v>539829.25481661723</v>
      </c>
      <c r="AZ139" s="5">
        <f t="shared" si="49"/>
        <v>4457.4924920239573</v>
      </c>
      <c r="BA139" s="5">
        <f t="shared" si="19"/>
        <v>1083.5596494201</v>
      </c>
      <c r="BB139" s="35">
        <f t="shared" si="20"/>
        <v>2.408671941549053E-2</v>
      </c>
      <c r="BC139" s="5">
        <f t="shared" si="21"/>
        <v>3373.9328426038574</v>
      </c>
      <c r="BD139" s="35">
        <f t="shared" si="22"/>
        <v>7.4999999999999997E-2</v>
      </c>
      <c r="BE139" s="5">
        <f t="shared" si="50"/>
        <v>98754.304832802998</v>
      </c>
      <c r="BF139" s="5">
        <f t="shared" si="51"/>
        <v>498549.68909840734</v>
      </c>
      <c r="BG139" s="5">
        <f t="shared" si="23"/>
        <v>538745.69516719715</v>
      </c>
      <c r="BH139" s="5">
        <f t="shared" si="24"/>
        <v>597303.99393121037</v>
      </c>
      <c r="BI139" s="150"/>
      <c r="BJ139" s="2">
        <v>134</v>
      </c>
      <c r="BK139" s="118">
        <v>48914</v>
      </c>
      <c r="BL139" s="5">
        <f t="shared" si="52"/>
        <v>536415.29384866345</v>
      </c>
      <c r="BM139" s="5">
        <f t="shared" si="53"/>
        <v>4348.8737853582215</v>
      </c>
      <c r="BN139" s="5">
        <f t="shared" si="25"/>
        <v>1108.0313850225466</v>
      </c>
      <c r="BO139" s="35">
        <f t="shared" si="26"/>
        <v>2.4787467420758907E-2</v>
      </c>
      <c r="BP139" s="5">
        <f t="shared" si="27"/>
        <v>3240.8424003356749</v>
      </c>
      <c r="BQ139" s="35">
        <f t="shared" si="28"/>
        <v>7.2499999999999995E-2</v>
      </c>
      <c r="BR139" s="5">
        <f t="shared" si="54"/>
        <v>102192.7375363585</v>
      </c>
      <c r="BS139" s="5">
        <f t="shared" si="55"/>
        <v>480556.34970164322</v>
      </c>
      <c r="BT139" s="5">
        <f t="shared" si="29"/>
        <v>535307.26246364089</v>
      </c>
      <c r="BU139" s="5">
        <f t="shared" si="30"/>
        <v>582749.08723800175</v>
      </c>
      <c r="BV139" s="150"/>
      <c r="BW139" s="2">
        <v>134</v>
      </c>
      <c r="BX139" s="118">
        <v>48914</v>
      </c>
      <c r="BY139" s="5">
        <f t="shared" si="56"/>
        <v>532913.73265089747</v>
      </c>
      <c r="BZ139" s="5">
        <f t="shared" si="57"/>
        <v>4241.3034067672888</v>
      </c>
      <c r="CA139" s="5">
        <f t="shared" si="31"/>
        <v>1132.63996630372</v>
      </c>
      <c r="CB139" s="35">
        <f t="shared" si="32"/>
        <v>2.5504464912238081E-2</v>
      </c>
      <c r="CC139" s="5">
        <f t="shared" si="33"/>
        <v>3108.6634404635688</v>
      </c>
      <c r="CD139" s="35">
        <f t="shared" si="34"/>
        <v>7.0000000000000007E-2</v>
      </c>
      <c r="CE139" s="5">
        <f t="shared" si="58"/>
        <v>105718.90731540578</v>
      </c>
      <c r="CF139" s="5">
        <f t="shared" si="59"/>
        <v>462615.74919141096</v>
      </c>
      <c r="CG139" s="5">
        <f t="shared" si="35"/>
        <v>531781.09268459375</v>
      </c>
      <c r="CH139" s="5">
        <f t="shared" si="36"/>
        <v>568334.65650681674</v>
      </c>
    </row>
    <row r="140" spans="9:86" ht="14.25" customHeight="1">
      <c r="I140" s="150"/>
      <c r="J140" s="2">
        <v>135</v>
      </c>
      <c r="K140" s="118">
        <v>48945</v>
      </c>
      <c r="L140" s="5">
        <f t="shared" si="37"/>
        <v>548539.10697384458</v>
      </c>
      <c r="M140" s="5">
        <f t="shared" si="0"/>
        <v>4789.3246008246488</v>
      </c>
      <c r="N140" s="5">
        <f t="shared" si="1"/>
        <v>1018.1182403794674</v>
      </c>
      <c r="O140" s="35">
        <f t="shared" si="2"/>
        <v>2.2272648803389982E-2</v>
      </c>
      <c r="P140" s="5">
        <f t="shared" si="3"/>
        <v>3771.2063604451814</v>
      </c>
      <c r="Q140" s="35">
        <f t="shared" si="4"/>
        <v>8.2500000000000004E-2</v>
      </c>
      <c r="R140" s="5">
        <f t="shared" si="38"/>
        <v>89979.011266535235</v>
      </c>
      <c r="S140" s="5">
        <f t="shared" si="39"/>
        <v>556579.80984479259</v>
      </c>
      <c r="T140" s="5">
        <f t="shared" si="5"/>
        <v>547520.98873346508</v>
      </c>
      <c r="U140" s="5">
        <f t="shared" si="6"/>
        <v>646558.82111132785</v>
      </c>
      <c r="V140" s="150"/>
      <c r="W140" s="2">
        <v>135</v>
      </c>
      <c r="X140" s="118">
        <v>48945</v>
      </c>
      <c r="Y140" s="5">
        <f t="shared" si="40"/>
        <v>545361.05343112862</v>
      </c>
      <c r="Z140" s="5">
        <f t="shared" si="41"/>
        <v>4677.7491584810314</v>
      </c>
      <c r="AA140" s="5">
        <f t="shared" si="7"/>
        <v>1042.0088022735072</v>
      </c>
      <c r="AB140" s="35">
        <f t="shared" si="8"/>
        <v>2.2928123577238869E-2</v>
      </c>
      <c r="AC140" s="5">
        <f t="shared" si="9"/>
        <v>3635.7403562075242</v>
      </c>
      <c r="AD140" s="35">
        <f t="shared" si="10"/>
        <v>0.08</v>
      </c>
      <c r="AE140" s="5">
        <f t="shared" si="42"/>
        <v>93180.955371145043</v>
      </c>
      <c r="AF140" s="5">
        <f t="shared" si="43"/>
        <v>538315.18102379423</v>
      </c>
      <c r="AG140" s="5">
        <f t="shared" si="11"/>
        <v>544319.04462885507</v>
      </c>
      <c r="AH140" s="5">
        <f t="shared" si="12"/>
        <v>631496.13639493927</v>
      </c>
      <c r="AI140" s="150"/>
      <c r="AJ140" s="2">
        <v>135</v>
      </c>
      <c r="AK140" s="118">
        <v>48945</v>
      </c>
      <c r="AL140" s="5">
        <f t="shared" si="44"/>
        <v>542096.78863374551</v>
      </c>
      <c r="AM140" s="5">
        <f t="shared" si="45"/>
        <v>4567.1280654389093</v>
      </c>
      <c r="AN140" s="5">
        <f t="shared" si="13"/>
        <v>1066.086305512636</v>
      </c>
      <c r="AO140" s="35">
        <f t="shared" si="14"/>
        <v>2.3599172572842768E-2</v>
      </c>
      <c r="AP140" s="5">
        <f t="shared" si="15"/>
        <v>3501.0417599262732</v>
      </c>
      <c r="AQ140" s="35">
        <f t="shared" si="16"/>
        <v>7.7499999999999999E-2</v>
      </c>
      <c r="AR140" s="5">
        <f t="shared" si="46"/>
        <v>96469.29767176685</v>
      </c>
      <c r="AS140" s="5">
        <f t="shared" si="47"/>
        <v>520092.99116248573</v>
      </c>
      <c r="AT140" s="5">
        <f t="shared" si="17"/>
        <v>541030.70232823293</v>
      </c>
      <c r="AU140" s="5">
        <f t="shared" si="18"/>
        <v>616562.28883425263</v>
      </c>
      <c r="AV140" s="150"/>
      <c r="AW140" s="2">
        <v>135</v>
      </c>
      <c r="AX140" s="118">
        <v>48945</v>
      </c>
      <c r="AY140" s="5">
        <f t="shared" si="48"/>
        <v>538745.69516719715</v>
      </c>
      <c r="AZ140" s="5">
        <f t="shared" si="49"/>
        <v>4457.4924920239573</v>
      </c>
      <c r="BA140" s="5">
        <f t="shared" si="19"/>
        <v>1090.3318972289753</v>
      </c>
      <c r="BB140" s="35">
        <f t="shared" si="20"/>
        <v>2.4286008935416464E-2</v>
      </c>
      <c r="BC140" s="5">
        <f t="shared" si="21"/>
        <v>3367.160594794982</v>
      </c>
      <c r="BD140" s="35">
        <f t="shared" si="22"/>
        <v>7.4999999999999997E-2</v>
      </c>
      <c r="BE140" s="5">
        <f t="shared" si="50"/>
        <v>99844.636730031969</v>
      </c>
      <c r="BF140" s="5">
        <f t="shared" si="51"/>
        <v>501916.8496932023</v>
      </c>
      <c r="BG140" s="5">
        <f t="shared" si="23"/>
        <v>537655.36326996819</v>
      </c>
      <c r="BH140" s="5">
        <f t="shared" si="24"/>
        <v>601761.48642323422</v>
      </c>
      <c r="BI140" s="150"/>
      <c r="BJ140" s="2">
        <v>135</v>
      </c>
      <c r="BK140" s="118">
        <v>48945</v>
      </c>
      <c r="BL140" s="5">
        <f t="shared" si="52"/>
        <v>535307.26246364089</v>
      </c>
      <c r="BM140" s="5">
        <f t="shared" si="53"/>
        <v>4348.8737853582215</v>
      </c>
      <c r="BN140" s="5">
        <f t="shared" si="25"/>
        <v>1114.7257413070579</v>
      </c>
      <c r="BO140" s="35">
        <f t="shared" si="26"/>
        <v>2.498884254646791E-2</v>
      </c>
      <c r="BP140" s="5">
        <f t="shared" si="27"/>
        <v>3234.1480440511637</v>
      </c>
      <c r="BQ140" s="35">
        <f t="shared" si="28"/>
        <v>7.2499999999999995E-2</v>
      </c>
      <c r="BR140" s="5">
        <f t="shared" si="54"/>
        <v>103307.46327766556</v>
      </c>
      <c r="BS140" s="5">
        <f t="shared" si="55"/>
        <v>483790.49774569436</v>
      </c>
      <c r="BT140" s="5">
        <f t="shared" si="29"/>
        <v>534192.53672233387</v>
      </c>
      <c r="BU140" s="5">
        <f t="shared" si="30"/>
        <v>587097.96102335991</v>
      </c>
      <c r="BV140" s="150"/>
      <c r="BW140" s="2">
        <v>135</v>
      </c>
      <c r="BX140" s="118">
        <v>48945</v>
      </c>
      <c r="BY140" s="5">
        <f t="shared" si="56"/>
        <v>531781.09268459375</v>
      </c>
      <c r="BZ140" s="5">
        <f t="shared" si="57"/>
        <v>4241.3034067672888</v>
      </c>
      <c r="CA140" s="5">
        <f t="shared" si="31"/>
        <v>1139.2470327738251</v>
      </c>
      <c r="CB140" s="35">
        <f t="shared" si="32"/>
        <v>2.5707879767350672E-2</v>
      </c>
      <c r="CC140" s="5">
        <f t="shared" si="33"/>
        <v>3102.0563739934637</v>
      </c>
      <c r="CD140" s="35">
        <f t="shared" si="34"/>
        <v>7.0000000000000007E-2</v>
      </c>
      <c r="CE140" s="5">
        <f t="shared" si="58"/>
        <v>106858.15434817961</v>
      </c>
      <c r="CF140" s="5">
        <f t="shared" si="59"/>
        <v>465717.80556540441</v>
      </c>
      <c r="CG140" s="5">
        <f t="shared" si="35"/>
        <v>530641.84565181995</v>
      </c>
      <c r="CH140" s="5">
        <f t="shared" si="36"/>
        <v>572575.95991358405</v>
      </c>
    </row>
    <row r="141" spans="9:86" ht="14.25" customHeight="1">
      <c r="I141" s="150"/>
      <c r="J141" s="2">
        <v>136</v>
      </c>
      <c r="K141" s="118">
        <v>48976</v>
      </c>
      <c r="L141" s="5">
        <f t="shared" si="37"/>
        <v>547520.98873346508</v>
      </c>
      <c r="M141" s="5">
        <f t="shared" si="0"/>
        <v>4789.3246008246488</v>
      </c>
      <c r="N141" s="5">
        <f t="shared" si="1"/>
        <v>1025.1178032820762</v>
      </c>
      <c r="O141" s="35">
        <f t="shared" si="2"/>
        <v>2.2467474110610362E-2</v>
      </c>
      <c r="P141" s="5">
        <f t="shared" si="3"/>
        <v>3764.2067975425725</v>
      </c>
      <c r="Q141" s="35">
        <f t="shared" si="4"/>
        <v>8.2500000000000004E-2</v>
      </c>
      <c r="R141" s="5">
        <f t="shared" si="38"/>
        <v>91004.129069817311</v>
      </c>
      <c r="S141" s="5">
        <f t="shared" si="39"/>
        <v>560344.0166423351</v>
      </c>
      <c r="T141" s="5">
        <f t="shared" si="5"/>
        <v>546495.87093018298</v>
      </c>
      <c r="U141" s="5">
        <f t="shared" si="6"/>
        <v>651348.14571215236</v>
      </c>
      <c r="V141" s="150"/>
      <c r="W141" s="2">
        <v>136</v>
      </c>
      <c r="X141" s="118">
        <v>48976</v>
      </c>
      <c r="Y141" s="5">
        <f t="shared" si="40"/>
        <v>544319.04462885507</v>
      </c>
      <c r="Z141" s="5">
        <f t="shared" si="41"/>
        <v>4677.7491584810314</v>
      </c>
      <c r="AA141" s="5">
        <f t="shared" si="7"/>
        <v>1048.9555276219971</v>
      </c>
      <c r="AB141" s="35">
        <f t="shared" si="8"/>
        <v>2.3125162449619509E-2</v>
      </c>
      <c r="AC141" s="5">
        <f t="shared" si="9"/>
        <v>3628.7936308590342</v>
      </c>
      <c r="AD141" s="35">
        <f t="shared" si="10"/>
        <v>0.08</v>
      </c>
      <c r="AE141" s="5">
        <f t="shared" si="42"/>
        <v>94229.910898767033</v>
      </c>
      <c r="AF141" s="5">
        <f t="shared" si="43"/>
        <v>541943.97465465323</v>
      </c>
      <c r="AG141" s="5">
        <f t="shared" si="11"/>
        <v>543270.08910123305</v>
      </c>
      <c r="AH141" s="5">
        <f t="shared" si="12"/>
        <v>636173.88555342029</v>
      </c>
      <c r="AI141" s="150"/>
      <c r="AJ141" s="2">
        <v>136</v>
      </c>
      <c r="AK141" s="118">
        <v>48976</v>
      </c>
      <c r="AL141" s="5">
        <f t="shared" si="44"/>
        <v>541030.70232823293</v>
      </c>
      <c r="AM141" s="5">
        <f t="shared" si="45"/>
        <v>4567.1280654389093</v>
      </c>
      <c r="AN141" s="5">
        <f t="shared" si="13"/>
        <v>1072.9714462357383</v>
      </c>
      <c r="AO141" s="35">
        <f t="shared" si="14"/>
        <v>2.3798385746725045E-2</v>
      </c>
      <c r="AP141" s="5">
        <f t="shared" si="15"/>
        <v>3494.156619203171</v>
      </c>
      <c r="AQ141" s="35">
        <f t="shared" si="16"/>
        <v>7.7499999999999999E-2</v>
      </c>
      <c r="AR141" s="5">
        <f t="shared" si="46"/>
        <v>97542.269118002587</v>
      </c>
      <c r="AS141" s="5">
        <f t="shared" si="47"/>
        <v>523587.14778168889</v>
      </c>
      <c r="AT141" s="5">
        <f t="shared" si="17"/>
        <v>539957.73088199715</v>
      </c>
      <c r="AU141" s="5">
        <f t="shared" si="18"/>
        <v>621129.41689969145</v>
      </c>
      <c r="AV141" s="150"/>
      <c r="AW141" s="2">
        <v>136</v>
      </c>
      <c r="AX141" s="118">
        <v>48976</v>
      </c>
      <c r="AY141" s="5">
        <f t="shared" si="48"/>
        <v>537655.36326996819</v>
      </c>
      <c r="AZ141" s="5">
        <f t="shared" si="49"/>
        <v>4457.4924920239573</v>
      </c>
      <c r="BA141" s="5">
        <f t="shared" si="19"/>
        <v>1097.1464715866564</v>
      </c>
      <c r="BB141" s="35">
        <f t="shared" si="20"/>
        <v>2.4487354834455674E-2</v>
      </c>
      <c r="BC141" s="5">
        <f t="shared" si="21"/>
        <v>3360.3460204373009</v>
      </c>
      <c r="BD141" s="35">
        <f t="shared" si="22"/>
        <v>7.4999999999999997E-2</v>
      </c>
      <c r="BE141" s="5">
        <f t="shared" si="50"/>
        <v>100941.78320161863</v>
      </c>
      <c r="BF141" s="5">
        <f t="shared" si="51"/>
        <v>505277.19571363961</v>
      </c>
      <c r="BG141" s="5">
        <f t="shared" si="23"/>
        <v>536558.21679838153</v>
      </c>
      <c r="BH141" s="5">
        <f t="shared" si="24"/>
        <v>606218.97891525819</v>
      </c>
      <c r="BI141" s="150"/>
      <c r="BJ141" s="2">
        <v>136</v>
      </c>
      <c r="BK141" s="118">
        <v>48976</v>
      </c>
      <c r="BL141" s="5">
        <f t="shared" si="52"/>
        <v>534192.53672233387</v>
      </c>
      <c r="BM141" s="5">
        <f t="shared" si="53"/>
        <v>4348.8737853582215</v>
      </c>
      <c r="BN141" s="5">
        <f t="shared" si="25"/>
        <v>1121.4605426607877</v>
      </c>
      <c r="BO141" s="35">
        <f t="shared" si="26"/>
        <v>2.5192277291070604E-2</v>
      </c>
      <c r="BP141" s="5">
        <f t="shared" si="27"/>
        <v>3227.4132426974338</v>
      </c>
      <c r="BQ141" s="35">
        <f t="shared" si="28"/>
        <v>7.2499999999999995E-2</v>
      </c>
      <c r="BR141" s="5">
        <f t="shared" si="54"/>
        <v>104428.92382032635</v>
      </c>
      <c r="BS141" s="5">
        <f t="shared" si="55"/>
        <v>487017.91098839178</v>
      </c>
      <c r="BT141" s="5">
        <f t="shared" si="29"/>
        <v>533071.07617967308</v>
      </c>
      <c r="BU141" s="5">
        <f t="shared" si="30"/>
        <v>591446.83480871818</v>
      </c>
      <c r="BV141" s="150"/>
      <c r="BW141" s="2">
        <v>136</v>
      </c>
      <c r="BX141" s="118">
        <v>48976</v>
      </c>
      <c r="BY141" s="5">
        <f t="shared" si="56"/>
        <v>530641.84565181995</v>
      </c>
      <c r="BZ141" s="5">
        <f t="shared" si="57"/>
        <v>4241.3034067672888</v>
      </c>
      <c r="CA141" s="5">
        <f t="shared" si="31"/>
        <v>1145.8926404650056</v>
      </c>
      <c r="CB141" s="35">
        <f t="shared" si="32"/>
        <v>2.5913357188574571E-2</v>
      </c>
      <c r="CC141" s="5">
        <f t="shared" si="33"/>
        <v>3095.4107663022833</v>
      </c>
      <c r="CD141" s="35">
        <f t="shared" si="34"/>
        <v>7.0000000000000007E-2</v>
      </c>
      <c r="CE141" s="5">
        <f t="shared" si="58"/>
        <v>108004.04698864462</v>
      </c>
      <c r="CF141" s="5">
        <f t="shared" si="59"/>
        <v>468813.21633170667</v>
      </c>
      <c r="CG141" s="5">
        <f t="shared" si="35"/>
        <v>529495.9530113549</v>
      </c>
      <c r="CH141" s="5">
        <f t="shared" si="36"/>
        <v>576817.26332035125</v>
      </c>
    </row>
    <row r="142" spans="9:86" ht="14.25" customHeight="1">
      <c r="I142" s="150"/>
      <c r="J142" s="2">
        <v>137</v>
      </c>
      <c r="K142" s="118">
        <v>49004</v>
      </c>
      <c r="L142" s="5">
        <f t="shared" si="37"/>
        <v>546495.87093018298</v>
      </c>
      <c r="M142" s="5">
        <f t="shared" si="0"/>
        <v>4789.3246008246488</v>
      </c>
      <c r="N142" s="5">
        <f t="shared" si="1"/>
        <v>1032.1654881796408</v>
      </c>
      <c r="O142" s="35">
        <f t="shared" si="2"/>
        <v>2.2664372261539095E-2</v>
      </c>
      <c r="P142" s="5">
        <f t="shared" si="3"/>
        <v>3757.159112645008</v>
      </c>
      <c r="Q142" s="35">
        <f t="shared" si="4"/>
        <v>8.2500000000000004E-2</v>
      </c>
      <c r="R142" s="5">
        <f t="shared" si="38"/>
        <v>92036.294557996953</v>
      </c>
      <c r="S142" s="5">
        <f t="shared" si="39"/>
        <v>564101.17575498007</v>
      </c>
      <c r="T142" s="5">
        <f t="shared" si="5"/>
        <v>545463.70544200332</v>
      </c>
      <c r="U142" s="5">
        <f t="shared" si="6"/>
        <v>656137.47031297698</v>
      </c>
      <c r="V142" s="150"/>
      <c r="W142" s="2">
        <v>137</v>
      </c>
      <c r="X142" s="118">
        <v>49004</v>
      </c>
      <c r="Y142" s="5">
        <f t="shared" si="40"/>
        <v>543270.08910123305</v>
      </c>
      <c r="Z142" s="5">
        <f t="shared" si="41"/>
        <v>4677.7491584810314</v>
      </c>
      <c r="AA142" s="5">
        <f t="shared" si="7"/>
        <v>1055.9485644728106</v>
      </c>
      <c r="AB142" s="35">
        <f t="shared" si="8"/>
        <v>2.3324278343092326E-2</v>
      </c>
      <c r="AC142" s="5">
        <f t="shared" si="9"/>
        <v>3621.8005940082207</v>
      </c>
      <c r="AD142" s="35">
        <f t="shared" si="10"/>
        <v>0.08</v>
      </c>
      <c r="AE142" s="5">
        <f t="shared" si="42"/>
        <v>95285.859463239845</v>
      </c>
      <c r="AF142" s="5">
        <f t="shared" si="43"/>
        <v>545565.7752486614</v>
      </c>
      <c r="AG142" s="5">
        <f t="shared" si="11"/>
        <v>542214.14053676021</v>
      </c>
      <c r="AH142" s="5">
        <f t="shared" si="12"/>
        <v>640851.63471190119</v>
      </c>
      <c r="AI142" s="150"/>
      <c r="AJ142" s="2">
        <v>137</v>
      </c>
      <c r="AK142" s="118">
        <v>49004</v>
      </c>
      <c r="AL142" s="5">
        <f t="shared" si="44"/>
        <v>539957.73088199715</v>
      </c>
      <c r="AM142" s="5">
        <f t="shared" si="45"/>
        <v>4567.1280654389093</v>
      </c>
      <c r="AN142" s="5">
        <f t="shared" si="13"/>
        <v>1079.9010534926779</v>
      </c>
      <c r="AO142" s="35">
        <f t="shared" si="14"/>
        <v>2.3999679791128256E-2</v>
      </c>
      <c r="AP142" s="5">
        <f t="shared" si="15"/>
        <v>3487.2270119462314</v>
      </c>
      <c r="AQ142" s="35">
        <f t="shared" si="16"/>
        <v>7.7499999999999999E-2</v>
      </c>
      <c r="AR142" s="5">
        <f t="shared" si="46"/>
        <v>98622.170171495265</v>
      </c>
      <c r="AS142" s="5">
        <f t="shared" si="47"/>
        <v>527074.3747936351</v>
      </c>
      <c r="AT142" s="5">
        <f t="shared" si="17"/>
        <v>538877.82982850447</v>
      </c>
      <c r="AU142" s="5">
        <f t="shared" si="18"/>
        <v>625696.54496513039</v>
      </c>
      <c r="AV142" s="150"/>
      <c r="AW142" s="2">
        <v>137</v>
      </c>
      <c r="AX142" s="118">
        <v>49004</v>
      </c>
      <c r="AY142" s="5">
        <f t="shared" si="48"/>
        <v>536558.21679838153</v>
      </c>
      <c r="AZ142" s="5">
        <f t="shared" si="49"/>
        <v>4457.4924920239573</v>
      </c>
      <c r="BA142" s="5">
        <f t="shared" si="19"/>
        <v>1104.0036370340731</v>
      </c>
      <c r="BB142" s="35">
        <f t="shared" si="20"/>
        <v>2.4690785136903412E-2</v>
      </c>
      <c r="BC142" s="5">
        <f t="shared" si="21"/>
        <v>3353.4888549898842</v>
      </c>
      <c r="BD142" s="35">
        <f t="shared" si="22"/>
        <v>7.4999999999999997E-2</v>
      </c>
      <c r="BE142" s="5">
        <f t="shared" si="50"/>
        <v>102045.7868386527</v>
      </c>
      <c r="BF142" s="5">
        <f t="shared" si="51"/>
        <v>508630.68456862948</v>
      </c>
      <c r="BG142" s="5">
        <f t="shared" si="23"/>
        <v>535454.21316134743</v>
      </c>
      <c r="BH142" s="5">
        <f t="shared" si="24"/>
        <v>610676.47140728217</v>
      </c>
      <c r="BI142" s="150"/>
      <c r="BJ142" s="2">
        <v>137</v>
      </c>
      <c r="BK142" s="118">
        <v>49004</v>
      </c>
      <c r="BL142" s="5">
        <f t="shared" si="52"/>
        <v>533071.07617967308</v>
      </c>
      <c r="BM142" s="5">
        <f t="shared" si="53"/>
        <v>4348.8737853582215</v>
      </c>
      <c r="BN142" s="5">
        <f t="shared" si="25"/>
        <v>1128.2360334393634</v>
      </c>
      <c r="BO142" s="35">
        <f t="shared" si="26"/>
        <v>2.5397799667354413E-2</v>
      </c>
      <c r="BP142" s="5">
        <f t="shared" si="27"/>
        <v>3220.6377519188582</v>
      </c>
      <c r="BQ142" s="35">
        <f t="shared" si="28"/>
        <v>7.2499999999999995E-2</v>
      </c>
      <c r="BR142" s="5">
        <f t="shared" si="54"/>
        <v>105557.15985376571</v>
      </c>
      <c r="BS142" s="5">
        <f t="shared" si="55"/>
        <v>490238.54874031065</v>
      </c>
      <c r="BT142" s="5">
        <f t="shared" si="29"/>
        <v>531942.84014623368</v>
      </c>
      <c r="BU142" s="5">
        <f t="shared" si="30"/>
        <v>595795.70859407634</v>
      </c>
      <c r="BV142" s="150"/>
      <c r="BW142" s="2">
        <v>137</v>
      </c>
      <c r="BX142" s="118">
        <v>49004</v>
      </c>
      <c r="BY142" s="5">
        <f t="shared" si="56"/>
        <v>529495.9530113549</v>
      </c>
      <c r="BZ142" s="5">
        <f t="shared" si="57"/>
        <v>4241.3034067672888</v>
      </c>
      <c r="CA142" s="5">
        <f t="shared" si="31"/>
        <v>1152.577014201052</v>
      </c>
      <c r="CB142" s="35">
        <f t="shared" si="32"/>
        <v>2.6120925177526375E-2</v>
      </c>
      <c r="CC142" s="5">
        <f t="shared" si="33"/>
        <v>3088.7263925662369</v>
      </c>
      <c r="CD142" s="35">
        <f t="shared" si="34"/>
        <v>7.0000000000000007E-2</v>
      </c>
      <c r="CE142" s="5">
        <f t="shared" si="58"/>
        <v>109156.62400284568</v>
      </c>
      <c r="CF142" s="5">
        <f t="shared" si="59"/>
        <v>471901.9427242729</v>
      </c>
      <c r="CG142" s="5">
        <f t="shared" si="35"/>
        <v>528343.37599715381</v>
      </c>
      <c r="CH142" s="5">
        <f t="shared" si="36"/>
        <v>581058.56672711857</v>
      </c>
    </row>
    <row r="143" spans="9:86" ht="14.25" customHeight="1">
      <c r="I143" s="150"/>
      <c r="J143" s="2">
        <v>138</v>
      </c>
      <c r="K143" s="118">
        <v>49035</v>
      </c>
      <c r="L143" s="5">
        <f t="shared" si="37"/>
        <v>545463.70544200332</v>
      </c>
      <c r="M143" s="5">
        <f t="shared" si="0"/>
        <v>4789.3246008246488</v>
      </c>
      <c r="N143" s="5">
        <f t="shared" si="1"/>
        <v>1039.2616259108759</v>
      </c>
      <c r="O143" s="35">
        <f t="shared" si="2"/>
        <v>2.286337181834092E-2</v>
      </c>
      <c r="P143" s="5">
        <f t="shared" si="3"/>
        <v>3750.0629749137729</v>
      </c>
      <c r="Q143" s="35">
        <f t="shared" si="4"/>
        <v>8.2500000000000004E-2</v>
      </c>
      <c r="R143" s="5">
        <f t="shared" si="38"/>
        <v>93075.556183907829</v>
      </c>
      <c r="S143" s="5">
        <f t="shared" si="39"/>
        <v>567851.23872989381</v>
      </c>
      <c r="T143" s="5">
        <f t="shared" si="5"/>
        <v>544424.44381609245</v>
      </c>
      <c r="U143" s="5">
        <f t="shared" si="6"/>
        <v>660926.7949138016</v>
      </c>
      <c r="V143" s="150"/>
      <c r="W143" s="2">
        <v>138</v>
      </c>
      <c r="X143" s="118">
        <v>49035</v>
      </c>
      <c r="Y143" s="5">
        <f t="shared" si="40"/>
        <v>542214.14053676021</v>
      </c>
      <c r="Z143" s="5">
        <f t="shared" si="41"/>
        <v>4677.7491584810314</v>
      </c>
      <c r="AA143" s="5">
        <f t="shared" si="7"/>
        <v>1062.9882215692965</v>
      </c>
      <c r="AB143" s="35">
        <f t="shared" si="8"/>
        <v>2.3525499807518863E-2</v>
      </c>
      <c r="AC143" s="5">
        <f t="shared" si="9"/>
        <v>3614.7609369117349</v>
      </c>
      <c r="AD143" s="35">
        <f t="shared" si="10"/>
        <v>0.08</v>
      </c>
      <c r="AE143" s="5">
        <f t="shared" si="42"/>
        <v>96348.847684809138</v>
      </c>
      <c r="AF143" s="5">
        <f t="shared" si="43"/>
        <v>549180.53618557309</v>
      </c>
      <c r="AG143" s="5">
        <f t="shared" si="11"/>
        <v>541151.15231519088</v>
      </c>
      <c r="AH143" s="5">
        <f t="shared" si="12"/>
        <v>645529.38387038221</v>
      </c>
      <c r="AI143" s="150"/>
      <c r="AJ143" s="2">
        <v>138</v>
      </c>
      <c r="AK143" s="118">
        <v>49035</v>
      </c>
      <c r="AL143" s="5">
        <f t="shared" si="44"/>
        <v>538877.82982850447</v>
      </c>
      <c r="AM143" s="5">
        <f t="shared" si="45"/>
        <v>4567.1280654389093</v>
      </c>
      <c r="AN143" s="5">
        <f t="shared" si="13"/>
        <v>1086.8754144631512</v>
      </c>
      <c r="AO143" s="35">
        <f t="shared" si="14"/>
        <v>2.4203083243763312E-2</v>
      </c>
      <c r="AP143" s="5">
        <f t="shared" si="15"/>
        <v>3480.2526509757581</v>
      </c>
      <c r="AQ143" s="35">
        <f t="shared" si="16"/>
        <v>7.7499999999999999E-2</v>
      </c>
      <c r="AR143" s="5">
        <f t="shared" si="46"/>
        <v>99709.045585958418</v>
      </c>
      <c r="AS143" s="5">
        <f t="shared" si="47"/>
        <v>530554.62744461081</v>
      </c>
      <c r="AT143" s="5">
        <f t="shared" si="17"/>
        <v>537790.95441404136</v>
      </c>
      <c r="AU143" s="5">
        <f t="shared" si="18"/>
        <v>630263.67303056922</v>
      </c>
      <c r="AV143" s="150"/>
      <c r="AW143" s="2">
        <v>138</v>
      </c>
      <c r="AX143" s="118">
        <v>49035</v>
      </c>
      <c r="AY143" s="5">
        <f t="shared" si="48"/>
        <v>535454.21316134743</v>
      </c>
      <c r="AZ143" s="5">
        <f t="shared" si="49"/>
        <v>4457.4924920239573</v>
      </c>
      <c r="BA143" s="5">
        <f t="shared" si="19"/>
        <v>1110.9036597655363</v>
      </c>
      <c r="BB143" s="35">
        <f t="shared" si="20"/>
        <v>2.4896328368546196E-2</v>
      </c>
      <c r="BC143" s="5">
        <f t="shared" si="21"/>
        <v>3346.588832258421</v>
      </c>
      <c r="BD143" s="35">
        <f t="shared" si="22"/>
        <v>7.4999999999999997E-2</v>
      </c>
      <c r="BE143" s="5">
        <f t="shared" si="50"/>
        <v>103156.69049841823</v>
      </c>
      <c r="BF143" s="5">
        <f t="shared" si="51"/>
        <v>511977.27340088791</v>
      </c>
      <c r="BG143" s="5">
        <f t="shared" si="23"/>
        <v>534343.30950158194</v>
      </c>
      <c r="BH143" s="5">
        <f t="shared" si="24"/>
        <v>615133.96389930614</v>
      </c>
      <c r="BI143" s="150"/>
      <c r="BJ143" s="2">
        <v>138</v>
      </c>
      <c r="BK143" s="118">
        <v>49035</v>
      </c>
      <c r="BL143" s="5">
        <f t="shared" si="52"/>
        <v>531942.84014623368</v>
      </c>
      <c r="BM143" s="5">
        <f t="shared" si="53"/>
        <v>4348.8737853582215</v>
      </c>
      <c r="BN143" s="5">
        <f t="shared" si="25"/>
        <v>1135.0524594747267</v>
      </c>
      <c r="BO143" s="35">
        <f t="shared" si="26"/>
        <v>2.5605438189472279E-2</v>
      </c>
      <c r="BP143" s="5">
        <f t="shared" si="27"/>
        <v>3213.8213258834949</v>
      </c>
      <c r="BQ143" s="35">
        <f t="shared" si="28"/>
        <v>7.2499999999999995E-2</v>
      </c>
      <c r="BR143" s="5">
        <f t="shared" si="54"/>
        <v>106692.21231324044</v>
      </c>
      <c r="BS143" s="5">
        <f t="shared" si="55"/>
        <v>493452.37006619415</v>
      </c>
      <c r="BT143" s="5">
        <f t="shared" si="29"/>
        <v>530807.78768675891</v>
      </c>
      <c r="BU143" s="5">
        <f t="shared" si="30"/>
        <v>600144.58237943461</v>
      </c>
      <c r="BV143" s="150"/>
      <c r="BW143" s="2">
        <v>138</v>
      </c>
      <c r="BX143" s="118">
        <v>49035</v>
      </c>
      <c r="BY143" s="5">
        <f t="shared" si="56"/>
        <v>528343.37599715381</v>
      </c>
      <c r="BZ143" s="5">
        <f t="shared" si="57"/>
        <v>4241.3034067672888</v>
      </c>
      <c r="CA143" s="5">
        <f t="shared" si="31"/>
        <v>1159.3003801172249</v>
      </c>
      <c r="CB143" s="35">
        <f t="shared" si="32"/>
        <v>2.6330612237072202E-2</v>
      </c>
      <c r="CC143" s="5">
        <f t="shared" si="33"/>
        <v>3082.0030266500639</v>
      </c>
      <c r="CD143" s="35">
        <f t="shared" si="34"/>
        <v>7.0000000000000007E-2</v>
      </c>
      <c r="CE143" s="5">
        <f t="shared" si="58"/>
        <v>110315.92438296291</v>
      </c>
      <c r="CF143" s="5">
        <f t="shared" si="59"/>
        <v>474983.94575092295</v>
      </c>
      <c r="CG143" s="5">
        <f t="shared" si="35"/>
        <v>527184.07561703655</v>
      </c>
      <c r="CH143" s="5">
        <f t="shared" si="36"/>
        <v>585299.87013388588</v>
      </c>
    </row>
    <row r="144" spans="9:86" ht="14.25" customHeight="1">
      <c r="I144" s="150"/>
      <c r="J144" s="2">
        <v>139</v>
      </c>
      <c r="K144" s="118">
        <v>49065</v>
      </c>
      <c r="L144" s="5">
        <f t="shared" si="37"/>
        <v>544424.44381609245</v>
      </c>
      <c r="M144" s="5">
        <f t="shared" si="0"/>
        <v>4789.3246008246488</v>
      </c>
      <c r="N144" s="5">
        <f t="shared" si="1"/>
        <v>1046.4065495890131</v>
      </c>
      <c r="O144" s="35">
        <f t="shared" si="2"/>
        <v>2.3064501856404327E-2</v>
      </c>
      <c r="P144" s="5">
        <f t="shared" si="3"/>
        <v>3742.9180512356356</v>
      </c>
      <c r="Q144" s="35">
        <f t="shared" si="4"/>
        <v>8.2500000000000004E-2</v>
      </c>
      <c r="R144" s="5">
        <f t="shared" si="38"/>
        <v>94121.962733496839</v>
      </c>
      <c r="S144" s="5">
        <f t="shared" si="39"/>
        <v>571594.15678112942</v>
      </c>
      <c r="T144" s="5">
        <f t="shared" si="5"/>
        <v>543378.03726650344</v>
      </c>
      <c r="U144" s="5">
        <f t="shared" si="6"/>
        <v>665716.11951462622</v>
      </c>
      <c r="V144" s="150"/>
      <c r="W144" s="2">
        <v>139</v>
      </c>
      <c r="X144" s="118">
        <v>49065</v>
      </c>
      <c r="Y144" s="5">
        <f t="shared" si="40"/>
        <v>541151.15231519088</v>
      </c>
      <c r="Z144" s="5">
        <f t="shared" si="41"/>
        <v>4677.7491584810314</v>
      </c>
      <c r="AA144" s="5">
        <f t="shared" si="7"/>
        <v>1070.0748097130918</v>
      </c>
      <c r="AB144" s="35">
        <f t="shared" si="8"/>
        <v>2.3728855905822743E-2</v>
      </c>
      <c r="AC144" s="5">
        <f t="shared" si="9"/>
        <v>3607.6743487679396</v>
      </c>
      <c r="AD144" s="35">
        <f t="shared" si="10"/>
        <v>0.08</v>
      </c>
      <c r="AE144" s="5">
        <f t="shared" si="42"/>
        <v>97418.922494522223</v>
      </c>
      <c r="AF144" s="5">
        <f t="shared" si="43"/>
        <v>552788.21053434105</v>
      </c>
      <c r="AG144" s="5">
        <f t="shared" si="11"/>
        <v>540081.07750547782</v>
      </c>
      <c r="AH144" s="5">
        <f t="shared" si="12"/>
        <v>650207.13302886323</v>
      </c>
      <c r="AI144" s="150"/>
      <c r="AJ144" s="2">
        <v>139</v>
      </c>
      <c r="AK144" s="118">
        <v>49065</v>
      </c>
      <c r="AL144" s="5">
        <f t="shared" si="44"/>
        <v>537790.95441404136</v>
      </c>
      <c r="AM144" s="5">
        <f t="shared" si="45"/>
        <v>4567.1280654389093</v>
      </c>
      <c r="AN144" s="5">
        <f t="shared" si="13"/>
        <v>1093.894818181559</v>
      </c>
      <c r="AO144" s="35">
        <f t="shared" si="14"/>
        <v>2.440862515525415E-2</v>
      </c>
      <c r="AP144" s="5">
        <f t="shared" si="15"/>
        <v>3473.2332472573503</v>
      </c>
      <c r="AQ144" s="35">
        <f t="shared" si="16"/>
        <v>7.7499999999999999E-2</v>
      </c>
      <c r="AR144" s="5">
        <f t="shared" si="46"/>
        <v>100802.94040413998</v>
      </c>
      <c r="AS144" s="5">
        <f t="shared" si="47"/>
        <v>534027.86069186812</v>
      </c>
      <c r="AT144" s="5">
        <f t="shared" si="17"/>
        <v>536697.05959585984</v>
      </c>
      <c r="AU144" s="5">
        <f t="shared" si="18"/>
        <v>634830.80109600816</v>
      </c>
      <c r="AV144" s="150"/>
      <c r="AW144" s="2">
        <v>139</v>
      </c>
      <c r="AX144" s="118">
        <v>49065</v>
      </c>
      <c r="AY144" s="5">
        <f t="shared" si="48"/>
        <v>534343.30950158194</v>
      </c>
      <c r="AZ144" s="5">
        <f t="shared" si="49"/>
        <v>4457.4924920239573</v>
      </c>
      <c r="BA144" s="5">
        <f t="shared" si="19"/>
        <v>1117.8468076390704</v>
      </c>
      <c r="BB144" s="35">
        <f t="shared" si="20"/>
        <v>2.5104013567945928E-2</v>
      </c>
      <c r="BC144" s="5">
        <f t="shared" si="21"/>
        <v>3339.6456843848869</v>
      </c>
      <c r="BD144" s="35">
        <f t="shared" si="22"/>
        <v>7.4999999999999997E-2</v>
      </c>
      <c r="BE144" s="5">
        <f t="shared" si="50"/>
        <v>104274.5373060573</v>
      </c>
      <c r="BF144" s="5">
        <f t="shared" si="51"/>
        <v>515316.91908527282</v>
      </c>
      <c r="BG144" s="5">
        <f t="shared" si="23"/>
        <v>533225.46269394283</v>
      </c>
      <c r="BH144" s="5">
        <f t="shared" si="24"/>
        <v>619591.45639133011</v>
      </c>
      <c r="BI144" s="150"/>
      <c r="BJ144" s="2">
        <v>139</v>
      </c>
      <c r="BK144" s="118">
        <v>49065</v>
      </c>
      <c r="BL144" s="5">
        <f t="shared" si="52"/>
        <v>530807.78768675891</v>
      </c>
      <c r="BM144" s="5">
        <f t="shared" si="53"/>
        <v>4348.8737853582215</v>
      </c>
      <c r="BN144" s="5">
        <f t="shared" si="25"/>
        <v>1141.9100680840534</v>
      </c>
      <c r="BO144" s="35">
        <f t="shared" si="26"/>
        <v>2.5815221884225685E-2</v>
      </c>
      <c r="BP144" s="5">
        <f t="shared" si="27"/>
        <v>3206.9637172741682</v>
      </c>
      <c r="BQ144" s="35">
        <f t="shared" si="28"/>
        <v>7.2499999999999995E-2</v>
      </c>
      <c r="BR144" s="5">
        <f t="shared" si="54"/>
        <v>107834.12238132449</v>
      </c>
      <c r="BS144" s="5">
        <f t="shared" si="55"/>
        <v>496659.33378346835</v>
      </c>
      <c r="BT144" s="5">
        <f t="shared" si="29"/>
        <v>529665.87761867489</v>
      </c>
      <c r="BU144" s="5">
        <f t="shared" si="30"/>
        <v>604493.45616479288</v>
      </c>
      <c r="BV144" s="150"/>
      <c r="BW144" s="2">
        <v>139</v>
      </c>
      <c r="BX144" s="118">
        <v>49065</v>
      </c>
      <c r="BY144" s="5">
        <f t="shared" si="56"/>
        <v>527184.07561703655</v>
      </c>
      <c r="BZ144" s="5">
        <f t="shared" si="57"/>
        <v>4241.3034067672888</v>
      </c>
      <c r="CA144" s="5">
        <f t="shared" si="31"/>
        <v>1166.0629656679089</v>
      </c>
      <c r="CB144" s="35">
        <f t="shared" si="32"/>
        <v>2.6542447382609663E-2</v>
      </c>
      <c r="CC144" s="5">
        <f t="shared" si="33"/>
        <v>3075.24044109938</v>
      </c>
      <c r="CD144" s="35">
        <f t="shared" si="34"/>
        <v>7.0000000000000007E-2</v>
      </c>
      <c r="CE144" s="5">
        <f t="shared" si="58"/>
        <v>111481.98734863082</v>
      </c>
      <c r="CF144" s="5">
        <f t="shared" si="59"/>
        <v>478059.18619202235</v>
      </c>
      <c r="CG144" s="5">
        <f t="shared" si="35"/>
        <v>526018.01265136863</v>
      </c>
      <c r="CH144" s="5">
        <f t="shared" si="36"/>
        <v>589541.1735406532</v>
      </c>
    </row>
    <row r="145" spans="9:86" ht="14.25" customHeight="1">
      <c r="I145" s="150"/>
      <c r="J145" s="2">
        <v>140</v>
      </c>
      <c r="K145" s="118">
        <v>49096</v>
      </c>
      <c r="L145" s="5">
        <f t="shared" si="37"/>
        <v>543378.03726650344</v>
      </c>
      <c r="M145" s="5">
        <f t="shared" si="0"/>
        <v>4789.3246008246488</v>
      </c>
      <c r="N145" s="5">
        <f t="shared" si="1"/>
        <v>1053.6005946174378</v>
      </c>
      <c r="O145" s="35">
        <f t="shared" si="2"/>
        <v>2.3267791975935724E-2</v>
      </c>
      <c r="P145" s="5">
        <f t="shared" si="3"/>
        <v>3735.724006207211</v>
      </c>
      <c r="Q145" s="35">
        <f t="shared" si="4"/>
        <v>8.2500000000000004E-2</v>
      </c>
      <c r="R145" s="5">
        <f t="shared" si="38"/>
        <v>95175.56332811428</v>
      </c>
      <c r="S145" s="5">
        <f t="shared" si="39"/>
        <v>575329.88078733662</v>
      </c>
      <c r="T145" s="5">
        <f t="shared" si="5"/>
        <v>542324.43667188601</v>
      </c>
      <c r="U145" s="5">
        <f t="shared" si="6"/>
        <v>670505.44411545084</v>
      </c>
      <c r="V145" s="150"/>
      <c r="W145" s="2">
        <v>140</v>
      </c>
      <c r="X145" s="118">
        <v>49096</v>
      </c>
      <c r="Y145" s="5">
        <f t="shared" si="40"/>
        <v>540081.07750547782</v>
      </c>
      <c r="Z145" s="5">
        <f t="shared" si="41"/>
        <v>4677.7491584810314</v>
      </c>
      <c r="AA145" s="5">
        <f t="shared" si="7"/>
        <v>1077.2086417778455</v>
      </c>
      <c r="AB145" s="35">
        <f t="shared" si="8"/>
        <v>2.3934376225582608E-2</v>
      </c>
      <c r="AC145" s="5">
        <f t="shared" si="9"/>
        <v>3600.5405167031859</v>
      </c>
      <c r="AD145" s="35">
        <f t="shared" si="10"/>
        <v>0.08</v>
      </c>
      <c r="AE145" s="5">
        <f t="shared" si="42"/>
        <v>98496.131136300071</v>
      </c>
      <c r="AF145" s="5">
        <f t="shared" si="43"/>
        <v>556388.75105104421</v>
      </c>
      <c r="AG145" s="5">
        <f t="shared" si="11"/>
        <v>539003.86886369996</v>
      </c>
      <c r="AH145" s="5">
        <f t="shared" si="12"/>
        <v>654884.88218734425</v>
      </c>
      <c r="AI145" s="150"/>
      <c r="AJ145" s="2">
        <v>140</v>
      </c>
      <c r="AK145" s="118">
        <v>49096</v>
      </c>
      <c r="AL145" s="5">
        <f t="shared" si="44"/>
        <v>536697.05959585984</v>
      </c>
      <c r="AM145" s="5">
        <f t="shared" si="45"/>
        <v>4567.1280654389093</v>
      </c>
      <c r="AN145" s="5">
        <f t="shared" si="13"/>
        <v>1100.9595555489814</v>
      </c>
      <c r="AO145" s="35">
        <f t="shared" si="14"/>
        <v>2.461633510072931E-2</v>
      </c>
      <c r="AP145" s="5">
        <f t="shared" si="15"/>
        <v>3466.1685098899279</v>
      </c>
      <c r="AQ145" s="35">
        <f t="shared" si="16"/>
        <v>7.7499999999999999E-2</v>
      </c>
      <c r="AR145" s="5">
        <f t="shared" si="46"/>
        <v>101903.89995968896</v>
      </c>
      <c r="AS145" s="5">
        <f t="shared" si="47"/>
        <v>537494.02920175809</v>
      </c>
      <c r="AT145" s="5">
        <f t="shared" si="17"/>
        <v>535596.10004031088</v>
      </c>
      <c r="AU145" s="5">
        <f t="shared" si="18"/>
        <v>639397.9291614471</v>
      </c>
      <c r="AV145" s="150"/>
      <c r="AW145" s="2">
        <v>140</v>
      </c>
      <c r="AX145" s="118">
        <v>49096</v>
      </c>
      <c r="AY145" s="5">
        <f t="shared" si="48"/>
        <v>533225.46269394283</v>
      </c>
      <c r="AZ145" s="5">
        <f t="shared" si="49"/>
        <v>4457.4924920239573</v>
      </c>
      <c r="BA145" s="5">
        <f t="shared" si="19"/>
        <v>1124.8333501868151</v>
      </c>
      <c r="BB145" s="35">
        <f t="shared" si="20"/>
        <v>2.5313870298030519E-2</v>
      </c>
      <c r="BC145" s="5">
        <f t="shared" si="21"/>
        <v>3332.6591418371422</v>
      </c>
      <c r="BD145" s="35">
        <f t="shared" si="22"/>
        <v>7.4999999999999997E-2</v>
      </c>
      <c r="BE145" s="5">
        <f t="shared" si="50"/>
        <v>105399.37065624412</v>
      </c>
      <c r="BF145" s="5">
        <f t="shared" si="51"/>
        <v>518649.57822710997</v>
      </c>
      <c r="BG145" s="5">
        <f t="shared" si="23"/>
        <v>532100.62934375601</v>
      </c>
      <c r="BH145" s="5">
        <f t="shared" si="24"/>
        <v>624048.94888335408</v>
      </c>
      <c r="BI145" s="150"/>
      <c r="BJ145" s="2">
        <v>140</v>
      </c>
      <c r="BK145" s="118">
        <v>49096</v>
      </c>
      <c r="BL145" s="5">
        <f t="shared" si="52"/>
        <v>529665.87761867489</v>
      </c>
      <c r="BM145" s="5">
        <f t="shared" si="53"/>
        <v>4348.8737853582215</v>
      </c>
      <c r="BN145" s="5">
        <f t="shared" si="25"/>
        <v>1148.8091080787276</v>
      </c>
      <c r="BO145" s="35">
        <f t="shared" si="26"/>
        <v>2.602718030265402E-2</v>
      </c>
      <c r="BP145" s="5">
        <f t="shared" si="27"/>
        <v>3200.0646772794939</v>
      </c>
      <c r="BQ145" s="35">
        <f t="shared" si="28"/>
        <v>7.2499999999999995E-2</v>
      </c>
      <c r="BR145" s="5">
        <f t="shared" si="54"/>
        <v>108982.93148940321</v>
      </c>
      <c r="BS145" s="5">
        <f t="shared" si="55"/>
        <v>499859.39846074785</v>
      </c>
      <c r="BT145" s="5">
        <f t="shared" si="29"/>
        <v>528517.06851059617</v>
      </c>
      <c r="BU145" s="5">
        <f t="shared" si="30"/>
        <v>608842.32995015103</v>
      </c>
      <c r="BV145" s="150"/>
      <c r="BW145" s="2">
        <v>140</v>
      </c>
      <c r="BX145" s="118">
        <v>49096</v>
      </c>
      <c r="BY145" s="5">
        <f t="shared" si="56"/>
        <v>526018.01265136863</v>
      </c>
      <c r="BZ145" s="5">
        <f t="shared" si="57"/>
        <v>4241.3034067672888</v>
      </c>
      <c r="CA145" s="5">
        <f t="shared" si="31"/>
        <v>1172.8649996343051</v>
      </c>
      <c r="CB145" s="35">
        <f t="shared" si="32"/>
        <v>2.6756460153655997E-2</v>
      </c>
      <c r="CC145" s="5">
        <f t="shared" si="33"/>
        <v>3068.4384071329837</v>
      </c>
      <c r="CD145" s="35">
        <f t="shared" si="34"/>
        <v>7.0000000000000007E-2</v>
      </c>
      <c r="CE145" s="5">
        <f t="shared" si="58"/>
        <v>112654.85234826512</v>
      </c>
      <c r="CF145" s="5">
        <f t="shared" si="59"/>
        <v>481127.62459915533</v>
      </c>
      <c r="CG145" s="5">
        <f t="shared" si="35"/>
        <v>524845.1476517343</v>
      </c>
      <c r="CH145" s="5">
        <f t="shared" si="36"/>
        <v>593782.47694742051</v>
      </c>
    </row>
    <row r="146" spans="9:86" ht="14.25" customHeight="1">
      <c r="I146" s="150"/>
      <c r="J146" s="2">
        <v>141</v>
      </c>
      <c r="K146" s="118">
        <v>49126</v>
      </c>
      <c r="L146" s="5">
        <f t="shared" si="37"/>
        <v>542324.43667188601</v>
      </c>
      <c r="M146" s="5">
        <f t="shared" si="0"/>
        <v>4789.3246008246488</v>
      </c>
      <c r="N146" s="5">
        <f t="shared" si="1"/>
        <v>1060.8440987054323</v>
      </c>
      <c r="O146" s="35">
        <f t="shared" si="2"/>
        <v>2.3473272313869743E-2</v>
      </c>
      <c r="P146" s="5">
        <f t="shared" si="3"/>
        <v>3728.4805021192165</v>
      </c>
      <c r="Q146" s="35">
        <f t="shared" si="4"/>
        <v>8.2500000000000004E-2</v>
      </c>
      <c r="R146" s="5">
        <f t="shared" si="38"/>
        <v>96236.407426819715</v>
      </c>
      <c r="S146" s="5">
        <f t="shared" si="39"/>
        <v>579058.36128945579</v>
      </c>
      <c r="T146" s="5">
        <f t="shared" si="5"/>
        <v>541263.59257318056</v>
      </c>
      <c r="U146" s="5">
        <f t="shared" si="6"/>
        <v>675294.76871627546</v>
      </c>
      <c r="V146" s="150"/>
      <c r="W146" s="2">
        <v>141</v>
      </c>
      <c r="X146" s="118">
        <v>49126</v>
      </c>
      <c r="Y146" s="5">
        <f t="shared" si="40"/>
        <v>539003.86886369996</v>
      </c>
      <c r="Z146" s="5">
        <f t="shared" si="41"/>
        <v>4677.7491584810314</v>
      </c>
      <c r="AA146" s="5">
        <f t="shared" si="7"/>
        <v>1084.3900327230313</v>
      </c>
      <c r="AB146" s="35">
        <f t="shared" si="8"/>
        <v>2.4142090890941159E-2</v>
      </c>
      <c r="AC146" s="5">
        <f t="shared" si="9"/>
        <v>3593.3591257580001</v>
      </c>
      <c r="AD146" s="35">
        <f t="shared" si="10"/>
        <v>0.08</v>
      </c>
      <c r="AE146" s="5">
        <f t="shared" si="42"/>
        <v>99580.521169023108</v>
      </c>
      <c r="AF146" s="5">
        <f t="shared" si="43"/>
        <v>559982.11017680226</v>
      </c>
      <c r="AG146" s="5">
        <f t="shared" si="11"/>
        <v>537919.47883097688</v>
      </c>
      <c r="AH146" s="5">
        <f t="shared" si="12"/>
        <v>659562.63134582539</v>
      </c>
      <c r="AI146" s="150"/>
      <c r="AJ146" s="2">
        <v>141</v>
      </c>
      <c r="AK146" s="118">
        <v>49126</v>
      </c>
      <c r="AL146" s="5">
        <f t="shared" si="44"/>
        <v>535596.10004031088</v>
      </c>
      <c r="AM146" s="5">
        <f t="shared" si="45"/>
        <v>4567.1280654389093</v>
      </c>
      <c r="AN146" s="5">
        <f t="shared" si="13"/>
        <v>1108.0699193452351</v>
      </c>
      <c r="AO146" s="35">
        <f t="shared" si="14"/>
        <v>2.4826243191729838E-2</v>
      </c>
      <c r="AP146" s="5">
        <f t="shared" si="15"/>
        <v>3459.0581460936742</v>
      </c>
      <c r="AQ146" s="35">
        <f t="shared" si="16"/>
        <v>7.7499999999999999E-2</v>
      </c>
      <c r="AR146" s="5">
        <f t="shared" si="46"/>
        <v>103011.96987903419</v>
      </c>
      <c r="AS146" s="5">
        <f t="shared" si="47"/>
        <v>540953.08734785172</v>
      </c>
      <c r="AT146" s="5">
        <f t="shared" si="17"/>
        <v>534488.03012096568</v>
      </c>
      <c r="AU146" s="5">
        <f t="shared" si="18"/>
        <v>643965.05722688593</v>
      </c>
      <c r="AV146" s="150"/>
      <c r="AW146" s="2">
        <v>141</v>
      </c>
      <c r="AX146" s="118">
        <v>49126</v>
      </c>
      <c r="AY146" s="5">
        <f t="shared" si="48"/>
        <v>532100.62934375601</v>
      </c>
      <c r="AZ146" s="5">
        <f t="shared" si="49"/>
        <v>4457.4924920239573</v>
      </c>
      <c r="BA146" s="5">
        <f t="shared" si="19"/>
        <v>1131.8635586254827</v>
      </c>
      <c r="BB146" s="35">
        <f t="shared" si="20"/>
        <v>2.5525928658000331E-2</v>
      </c>
      <c r="BC146" s="5">
        <f t="shared" si="21"/>
        <v>3325.6289333984746</v>
      </c>
      <c r="BD146" s="35">
        <f t="shared" si="22"/>
        <v>7.4999999999999997E-2</v>
      </c>
      <c r="BE146" s="5">
        <f t="shared" si="50"/>
        <v>106531.2342148696</v>
      </c>
      <c r="BF146" s="5">
        <f t="shared" si="51"/>
        <v>521975.20716050843</v>
      </c>
      <c r="BG146" s="5">
        <f t="shared" si="23"/>
        <v>530968.76578513056</v>
      </c>
      <c r="BH146" s="5">
        <f t="shared" si="24"/>
        <v>628506.44137537805</v>
      </c>
      <c r="BI146" s="150"/>
      <c r="BJ146" s="2">
        <v>141</v>
      </c>
      <c r="BK146" s="118">
        <v>49126</v>
      </c>
      <c r="BL146" s="5">
        <f t="shared" si="52"/>
        <v>528517.06851059617</v>
      </c>
      <c r="BM146" s="5">
        <f t="shared" si="53"/>
        <v>4348.8737853582215</v>
      </c>
      <c r="BN146" s="5">
        <f t="shared" si="25"/>
        <v>1155.7498297733696</v>
      </c>
      <c r="BO146" s="35">
        <f t="shared" si="26"/>
        <v>2.6241343531940024E-2</v>
      </c>
      <c r="BP146" s="5">
        <f t="shared" si="27"/>
        <v>3193.123955584852</v>
      </c>
      <c r="BQ146" s="35">
        <f t="shared" si="28"/>
        <v>7.2499999999999995E-2</v>
      </c>
      <c r="BR146" s="5">
        <f t="shared" si="54"/>
        <v>110138.68131917658</v>
      </c>
      <c r="BS146" s="5">
        <f t="shared" si="55"/>
        <v>503052.52241633268</v>
      </c>
      <c r="BT146" s="5">
        <f t="shared" si="29"/>
        <v>527361.31868082285</v>
      </c>
      <c r="BU146" s="5">
        <f t="shared" si="30"/>
        <v>613191.20373550931</v>
      </c>
      <c r="BV146" s="150"/>
      <c r="BW146" s="2">
        <v>141</v>
      </c>
      <c r="BX146" s="118">
        <v>49126</v>
      </c>
      <c r="BY146" s="5">
        <f t="shared" si="56"/>
        <v>524845.1476517343</v>
      </c>
      <c r="BZ146" s="5">
        <f t="shared" si="57"/>
        <v>4241.3034067672888</v>
      </c>
      <c r="CA146" s="5">
        <f t="shared" si="31"/>
        <v>1179.706712132172</v>
      </c>
      <c r="CB146" s="35">
        <f t="shared" si="32"/>
        <v>2.6972680625752352E-2</v>
      </c>
      <c r="CC146" s="5">
        <f t="shared" si="33"/>
        <v>3061.5966946351168</v>
      </c>
      <c r="CD146" s="35">
        <f t="shared" si="34"/>
        <v>7.0000000000000007E-2</v>
      </c>
      <c r="CE146" s="5">
        <f t="shared" si="58"/>
        <v>113834.5590603973</v>
      </c>
      <c r="CF146" s="5">
        <f t="shared" si="59"/>
        <v>484189.22129379044</v>
      </c>
      <c r="CG146" s="5">
        <f t="shared" si="35"/>
        <v>523665.44093960215</v>
      </c>
      <c r="CH146" s="5">
        <f t="shared" si="36"/>
        <v>598023.78035418771</v>
      </c>
    </row>
    <row r="147" spans="9:86" ht="14.25" customHeight="1">
      <c r="I147" s="150"/>
      <c r="J147" s="2">
        <v>142</v>
      </c>
      <c r="K147" s="118">
        <v>49157</v>
      </c>
      <c r="L147" s="5">
        <f t="shared" si="37"/>
        <v>541263.59257318056</v>
      </c>
      <c r="M147" s="5">
        <f t="shared" si="0"/>
        <v>4789.3246008246488</v>
      </c>
      <c r="N147" s="5">
        <f t="shared" si="1"/>
        <v>1068.1374018840324</v>
      </c>
      <c r="O147" s="35">
        <f t="shared" si="2"/>
        <v>2.368097355610594E-2</v>
      </c>
      <c r="P147" s="5">
        <f t="shared" si="3"/>
        <v>3721.1871989406163</v>
      </c>
      <c r="Q147" s="35">
        <f t="shared" si="4"/>
        <v>8.2500000000000004E-2</v>
      </c>
      <c r="R147" s="5">
        <f t="shared" si="38"/>
        <v>97304.544828703743</v>
      </c>
      <c r="S147" s="5">
        <f t="shared" si="39"/>
        <v>582779.54848839645</v>
      </c>
      <c r="T147" s="5">
        <f t="shared" si="5"/>
        <v>540195.45517129649</v>
      </c>
      <c r="U147" s="5">
        <f t="shared" si="6"/>
        <v>680084.0933171002</v>
      </c>
      <c r="V147" s="150"/>
      <c r="W147" s="2">
        <v>142</v>
      </c>
      <c r="X147" s="118">
        <v>49157</v>
      </c>
      <c r="Y147" s="5">
        <f t="shared" si="40"/>
        <v>537919.47883097688</v>
      </c>
      <c r="Z147" s="5">
        <f t="shared" si="41"/>
        <v>4677.7491584810314</v>
      </c>
      <c r="AA147" s="5">
        <f t="shared" si="7"/>
        <v>1091.6192996078521</v>
      </c>
      <c r="AB147" s="35">
        <f t="shared" si="8"/>
        <v>2.4352030574840516E-2</v>
      </c>
      <c r="AC147" s="5">
        <f t="shared" si="9"/>
        <v>3586.1298588731793</v>
      </c>
      <c r="AD147" s="35">
        <f t="shared" si="10"/>
        <v>0.08</v>
      </c>
      <c r="AE147" s="5">
        <f t="shared" si="42"/>
        <v>100672.14046863095</v>
      </c>
      <c r="AF147" s="5">
        <f t="shared" si="43"/>
        <v>563568.24003567547</v>
      </c>
      <c r="AG147" s="5">
        <f t="shared" si="11"/>
        <v>536827.85953136906</v>
      </c>
      <c r="AH147" s="5">
        <f t="shared" si="12"/>
        <v>664240.38050430641</v>
      </c>
      <c r="AI147" s="150"/>
      <c r="AJ147" s="2">
        <v>142</v>
      </c>
      <c r="AK147" s="118">
        <v>49157</v>
      </c>
      <c r="AL147" s="5">
        <f t="shared" si="44"/>
        <v>534488.03012096568</v>
      </c>
      <c r="AM147" s="5">
        <f t="shared" si="45"/>
        <v>4567.1280654389093</v>
      </c>
      <c r="AN147" s="5">
        <f t="shared" si="13"/>
        <v>1115.2262042410061</v>
      </c>
      <c r="AO147" s="35">
        <f t="shared" si="14"/>
        <v>2.5038380088443307E-2</v>
      </c>
      <c r="AP147" s="5">
        <f t="shared" si="15"/>
        <v>3451.9018611979031</v>
      </c>
      <c r="AQ147" s="35">
        <f t="shared" si="16"/>
        <v>7.7499999999999999E-2</v>
      </c>
      <c r="AR147" s="5">
        <f t="shared" si="46"/>
        <v>104127.19608327519</v>
      </c>
      <c r="AS147" s="5">
        <f t="shared" si="47"/>
        <v>544404.98920904961</v>
      </c>
      <c r="AT147" s="5">
        <f t="shared" si="17"/>
        <v>533372.80391672463</v>
      </c>
      <c r="AU147" s="5">
        <f t="shared" si="18"/>
        <v>648532.18529232475</v>
      </c>
      <c r="AV147" s="150"/>
      <c r="AW147" s="2">
        <v>142</v>
      </c>
      <c r="AX147" s="118">
        <v>49157</v>
      </c>
      <c r="AY147" s="5">
        <f t="shared" si="48"/>
        <v>530968.76578513056</v>
      </c>
      <c r="AZ147" s="5">
        <f t="shared" si="49"/>
        <v>4457.4924920239573</v>
      </c>
      <c r="BA147" s="5">
        <f t="shared" si="19"/>
        <v>1138.9377058668915</v>
      </c>
      <c r="BB147" s="35">
        <f t="shared" si="20"/>
        <v>2.5740219295561133E-2</v>
      </c>
      <c r="BC147" s="5">
        <f t="shared" si="21"/>
        <v>3318.5547861570658</v>
      </c>
      <c r="BD147" s="35">
        <f t="shared" si="22"/>
        <v>7.4999999999999997E-2</v>
      </c>
      <c r="BE147" s="5">
        <f t="shared" si="50"/>
        <v>107670.17192073649</v>
      </c>
      <c r="BF147" s="5">
        <f t="shared" si="51"/>
        <v>525293.76194666547</v>
      </c>
      <c r="BG147" s="5">
        <f t="shared" si="23"/>
        <v>529829.82807926368</v>
      </c>
      <c r="BH147" s="5">
        <f t="shared" si="24"/>
        <v>632963.93386740191</v>
      </c>
      <c r="BI147" s="150"/>
      <c r="BJ147" s="2">
        <v>142</v>
      </c>
      <c r="BK147" s="118">
        <v>49157</v>
      </c>
      <c r="BL147" s="5">
        <f t="shared" si="52"/>
        <v>527361.31868082285</v>
      </c>
      <c r="BM147" s="5">
        <f t="shared" si="53"/>
        <v>4348.8737853582215</v>
      </c>
      <c r="BN147" s="5">
        <f t="shared" si="25"/>
        <v>1162.7324849949168</v>
      </c>
      <c r="BO147" s="35">
        <f t="shared" si="26"/>
        <v>2.6457742207641338E-2</v>
      </c>
      <c r="BP147" s="5">
        <f t="shared" si="27"/>
        <v>3186.1413003633047</v>
      </c>
      <c r="BQ147" s="35">
        <f t="shared" si="28"/>
        <v>7.2499999999999995E-2</v>
      </c>
      <c r="BR147" s="5">
        <f t="shared" si="54"/>
        <v>111301.41380417151</v>
      </c>
      <c r="BS147" s="5">
        <f t="shared" si="55"/>
        <v>506238.66371669597</v>
      </c>
      <c r="BT147" s="5">
        <f t="shared" si="29"/>
        <v>526198.58619582793</v>
      </c>
      <c r="BU147" s="5">
        <f t="shared" si="30"/>
        <v>617540.07752086746</v>
      </c>
      <c r="BV147" s="150"/>
      <c r="BW147" s="2">
        <v>142</v>
      </c>
      <c r="BX147" s="118">
        <v>49157</v>
      </c>
      <c r="BY147" s="5">
        <f t="shared" si="56"/>
        <v>523665.44093960215</v>
      </c>
      <c r="BZ147" s="5">
        <f t="shared" si="57"/>
        <v>4241.3034067672888</v>
      </c>
      <c r="CA147" s="5">
        <f t="shared" si="31"/>
        <v>1186.5883346196097</v>
      </c>
      <c r="CB147" s="35">
        <f t="shared" si="32"/>
        <v>2.7191139422694122E-2</v>
      </c>
      <c r="CC147" s="5">
        <f t="shared" si="33"/>
        <v>3054.7150721476792</v>
      </c>
      <c r="CD147" s="35">
        <f t="shared" si="34"/>
        <v>7.0000000000000007E-2</v>
      </c>
      <c r="CE147" s="5">
        <f t="shared" si="58"/>
        <v>115021.1473950169</v>
      </c>
      <c r="CF147" s="5">
        <f t="shared" si="59"/>
        <v>487243.93636593811</v>
      </c>
      <c r="CG147" s="5">
        <f t="shared" si="35"/>
        <v>522478.85260498256</v>
      </c>
      <c r="CH147" s="5">
        <f t="shared" si="36"/>
        <v>602265.08376095502</v>
      </c>
    </row>
    <row r="148" spans="9:86" ht="14.25" customHeight="1">
      <c r="I148" s="150"/>
      <c r="J148" s="2">
        <v>143</v>
      </c>
      <c r="K148" s="118">
        <v>49188</v>
      </c>
      <c r="L148" s="5">
        <f t="shared" si="37"/>
        <v>540195.45517129649</v>
      </c>
      <c r="M148" s="5">
        <f t="shared" si="0"/>
        <v>4789.3246008246488</v>
      </c>
      <c r="N148" s="5">
        <f t="shared" si="1"/>
        <v>1075.4808465219853</v>
      </c>
      <c r="O148" s="35">
        <f t="shared" si="2"/>
        <v>2.3890926950082152E-2</v>
      </c>
      <c r="P148" s="5">
        <f t="shared" si="3"/>
        <v>3713.8437543026635</v>
      </c>
      <c r="Q148" s="35">
        <f t="shared" si="4"/>
        <v>8.2500000000000004E-2</v>
      </c>
      <c r="R148" s="5">
        <f t="shared" si="38"/>
        <v>98380.025675225726</v>
      </c>
      <c r="S148" s="5">
        <f t="shared" si="39"/>
        <v>586493.39224269916</v>
      </c>
      <c r="T148" s="5">
        <f t="shared" si="5"/>
        <v>539119.97432477446</v>
      </c>
      <c r="U148" s="5">
        <f t="shared" si="6"/>
        <v>684873.41791792493</v>
      </c>
      <c r="V148" s="150"/>
      <c r="W148" s="2">
        <v>143</v>
      </c>
      <c r="X148" s="118">
        <v>49188</v>
      </c>
      <c r="Y148" s="5">
        <f t="shared" si="40"/>
        <v>536827.85953136906</v>
      </c>
      <c r="Z148" s="5">
        <f t="shared" si="41"/>
        <v>4677.7491584810314</v>
      </c>
      <c r="AA148" s="5">
        <f t="shared" si="7"/>
        <v>1098.8967616052373</v>
      </c>
      <c r="AB148" s="35">
        <f t="shared" si="8"/>
        <v>2.4564226511594244E-2</v>
      </c>
      <c r="AC148" s="5">
        <f t="shared" si="9"/>
        <v>3578.8523968757941</v>
      </c>
      <c r="AD148" s="35">
        <f t="shared" si="10"/>
        <v>0.08</v>
      </c>
      <c r="AE148" s="5">
        <f t="shared" si="42"/>
        <v>101771.03723023619</v>
      </c>
      <c r="AF148" s="5">
        <f t="shared" si="43"/>
        <v>567147.0924325512</v>
      </c>
      <c r="AG148" s="5">
        <f t="shared" si="11"/>
        <v>535728.96276976378</v>
      </c>
      <c r="AH148" s="5">
        <f t="shared" si="12"/>
        <v>668918.12966278743</v>
      </c>
      <c r="AI148" s="150"/>
      <c r="AJ148" s="2">
        <v>143</v>
      </c>
      <c r="AK148" s="118">
        <v>49188</v>
      </c>
      <c r="AL148" s="5">
        <f t="shared" si="44"/>
        <v>533372.80391672463</v>
      </c>
      <c r="AM148" s="5">
        <f t="shared" si="45"/>
        <v>4567.1280654389093</v>
      </c>
      <c r="AN148" s="5">
        <f t="shared" si="13"/>
        <v>1122.4287068100625</v>
      </c>
      <c r="AO148" s="35">
        <f t="shared" si="14"/>
        <v>2.5252777012274675E-2</v>
      </c>
      <c r="AP148" s="5">
        <f t="shared" si="15"/>
        <v>3444.6993586288468</v>
      </c>
      <c r="AQ148" s="35">
        <f t="shared" si="16"/>
        <v>7.7499999999999999E-2</v>
      </c>
      <c r="AR148" s="5">
        <f t="shared" si="46"/>
        <v>105249.62479008526</v>
      </c>
      <c r="AS148" s="5">
        <f t="shared" si="47"/>
        <v>547849.68856767844</v>
      </c>
      <c r="AT148" s="5">
        <f t="shared" si="17"/>
        <v>532250.37520991452</v>
      </c>
      <c r="AU148" s="5">
        <f t="shared" si="18"/>
        <v>653099.31335776369</v>
      </c>
      <c r="AV148" s="150"/>
      <c r="AW148" s="2">
        <v>143</v>
      </c>
      <c r="AX148" s="118">
        <v>49188</v>
      </c>
      <c r="AY148" s="5">
        <f t="shared" si="48"/>
        <v>529829.82807926368</v>
      </c>
      <c r="AZ148" s="5">
        <f t="shared" si="49"/>
        <v>4457.4924920239573</v>
      </c>
      <c r="BA148" s="5">
        <f t="shared" si="19"/>
        <v>1146.0560665285598</v>
      </c>
      <c r="BB148" s="35">
        <f t="shared" si="20"/>
        <v>2.5956773419493644E-2</v>
      </c>
      <c r="BC148" s="5">
        <f t="shared" si="21"/>
        <v>3311.4364254953975</v>
      </c>
      <c r="BD148" s="35">
        <f t="shared" si="22"/>
        <v>7.4999999999999997E-2</v>
      </c>
      <c r="BE148" s="5">
        <f t="shared" si="50"/>
        <v>108816.22798726505</v>
      </c>
      <c r="BF148" s="5">
        <f t="shared" si="51"/>
        <v>528605.1983721609</v>
      </c>
      <c r="BG148" s="5">
        <f t="shared" si="23"/>
        <v>528683.77201273513</v>
      </c>
      <c r="BH148" s="5">
        <f t="shared" si="24"/>
        <v>637421.426359426</v>
      </c>
      <c r="BI148" s="150"/>
      <c r="BJ148" s="2">
        <v>143</v>
      </c>
      <c r="BK148" s="118">
        <v>49188</v>
      </c>
      <c r="BL148" s="5">
        <f t="shared" si="52"/>
        <v>526198.58619582793</v>
      </c>
      <c r="BM148" s="5">
        <f t="shared" si="53"/>
        <v>4348.8737853582215</v>
      </c>
      <c r="BN148" s="5">
        <f t="shared" si="25"/>
        <v>1169.757327091761</v>
      </c>
      <c r="BO148" s="35">
        <f t="shared" si="26"/>
        <v>2.6676407526258814E-2</v>
      </c>
      <c r="BP148" s="5">
        <f t="shared" si="27"/>
        <v>3179.1164582664605</v>
      </c>
      <c r="BQ148" s="35">
        <f t="shared" si="28"/>
        <v>7.2499999999999995E-2</v>
      </c>
      <c r="BR148" s="5">
        <f t="shared" si="54"/>
        <v>112471.17113126327</v>
      </c>
      <c r="BS148" s="5">
        <f t="shared" si="55"/>
        <v>509417.78017496242</v>
      </c>
      <c r="BT148" s="5">
        <f t="shared" si="29"/>
        <v>525028.82886873616</v>
      </c>
      <c r="BU148" s="5">
        <f t="shared" si="30"/>
        <v>621888.95130622573</v>
      </c>
      <c r="BV148" s="150"/>
      <c r="BW148" s="2">
        <v>143</v>
      </c>
      <c r="BX148" s="118">
        <v>49188</v>
      </c>
      <c r="BY148" s="5">
        <f t="shared" si="56"/>
        <v>522478.85260498256</v>
      </c>
      <c r="BZ148" s="5">
        <f t="shared" si="57"/>
        <v>4241.3034067672888</v>
      </c>
      <c r="CA148" s="5">
        <f t="shared" si="31"/>
        <v>1193.5100999048905</v>
      </c>
      <c r="CB148" s="35">
        <f t="shared" si="32"/>
        <v>2.7411867729098024E-2</v>
      </c>
      <c r="CC148" s="5">
        <f t="shared" si="33"/>
        <v>3047.7933068623984</v>
      </c>
      <c r="CD148" s="35">
        <f t="shared" si="34"/>
        <v>7.0000000000000007E-2</v>
      </c>
      <c r="CE148" s="5">
        <f t="shared" si="58"/>
        <v>116214.65749492179</v>
      </c>
      <c r="CF148" s="5">
        <f t="shared" si="59"/>
        <v>490291.72967280052</v>
      </c>
      <c r="CG148" s="5">
        <f t="shared" si="35"/>
        <v>521285.34250507766</v>
      </c>
      <c r="CH148" s="5">
        <f t="shared" si="36"/>
        <v>606506.38716772234</v>
      </c>
    </row>
    <row r="149" spans="9:86" ht="14.25" customHeight="1">
      <c r="I149" s="150"/>
      <c r="J149" s="2">
        <v>144</v>
      </c>
      <c r="K149" s="118">
        <v>49218</v>
      </c>
      <c r="L149" s="5">
        <f t="shared" si="37"/>
        <v>539119.97432477446</v>
      </c>
      <c r="M149" s="5">
        <f t="shared" si="0"/>
        <v>4789.3246008246488</v>
      </c>
      <c r="N149" s="5">
        <f t="shared" si="1"/>
        <v>1082.8747773418245</v>
      </c>
      <c r="O149" s="35">
        <f t="shared" si="2"/>
        <v>2.410316431769564E-2</v>
      </c>
      <c r="P149" s="5">
        <f t="shared" si="3"/>
        <v>3706.4498234828243</v>
      </c>
      <c r="Q149" s="35">
        <f t="shared" si="4"/>
        <v>8.2500000000000004E-2</v>
      </c>
      <c r="R149" s="5">
        <f t="shared" si="38"/>
        <v>99462.900452567555</v>
      </c>
      <c r="S149" s="5">
        <f t="shared" si="39"/>
        <v>590199.84206618194</v>
      </c>
      <c r="T149" s="5">
        <f t="shared" si="5"/>
        <v>538037.09954743262</v>
      </c>
      <c r="U149" s="5">
        <f t="shared" si="6"/>
        <v>689662.74251874955</v>
      </c>
      <c r="V149" s="150"/>
      <c r="W149" s="2">
        <v>144</v>
      </c>
      <c r="X149" s="118">
        <v>49218</v>
      </c>
      <c r="Y149" s="5">
        <f t="shared" si="40"/>
        <v>535728.96276976378</v>
      </c>
      <c r="Z149" s="5">
        <f t="shared" si="41"/>
        <v>4677.7491584810314</v>
      </c>
      <c r="AA149" s="5">
        <f t="shared" si="7"/>
        <v>1106.2227400159395</v>
      </c>
      <c r="AB149" s="35">
        <f t="shared" si="8"/>
        <v>2.4778710509807234E-2</v>
      </c>
      <c r="AC149" s="5">
        <f t="shared" si="9"/>
        <v>3571.5264184650919</v>
      </c>
      <c r="AD149" s="35">
        <f t="shared" si="10"/>
        <v>0.08</v>
      </c>
      <c r="AE149" s="5">
        <f t="shared" si="42"/>
        <v>102877.25997025214</v>
      </c>
      <c r="AF149" s="5">
        <f t="shared" si="43"/>
        <v>570718.61885101628</v>
      </c>
      <c r="AG149" s="5">
        <f t="shared" si="11"/>
        <v>534622.74002974783</v>
      </c>
      <c r="AH149" s="5">
        <f t="shared" si="12"/>
        <v>673595.87882126844</v>
      </c>
      <c r="AI149" s="150"/>
      <c r="AJ149" s="2">
        <v>144</v>
      </c>
      <c r="AK149" s="118">
        <v>49218</v>
      </c>
      <c r="AL149" s="5">
        <f t="shared" si="44"/>
        <v>532250.37520991452</v>
      </c>
      <c r="AM149" s="5">
        <f t="shared" si="45"/>
        <v>4567.1280654389093</v>
      </c>
      <c r="AN149" s="5">
        <f t="shared" si="13"/>
        <v>1129.6777255415445</v>
      </c>
      <c r="AO149" s="35">
        <f t="shared" si="14"/>
        <v>2.546946575876461E-2</v>
      </c>
      <c r="AP149" s="5">
        <f t="shared" si="15"/>
        <v>3437.4503398973648</v>
      </c>
      <c r="AQ149" s="35">
        <f t="shared" si="16"/>
        <v>7.7499999999999999E-2</v>
      </c>
      <c r="AR149" s="5">
        <f t="shared" si="46"/>
        <v>106379.30251562681</v>
      </c>
      <c r="AS149" s="5">
        <f t="shared" si="47"/>
        <v>551287.13890757586</v>
      </c>
      <c r="AT149" s="5">
        <f t="shared" si="17"/>
        <v>531120.697484373</v>
      </c>
      <c r="AU149" s="5">
        <f t="shared" si="18"/>
        <v>657666.44142320263</v>
      </c>
      <c r="AV149" s="150"/>
      <c r="AW149" s="2">
        <v>144</v>
      </c>
      <c r="AX149" s="118">
        <v>49218</v>
      </c>
      <c r="AY149" s="5">
        <f t="shared" si="48"/>
        <v>528683.77201273513</v>
      </c>
      <c r="AZ149" s="5">
        <f t="shared" si="49"/>
        <v>4457.4924920239573</v>
      </c>
      <c r="BA149" s="5">
        <f t="shared" si="19"/>
        <v>1153.2189169443632</v>
      </c>
      <c r="BB149" s="35">
        <f t="shared" si="20"/>
        <v>2.6175622812570475E-2</v>
      </c>
      <c r="BC149" s="5">
        <f t="shared" si="21"/>
        <v>3304.2735750795941</v>
      </c>
      <c r="BD149" s="35">
        <f t="shared" si="22"/>
        <v>7.4999999999999997E-2</v>
      </c>
      <c r="BE149" s="5">
        <f t="shared" si="50"/>
        <v>109969.44690420941</v>
      </c>
      <c r="BF149" s="5">
        <f t="shared" si="51"/>
        <v>531909.47194724053</v>
      </c>
      <c r="BG149" s="5">
        <f t="shared" si="23"/>
        <v>527530.55309579079</v>
      </c>
      <c r="BH149" s="5">
        <f t="shared" si="24"/>
        <v>641878.91885144997</v>
      </c>
      <c r="BI149" s="150"/>
      <c r="BJ149" s="2">
        <v>144</v>
      </c>
      <c r="BK149" s="118">
        <v>49218</v>
      </c>
      <c r="BL149" s="5">
        <f t="shared" si="52"/>
        <v>525028.82886873616</v>
      </c>
      <c r="BM149" s="5">
        <f t="shared" si="53"/>
        <v>4348.8737853582215</v>
      </c>
      <c r="BN149" s="5">
        <f t="shared" si="25"/>
        <v>1176.8246109429406</v>
      </c>
      <c r="BO149" s="35">
        <f t="shared" si="26"/>
        <v>2.6897371258152263E-2</v>
      </c>
      <c r="BP149" s="5">
        <f t="shared" si="27"/>
        <v>3172.049174415281</v>
      </c>
      <c r="BQ149" s="35">
        <f t="shared" si="28"/>
        <v>7.2499999999999995E-2</v>
      </c>
      <c r="BR149" s="5">
        <f t="shared" si="54"/>
        <v>113647.99574220621</v>
      </c>
      <c r="BS149" s="5">
        <f t="shared" si="55"/>
        <v>512589.82934937772</v>
      </c>
      <c r="BT149" s="5">
        <f t="shared" si="29"/>
        <v>523852.00425779325</v>
      </c>
      <c r="BU149" s="5">
        <f t="shared" si="30"/>
        <v>626237.82509158389</v>
      </c>
      <c r="BV149" s="150"/>
      <c r="BW149" s="2">
        <v>144</v>
      </c>
      <c r="BX149" s="118">
        <v>49218</v>
      </c>
      <c r="BY149" s="5">
        <f t="shared" si="56"/>
        <v>521285.34250507766</v>
      </c>
      <c r="BZ149" s="5">
        <f t="shared" si="57"/>
        <v>4241.3034067672888</v>
      </c>
      <c r="CA149" s="5">
        <f t="shared" si="31"/>
        <v>1200.4722421543356</v>
      </c>
      <c r="CB149" s="35">
        <f t="shared" si="32"/>
        <v>2.7634897303316579E-2</v>
      </c>
      <c r="CC149" s="5">
        <f t="shared" si="33"/>
        <v>3040.8311646129532</v>
      </c>
      <c r="CD149" s="35">
        <f t="shared" si="34"/>
        <v>7.0000000000000007E-2</v>
      </c>
      <c r="CE149" s="5">
        <f t="shared" si="58"/>
        <v>117415.12973707613</v>
      </c>
      <c r="CF149" s="5">
        <f t="shared" si="59"/>
        <v>493332.56083741348</v>
      </c>
      <c r="CG149" s="5">
        <f t="shared" si="35"/>
        <v>520084.8702629233</v>
      </c>
      <c r="CH149" s="5">
        <f t="shared" si="36"/>
        <v>610747.69057448965</v>
      </c>
    </row>
    <row r="150" spans="9:86" ht="14.25" customHeight="1">
      <c r="I150" s="150"/>
      <c r="J150" s="2">
        <v>145</v>
      </c>
      <c r="K150" s="118">
        <v>49249</v>
      </c>
      <c r="L150" s="5">
        <f t="shared" si="37"/>
        <v>538037.09954743262</v>
      </c>
      <c r="M150" s="5">
        <f t="shared" si="0"/>
        <v>4789.3246008246488</v>
      </c>
      <c r="N150" s="5">
        <f t="shared" si="1"/>
        <v>1090.3195414360493</v>
      </c>
      <c r="O150" s="35">
        <f t="shared" si="2"/>
        <v>2.4317718068582996E-2</v>
      </c>
      <c r="P150" s="5">
        <f t="shared" si="3"/>
        <v>3699.0050593885994</v>
      </c>
      <c r="Q150" s="35">
        <f t="shared" si="4"/>
        <v>8.2500000000000004E-2</v>
      </c>
      <c r="R150" s="5">
        <f t="shared" si="38"/>
        <v>100553.21999400361</v>
      </c>
      <c r="S150" s="5">
        <f t="shared" si="39"/>
        <v>593898.84712557052</v>
      </c>
      <c r="T150" s="5">
        <f t="shared" si="5"/>
        <v>536946.78000599658</v>
      </c>
      <c r="U150" s="5">
        <f t="shared" si="6"/>
        <v>694452.06711957417</v>
      </c>
      <c r="V150" s="150"/>
      <c r="W150" s="2">
        <v>145</v>
      </c>
      <c r="X150" s="118">
        <v>49249</v>
      </c>
      <c r="Y150" s="5">
        <f t="shared" si="40"/>
        <v>534622.74002974783</v>
      </c>
      <c r="Z150" s="5">
        <f t="shared" si="41"/>
        <v>4677.7491584810314</v>
      </c>
      <c r="AA150" s="5">
        <f t="shared" si="7"/>
        <v>1113.5975582827123</v>
      </c>
      <c r="AB150" s="35">
        <f t="shared" si="8"/>
        <v>2.4995514965654071E-2</v>
      </c>
      <c r="AC150" s="5">
        <f t="shared" si="9"/>
        <v>3564.1516001983191</v>
      </c>
      <c r="AD150" s="35">
        <f t="shared" si="10"/>
        <v>0.08</v>
      </c>
      <c r="AE150" s="5">
        <f t="shared" si="42"/>
        <v>103990.85752853485</v>
      </c>
      <c r="AF150" s="5">
        <f t="shared" si="43"/>
        <v>574282.77045121463</v>
      </c>
      <c r="AG150" s="5">
        <f t="shared" si="11"/>
        <v>533509.14247146517</v>
      </c>
      <c r="AH150" s="5">
        <f t="shared" si="12"/>
        <v>678273.62797974946</v>
      </c>
      <c r="AI150" s="150"/>
      <c r="AJ150" s="2">
        <v>145</v>
      </c>
      <c r="AK150" s="118">
        <v>49249</v>
      </c>
      <c r="AL150" s="5">
        <f t="shared" si="44"/>
        <v>531120.697484373</v>
      </c>
      <c r="AM150" s="5">
        <f t="shared" si="45"/>
        <v>4567.1280654389093</v>
      </c>
      <c r="AN150" s="5">
        <f t="shared" si="13"/>
        <v>1136.9735608523338</v>
      </c>
      <c r="AO150" s="35">
        <f t="shared" si="14"/>
        <v>2.5688478710866734E-2</v>
      </c>
      <c r="AP150" s="5">
        <f t="shared" si="15"/>
        <v>3430.1545045865755</v>
      </c>
      <c r="AQ150" s="35">
        <f t="shared" si="16"/>
        <v>7.7499999999999999E-2</v>
      </c>
      <c r="AR150" s="5">
        <f t="shared" si="46"/>
        <v>107516.27607647915</v>
      </c>
      <c r="AS150" s="5">
        <f t="shared" si="47"/>
        <v>554717.29341216246</v>
      </c>
      <c r="AT150" s="5">
        <f t="shared" si="17"/>
        <v>529983.72392352065</v>
      </c>
      <c r="AU150" s="5">
        <f t="shared" si="18"/>
        <v>662233.56948864157</v>
      </c>
      <c r="AV150" s="150"/>
      <c r="AW150" s="2">
        <v>145</v>
      </c>
      <c r="AX150" s="118">
        <v>49249</v>
      </c>
      <c r="AY150" s="5">
        <f t="shared" si="48"/>
        <v>527530.55309579079</v>
      </c>
      <c r="AZ150" s="5">
        <f t="shared" si="49"/>
        <v>4457.4924920239573</v>
      </c>
      <c r="BA150" s="5">
        <f t="shared" si="19"/>
        <v>1160.4265351752651</v>
      </c>
      <c r="BB150" s="35">
        <f t="shared" si="20"/>
        <v>2.6396799844832137E-2</v>
      </c>
      <c r="BC150" s="5">
        <f t="shared" si="21"/>
        <v>3297.0659568486922</v>
      </c>
      <c r="BD150" s="35">
        <f t="shared" si="22"/>
        <v>7.4999999999999997E-2</v>
      </c>
      <c r="BE150" s="5">
        <f t="shared" si="50"/>
        <v>111129.87343938468</v>
      </c>
      <c r="BF150" s="5">
        <f t="shared" si="51"/>
        <v>535206.5379040892</v>
      </c>
      <c r="BG150" s="5">
        <f t="shared" si="23"/>
        <v>526370.12656061549</v>
      </c>
      <c r="BH150" s="5">
        <f t="shared" si="24"/>
        <v>646336.41134347394</v>
      </c>
      <c r="BI150" s="150"/>
      <c r="BJ150" s="2">
        <v>145</v>
      </c>
      <c r="BK150" s="118">
        <v>49249</v>
      </c>
      <c r="BL150" s="5">
        <f t="shared" si="52"/>
        <v>523852.00425779325</v>
      </c>
      <c r="BM150" s="5">
        <f t="shared" si="53"/>
        <v>4348.8737853582215</v>
      </c>
      <c r="BN150" s="5">
        <f t="shared" si="25"/>
        <v>1183.9345929673873</v>
      </c>
      <c r="BO150" s="35">
        <f t="shared" si="26"/>
        <v>2.7120665760815003E-2</v>
      </c>
      <c r="BP150" s="5">
        <f t="shared" si="27"/>
        <v>3164.9391923908343</v>
      </c>
      <c r="BQ150" s="35">
        <f t="shared" si="28"/>
        <v>7.2499999999999995E-2</v>
      </c>
      <c r="BR150" s="5">
        <f t="shared" si="54"/>
        <v>114831.9303351736</v>
      </c>
      <c r="BS150" s="5">
        <f t="shared" si="55"/>
        <v>515754.76854176854</v>
      </c>
      <c r="BT150" s="5">
        <f t="shared" si="29"/>
        <v>522668.06966482586</v>
      </c>
      <c r="BU150" s="5">
        <f t="shared" si="30"/>
        <v>630586.69887694216</v>
      </c>
      <c r="BV150" s="150"/>
      <c r="BW150" s="2">
        <v>145</v>
      </c>
      <c r="BX150" s="118">
        <v>49249</v>
      </c>
      <c r="BY150" s="5">
        <f t="shared" si="56"/>
        <v>520084.8702629233</v>
      </c>
      <c r="BZ150" s="5">
        <f t="shared" si="57"/>
        <v>4241.3034067672888</v>
      </c>
      <c r="CA150" s="5">
        <f t="shared" si="31"/>
        <v>1207.474996900236</v>
      </c>
      <c r="CB150" s="35">
        <f t="shared" si="32"/>
        <v>2.7860260490711296E-2</v>
      </c>
      <c r="CC150" s="5">
        <f t="shared" si="33"/>
        <v>3033.8284098670529</v>
      </c>
      <c r="CD150" s="35">
        <f t="shared" si="34"/>
        <v>7.0000000000000007E-2</v>
      </c>
      <c r="CE150" s="5">
        <f t="shared" si="58"/>
        <v>118622.60473397636</v>
      </c>
      <c r="CF150" s="5">
        <f t="shared" si="59"/>
        <v>496366.38924728055</v>
      </c>
      <c r="CG150" s="5">
        <f t="shared" si="35"/>
        <v>518877.39526602306</v>
      </c>
      <c r="CH150" s="5">
        <f t="shared" si="36"/>
        <v>614988.99398125685</v>
      </c>
    </row>
    <row r="151" spans="9:86" ht="14.25" customHeight="1">
      <c r="I151" s="150"/>
      <c r="J151" s="2">
        <v>146</v>
      </c>
      <c r="K151" s="118">
        <v>49279</v>
      </c>
      <c r="L151" s="5">
        <f t="shared" si="37"/>
        <v>536946.78000599658</v>
      </c>
      <c r="M151" s="5">
        <f t="shared" si="0"/>
        <v>4789.3246008246488</v>
      </c>
      <c r="N151" s="5">
        <f t="shared" si="1"/>
        <v>1097.8154882834224</v>
      </c>
      <c r="O151" s="35">
        <f t="shared" si="2"/>
        <v>2.4534621213770841E-2</v>
      </c>
      <c r="P151" s="5">
        <f t="shared" si="3"/>
        <v>3691.5091125412264</v>
      </c>
      <c r="Q151" s="35">
        <f t="shared" si="4"/>
        <v>8.2500000000000004E-2</v>
      </c>
      <c r="R151" s="5">
        <f t="shared" si="38"/>
        <v>101651.03548228703</v>
      </c>
      <c r="S151" s="5">
        <f t="shared" si="39"/>
        <v>597590.35623811174</v>
      </c>
      <c r="T151" s="5">
        <f t="shared" si="5"/>
        <v>535848.96451771318</v>
      </c>
      <c r="U151" s="5">
        <f t="shared" si="6"/>
        <v>699241.39172039879</v>
      </c>
      <c r="V151" s="150"/>
      <c r="W151" s="2">
        <v>146</v>
      </c>
      <c r="X151" s="118">
        <v>49279</v>
      </c>
      <c r="Y151" s="5">
        <f t="shared" si="40"/>
        <v>533509.14247146517</v>
      </c>
      <c r="Z151" s="5">
        <f t="shared" si="41"/>
        <v>4677.7491584810314</v>
      </c>
      <c r="AA151" s="5">
        <f t="shared" si="7"/>
        <v>1121.0215420045965</v>
      </c>
      <c r="AB151" s="35">
        <f t="shared" si="8"/>
        <v>2.5214672876528364E-2</v>
      </c>
      <c r="AC151" s="5">
        <f t="shared" si="9"/>
        <v>3556.7276164764348</v>
      </c>
      <c r="AD151" s="35">
        <f t="shared" si="10"/>
        <v>0.08</v>
      </c>
      <c r="AE151" s="5">
        <f t="shared" si="42"/>
        <v>105111.87907053945</v>
      </c>
      <c r="AF151" s="5">
        <f t="shared" si="43"/>
        <v>577839.49806769111</v>
      </c>
      <c r="AG151" s="5">
        <f t="shared" si="11"/>
        <v>532388.12092946062</v>
      </c>
      <c r="AH151" s="5">
        <f t="shared" si="12"/>
        <v>682951.3771382306</v>
      </c>
      <c r="AI151" s="150"/>
      <c r="AJ151" s="2">
        <v>146</v>
      </c>
      <c r="AK151" s="118">
        <v>49279</v>
      </c>
      <c r="AL151" s="5">
        <f t="shared" si="44"/>
        <v>529983.72392352065</v>
      </c>
      <c r="AM151" s="5">
        <f t="shared" si="45"/>
        <v>4567.1280654389093</v>
      </c>
      <c r="AN151" s="5">
        <f t="shared" si="13"/>
        <v>1144.3165150995051</v>
      </c>
      <c r="AO151" s="35">
        <f t="shared" si="14"/>
        <v>2.5909848852595382E-2</v>
      </c>
      <c r="AP151" s="5">
        <f t="shared" si="15"/>
        <v>3422.8115503394042</v>
      </c>
      <c r="AQ151" s="35">
        <f t="shared" si="16"/>
        <v>7.7499999999999999E-2</v>
      </c>
      <c r="AR151" s="5">
        <f t="shared" si="46"/>
        <v>108660.59259157865</v>
      </c>
      <c r="AS151" s="5">
        <f t="shared" si="47"/>
        <v>558140.10496250191</v>
      </c>
      <c r="AT151" s="5">
        <f t="shared" si="17"/>
        <v>528839.40740842116</v>
      </c>
      <c r="AU151" s="5">
        <f t="shared" si="18"/>
        <v>666800.69755408051</v>
      </c>
      <c r="AV151" s="150"/>
      <c r="AW151" s="2">
        <v>146</v>
      </c>
      <c r="AX151" s="118">
        <v>49279</v>
      </c>
      <c r="AY151" s="5">
        <f t="shared" si="48"/>
        <v>526370.12656061549</v>
      </c>
      <c r="AZ151" s="5">
        <f t="shared" si="49"/>
        <v>4457.4924920239573</v>
      </c>
      <c r="BA151" s="5">
        <f t="shared" si="19"/>
        <v>1167.6792010201107</v>
      </c>
      <c r="BB151" s="35">
        <f t="shared" si="20"/>
        <v>2.6620337487233373E-2</v>
      </c>
      <c r="BC151" s="5">
        <f t="shared" si="21"/>
        <v>3289.8132910038466</v>
      </c>
      <c r="BD151" s="35">
        <f t="shared" si="22"/>
        <v>7.4999999999999997E-2</v>
      </c>
      <c r="BE151" s="5">
        <f t="shared" si="50"/>
        <v>112297.5526404048</v>
      </c>
      <c r="BF151" s="5">
        <f t="shared" si="51"/>
        <v>538496.35119509301</v>
      </c>
      <c r="BG151" s="5">
        <f t="shared" si="23"/>
        <v>525202.44735959533</v>
      </c>
      <c r="BH151" s="5">
        <f t="shared" si="24"/>
        <v>650793.9038354978</v>
      </c>
      <c r="BI151" s="150"/>
      <c r="BJ151" s="2">
        <v>146</v>
      </c>
      <c r="BK151" s="118">
        <v>49279</v>
      </c>
      <c r="BL151" s="5">
        <f t="shared" si="52"/>
        <v>522668.06966482586</v>
      </c>
      <c r="BM151" s="5">
        <f t="shared" si="53"/>
        <v>4348.8737853582215</v>
      </c>
      <c r="BN151" s="5">
        <f t="shared" si="25"/>
        <v>1191.087531133232</v>
      </c>
      <c r="BO151" s="35">
        <f t="shared" si="26"/>
        <v>2.7346323992518934E-2</v>
      </c>
      <c r="BP151" s="5">
        <f t="shared" si="27"/>
        <v>3157.7862542249895</v>
      </c>
      <c r="BQ151" s="35">
        <f t="shared" si="28"/>
        <v>7.2499999999999995E-2</v>
      </c>
      <c r="BR151" s="5">
        <f t="shared" si="54"/>
        <v>116023.01786630684</v>
      </c>
      <c r="BS151" s="5">
        <f t="shared" si="55"/>
        <v>518912.55479599355</v>
      </c>
      <c r="BT151" s="5">
        <f t="shared" si="29"/>
        <v>521476.98213369265</v>
      </c>
      <c r="BU151" s="5">
        <f t="shared" si="30"/>
        <v>634935.57266230043</v>
      </c>
      <c r="BV151" s="150"/>
      <c r="BW151" s="2">
        <v>146</v>
      </c>
      <c r="BX151" s="118">
        <v>49279</v>
      </c>
      <c r="BY151" s="5">
        <f t="shared" si="56"/>
        <v>518877.39526602306</v>
      </c>
      <c r="BZ151" s="5">
        <f t="shared" si="57"/>
        <v>4241.3034067672888</v>
      </c>
      <c r="CA151" s="5">
        <f t="shared" si="31"/>
        <v>1214.518601048821</v>
      </c>
      <c r="CB151" s="35">
        <f t="shared" si="32"/>
        <v>2.8087990237296422E-2</v>
      </c>
      <c r="CC151" s="5">
        <f t="shared" si="33"/>
        <v>3026.7848057184679</v>
      </c>
      <c r="CD151" s="35">
        <f t="shared" si="34"/>
        <v>7.0000000000000007E-2</v>
      </c>
      <c r="CE151" s="5">
        <f t="shared" si="58"/>
        <v>119837.12333502519</v>
      </c>
      <c r="CF151" s="5">
        <f t="shared" si="59"/>
        <v>499393.17405299901</v>
      </c>
      <c r="CG151" s="5">
        <f t="shared" si="35"/>
        <v>517662.87666497426</v>
      </c>
      <c r="CH151" s="5">
        <f t="shared" si="36"/>
        <v>619230.29738802416</v>
      </c>
    </row>
    <row r="152" spans="9:86" ht="14.25" customHeight="1">
      <c r="I152" s="150"/>
      <c r="J152" s="2">
        <v>147</v>
      </c>
      <c r="K152" s="118">
        <v>49310</v>
      </c>
      <c r="L152" s="5">
        <f t="shared" si="37"/>
        <v>535848.96451771318</v>
      </c>
      <c r="M152" s="5">
        <f t="shared" si="0"/>
        <v>4789.3246008246488</v>
      </c>
      <c r="N152" s="5">
        <f t="shared" si="1"/>
        <v>1105.3629697653705</v>
      </c>
      <c r="O152" s="35">
        <f t="shared" si="2"/>
        <v>2.4753907379708999E-2</v>
      </c>
      <c r="P152" s="5">
        <f t="shared" si="3"/>
        <v>3683.9616310592783</v>
      </c>
      <c r="Q152" s="35">
        <f t="shared" si="4"/>
        <v>8.2500000000000004E-2</v>
      </c>
      <c r="R152" s="5">
        <f t="shared" si="38"/>
        <v>102756.3984520524</v>
      </c>
      <c r="S152" s="5">
        <f t="shared" si="39"/>
        <v>601274.31786917103</v>
      </c>
      <c r="T152" s="5">
        <f t="shared" si="5"/>
        <v>534743.60154794785</v>
      </c>
      <c r="U152" s="5">
        <f t="shared" si="6"/>
        <v>704030.71632122342</v>
      </c>
      <c r="V152" s="150"/>
      <c r="W152" s="2">
        <v>147</v>
      </c>
      <c r="X152" s="118">
        <v>49310</v>
      </c>
      <c r="Y152" s="5">
        <f t="shared" si="40"/>
        <v>532388.12092946062</v>
      </c>
      <c r="Z152" s="5">
        <f t="shared" si="41"/>
        <v>4677.7491584810314</v>
      </c>
      <c r="AA152" s="5">
        <f t="shared" si="7"/>
        <v>1128.4950189512938</v>
      </c>
      <c r="AB152" s="35">
        <f t="shared" si="8"/>
        <v>2.5436217855074536E-2</v>
      </c>
      <c r="AC152" s="5">
        <f t="shared" si="9"/>
        <v>3549.2541395297376</v>
      </c>
      <c r="AD152" s="35">
        <f t="shared" si="10"/>
        <v>0.08</v>
      </c>
      <c r="AE152" s="5">
        <f t="shared" si="42"/>
        <v>106240.37408949074</v>
      </c>
      <c r="AF152" s="5">
        <f t="shared" si="43"/>
        <v>581388.75220722088</v>
      </c>
      <c r="AG152" s="5">
        <f t="shared" si="11"/>
        <v>531259.62591050938</v>
      </c>
      <c r="AH152" s="5">
        <f t="shared" si="12"/>
        <v>687629.12629671162</v>
      </c>
      <c r="AI152" s="150"/>
      <c r="AJ152" s="2">
        <v>147</v>
      </c>
      <c r="AK152" s="118">
        <v>49310</v>
      </c>
      <c r="AL152" s="5">
        <f t="shared" si="44"/>
        <v>528839.40740842116</v>
      </c>
      <c r="AM152" s="5">
        <f t="shared" si="45"/>
        <v>4567.1280654389093</v>
      </c>
      <c r="AN152" s="5">
        <f t="shared" si="13"/>
        <v>1151.7068925928561</v>
      </c>
      <c r="AO152" s="35">
        <f t="shared" si="14"/>
        <v>2.6133609783056039E-2</v>
      </c>
      <c r="AP152" s="5">
        <f t="shared" si="15"/>
        <v>3415.4211728460532</v>
      </c>
      <c r="AQ152" s="35">
        <f t="shared" si="16"/>
        <v>7.7499999999999999E-2</v>
      </c>
      <c r="AR152" s="5">
        <f t="shared" si="46"/>
        <v>109812.29948417151</v>
      </c>
      <c r="AS152" s="5">
        <f t="shared" si="47"/>
        <v>561555.52613534802</v>
      </c>
      <c r="AT152" s="5">
        <f t="shared" si="17"/>
        <v>527687.70051582833</v>
      </c>
      <c r="AU152" s="5">
        <f t="shared" si="18"/>
        <v>671367.82561951957</v>
      </c>
      <c r="AV152" s="150"/>
      <c r="AW152" s="2">
        <v>147</v>
      </c>
      <c r="AX152" s="118">
        <v>49310</v>
      </c>
      <c r="AY152" s="5">
        <f t="shared" si="48"/>
        <v>525202.44735959533</v>
      </c>
      <c r="AZ152" s="5">
        <f t="shared" si="49"/>
        <v>4457.4924920239573</v>
      </c>
      <c r="BA152" s="5">
        <f t="shared" si="19"/>
        <v>1174.9771960264866</v>
      </c>
      <c r="BB152" s="35">
        <f t="shared" si="20"/>
        <v>2.6846269325672134E-2</v>
      </c>
      <c r="BC152" s="5">
        <f t="shared" si="21"/>
        <v>3282.5152959974707</v>
      </c>
      <c r="BD152" s="35">
        <f t="shared" si="22"/>
        <v>7.4999999999999997E-2</v>
      </c>
      <c r="BE152" s="5">
        <f t="shared" si="50"/>
        <v>113472.52983643129</v>
      </c>
      <c r="BF152" s="5">
        <f t="shared" si="51"/>
        <v>541778.86649109051</v>
      </c>
      <c r="BG152" s="5">
        <f t="shared" si="23"/>
        <v>524027.47016356885</v>
      </c>
      <c r="BH152" s="5">
        <f t="shared" si="24"/>
        <v>655251.39632752177</v>
      </c>
      <c r="BI152" s="150"/>
      <c r="BJ152" s="2">
        <v>147</v>
      </c>
      <c r="BK152" s="118">
        <v>49310</v>
      </c>
      <c r="BL152" s="5">
        <f t="shared" si="52"/>
        <v>521476.98213369265</v>
      </c>
      <c r="BM152" s="5">
        <f t="shared" si="53"/>
        <v>4348.8737853582215</v>
      </c>
      <c r="BN152" s="5">
        <f t="shared" si="25"/>
        <v>1198.2836849671617</v>
      </c>
      <c r="BO152" s="35">
        <f t="shared" si="26"/>
        <v>2.757437952634206E-2</v>
      </c>
      <c r="BP152" s="5">
        <f t="shared" si="27"/>
        <v>3150.5901003910599</v>
      </c>
      <c r="BQ152" s="35">
        <f t="shared" si="28"/>
        <v>7.2499999999999995E-2</v>
      </c>
      <c r="BR152" s="5">
        <f t="shared" si="54"/>
        <v>117221.30155127399</v>
      </c>
      <c r="BS152" s="5">
        <f t="shared" si="55"/>
        <v>522063.14489638462</v>
      </c>
      <c r="BT152" s="5">
        <f t="shared" si="29"/>
        <v>520278.69844872551</v>
      </c>
      <c r="BU152" s="5">
        <f t="shared" si="30"/>
        <v>639284.44644765859</v>
      </c>
      <c r="BV152" s="150"/>
      <c r="BW152" s="2">
        <v>147</v>
      </c>
      <c r="BX152" s="118">
        <v>49310</v>
      </c>
      <c r="BY152" s="5">
        <f t="shared" si="56"/>
        <v>517662.87666497426</v>
      </c>
      <c r="BZ152" s="5">
        <f t="shared" si="57"/>
        <v>4241.3034067672888</v>
      </c>
      <c r="CA152" s="5">
        <f t="shared" si="31"/>
        <v>1221.6032928882723</v>
      </c>
      <c r="CB152" s="35">
        <f t="shared" si="32"/>
        <v>2.8318120103765075E-2</v>
      </c>
      <c r="CC152" s="5">
        <f t="shared" si="33"/>
        <v>3019.7001138790165</v>
      </c>
      <c r="CD152" s="35">
        <f t="shared" si="34"/>
        <v>7.0000000000000007E-2</v>
      </c>
      <c r="CE152" s="5">
        <f t="shared" si="58"/>
        <v>121058.72662791346</v>
      </c>
      <c r="CF152" s="5">
        <f t="shared" si="59"/>
        <v>502412.874166878</v>
      </c>
      <c r="CG152" s="5">
        <f t="shared" si="35"/>
        <v>516441.273372086</v>
      </c>
      <c r="CH152" s="5">
        <f t="shared" si="36"/>
        <v>623471.60079479148</v>
      </c>
    </row>
    <row r="153" spans="9:86" ht="14.25" customHeight="1">
      <c r="I153" s="150"/>
      <c r="J153" s="2">
        <v>148</v>
      </c>
      <c r="K153" s="118">
        <v>49341</v>
      </c>
      <c r="L153" s="5">
        <f t="shared" si="37"/>
        <v>534743.60154794785</v>
      </c>
      <c r="M153" s="5">
        <f t="shared" si="0"/>
        <v>4789.3246008246488</v>
      </c>
      <c r="N153" s="5">
        <f t="shared" si="1"/>
        <v>1112.9623401825074</v>
      </c>
      <c r="O153" s="35">
        <f t="shared" si="2"/>
        <v>2.4975610822699224E-2</v>
      </c>
      <c r="P153" s="5">
        <f t="shared" si="3"/>
        <v>3676.3622606421413</v>
      </c>
      <c r="Q153" s="35">
        <f t="shared" si="4"/>
        <v>8.2500000000000004E-2</v>
      </c>
      <c r="R153" s="5">
        <f t="shared" si="38"/>
        <v>103869.3607922349</v>
      </c>
      <c r="S153" s="5">
        <f t="shared" si="39"/>
        <v>604950.68012981315</v>
      </c>
      <c r="T153" s="5">
        <f t="shared" si="5"/>
        <v>533630.63920776534</v>
      </c>
      <c r="U153" s="5">
        <f t="shared" si="6"/>
        <v>708820.04092204804</v>
      </c>
      <c r="V153" s="150"/>
      <c r="W153" s="2">
        <v>148</v>
      </c>
      <c r="X153" s="118">
        <v>49341</v>
      </c>
      <c r="Y153" s="5">
        <f t="shared" si="40"/>
        <v>531259.62591050938</v>
      </c>
      <c r="Z153" s="5">
        <f t="shared" si="41"/>
        <v>4677.7491584810314</v>
      </c>
      <c r="AA153" s="5">
        <f t="shared" si="7"/>
        <v>1136.0183190776352</v>
      </c>
      <c r="AB153" s="35">
        <f t="shared" si="8"/>
        <v>2.5660184143614873E-2</v>
      </c>
      <c r="AC153" s="5">
        <f t="shared" si="9"/>
        <v>3541.7308394033962</v>
      </c>
      <c r="AD153" s="35">
        <f t="shared" si="10"/>
        <v>0.08</v>
      </c>
      <c r="AE153" s="5">
        <f t="shared" si="42"/>
        <v>107376.39240856837</v>
      </c>
      <c r="AF153" s="5">
        <f t="shared" si="43"/>
        <v>584930.48304662423</v>
      </c>
      <c r="AG153" s="5">
        <f t="shared" si="11"/>
        <v>530123.6075914317</v>
      </c>
      <c r="AH153" s="5">
        <f t="shared" si="12"/>
        <v>692306.87545519264</v>
      </c>
      <c r="AI153" s="150"/>
      <c r="AJ153" s="2">
        <v>148</v>
      </c>
      <c r="AK153" s="118">
        <v>49341</v>
      </c>
      <c r="AL153" s="5">
        <f t="shared" si="44"/>
        <v>527687.70051582833</v>
      </c>
      <c r="AM153" s="5">
        <f t="shared" si="45"/>
        <v>4567.1280654389093</v>
      </c>
      <c r="AN153" s="5">
        <f t="shared" si="13"/>
        <v>1159.144999607518</v>
      </c>
      <c r="AO153" s="35">
        <f t="shared" si="14"/>
        <v>2.6359795730870904E-2</v>
      </c>
      <c r="AP153" s="5">
        <f t="shared" si="15"/>
        <v>3407.9830658313913</v>
      </c>
      <c r="AQ153" s="35">
        <f t="shared" si="16"/>
        <v>7.7499999999999999E-2</v>
      </c>
      <c r="AR153" s="5">
        <f t="shared" si="46"/>
        <v>110971.44448377904</v>
      </c>
      <c r="AS153" s="5">
        <f t="shared" si="47"/>
        <v>564963.50920117937</v>
      </c>
      <c r="AT153" s="5">
        <f t="shared" si="17"/>
        <v>526528.55551622086</v>
      </c>
      <c r="AU153" s="5">
        <f t="shared" si="18"/>
        <v>675934.9536849584</v>
      </c>
      <c r="AV153" s="150"/>
      <c r="AW153" s="2">
        <v>148</v>
      </c>
      <c r="AX153" s="118">
        <v>49341</v>
      </c>
      <c r="AY153" s="5">
        <f t="shared" si="48"/>
        <v>524027.47016356885</v>
      </c>
      <c r="AZ153" s="5">
        <f t="shared" si="49"/>
        <v>4457.4924920239573</v>
      </c>
      <c r="BA153" s="5">
        <f t="shared" si="19"/>
        <v>1182.3208035016523</v>
      </c>
      <c r="BB153" s="35">
        <f t="shared" si="20"/>
        <v>2.7074629575413789E-2</v>
      </c>
      <c r="BC153" s="5">
        <f t="shared" si="21"/>
        <v>3275.171688522305</v>
      </c>
      <c r="BD153" s="35">
        <f t="shared" si="22"/>
        <v>7.4999999999999997E-2</v>
      </c>
      <c r="BE153" s="5">
        <f t="shared" si="50"/>
        <v>114654.85063993295</v>
      </c>
      <c r="BF153" s="5">
        <f t="shared" si="51"/>
        <v>545054.03817961283</v>
      </c>
      <c r="BG153" s="5">
        <f t="shared" si="23"/>
        <v>522845.14936006721</v>
      </c>
      <c r="BH153" s="5">
        <f t="shared" si="24"/>
        <v>659708.88881954574</v>
      </c>
      <c r="BI153" s="150"/>
      <c r="BJ153" s="2">
        <v>148</v>
      </c>
      <c r="BK153" s="118">
        <v>49341</v>
      </c>
      <c r="BL153" s="5">
        <f t="shared" si="52"/>
        <v>520278.69844872551</v>
      </c>
      <c r="BM153" s="5">
        <f t="shared" si="53"/>
        <v>4348.8737853582215</v>
      </c>
      <c r="BN153" s="5">
        <f t="shared" si="25"/>
        <v>1205.5233155638384</v>
      </c>
      <c r="BO153" s="35">
        <f t="shared" si="26"/>
        <v>2.7804866564591323E-2</v>
      </c>
      <c r="BP153" s="5">
        <f t="shared" si="27"/>
        <v>3143.3504697943831</v>
      </c>
      <c r="BQ153" s="35">
        <f t="shared" si="28"/>
        <v>7.2499999999999995E-2</v>
      </c>
      <c r="BR153" s="5">
        <f t="shared" si="54"/>
        <v>118426.82486683784</v>
      </c>
      <c r="BS153" s="5">
        <f t="shared" si="55"/>
        <v>525206.49536617904</v>
      </c>
      <c r="BT153" s="5">
        <f t="shared" si="29"/>
        <v>519073.17513316165</v>
      </c>
      <c r="BU153" s="5">
        <f t="shared" si="30"/>
        <v>643633.32023301686</v>
      </c>
      <c r="BV153" s="150"/>
      <c r="BW153" s="2">
        <v>148</v>
      </c>
      <c r="BX153" s="118">
        <v>49341</v>
      </c>
      <c r="BY153" s="5">
        <f t="shared" si="56"/>
        <v>516441.273372086</v>
      </c>
      <c r="BZ153" s="5">
        <f t="shared" si="57"/>
        <v>4241.3034067672888</v>
      </c>
      <c r="CA153" s="5">
        <f t="shared" si="31"/>
        <v>1228.729312096787</v>
      </c>
      <c r="CB153" s="35">
        <f t="shared" si="32"/>
        <v>2.8550684279910629E-2</v>
      </c>
      <c r="CC153" s="5">
        <f t="shared" si="33"/>
        <v>3012.5740946705018</v>
      </c>
      <c r="CD153" s="35">
        <f t="shared" si="34"/>
        <v>7.0000000000000007E-2</v>
      </c>
      <c r="CE153" s="5">
        <f t="shared" si="58"/>
        <v>122287.45594001024</v>
      </c>
      <c r="CF153" s="5">
        <f t="shared" si="59"/>
        <v>505425.44826154847</v>
      </c>
      <c r="CG153" s="5">
        <f t="shared" si="35"/>
        <v>515212.54405998922</v>
      </c>
      <c r="CH153" s="5">
        <f t="shared" si="36"/>
        <v>627712.90420155867</v>
      </c>
    </row>
    <row r="154" spans="9:86" ht="14.25" customHeight="1">
      <c r="I154" s="150"/>
      <c r="J154" s="2">
        <v>149</v>
      </c>
      <c r="K154" s="118">
        <v>49369</v>
      </c>
      <c r="L154" s="5">
        <f t="shared" si="37"/>
        <v>533630.63920776534</v>
      </c>
      <c r="M154" s="5">
        <f t="shared" si="0"/>
        <v>4789.3246008246488</v>
      </c>
      <c r="N154" s="5">
        <f t="shared" si="1"/>
        <v>1120.6139562712619</v>
      </c>
      <c r="O154" s="35">
        <f t="shared" si="2"/>
        <v>2.5199766443732074E-2</v>
      </c>
      <c r="P154" s="5">
        <f t="shared" si="3"/>
        <v>3668.7106445533868</v>
      </c>
      <c r="Q154" s="35">
        <f t="shared" si="4"/>
        <v>8.2500000000000004E-2</v>
      </c>
      <c r="R154" s="5">
        <f t="shared" si="38"/>
        <v>104989.97474850617</v>
      </c>
      <c r="S154" s="5">
        <f t="shared" si="39"/>
        <v>608619.39077436656</v>
      </c>
      <c r="T154" s="5">
        <f t="shared" si="5"/>
        <v>532510.02525149414</v>
      </c>
      <c r="U154" s="5">
        <f t="shared" si="6"/>
        <v>713609.36552287277</v>
      </c>
      <c r="V154" s="150"/>
      <c r="W154" s="2">
        <v>149</v>
      </c>
      <c r="X154" s="118">
        <v>49369</v>
      </c>
      <c r="Y154" s="5">
        <f t="shared" si="40"/>
        <v>530123.6075914317</v>
      </c>
      <c r="Z154" s="5">
        <f t="shared" si="41"/>
        <v>4677.7491584810314</v>
      </c>
      <c r="AA154" s="5">
        <f t="shared" si="7"/>
        <v>1143.591774538153</v>
      </c>
      <c r="AB154" s="35">
        <f t="shared" si="8"/>
        <v>2.5886606628985072E-2</v>
      </c>
      <c r="AC154" s="5">
        <f t="shared" si="9"/>
        <v>3534.1573839428784</v>
      </c>
      <c r="AD154" s="35">
        <f t="shared" si="10"/>
        <v>0.08</v>
      </c>
      <c r="AE154" s="5">
        <f t="shared" si="42"/>
        <v>108519.98418310653</v>
      </c>
      <c r="AF154" s="5">
        <f t="shared" si="43"/>
        <v>588464.64043056709</v>
      </c>
      <c r="AG154" s="5">
        <f t="shared" si="11"/>
        <v>528980.01581689354</v>
      </c>
      <c r="AH154" s="5">
        <f t="shared" si="12"/>
        <v>696984.62461367366</v>
      </c>
      <c r="AI154" s="150"/>
      <c r="AJ154" s="2">
        <v>149</v>
      </c>
      <c r="AK154" s="118">
        <v>49369</v>
      </c>
      <c r="AL154" s="5">
        <f t="shared" si="44"/>
        <v>526528.55551622086</v>
      </c>
      <c r="AM154" s="5">
        <f t="shared" si="45"/>
        <v>4567.1280654389093</v>
      </c>
      <c r="AN154" s="5">
        <f t="shared" si="13"/>
        <v>1166.6311443966497</v>
      </c>
      <c r="AO154" s="35">
        <f t="shared" si="14"/>
        <v>2.6588441569012883E-2</v>
      </c>
      <c r="AP154" s="5">
        <f t="shared" si="15"/>
        <v>3400.4969210422596</v>
      </c>
      <c r="AQ154" s="35">
        <f t="shared" si="16"/>
        <v>7.7499999999999999E-2</v>
      </c>
      <c r="AR154" s="5">
        <f t="shared" si="46"/>
        <v>112138.07562817569</v>
      </c>
      <c r="AS154" s="5">
        <f t="shared" si="47"/>
        <v>568364.00612222159</v>
      </c>
      <c r="AT154" s="5">
        <f t="shared" si="17"/>
        <v>525361.92437182425</v>
      </c>
      <c r="AU154" s="5">
        <f t="shared" si="18"/>
        <v>680502.08175039734</v>
      </c>
      <c r="AV154" s="150"/>
      <c r="AW154" s="2">
        <v>149</v>
      </c>
      <c r="AX154" s="118">
        <v>49369</v>
      </c>
      <c r="AY154" s="5">
        <f t="shared" si="48"/>
        <v>522845.14936006721</v>
      </c>
      <c r="AZ154" s="5">
        <f t="shared" si="49"/>
        <v>4457.4924920239573</v>
      </c>
      <c r="BA154" s="5">
        <f t="shared" si="19"/>
        <v>1189.7103085235376</v>
      </c>
      <c r="BB154" s="35">
        <f t="shared" si="20"/>
        <v>2.730545309592354E-2</v>
      </c>
      <c r="BC154" s="5">
        <f t="shared" si="21"/>
        <v>3267.7821835004197</v>
      </c>
      <c r="BD154" s="35">
        <f t="shared" si="22"/>
        <v>7.4999999999999997E-2</v>
      </c>
      <c r="BE154" s="5">
        <f t="shared" si="50"/>
        <v>115844.56094845649</v>
      </c>
      <c r="BF154" s="5">
        <f t="shared" si="51"/>
        <v>548321.82036311331</v>
      </c>
      <c r="BG154" s="5">
        <f t="shared" si="23"/>
        <v>521655.43905154365</v>
      </c>
      <c r="BH154" s="5">
        <f t="shared" si="24"/>
        <v>664166.38131156983</v>
      </c>
      <c r="BI154" s="150"/>
      <c r="BJ154" s="2">
        <v>149</v>
      </c>
      <c r="BK154" s="118">
        <v>49369</v>
      </c>
      <c r="BL154" s="5">
        <f t="shared" si="52"/>
        <v>519073.17513316165</v>
      </c>
      <c r="BM154" s="5">
        <f t="shared" si="53"/>
        <v>4348.8737853582215</v>
      </c>
      <c r="BN154" s="5">
        <f t="shared" si="25"/>
        <v>1212.8066855953698</v>
      </c>
      <c r="BO154" s="35">
        <f t="shared" si="26"/>
        <v>2.8037819953633466E-2</v>
      </c>
      <c r="BP154" s="5">
        <f t="shared" si="27"/>
        <v>3136.0670997628517</v>
      </c>
      <c r="BQ154" s="35">
        <f t="shared" si="28"/>
        <v>7.2499999999999995E-2</v>
      </c>
      <c r="BR154" s="5">
        <f t="shared" si="54"/>
        <v>119639.6315524332</v>
      </c>
      <c r="BS154" s="5">
        <f t="shared" si="55"/>
        <v>528342.56246594188</v>
      </c>
      <c r="BT154" s="5">
        <f t="shared" si="29"/>
        <v>517860.36844756629</v>
      </c>
      <c r="BU154" s="5">
        <f t="shared" si="30"/>
        <v>647982.19401837513</v>
      </c>
      <c r="BV154" s="150"/>
      <c r="BW154" s="2">
        <v>149</v>
      </c>
      <c r="BX154" s="118">
        <v>49369</v>
      </c>
      <c r="BY154" s="5">
        <f t="shared" si="56"/>
        <v>515212.54405998922</v>
      </c>
      <c r="BZ154" s="5">
        <f t="shared" si="57"/>
        <v>4241.3034067672888</v>
      </c>
      <c r="CA154" s="5">
        <f t="shared" si="31"/>
        <v>1235.896899750685</v>
      </c>
      <c r="CB154" s="35">
        <f t="shared" si="32"/>
        <v>2.8785717599456175E-2</v>
      </c>
      <c r="CC154" s="5">
        <f t="shared" si="33"/>
        <v>3005.4065070166039</v>
      </c>
      <c r="CD154" s="35">
        <f t="shared" si="34"/>
        <v>7.0000000000000007E-2</v>
      </c>
      <c r="CE154" s="5">
        <f t="shared" si="58"/>
        <v>123523.35283976093</v>
      </c>
      <c r="CF154" s="5">
        <f t="shared" si="59"/>
        <v>508430.8547685651</v>
      </c>
      <c r="CG154" s="5">
        <f t="shared" si="35"/>
        <v>513976.64716023853</v>
      </c>
      <c r="CH154" s="5">
        <f t="shared" si="36"/>
        <v>631954.20760832599</v>
      </c>
    </row>
    <row r="155" spans="9:86" ht="14.25" customHeight="1">
      <c r="I155" s="150"/>
      <c r="J155" s="2">
        <v>150</v>
      </c>
      <c r="K155" s="118">
        <v>49400</v>
      </c>
      <c r="L155" s="5">
        <f t="shared" si="37"/>
        <v>532510.02525149414</v>
      </c>
      <c r="M155" s="5">
        <f t="shared" si="0"/>
        <v>4789.3246008246488</v>
      </c>
      <c r="N155" s="5">
        <f t="shared" si="1"/>
        <v>1128.3181772206267</v>
      </c>
      <c r="O155" s="35">
        <f t="shared" si="2"/>
        <v>2.542640980374581E-2</v>
      </c>
      <c r="P155" s="5">
        <f t="shared" si="3"/>
        <v>3661.0064236040221</v>
      </c>
      <c r="Q155" s="35">
        <f t="shared" si="4"/>
        <v>8.2500000000000004E-2</v>
      </c>
      <c r="R155" s="5">
        <f t="shared" si="38"/>
        <v>106118.2929257268</v>
      </c>
      <c r="S155" s="5">
        <f t="shared" si="39"/>
        <v>612280.39719797054</v>
      </c>
      <c r="T155" s="5">
        <f t="shared" si="5"/>
        <v>531381.70707427349</v>
      </c>
      <c r="U155" s="5">
        <f t="shared" si="6"/>
        <v>718398.69012369728</v>
      </c>
      <c r="V155" s="150"/>
      <c r="W155" s="2">
        <v>150</v>
      </c>
      <c r="X155" s="118">
        <v>49400</v>
      </c>
      <c r="Y155" s="5">
        <f t="shared" si="40"/>
        <v>528980.01581689354</v>
      </c>
      <c r="Z155" s="5">
        <f t="shared" si="41"/>
        <v>4677.7491584810314</v>
      </c>
      <c r="AA155" s="5">
        <f t="shared" si="7"/>
        <v>1151.2157197017409</v>
      </c>
      <c r="AB155" s="35">
        <f t="shared" si="8"/>
        <v>2.6115520857791369E-2</v>
      </c>
      <c r="AC155" s="5">
        <f t="shared" si="9"/>
        <v>3526.5334387792905</v>
      </c>
      <c r="AD155" s="35">
        <f t="shared" si="10"/>
        <v>0.08</v>
      </c>
      <c r="AE155" s="5">
        <f t="shared" si="42"/>
        <v>109671.19990280826</v>
      </c>
      <c r="AF155" s="5">
        <f t="shared" si="43"/>
        <v>591991.17386934638</v>
      </c>
      <c r="AG155" s="5">
        <f t="shared" si="11"/>
        <v>527828.80009719182</v>
      </c>
      <c r="AH155" s="5">
        <f t="shared" si="12"/>
        <v>701662.37377215468</v>
      </c>
      <c r="AI155" s="150"/>
      <c r="AJ155" s="2">
        <v>150</v>
      </c>
      <c r="AK155" s="118">
        <v>49400</v>
      </c>
      <c r="AL155" s="5">
        <f t="shared" si="44"/>
        <v>525361.92437182425</v>
      </c>
      <c r="AM155" s="5">
        <f t="shared" si="45"/>
        <v>4567.1280654389093</v>
      </c>
      <c r="AN155" s="5">
        <f t="shared" si="13"/>
        <v>1174.1656372042112</v>
      </c>
      <c r="AO155" s="35">
        <f t="shared" si="14"/>
        <v>2.6819582830061285E-2</v>
      </c>
      <c r="AP155" s="5">
        <f t="shared" si="15"/>
        <v>3392.9624282346981</v>
      </c>
      <c r="AQ155" s="35">
        <f t="shared" si="16"/>
        <v>7.7499999999999999E-2</v>
      </c>
      <c r="AR155" s="5">
        <f t="shared" si="46"/>
        <v>113312.2412653799</v>
      </c>
      <c r="AS155" s="5">
        <f t="shared" si="47"/>
        <v>571756.96855045634</v>
      </c>
      <c r="AT155" s="5">
        <f t="shared" si="17"/>
        <v>524187.75873462006</v>
      </c>
      <c r="AU155" s="5">
        <f t="shared" si="18"/>
        <v>685069.20981583628</v>
      </c>
      <c r="AV155" s="150"/>
      <c r="AW155" s="2">
        <v>150</v>
      </c>
      <c r="AX155" s="118">
        <v>49400</v>
      </c>
      <c r="AY155" s="5">
        <f t="shared" si="48"/>
        <v>521655.43905154365</v>
      </c>
      <c r="AZ155" s="5">
        <f t="shared" si="49"/>
        <v>4457.4924920239573</v>
      </c>
      <c r="BA155" s="5">
        <f t="shared" si="19"/>
        <v>1197.1459979518099</v>
      </c>
      <c r="BB155" s="35">
        <f t="shared" si="20"/>
        <v>2.7538775406120649E-2</v>
      </c>
      <c r="BC155" s="5">
        <f t="shared" si="21"/>
        <v>3260.3464940721474</v>
      </c>
      <c r="BD155" s="35">
        <f t="shared" si="22"/>
        <v>7.4999999999999997E-2</v>
      </c>
      <c r="BE155" s="5">
        <f t="shared" si="50"/>
        <v>117041.7069464083</v>
      </c>
      <c r="BF155" s="5">
        <f t="shared" si="51"/>
        <v>551582.16685718542</v>
      </c>
      <c r="BG155" s="5">
        <f t="shared" si="23"/>
        <v>520458.29305359186</v>
      </c>
      <c r="BH155" s="5">
        <f t="shared" si="24"/>
        <v>668623.87380359368</v>
      </c>
      <c r="BI155" s="150"/>
      <c r="BJ155" s="2">
        <v>150</v>
      </c>
      <c r="BK155" s="118">
        <v>49400</v>
      </c>
      <c r="BL155" s="5">
        <f t="shared" si="52"/>
        <v>517860.36844756629</v>
      </c>
      <c r="BM155" s="5">
        <f t="shared" si="53"/>
        <v>4348.8737853582215</v>
      </c>
      <c r="BN155" s="5">
        <f t="shared" si="25"/>
        <v>1220.134059320842</v>
      </c>
      <c r="BO155" s="35">
        <f t="shared" si="26"/>
        <v>2.8273275199147772E-2</v>
      </c>
      <c r="BP155" s="5">
        <f t="shared" si="27"/>
        <v>3128.7397260373796</v>
      </c>
      <c r="BQ155" s="35">
        <f t="shared" si="28"/>
        <v>7.2499999999999995E-2</v>
      </c>
      <c r="BR155" s="5">
        <f t="shared" si="54"/>
        <v>120859.76561175405</v>
      </c>
      <c r="BS155" s="5">
        <f t="shared" si="55"/>
        <v>531471.30219197925</v>
      </c>
      <c r="BT155" s="5">
        <f t="shared" si="29"/>
        <v>516640.23438824544</v>
      </c>
      <c r="BU155" s="5">
        <f t="shared" si="30"/>
        <v>652331.06780373328</v>
      </c>
      <c r="BV155" s="150"/>
      <c r="BW155" s="2">
        <v>150</v>
      </c>
      <c r="BX155" s="118">
        <v>49400</v>
      </c>
      <c r="BY155" s="5">
        <f t="shared" si="56"/>
        <v>513976.64716023853</v>
      </c>
      <c r="BZ155" s="5">
        <f t="shared" si="57"/>
        <v>4241.3034067672888</v>
      </c>
      <c r="CA155" s="5">
        <f t="shared" si="31"/>
        <v>1243.1062983325642</v>
      </c>
      <c r="CB155" s="35">
        <f t="shared" si="32"/>
        <v>2.902325555530566E-2</v>
      </c>
      <c r="CC155" s="5">
        <f t="shared" si="33"/>
        <v>2998.1971084347247</v>
      </c>
      <c r="CD155" s="35">
        <f t="shared" si="34"/>
        <v>7.0000000000000007E-2</v>
      </c>
      <c r="CE155" s="5">
        <f t="shared" si="58"/>
        <v>124766.4591380935</v>
      </c>
      <c r="CF155" s="5">
        <f t="shared" si="59"/>
        <v>511429.05187699985</v>
      </c>
      <c r="CG155" s="5">
        <f t="shared" si="35"/>
        <v>512733.54086190596</v>
      </c>
      <c r="CH155" s="5">
        <f t="shared" si="36"/>
        <v>636195.5110150933</v>
      </c>
    </row>
    <row r="156" spans="9:86" ht="14.25" customHeight="1">
      <c r="I156" s="150"/>
      <c r="J156" s="2">
        <v>151</v>
      </c>
      <c r="K156" s="118">
        <v>49430</v>
      </c>
      <c r="L156" s="5">
        <f t="shared" si="37"/>
        <v>531381.70707427349</v>
      </c>
      <c r="M156" s="5">
        <f t="shared" si="0"/>
        <v>4789.3246008246488</v>
      </c>
      <c r="N156" s="5">
        <f t="shared" si="1"/>
        <v>1136.0753646890184</v>
      </c>
      <c r="O156" s="35">
        <f t="shared" si="2"/>
        <v>2.5655577139321234E-2</v>
      </c>
      <c r="P156" s="5">
        <f t="shared" si="3"/>
        <v>3653.2492361356303</v>
      </c>
      <c r="Q156" s="35">
        <f t="shared" si="4"/>
        <v>8.2500000000000004E-2</v>
      </c>
      <c r="R156" s="5">
        <f t="shared" si="38"/>
        <v>107254.36829041582</v>
      </c>
      <c r="S156" s="5">
        <f t="shared" si="39"/>
        <v>615933.64643410617</v>
      </c>
      <c r="T156" s="5">
        <f t="shared" si="5"/>
        <v>530245.6317095845</v>
      </c>
      <c r="U156" s="5">
        <f t="shared" si="6"/>
        <v>723188.01472452201</v>
      </c>
      <c r="V156" s="150"/>
      <c r="W156" s="2">
        <v>151</v>
      </c>
      <c r="X156" s="118">
        <v>49430</v>
      </c>
      <c r="Y156" s="5">
        <f t="shared" si="40"/>
        <v>527828.80009719182</v>
      </c>
      <c r="Z156" s="5">
        <f t="shared" si="41"/>
        <v>4677.7491584810314</v>
      </c>
      <c r="AA156" s="5">
        <f t="shared" si="7"/>
        <v>1158.890491166419</v>
      </c>
      <c r="AB156" s="35">
        <f t="shared" si="8"/>
        <v>2.634696305210386E-2</v>
      </c>
      <c r="AC156" s="5">
        <f t="shared" si="9"/>
        <v>3518.8586673146124</v>
      </c>
      <c r="AD156" s="35">
        <f t="shared" si="10"/>
        <v>0.08</v>
      </c>
      <c r="AE156" s="5">
        <f t="shared" si="42"/>
        <v>110830.09039397468</v>
      </c>
      <c r="AF156" s="5">
        <f t="shared" si="43"/>
        <v>595510.03253666102</v>
      </c>
      <c r="AG156" s="5">
        <f t="shared" si="11"/>
        <v>526669.90960602544</v>
      </c>
      <c r="AH156" s="5">
        <f t="shared" si="12"/>
        <v>706340.1229306357</v>
      </c>
      <c r="AI156" s="150"/>
      <c r="AJ156" s="2">
        <v>151</v>
      </c>
      <c r="AK156" s="118">
        <v>49430</v>
      </c>
      <c r="AL156" s="5">
        <f t="shared" si="44"/>
        <v>524187.75873462006</v>
      </c>
      <c r="AM156" s="5">
        <f t="shared" si="45"/>
        <v>4567.1280654389093</v>
      </c>
      <c r="AN156" s="5">
        <f t="shared" si="13"/>
        <v>1181.7487902778216</v>
      </c>
      <c r="AO156" s="35">
        <f t="shared" si="14"/>
        <v>2.7053255721893443E-2</v>
      </c>
      <c r="AP156" s="5">
        <f t="shared" si="15"/>
        <v>3385.3792751610877</v>
      </c>
      <c r="AQ156" s="35">
        <f t="shared" si="16"/>
        <v>7.7499999999999999E-2</v>
      </c>
      <c r="AR156" s="5">
        <f t="shared" si="46"/>
        <v>114493.99005565772</v>
      </c>
      <c r="AS156" s="5">
        <f t="shared" si="47"/>
        <v>575142.34782561741</v>
      </c>
      <c r="AT156" s="5">
        <f t="shared" si="17"/>
        <v>523006.00994434225</v>
      </c>
      <c r="AU156" s="5">
        <f t="shared" si="18"/>
        <v>689636.3378812751</v>
      </c>
      <c r="AV156" s="150"/>
      <c r="AW156" s="2">
        <v>151</v>
      </c>
      <c r="AX156" s="118">
        <v>49430</v>
      </c>
      <c r="AY156" s="5">
        <f t="shared" si="48"/>
        <v>520458.29305359186</v>
      </c>
      <c r="AZ156" s="5">
        <f t="shared" si="49"/>
        <v>4457.4924920239573</v>
      </c>
      <c r="BA156" s="5">
        <f t="shared" si="19"/>
        <v>1204.6281604390083</v>
      </c>
      <c r="BB156" s="35">
        <f t="shared" si="20"/>
        <v>2.7774632700068448E-2</v>
      </c>
      <c r="BC156" s="5">
        <f t="shared" si="21"/>
        <v>3252.864331584949</v>
      </c>
      <c r="BD156" s="35">
        <f t="shared" si="22"/>
        <v>7.4999999999999997E-2</v>
      </c>
      <c r="BE156" s="5">
        <f t="shared" si="50"/>
        <v>118246.33510684731</v>
      </c>
      <c r="BF156" s="5">
        <f t="shared" si="51"/>
        <v>554835.03118877043</v>
      </c>
      <c r="BG156" s="5">
        <f t="shared" si="23"/>
        <v>519253.66489315283</v>
      </c>
      <c r="BH156" s="5">
        <f t="shared" si="24"/>
        <v>673081.36629561777</v>
      </c>
      <c r="BI156" s="150"/>
      <c r="BJ156" s="2">
        <v>151</v>
      </c>
      <c r="BK156" s="118">
        <v>49430</v>
      </c>
      <c r="BL156" s="5">
        <f t="shared" si="52"/>
        <v>516640.23438824544</v>
      </c>
      <c r="BM156" s="5">
        <f t="shared" si="53"/>
        <v>4348.8737853582215</v>
      </c>
      <c r="BN156" s="5">
        <f t="shared" si="25"/>
        <v>1227.5057025959054</v>
      </c>
      <c r="BO156" s="35">
        <f t="shared" si="26"/>
        <v>2.8511268481814553E-2</v>
      </c>
      <c r="BP156" s="5">
        <f t="shared" si="27"/>
        <v>3121.3680827623161</v>
      </c>
      <c r="BQ156" s="35">
        <f t="shared" si="28"/>
        <v>7.2499999999999995E-2</v>
      </c>
      <c r="BR156" s="5">
        <f t="shared" si="54"/>
        <v>122087.27131434996</v>
      </c>
      <c r="BS156" s="5">
        <f t="shared" si="55"/>
        <v>534592.6702747416</v>
      </c>
      <c r="BT156" s="5">
        <f t="shared" si="29"/>
        <v>515412.72868564952</v>
      </c>
      <c r="BU156" s="5">
        <f t="shared" si="30"/>
        <v>656679.94158909156</v>
      </c>
      <c r="BV156" s="150"/>
      <c r="BW156" s="2">
        <v>151</v>
      </c>
      <c r="BX156" s="118">
        <v>49430</v>
      </c>
      <c r="BY156" s="5">
        <f t="shared" si="56"/>
        <v>512733.54086190596</v>
      </c>
      <c r="BZ156" s="5">
        <f t="shared" si="57"/>
        <v>4241.3034067672888</v>
      </c>
      <c r="CA156" s="5">
        <f t="shared" si="31"/>
        <v>1250.3577517395038</v>
      </c>
      <c r="CB156" s="35">
        <f t="shared" si="32"/>
        <v>2.9263334315230875E-2</v>
      </c>
      <c r="CC156" s="5">
        <f t="shared" si="33"/>
        <v>2990.9456550277851</v>
      </c>
      <c r="CD156" s="35">
        <f t="shared" si="34"/>
        <v>7.0000000000000007E-2</v>
      </c>
      <c r="CE156" s="5">
        <f t="shared" si="58"/>
        <v>126016.816889833</v>
      </c>
      <c r="CF156" s="5">
        <f t="shared" si="59"/>
        <v>514419.99753202766</v>
      </c>
      <c r="CG156" s="5">
        <f t="shared" si="35"/>
        <v>511483.18311016646</v>
      </c>
      <c r="CH156" s="5">
        <f t="shared" si="36"/>
        <v>640436.81442186062</v>
      </c>
    </row>
    <row r="157" spans="9:86" ht="14.25" customHeight="1">
      <c r="I157" s="150"/>
      <c r="J157" s="2">
        <v>152</v>
      </c>
      <c r="K157" s="118">
        <v>49461</v>
      </c>
      <c r="L157" s="5">
        <f t="shared" si="37"/>
        <v>530245.6317095845</v>
      </c>
      <c r="M157" s="5">
        <f t="shared" si="0"/>
        <v>4789.3246008246488</v>
      </c>
      <c r="N157" s="5">
        <f t="shared" si="1"/>
        <v>1143.8858828212551</v>
      </c>
      <c r="O157" s="35">
        <f t="shared" si="2"/>
        <v>2.5887305378827025E-2</v>
      </c>
      <c r="P157" s="5">
        <f t="shared" si="3"/>
        <v>3645.4387180033937</v>
      </c>
      <c r="Q157" s="35">
        <f t="shared" si="4"/>
        <v>8.2500000000000004E-2</v>
      </c>
      <c r="R157" s="5">
        <f t="shared" si="38"/>
        <v>108398.25417323707</v>
      </c>
      <c r="S157" s="5">
        <f t="shared" si="39"/>
        <v>619579.0851521095</v>
      </c>
      <c r="T157" s="5">
        <f t="shared" si="5"/>
        <v>529101.74582676322</v>
      </c>
      <c r="U157" s="5">
        <f t="shared" si="6"/>
        <v>727977.33932534652</v>
      </c>
      <c r="V157" s="150"/>
      <c r="W157" s="2">
        <v>152</v>
      </c>
      <c r="X157" s="118">
        <v>49461</v>
      </c>
      <c r="Y157" s="5">
        <f t="shared" si="40"/>
        <v>526669.90960602544</v>
      </c>
      <c r="Z157" s="5">
        <f t="shared" si="41"/>
        <v>4677.7491584810314</v>
      </c>
      <c r="AA157" s="5">
        <f t="shared" si="7"/>
        <v>1166.616427774195</v>
      </c>
      <c r="AB157" s="35">
        <f t="shared" si="8"/>
        <v>2.6580970125600237E-2</v>
      </c>
      <c r="AC157" s="5">
        <f t="shared" si="9"/>
        <v>3511.1327307068364</v>
      </c>
      <c r="AD157" s="35">
        <f t="shared" si="10"/>
        <v>0.08</v>
      </c>
      <c r="AE157" s="5">
        <f t="shared" si="42"/>
        <v>111996.70682174887</v>
      </c>
      <c r="AF157" s="5">
        <f t="shared" si="43"/>
        <v>599021.16526736785</v>
      </c>
      <c r="AG157" s="5">
        <f t="shared" si="11"/>
        <v>525503.29317825125</v>
      </c>
      <c r="AH157" s="5">
        <f t="shared" si="12"/>
        <v>711017.87208911672</v>
      </c>
      <c r="AI157" s="150"/>
      <c r="AJ157" s="2">
        <v>152</v>
      </c>
      <c r="AK157" s="118">
        <v>49461</v>
      </c>
      <c r="AL157" s="5">
        <f t="shared" si="44"/>
        <v>523006.00994434225</v>
      </c>
      <c r="AM157" s="5">
        <f t="shared" si="45"/>
        <v>4567.1280654389093</v>
      </c>
      <c r="AN157" s="5">
        <f t="shared" si="13"/>
        <v>1189.3809178816991</v>
      </c>
      <c r="AO157" s="35">
        <f t="shared" si="14"/>
        <v>2.7289497143826821E-2</v>
      </c>
      <c r="AP157" s="5">
        <f t="shared" si="15"/>
        <v>3377.7471475572102</v>
      </c>
      <c r="AQ157" s="35">
        <f t="shared" si="16"/>
        <v>7.7499999999999999E-2</v>
      </c>
      <c r="AR157" s="5">
        <f t="shared" si="46"/>
        <v>115683.37097353942</v>
      </c>
      <c r="AS157" s="5">
        <f t="shared" si="47"/>
        <v>578520.09497317462</v>
      </c>
      <c r="AT157" s="5">
        <f t="shared" si="17"/>
        <v>521816.62902646058</v>
      </c>
      <c r="AU157" s="5">
        <f t="shared" si="18"/>
        <v>694203.46594671404</v>
      </c>
      <c r="AV157" s="150"/>
      <c r="AW157" s="2">
        <v>152</v>
      </c>
      <c r="AX157" s="118">
        <v>49461</v>
      </c>
      <c r="AY157" s="5">
        <f t="shared" si="48"/>
        <v>519253.66489315283</v>
      </c>
      <c r="AZ157" s="5">
        <f t="shared" si="49"/>
        <v>4457.4924920239573</v>
      </c>
      <c r="BA157" s="5">
        <f t="shared" si="19"/>
        <v>1212.1570864417522</v>
      </c>
      <c r="BB157" s="35">
        <f t="shared" si="20"/>
        <v>2.8013061863114905E-2</v>
      </c>
      <c r="BC157" s="5">
        <f t="shared" si="21"/>
        <v>3245.3354055822051</v>
      </c>
      <c r="BD157" s="35">
        <f t="shared" si="22"/>
        <v>7.4999999999999997E-2</v>
      </c>
      <c r="BE157" s="5">
        <f t="shared" si="50"/>
        <v>119458.49219328907</v>
      </c>
      <c r="BF157" s="5">
        <f t="shared" si="51"/>
        <v>558080.36659435264</v>
      </c>
      <c r="BG157" s="5">
        <f t="shared" si="23"/>
        <v>518041.50780671107</v>
      </c>
      <c r="BH157" s="5">
        <f t="shared" si="24"/>
        <v>677538.85878764174</v>
      </c>
      <c r="BI157" s="150"/>
      <c r="BJ157" s="2">
        <v>152</v>
      </c>
      <c r="BK157" s="118">
        <v>49461</v>
      </c>
      <c r="BL157" s="5">
        <f t="shared" si="52"/>
        <v>515412.72868564952</v>
      </c>
      <c r="BM157" s="5">
        <f t="shared" si="53"/>
        <v>4348.8737853582215</v>
      </c>
      <c r="BN157" s="5">
        <f t="shared" si="25"/>
        <v>1234.9218828824223</v>
      </c>
      <c r="BO157" s="35">
        <f t="shared" si="26"/>
        <v>2.8751836673454025E-2</v>
      </c>
      <c r="BP157" s="5">
        <f t="shared" si="27"/>
        <v>3113.9519024757992</v>
      </c>
      <c r="BQ157" s="35">
        <f t="shared" si="28"/>
        <v>7.2499999999999995E-2</v>
      </c>
      <c r="BR157" s="5">
        <f t="shared" si="54"/>
        <v>123322.19319723238</v>
      </c>
      <c r="BS157" s="5">
        <f t="shared" si="55"/>
        <v>537706.62217721739</v>
      </c>
      <c r="BT157" s="5">
        <f t="shared" si="29"/>
        <v>514177.8068027671</v>
      </c>
      <c r="BU157" s="5">
        <f t="shared" si="30"/>
        <v>661028.81537444983</v>
      </c>
      <c r="BV157" s="150"/>
      <c r="BW157" s="2">
        <v>152</v>
      </c>
      <c r="BX157" s="118">
        <v>49461</v>
      </c>
      <c r="BY157" s="5">
        <f t="shared" si="56"/>
        <v>511483.18311016646</v>
      </c>
      <c r="BZ157" s="5">
        <f t="shared" si="57"/>
        <v>4241.3034067672888</v>
      </c>
      <c r="CA157" s="5">
        <f t="shared" si="31"/>
        <v>1257.6515052913178</v>
      </c>
      <c r="CB157" s="35">
        <f t="shared" si="32"/>
        <v>2.9505990738008768E-2</v>
      </c>
      <c r="CC157" s="5">
        <f t="shared" si="33"/>
        <v>2983.651901475971</v>
      </c>
      <c r="CD157" s="35">
        <f t="shared" si="34"/>
        <v>7.0000000000000007E-2</v>
      </c>
      <c r="CE157" s="5">
        <f t="shared" si="58"/>
        <v>127274.46839512432</v>
      </c>
      <c r="CF157" s="5">
        <f t="shared" si="59"/>
        <v>517403.64943350363</v>
      </c>
      <c r="CG157" s="5">
        <f t="shared" si="35"/>
        <v>510225.53160487511</v>
      </c>
      <c r="CH157" s="5">
        <f t="shared" si="36"/>
        <v>644678.11782862793</v>
      </c>
    </row>
    <row r="158" spans="9:86" ht="14.25" customHeight="1">
      <c r="I158" s="150"/>
      <c r="J158" s="2">
        <v>153</v>
      </c>
      <c r="K158" s="118">
        <v>49491</v>
      </c>
      <c r="L158" s="5">
        <f t="shared" si="37"/>
        <v>529101.74582676322</v>
      </c>
      <c r="M158" s="5">
        <f t="shared" si="0"/>
        <v>4789.3246008246488</v>
      </c>
      <c r="N158" s="5">
        <f t="shared" si="1"/>
        <v>1151.7500982656516</v>
      </c>
      <c r="O158" s="35">
        <f t="shared" si="2"/>
        <v>2.6121632159030989E-2</v>
      </c>
      <c r="P158" s="5">
        <f t="shared" si="3"/>
        <v>3637.5745025589972</v>
      </c>
      <c r="Q158" s="35">
        <f t="shared" si="4"/>
        <v>8.2500000000000004E-2</v>
      </c>
      <c r="R158" s="5">
        <f t="shared" si="38"/>
        <v>109550.00427150272</v>
      </c>
      <c r="S158" s="5">
        <f t="shared" si="39"/>
        <v>623216.65965466853</v>
      </c>
      <c r="T158" s="5">
        <f t="shared" si="5"/>
        <v>527949.99572849751</v>
      </c>
      <c r="U158" s="5">
        <f t="shared" si="6"/>
        <v>732766.66392617126</v>
      </c>
      <c r="V158" s="150"/>
      <c r="W158" s="2">
        <v>153</v>
      </c>
      <c r="X158" s="118">
        <v>49491</v>
      </c>
      <c r="Y158" s="5">
        <f t="shared" si="40"/>
        <v>525503.29317825125</v>
      </c>
      <c r="Z158" s="5">
        <f t="shared" si="41"/>
        <v>4677.7491584810314</v>
      </c>
      <c r="AA158" s="5">
        <f t="shared" si="7"/>
        <v>1174.3938706260228</v>
      </c>
      <c r="AB158" s="35">
        <f t="shared" si="8"/>
        <v>2.6817579700175172E-2</v>
      </c>
      <c r="AC158" s="5">
        <f t="shared" si="9"/>
        <v>3503.3552878550086</v>
      </c>
      <c r="AD158" s="35">
        <f t="shared" si="10"/>
        <v>0.08</v>
      </c>
      <c r="AE158" s="5">
        <f t="shared" si="42"/>
        <v>113171.10069237489</v>
      </c>
      <c r="AF158" s="5">
        <f t="shared" si="43"/>
        <v>602524.52055522287</v>
      </c>
      <c r="AG158" s="5">
        <f t="shared" si="11"/>
        <v>524328.89930762525</v>
      </c>
      <c r="AH158" s="5">
        <f t="shared" si="12"/>
        <v>715695.62124759774</v>
      </c>
      <c r="AI158" s="150"/>
      <c r="AJ158" s="2">
        <v>153</v>
      </c>
      <c r="AK158" s="118">
        <v>49491</v>
      </c>
      <c r="AL158" s="5">
        <f t="shared" si="44"/>
        <v>521816.62902646058</v>
      </c>
      <c r="AM158" s="5">
        <f t="shared" si="45"/>
        <v>4567.1280654389093</v>
      </c>
      <c r="AN158" s="5">
        <f t="shared" si="13"/>
        <v>1197.0623363096847</v>
      </c>
      <c r="AO158" s="35">
        <f t="shared" si="14"/>
        <v>2.7528344703226775E-2</v>
      </c>
      <c r="AP158" s="5">
        <f t="shared" si="15"/>
        <v>3370.0657291292246</v>
      </c>
      <c r="AQ158" s="35">
        <f t="shared" si="16"/>
        <v>7.7499999999999999E-2</v>
      </c>
      <c r="AR158" s="5">
        <f t="shared" si="46"/>
        <v>116880.4333098491</v>
      </c>
      <c r="AS158" s="5">
        <f t="shared" si="47"/>
        <v>581890.16070230387</v>
      </c>
      <c r="AT158" s="5">
        <f t="shared" si="17"/>
        <v>520619.56669015088</v>
      </c>
      <c r="AU158" s="5">
        <f t="shared" si="18"/>
        <v>698770.59401215299</v>
      </c>
      <c r="AV158" s="150"/>
      <c r="AW158" s="2">
        <v>153</v>
      </c>
      <c r="AX158" s="118">
        <v>49491</v>
      </c>
      <c r="AY158" s="5">
        <f t="shared" si="48"/>
        <v>518041.50780671107</v>
      </c>
      <c r="AZ158" s="5">
        <f t="shared" si="49"/>
        <v>4457.4924920239573</v>
      </c>
      <c r="BA158" s="5">
        <f t="shared" si="19"/>
        <v>1219.7330682320135</v>
      </c>
      <c r="BB158" s="35">
        <f t="shared" si="20"/>
        <v>2.8254100488498628E-2</v>
      </c>
      <c r="BC158" s="5">
        <f t="shared" si="21"/>
        <v>3237.7594237919438</v>
      </c>
      <c r="BD158" s="35">
        <f t="shared" si="22"/>
        <v>7.4999999999999997E-2</v>
      </c>
      <c r="BE158" s="5">
        <f t="shared" si="50"/>
        <v>120678.22526152109</v>
      </c>
      <c r="BF158" s="5">
        <f t="shared" si="51"/>
        <v>561318.12601814454</v>
      </c>
      <c r="BG158" s="5">
        <f t="shared" si="23"/>
        <v>516821.77473847906</v>
      </c>
      <c r="BH158" s="5">
        <f t="shared" si="24"/>
        <v>681996.3512796656</v>
      </c>
      <c r="BI158" s="150"/>
      <c r="BJ158" s="2">
        <v>153</v>
      </c>
      <c r="BK158" s="118">
        <v>49491</v>
      </c>
      <c r="BL158" s="5">
        <f t="shared" si="52"/>
        <v>514177.8068027671</v>
      </c>
      <c r="BM158" s="5">
        <f t="shared" si="53"/>
        <v>4348.8737853582215</v>
      </c>
      <c r="BN158" s="5">
        <f t="shared" si="25"/>
        <v>1242.3828692581706</v>
      </c>
      <c r="BO158" s="35">
        <f t="shared" si="26"/>
        <v>2.8995017353630782E-2</v>
      </c>
      <c r="BP158" s="5">
        <f t="shared" si="27"/>
        <v>3106.490916100051</v>
      </c>
      <c r="BQ158" s="35">
        <f t="shared" si="28"/>
        <v>7.2499999999999995E-2</v>
      </c>
      <c r="BR158" s="5">
        <f t="shared" si="54"/>
        <v>124564.57606649055</v>
      </c>
      <c r="BS158" s="5">
        <f t="shared" si="55"/>
        <v>540813.11309331749</v>
      </c>
      <c r="BT158" s="5">
        <f t="shared" si="29"/>
        <v>512935.42393350892</v>
      </c>
      <c r="BU158" s="5">
        <f t="shared" si="30"/>
        <v>665377.68915980798</v>
      </c>
      <c r="BV158" s="150"/>
      <c r="BW158" s="2">
        <v>153</v>
      </c>
      <c r="BX158" s="118">
        <v>49491</v>
      </c>
      <c r="BY158" s="5">
        <f t="shared" si="56"/>
        <v>510225.53160487511</v>
      </c>
      <c r="BZ158" s="5">
        <f t="shared" si="57"/>
        <v>4241.3034067672888</v>
      </c>
      <c r="CA158" s="5">
        <f t="shared" si="31"/>
        <v>1264.9878057388505</v>
      </c>
      <c r="CB158" s="35">
        <f t="shared" si="32"/>
        <v>2.9751262390024163E-2</v>
      </c>
      <c r="CC158" s="5">
        <f t="shared" si="33"/>
        <v>2976.3156010284383</v>
      </c>
      <c r="CD158" s="35">
        <f t="shared" si="34"/>
        <v>7.0000000000000007E-2</v>
      </c>
      <c r="CE158" s="5">
        <f t="shared" si="58"/>
        <v>128539.45620086318</v>
      </c>
      <c r="CF158" s="5">
        <f t="shared" si="59"/>
        <v>520379.96503453207</v>
      </c>
      <c r="CG158" s="5">
        <f t="shared" si="35"/>
        <v>508960.54379913624</v>
      </c>
      <c r="CH158" s="5">
        <f t="shared" si="36"/>
        <v>648919.42123539525</v>
      </c>
    </row>
    <row r="159" spans="9:86" ht="14.25" customHeight="1">
      <c r="I159" s="150"/>
      <c r="J159" s="2">
        <v>154</v>
      </c>
      <c r="K159" s="118">
        <v>49522</v>
      </c>
      <c r="L159" s="5">
        <f t="shared" si="37"/>
        <v>527949.99572849751</v>
      </c>
      <c r="M159" s="5">
        <f t="shared" si="0"/>
        <v>4789.3246008246488</v>
      </c>
      <c r="N159" s="5">
        <f t="shared" si="1"/>
        <v>1159.6683801912282</v>
      </c>
      <c r="O159" s="35">
        <f t="shared" si="2"/>
        <v>2.635859584219253E-2</v>
      </c>
      <c r="P159" s="5">
        <f t="shared" si="3"/>
        <v>3629.6562206334206</v>
      </c>
      <c r="Q159" s="35">
        <f t="shared" si="4"/>
        <v>8.2500000000000004E-2</v>
      </c>
      <c r="R159" s="5">
        <f t="shared" si="38"/>
        <v>110709.67265169395</v>
      </c>
      <c r="S159" s="5">
        <f t="shared" si="39"/>
        <v>626846.31587530195</v>
      </c>
      <c r="T159" s="5">
        <f t="shared" si="5"/>
        <v>526790.32734830631</v>
      </c>
      <c r="U159" s="5">
        <f t="shared" si="6"/>
        <v>737555.98852699588</v>
      </c>
      <c r="V159" s="150"/>
      <c r="W159" s="2">
        <v>154</v>
      </c>
      <c r="X159" s="118">
        <v>49522</v>
      </c>
      <c r="Y159" s="5">
        <f t="shared" si="40"/>
        <v>524328.89930762525</v>
      </c>
      <c r="Z159" s="5">
        <f t="shared" si="41"/>
        <v>4677.7491584810314</v>
      </c>
      <c r="AA159" s="5">
        <f t="shared" si="7"/>
        <v>1182.2231630968627</v>
      </c>
      <c r="AB159" s="35">
        <f t="shared" si="8"/>
        <v>2.7056830123031207E-2</v>
      </c>
      <c r="AC159" s="5">
        <f t="shared" si="9"/>
        <v>3495.5259953841687</v>
      </c>
      <c r="AD159" s="35">
        <f t="shared" si="10"/>
        <v>0.08</v>
      </c>
      <c r="AE159" s="5">
        <f t="shared" si="42"/>
        <v>114353.32385547175</v>
      </c>
      <c r="AF159" s="5">
        <f t="shared" si="43"/>
        <v>606020.04655060708</v>
      </c>
      <c r="AG159" s="5">
        <f t="shared" si="11"/>
        <v>523146.67614452838</v>
      </c>
      <c r="AH159" s="5">
        <f t="shared" si="12"/>
        <v>720373.37040607887</v>
      </c>
      <c r="AI159" s="150"/>
      <c r="AJ159" s="2">
        <v>154</v>
      </c>
      <c r="AK159" s="118">
        <v>49522</v>
      </c>
      <c r="AL159" s="5">
        <f t="shared" si="44"/>
        <v>520619.56669015088</v>
      </c>
      <c r="AM159" s="5">
        <f t="shared" si="45"/>
        <v>4567.1280654389093</v>
      </c>
      <c r="AN159" s="5">
        <f t="shared" si="13"/>
        <v>1204.7933638983513</v>
      </c>
      <c r="AO159" s="35">
        <f t="shared" si="14"/>
        <v>2.7769836732595716E-2</v>
      </c>
      <c r="AP159" s="5">
        <f t="shared" si="15"/>
        <v>3362.3347015405579</v>
      </c>
      <c r="AQ159" s="35">
        <f t="shared" si="16"/>
        <v>7.7499999999999999E-2</v>
      </c>
      <c r="AR159" s="5">
        <f t="shared" si="46"/>
        <v>118085.22667374746</v>
      </c>
      <c r="AS159" s="5">
        <f t="shared" si="47"/>
        <v>585252.4954038444</v>
      </c>
      <c r="AT159" s="5">
        <f t="shared" si="17"/>
        <v>519414.77332625253</v>
      </c>
      <c r="AU159" s="5">
        <f t="shared" si="18"/>
        <v>703337.72207759181</v>
      </c>
      <c r="AV159" s="150"/>
      <c r="AW159" s="2">
        <v>154</v>
      </c>
      <c r="AX159" s="118">
        <v>49522</v>
      </c>
      <c r="AY159" s="5">
        <f t="shared" si="48"/>
        <v>516821.77473847906</v>
      </c>
      <c r="AZ159" s="5">
        <f t="shared" si="49"/>
        <v>4457.4924920239573</v>
      </c>
      <c r="BA159" s="5">
        <f t="shared" si="19"/>
        <v>1227.3563999084636</v>
      </c>
      <c r="BB159" s="35">
        <f t="shared" si="20"/>
        <v>2.8497786894436349E-2</v>
      </c>
      <c r="BC159" s="5">
        <f t="shared" si="21"/>
        <v>3230.1360921154937</v>
      </c>
      <c r="BD159" s="35">
        <f t="shared" si="22"/>
        <v>7.4999999999999997E-2</v>
      </c>
      <c r="BE159" s="5">
        <f t="shared" si="50"/>
        <v>121905.58166142955</v>
      </c>
      <c r="BF159" s="5">
        <f t="shared" si="51"/>
        <v>564548.26211026008</v>
      </c>
      <c r="BG159" s="5">
        <f t="shared" si="23"/>
        <v>515594.41833857057</v>
      </c>
      <c r="BH159" s="5">
        <f t="shared" si="24"/>
        <v>686453.84377168957</v>
      </c>
      <c r="BI159" s="150"/>
      <c r="BJ159" s="2">
        <v>154</v>
      </c>
      <c r="BK159" s="118">
        <v>49522</v>
      </c>
      <c r="BL159" s="5">
        <f t="shared" si="52"/>
        <v>512935.42393350892</v>
      </c>
      <c r="BM159" s="5">
        <f t="shared" si="53"/>
        <v>4348.8737853582215</v>
      </c>
      <c r="BN159" s="5">
        <f t="shared" si="25"/>
        <v>1249.8889324266052</v>
      </c>
      <c r="BO159" s="35">
        <f t="shared" si="26"/>
        <v>2.9240848826739475E-2</v>
      </c>
      <c r="BP159" s="5">
        <f t="shared" si="27"/>
        <v>3098.9848529316164</v>
      </c>
      <c r="BQ159" s="35">
        <f t="shared" si="28"/>
        <v>7.2499999999999995E-2</v>
      </c>
      <c r="BR159" s="5">
        <f t="shared" si="54"/>
        <v>125814.46499891716</v>
      </c>
      <c r="BS159" s="5">
        <f t="shared" si="55"/>
        <v>543912.09794624906</v>
      </c>
      <c r="BT159" s="5">
        <f t="shared" si="29"/>
        <v>511685.53500108235</v>
      </c>
      <c r="BU159" s="5">
        <f t="shared" si="30"/>
        <v>669726.56294516625</v>
      </c>
      <c r="BV159" s="150"/>
      <c r="BW159" s="2">
        <v>154</v>
      </c>
      <c r="BX159" s="118">
        <v>49522</v>
      </c>
      <c r="BY159" s="5">
        <f t="shared" si="56"/>
        <v>508960.54379913624</v>
      </c>
      <c r="BZ159" s="5">
        <f t="shared" si="57"/>
        <v>4241.3034067672888</v>
      </c>
      <c r="CA159" s="5">
        <f t="shared" si="31"/>
        <v>1272.3669012723271</v>
      </c>
      <c r="CB159" s="35">
        <f t="shared" si="32"/>
        <v>2.99991875623539E-2</v>
      </c>
      <c r="CC159" s="5">
        <f t="shared" si="33"/>
        <v>2968.9365054949617</v>
      </c>
      <c r="CD159" s="35">
        <f t="shared" si="34"/>
        <v>7.0000000000000007E-2</v>
      </c>
      <c r="CE159" s="5">
        <f t="shared" si="58"/>
        <v>129811.8231021355</v>
      </c>
      <c r="CF159" s="5">
        <f t="shared" si="59"/>
        <v>523348.90154002706</v>
      </c>
      <c r="CG159" s="5">
        <f t="shared" si="35"/>
        <v>507688.17689786392</v>
      </c>
      <c r="CH159" s="5">
        <f t="shared" si="36"/>
        <v>653160.72464216256</v>
      </c>
    </row>
    <row r="160" spans="9:86" ht="14.25" customHeight="1">
      <c r="I160" s="150"/>
      <c r="J160" s="2">
        <v>155</v>
      </c>
      <c r="K160" s="118">
        <v>49553</v>
      </c>
      <c r="L160" s="5">
        <f t="shared" si="37"/>
        <v>526790.32734830631</v>
      </c>
      <c r="M160" s="5">
        <f t="shared" si="0"/>
        <v>4789.3246008246488</v>
      </c>
      <c r="N160" s="5">
        <f t="shared" si="1"/>
        <v>1167.641100305043</v>
      </c>
      <c r="O160" s="35">
        <f t="shared" si="2"/>
        <v>2.6598235533653189E-2</v>
      </c>
      <c r="P160" s="5">
        <f t="shared" si="3"/>
        <v>3621.6835005196058</v>
      </c>
      <c r="Q160" s="35">
        <f t="shared" si="4"/>
        <v>8.2500000000000004E-2</v>
      </c>
      <c r="R160" s="5">
        <f t="shared" si="38"/>
        <v>111877.313751999</v>
      </c>
      <c r="S160" s="5">
        <f t="shared" si="39"/>
        <v>630467.99937582156</v>
      </c>
      <c r="T160" s="5">
        <f t="shared" si="5"/>
        <v>525622.68624800129</v>
      </c>
      <c r="U160" s="5">
        <f t="shared" si="6"/>
        <v>742345.31312782061</v>
      </c>
      <c r="V160" s="150"/>
      <c r="W160" s="2">
        <v>155</v>
      </c>
      <c r="X160" s="118">
        <v>49553</v>
      </c>
      <c r="Y160" s="5">
        <f t="shared" si="40"/>
        <v>523146.67614452838</v>
      </c>
      <c r="Z160" s="5">
        <f t="shared" si="41"/>
        <v>4677.7491584810314</v>
      </c>
      <c r="AA160" s="5">
        <f t="shared" si="7"/>
        <v>1190.1046508508421</v>
      </c>
      <c r="AB160" s="35">
        <f t="shared" si="8"/>
        <v>2.7298760484267437E-2</v>
      </c>
      <c r="AC160" s="5">
        <f t="shared" si="9"/>
        <v>3487.6445076301893</v>
      </c>
      <c r="AD160" s="35">
        <f t="shared" si="10"/>
        <v>0.08</v>
      </c>
      <c r="AE160" s="5">
        <f t="shared" si="42"/>
        <v>115543.4285063226</v>
      </c>
      <c r="AF160" s="5">
        <f t="shared" si="43"/>
        <v>609507.69105823722</v>
      </c>
      <c r="AG160" s="5">
        <f t="shared" si="11"/>
        <v>521956.57149367756</v>
      </c>
      <c r="AH160" s="5">
        <f t="shared" si="12"/>
        <v>725051.11956455978</v>
      </c>
      <c r="AI160" s="150"/>
      <c r="AJ160" s="2">
        <v>155</v>
      </c>
      <c r="AK160" s="118">
        <v>49553</v>
      </c>
      <c r="AL160" s="5">
        <f t="shared" si="44"/>
        <v>519414.77332625253</v>
      </c>
      <c r="AM160" s="5">
        <f t="shared" si="45"/>
        <v>4567.1280654389093</v>
      </c>
      <c r="AN160" s="5">
        <f t="shared" si="13"/>
        <v>1212.5743210401952</v>
      </c>
      <c r="AO160" s="35">
        <f t="shared" si="14"/>
        <v>2.8014012307159965E-2</v>
      </c>
      <c r="AP160" s="5">
        <f t="shared" si="15"/>
        <v>3354.5537443987141</v>
      </c>
      <c r="AQ160" s="35">
        <f t="shared" si="16"/>
        <v>7.7499999999999999E-2</v>
      </c>
      <c r="AR160" s="5">
        <f t="shared" si="46"/>
        <v>119297.80099478766</v>
      </c>
      <c r="AS160" s="5">
        <f t="shared" si="47"/>
        <v>588607.04914824315</v>
      </c>
      <c r="AT160" s="5">
        <f t="shared" si="17"/>
        <v>518202.19900521234</v>
      </c>
      <c r="AU160" s="5">
        <f t="shared" si="18"/>
        <v>707904.85014303075</v>
      </c>
      <c r="AV160" s="150"/>
      <c r="AW160" s="2">
        <v>155</v>
      </c>
      <c r="AX160" s="118">
        <v>49553</v>
      </c>
      <c r="AY160" s="5">
        <f t="shared" si="48"/>
        <v>515594.41833857057</v>
      </c>
      <c r="AZ160" s="5">
        <f t="shared" si="49"/>
        <v>4457.4924920239573</v>
      </c>
      <c r="BA160" s="5">
        <f t="shared" si="19"/>
        <v>1235.0273774078914</v>
      </c>
      <c r="BB160" s="35">
        <f t="shared" si="20"/>
        <v>2.8744160141708074E-2</v>
      </c>
      <c r="BC160" s="5">
        <f t="shared" si="21"/>
        <v>3222.4651146160659</v>
      </c>
      <c r="BD160" s="35">
        <f t="shared" si="22"/>
        <v>7.4999999999999997E-2</v>
      </c>
      <c r="BE160" s="5">
        <f t="shared" si="50"/>
        <v>123140.60903883744</v>
      </c>
      <c r="BF160" s="5">
        <f t="shared" si="51"/>
        <v>567770.72722487617</v>
      </c>
      <c r="BG160" s="5">
        <f t="shared" si="23"/>
        <v>514359.39096116269</v>
      </c>
      <c r="BH160" s="5">
        <f t="shared" si="24"/>
        <v>690911.33626371366</v>
      </c>
      <c r="BI160" s="150"/>
      <c r="BJ160" s="2">
        <v>155</v>
      </c>
      <c r="BK160" s="118">
        <v>49553</v>
      </c>
      <c r="BL160" s="5">
        <f t="shared" si="52"/>
        <v>511685.53500108235</v>
      </c>
      <c r="BM160" s="5">
        <f t="shared" si="53"/>
        <v>4348.8737853582215</v>
      </c>
      <c r="BN160" s="5">
        <f t="shared" si="25"/>
        <v>1257.4403447266823</v>
      </c>
      <c r="BO160" s="35">
        <f t="shared" si="26"/>
        <v>2.9489370139588307E-2</v>
      </c>
      <c r="BP160" s="5">
        <f t="shared" si="27"/>
        <v>3091.4334406315393</v>
      </c>
      <c r="BQ160" s="35">
        <f t="shared" si="28"/>
        <v>7.2499999999999995E-2</v>
      </c>
      <c r="BR160" s="5">
        <f t="shared" si="54"/>
        <v>127071.90534364384</v>
      </c>
      <c r="BS160" s="5">
        <f t="shared" si="55"/>
        <v>547003.53138688055</v>
      </c>
      <c r="BT160" s="5">
        <f t="shared" si="29"/>
        <v>510428.09465635568</v>
      </c>
      <c r="BU160" s="5">
        <f t="shared" si="30"/>
        <v>674075.43673052441</v>
      </c>
      <c r="BV160" s="150"/>
      <c r="BW160" s="2">
        <v>155</v>
      </c>
      <c r="BX160" s="118">
        <v>49553</v>
      </c>
      <c r="BY160" s="5">
        <f t="shared" si="56"/>
        <v>507688.17689786392</v>
      </c>
      <c r="BZ160" s="5">
        <f t="shared" si="57"/>
        <v>4241.3034067672888</v>
      </c>
      <c r="CA160" s="5">
        <f t="shared" si="31"/>
        <v>1279.7890415297493</v>
      </c>
      <c r="CB160" s="35">
        <f t="shared" si="32"/>
        <v>3.0249805288348457E-2</v>
      </c>
      <c r="CC160" s="5">
        <f t="shared" si="33"/>
        <v>2961.5143652375396</v>
      </c>
      <c r="CD160" s="35">
        <f t="shared" si="34"/>
        <v>7.0000000000000007E-2</v>
      </c>
      <c r="CE160" s="5">
        <f t="shared" si="58"/>
        <v>131091.61214366526</v>
      </c>
      <c r="CF160" s="5">
        <f t="shared" si="59"/>
        <v>526310.41590526456</v>
      </c>
      <c r="CG160" s="5">
        <f t="shared" si="35"/>
        <v>506408.38785633416</v>
      </c>
      <c r="CH160" s="5">
        <f t="shared" si="36"/>
        <v>657402.02804892976</v>
      </c>
    </row>
    <row r="161" spans="9:86" ht="14.25" customHeight="1">
      <c r="I161" s="150"/>
      <c r="J161" s="2">
        <v>156</v>
      </c>
      <c r="K161" s="118">
        <v>49583</v>
      </c>
      <c r="L161" s="5">
        <f t="shared" si="37"/>
        <v>525622.68624800129</v>
      </c>
      <c r="M161" s="5">
        <f t="shared" si="0"/>
        <v>4789.3246008246488</v>
      </c>
      <c r="N161" s="5">
        <f t="shared" si="1"/>
        <v>1175.6686328696401</v>
      </c>
      <c r="O161" s="35">
        <f t="shared" si="2"/>
        <v>2.6840591099941948E-2</v>
      </c>
      <c r="P161" s="5">
        <f t="shared" si="3"/>
        <v>3613.6559679550087</v>
      </c>
      <c r="Q161" s="35">
        <f t="shared" si="4"/>
        <v>8.2500000000000004E-2</v>
      </c>
      <c r="R161" s="5">
        <f t="shared" si="38"/>
        <v>113052.98238486864</v>
      </c>
      <c r="S161" s="5">
        <f t="shared" si="39"/>
        <v>634081.65534377657</v>
      </c>
      <c r="T161" s="5">
        <f t="shared" si="5"/>
        <v>524447.01761513168</v>
      </c>
      <c r="U161" s="5">
        <f t="shared" si="6"/>
        <v>747134.63772864523</v>
      </c>
      <c r="V161" s="150"/>
      <c r="W161" s="2">
        <v>156</v>
      </c>
      <c r="X161" s="118">
        <v>49583</v>
      </c>
      <c r="Y161" s="5">
        <f t="shared" si="40"/>
        <v>521956.57149367756</v>
      </c>
      <c r="Z161" s="5">
        <f t="shared" si="41"/>
        <v>4677.7491584810314</v>
      </c>
      <c r="AA161" s="5">
        <f t="shared" si="7"/>
        <v>1198.0386818565139</v>
      </c>
      <c r="AB161" s="35">
        <f t="shared" si="8"/>
        <v>2.754341063498289E-2</v>
      </c>
      <c r="AC161" s="5">
        <f t="shared" si="9"/>
        <v>3479.7104766245175</v>
      </c>
      <c r="AD161" s="35">
        <f t="shared" si="10"/>
        <v>0.08</v>
      </c>
      <c r="AE161" s="5">
        <f t="shared" si="42"/>
        <v>116741.46718817911</v>
      </c>
      <c r="AF161" s="5">
        <f t="shared" si="43"/>
        <v>612987.40153486177</v>
      </c>
      <c r="AG161" s="5">
        <f t="shared" si="11"/>
        <v>520758.53281182103</v>
      </c>
      <c r="AH161" s="5">
        <f t="shared" si="12"/>
        <v>729728.86872304091</v>
      </c>
      <c r="AI161" s="150"/>
      <c r="AJ161" s="2">
        <v>156</v>
      </c>
      <c r="AK161" s="118">
        <v>49583</v>
      </c>
      <c r="AL161" s="5">
        <f t="shared" si="44"/>
        <v>518202.19900521234</v>
      </c>
      <c r="AM161" s="5">
        <f t="shared" si="45"/>
        <v>4567.1280654389093</v>
      </c>
      <c r="AN161" s="5">
        <f t="shared" si="13"/>
        <v>1220.4055301969129</v>
      </c>
      <c r="AO161" s="35">
        <f t="shared" si="14"/>
        <v>2.8260911262971401E-2</v>
      </c>
      <c r="AP161" s="5">
        <f t="shared" si="15"/>
        <v>3346.7225352419964</v>
      </c>
      <c r="AQ161" s="35">
        <f t="shared" si="16"/>
        <v>7.7499999999999999E-2</v>
      </c>
      <c r="AR161" s="5">
        <f t="shared" si="46"/>
        <v>120518.20652498456</v>
      </c>
      <c r="AS161" s="5">
        <f t="shared" si="47"/>
        <v>591953.77168348513</v>
      </c>
      <c r="AT161" s="5">
        <f t="shared" si="17"/>
        <v>516981.79347501544</v>
      </c>
      <c r="AU161" s="5">
        <f t="shared" si="18"/>
        <v>712471.97820846969</v>
      </c>
      <c r="AV161" s="150"/>
      <c r="AW161" s="2">
        <v>156</v>
      </c>
      <c r="AX161" s="118">
        <v>49583</v>
      </c>
      <c r="AY161" s="5">
        <f t="shared" si="48"/>
        <v>514359.39096116269</v>
      </c>
      <c r="AZ161" s="5">
        <f t="shared" si="49"/>
        <v>4457.4924920239573</v>
      </c>
      <c r="BA161" s="5">
        <f t="shared" si="19"/>
        <v>1242.7462985166908</v>
      </c>
      <c r="BB161" s="35">
        <f t="shared" si="20"/>
        <v>2.8993260051756904E-2</v>
      </c>
      <c r="BC161" s="5">
        <f t="shared" si="21"/>
        <v>3214.7461935072665</v>
      </c>
      <c r="BD161" s="35">
        <f t="shared" si="22"/>
        <v>7.4999999999999997E-2</v>
      </c>
      <c r="BE161" s="5">
        <f t="shared" si="50"/>
        <v>124383.35533735414</v>
      </c>
      <c r="BF161" s="5">
        <f t="shared" si="51"/>
        <v>570985.47341838339</v>
      </c>
      <c r="BG161" s="5">
        <f t="shared" si="23"/>
        <v>513116.64466264599</v>
      </c>
      <c r="BH161" s="5">
        <f t="shared" si="24"/>
        <v>695368.82875573752</v>
      </c>
      <c r="BI161" s="150"/>
      <c r="BJ161" s="2">
        <v>156</v>
      </c>
      <c r="BK161" s="118">
        <v>49583</v>
      </c>
      <c r="BL161" s="5">
        <f t="shared" si="52"/>
        <v>510428.09465635568</v>
      </c>
      <c r="BM161" s="5">
        <f t="shared" si="53"/>
        <v>4348.8737853582215</v>
      </c>
      <c r="BN161" s="5">
        <f t="shared" si="25"/>
        <v>1265.0373801427395</v>
      </c>
      <c r="BO161" s="35">
        <f t="shared" si="26"/>
        <v>2.974062109949702E-2</v>
      </c>
      <c r="BP161" s="5">
        <f t="shared" si="27"/>
        <v>3083.836405215482</v>
      </c>
      <c r="BQ161" s="35">
        <f t="shared" si="28"/>
        <v>7.2499999999999995E-2</v>
      </c>
      <c r="BR161" s="5">
        <f t="shared" si="54"/>
        <v>128336.94272378657</v>
      </c>
      <c r="BS161" s="5">
        <f t="shared" si="55"/>
        <v>550087.36779209599</v>
      </c>
      <c r="BT161" s="5">
        <f t="shared" si="29"/>
        <v>509163.05727621296</v>
      </c>
      <c r="BU161" s="5">
        <f t="shared" si="30"/>
        <v>678424.31051588256</v>
      </c>
      <c r="BV161" s="150"/>
      <c r="BW161" s="2">
        <v>156</v>
      </c>
      <c r="BX161" s="118">
        <v>49583</v>
      </c>
      <c r="BY161" s="5">
        <f t="shared" si="56"/>
        <v>506408.38785633416</v>
      </c>
      <c r="BZ161" s="5">
        <f t="shared" si="57"/>
        <v>4241.3034067672888</v>
      </c>
      <c r="CA161" s="5">
        <f t="shared" si="31"/>
        <v>1287.2544776053396</v>
      </c>
      <c r="CB161" s="35">
        <f t="shared" si="32"/>
        <v>3.0503155361728207E-2</v>
      </c>
      <c r="CC161" s="5">
        <f t="shared" si="33"/>
        <v>2954.0489291619492</v>
      </c>
      <c r="CD161" s="35">
        <f t="shared" si="34"/>
        <v>7.0000000000000007E-2</v>
      </c>
      <c r="CE161" s="5">
        <f t="shared" si="58"/>
        <v>132378.8666212706</v>
      </c>
      <c r="CF161" s="5">
        <f t="shared" si="59"/>
        <v>529264.46483442653</v>
      </c>
      <c r="CG161" s="5">
        <f t="shared" si="35"/>
        <v>505121.13337872882</v>
      </c>
      <c r="CH161" s="5">
        <f t="shared" si="36"/>
        <v>661643.33145569707</v>
      </c>
    </row>
    <row r="162" spans="9:86" ht="14.25" customHeight="1">
      <c r="I162" s="150"/>
      <c r="J162" s="2">
        <v>157</v>
      </c>
      <c r="K162" s="118">
        <v>49614</v>
      </c>
      <c r="L162" s="5">
        <f t="shared" si="37"/>
        <v>524447.01761513168</v>
      </c>
      <c r="M162" s="5">
        <f t="shared" si="0"/>
        <v>4789.3246008246488</v>
      </c>
      <c r="N162" s="5">
        <f t="shared" si="1"/>
        <v>1183.7513547206186</v>
      </c>
      <c r="O162" s="35">
        <f t="shared" si="2"/>
        <v>2.7085703187413015E-2</v>
      </c>
      <c r="P162" s="5">
        <f t="shared" si="3"/>
        <v>3605.5732461040302</v>
      </c>
      <c r="Q162" s="35">
        <f t="shared" si="4"/>
        <v>8.2500000000000004E-2</v>
      </c>
      <c r="R162" s="5">
        <f t="shared" si="38"/>
        <v>114236.73373958925</v>
      </c>
      <c r="S162" s="5">
        <f t="shared" si="39"/>
        <v>637687.22858988063</v>
      </c>
      <c r="T162" s="5">
        <f t="shared" si="5"/>
        <v>523263.26626041107</v>
      </c>
      <c r="U162" s="5">
        <f t="shared" si="6"/>
        <v>751923.96232946985</v>
      </c>
      <c r="V162" s="150"/>
      <c r="W162" s="2">
        <v>157</v>
      </c>
      <c r="X162" s="118">
        <v>49614</v>
      </c>
      <c r="Y162" s="5">
        <f t="shared" si="40"/>
        <v>520758.53281182103</v>
      </c>
      <c r="Z162" s="5">
        <f t="shared" si="41"/>
        <v>4677.7491584810314</v>
      </c>
      <c r="AA162" s="5">
        <f t="shared" si="7"/>
        <v>1206.0256064022242</v>
      </c>
      <c r="AB162" s="35">
        <f t="shared" si="8"/>
        <v>2.7790821205912607E-2</v>
      </c>
      <c r="AC162" s="5">
        <f t="shared" si="9"/>
        <v>3471.7235520788072</v>
      </c>
      <c r="AD162" s="35">
        <f t="shared" si="10"/>
        <v>0.08</v>
      </c>
      <c r="AE162" s="5">
        <f t="shared" si="42"/>
        <v>117947.49279458134</v>
      </c>
      <c r="AF162" s="5">
        <f t="shared" si="43"/>
        <v>616459.12508694059</v>
      </c>
      <c r="AG162" s="5">
        <f t="shared" si="11"/>
        <v>519552.50720541883</v>
      </c>
      <c r="AH162" s="5">
        <f t="shared" si="12"/>
        <v>734406.61788152193</v>
      </c>
      <c r="AI162" s="150"/>
      <c r="AJ162" s="2">
        <v>157</v>
      </c>
      <c r="AK162" s="118">
        <v>49614</v>
      </c>
      <c r="AL162" s="5">
        <f t="shared" si="44"/>
        <v>516981.79347501544</v>
      </c>
      <c r="AM162" s="5">
        <f t="shared" si="45"/>
        <v>4567.1280654389093</v>
      </c>
      <c r="AN162" s="5">
        <f t="shared" si="13"/>
        <v>1228.287315912768</v>
      </c>
      <c r="AO162" s="35">
        <f t="shared" si="14"/>
        <v>2.8510574215541575E-2</v>
      </c>
      <c r="AP162" s="5">
        <f t="shared" si="15"/>
        <v>3338.8407495261413</v>
      </c>
      <c r="AQ162" s="35">
        <f t="shared" si="16"/>
        <v>7.7499999999999999E-2</v>
      </c>
      <c r="AR162" s="5">
        <f t="shared" si="46"/>
        <v>121746.49384089732</v>
      </c>
      <c r="AS162" s="5">
        <f t="shared" si="47"/>
        <v>595292.61243301129</v>
      </c>
      <c r="AT162" s="5">
        <f t="shared" si="17"/>
        <v>515753.50615910266</v>
      </c>
      <c r="AU162" s="5">
        <f t="shared" si="18"/>
        <v>717039.10627390863</v>
      </c>
      <c r="AV162" s="150"/>
      <c r="AW162" s="2">
        <v>157</v>
      </c>
      <c r="AX162" s="118">
        <v>49614</v>
      </c>
      <c r="AY162" s="5">
        <f t="shared" si="48"/>
        <v>513116.64466264599</v>
      </c>
      <c r="AZ162" s="5">
        <f t="shared" si="49"/>
        <v>4457.4924920239573</v>
      </c>
      <c r="BA162" s="5">
        <f t="shared" si="19"/>
        <v>1250.5134628824203</v>
      </c>
      <c r="BB162" s="35">
        <f t="shared" si="20"/>
        <v>2.9245127225321261E-2</v>
      </c>
      <c r="BC162" s="5">
        <f t="shared" si="21"/>
        <v>3206.979029141537</v>
      </c>
      <c r="BD162" s="35">
        <f t="shared" si="22"/>
        <v>7.4999999999999997E-2</v>
      </c>
      <c r="BE162" s="5">
        <f t="shared" si="50"/>
        <v>125633.86880023655</v>
      </c>
      <c r="BF162" s="5">
        <f t="shared" si="51"/>
        <v>574192.45244752488</v>
      </c>
      <c r="BG162" s="5">
        <f t="shared" si="23"/>
        <v>511866.13119976356</v>
      </c>
      <c r="BH162" s="5">
        <f t="shared" si="24"/>
        <v>699826.32124776137</v>
      </c>
      <c r="BI162" s="150"/>
      <c r="BJ162" s="2">
        <v>157</v>
      </c>
      <c r="BK162" s="118">
        <v>49614</v>
      </c>
      <c r="BL162" s="5">
        <f t="shared" si="52"/>
        <v>509163.05727621296</v>
      </c>
      <c r="BM162" s="5">
        <f t="shared" si="53"/>
        <v>4348.8737853582215</v>
      </c>
      <c r="BN162" s="5">
        <f t="shared" si="25"/>
        <v>1272.6803143144348</v>
      </c>
      <c r="BO162" s="35">
        <f t="shared" si="26"/>
        <v>2.9994642292927212E-2</v>
      </c>
      <c r="BP162" s="5">
        <f t="shared" si="27"/>
        <v>3076.1934710437868</v>
      </c>
      <c r="BQ162" s="35">
        <f t="shared" si="28"/>
        <v>7.2499999999999995E-2</v>
      </c>
      <c r="BR162" s="5">
        <f t="shared" si="54"/>
        <v>129609.62303810101</v>
      </c>
      <c r="BS162" s="5">
        <f t="shared" si="55"/>
        <v>553163.56126313983</v>
      </c>
      <c r="BT162" s="5">
        <f t="shared" si="29"/>
        <v>507890.37696189852</v>
      </c>
      <c r="BU162" s="5">
        <f t="shared" si="30"/>
        <v>682773.18430124084</v>
      </c>
      <c r="BV162" s="150"/>
      <c r="BW162" s="2">
        <v>157</v>
      </c>
      <c r="BX162" s="118">
        <v>49614</v>
      </c>
      <c r="BY162" s="5">
        <f t="shared" si="56"/>
        <v>505121.13337872882</v>
      </c>
      <c r="BZ162" s="5">
        <f t="shared" si="57"/>
        <v>4241.3034067672888</v>
      </c>
      <c r="CA162" s="5">
        <f t="shared" si="31"/>
        <v>1294.7634620580375</v>
      </c>
      <c r="CB162" s="35">
        <f t="shared" si="32"/>
        <v>3.0759278355211927E-2</v>
      </c>
      <c r="CC162" s="5">
        <f t="shared" si="33"/>
        <v>2946.5399447092514</v>
      </c>
      <c r="CD162" s="35">
        <f t="shared" si="34"/>
        <v>7.0000000000000007E-2</v>
      </c>
      <c r="CE162" s="5">
        <f t="shared" si="58"/>
        <v>133673.63008332864</v>
      </c>
      <c r="CF162" s="5">
        <f t="shared" si="59"/>
        <v>532211.00477913581</v>
      </c>
      <c r="CG162" s="5">
        <f t="shared" si="35"/>
        <v>503826.36991667078</v>
      </c>
      <c r="CH162" s="5">
        <f t="shared" si="36"/>
        <v>665884.63486246439</v>
      </c>
    </row>
    <row r="163" spans="9:86" ht="14.25" customHeight="1">
      <c r="I163" s="150"/>
      <c r="J163" s="2">
        <v>158</v>
      </c>
      <c r="K163" s="118">
        <v>49644</v>
      </c>
      <c r="L163" s="5">
        <f t="shared" si="37"/>
        <v>523263.26626041107</v>
      </c>
      <c r="M163" s="5">
        <f t="shared" si="0"/>
        <v>4789.3246008246488</v>
      </c>
      <c r="N163" s="5">
        <f t="shared" si="1"/>
        <v>1191.8896452843228</v>
      </c>
      <c r="O163" s="35">
        <f t="shared" si="2"/>
        <v>2.7333613241434566E-2</v>
      </c>
      <c r="P163" s="5">
        <f t="shared" si="3"/>
        <v>3597.434955540326</v>
      </c>
      <c r="Q163" s="35">
        <f t="shared" si="4"/>
        <v>8.2500000000000004E-2</v>
      </c>
      <c r="R163" s="5">
        <f t="shared" si="38"/>
        <v>115428.62338487357</v>
      </c>
      <c r="S163" s="5">
        <f t="shared" si="39"/>
        <v>641284.66354542098</v>
      </c>
      <c r="T163" s="5">
        <f t="shared" si="5"/>
        <v>522071.37661512673</v>
      </c>
      <c r="U163" s="5">
        <f t="shared" si="6"/>
        <v>756713.28693029459</v>
      </c>
      <c r="V163" s="150"/>
      <c r="W163" s="2">
        <v>158</v>
      </c>
      <c r="X163" s="118">
        <v>49644</v>
      </c>
      <c r="Y163" s="5">
        <f t="shared" si="40"/>
        <v>519552.50720541883</v>
      </c>
      <c r="Z163" s="5">
        <f t="shared" si="41"/>
        <v>4677.7491584810314</v>
      </c>
      <c r="AA163" s="5">
        <f t="shared" si="7"/>
        <v>1214.0657771115721</v>
      </c>
      <c r="AB163" s="35">
        <f t="shared" si="8"/>
        <v>2.8041033626614198E-2</v>
      </c>
      <c r="AC163" s="5">
        <f t="shared" si="9"/>
        <v>3463.6833813694593</v>
      </c>
      <c r="AD163" s="35">
        <f t="shared" si="10"/>
        <v>0.08</v>
      </c>
      <c r="AE163" s="5">
        <f t="shared" si="42"/>
        <v>119161.55857169291</v>
      </c>
      <c r="AF163" s="5">
        <f t="shared" si="43"/>
        <v>619922.80846831005</v>
      </c>
      <c r="AG163" s="5">
        <f t="shared" si="11"/>
        <v>518338.44142830727</v>
      </c>
      <c r="AH163" s="5">
        <f t="shared" si="12"/>
        <v>739084.36704000295</v>
      </c>
      <c r="AI163" s="150"/>
      <c r="AJ163" s="2">
        <v>158</v>
      </c>
      <c r="AK163" s="118">
        <v>49644</v>
      </c>
      <c r="AL163" s="5">
        <f t="shared" si="44"/>
        <v>515753.50615910266</v>
      </c>
      <c r="AM163" s="5">
        <f t="shared" si="45"/>
        <v>4567.1280654389093</v>
      </c>
      <c r="AN163" s="5">
        <f t="shared" si="13"/>
        <v>1236.2200048280379</v>
      </c>
      <c r="AO163" s="35">
        <f t="shared" si="14"/>
        <v>2.8763042579026461E-2</v>
      </c>
      <c r="AP163" s="5">
        <f t="shared" si="15"/>
        <v>3330.9080606108714</v>
      </c>
      <c r="AQ163" s="35">
        <f t="shared" si="16"/>
        <v>7.7499999999999999E-2</v>
      </c>
      <c r="AR163" s="5">
        <f t="shared" si="46"/>
        <v>122982.71384572536</v>
      </c>
      <c r="AS163" s="5">
        <f t="shared" si="47"/>
        <v>598623.52049362217</v>
      </c>
      <c r="AT163" s="5">
        <f t="shared" si="17"/>
        <v>514517.2861542746</v>
      </c>
      <c r="AU163" s="5">
        <f t="shared" si="18"/>
        <v>721606.23433934757</v>
      </c>
      <c r="AV163" s="150"/>
      <c r="AW163" s="2">
        <v>158</v>
      </c>
      <c r="AX163" s="118">
        <v>49644</v>
      </c>
      <c r="AY163" s="5">
        <f t="shared" si="48"/>
        <v>511866.13119976356</v>
      </c>
      <c r="AZ163" s="5">
        <f t="shared" si="49"/>
        <v>4457.4924920239573</v>
      </c>
      <c r="BA163" s="5">
        <f t="shared" si="19"/>
        <v>1258.3291720254351</v>
      </c>
      <c r="BB163" s="35">
        <f t="shared" si="20"/>
        <v>2.9499803061617758E-2</v>
      </c>
      <c r="BC163" s="5">
        <f t="shared" si="21"/>
        <v>3199.1633199985222</v>
      </c>
      <c r="BD163" s="35">
        <f t="shared" si="22"/>
        <v>7.4999999999999997E-2</v>
      </c>
      <c r="BE163" s="5">
        <f t="shared" si="50"/>
        <v>126892.19797226199</v>
      </c>
      <c r="BF163" s="5">
        <f t="shared" si="51"/>
        <v>577391.61576752341</v>
      </c>
      <c r="BG163" s="5">
        <f t="shared" si="23"/>
        <v>510607.80202773813</v>
      </c>
      <c r="BH163" s="5">
        <f t="shared" si="24"/>
        <v>704283.81373978546</v>
      </c>
      <c r="BI163" s="150"/>
      <c r="BJ163" s="2">
        <v>158</v>
      </c>
      <c r="BK163" s="118">
        <v>49644</v>
      </c>
      <c r="BL163" s="5">
        <f t="shared" si="52"/>
        <v>507890.37696189852</v>
      </c>
      <c r="BM163" s="5">
        <f t="shared" si="53"/>
        <v>4348.8737853582215</v>
      </c>
      <c r="BN163" s="5">
        <f t="shared" si="25"/>
        <v>1280.3694245467514</v>
      </c>
      <c r="BO163" s="35">
        <f t="shared" si="26"/>
        <v>3.0251475104663465E-2</v>
      </c>
      <c r="BP163" s="5">
        <f t="shared" si="27"/>
        <v>3068.5043608114702</v>
      </c>
      <c r="BQ163" s="35">
        <f t="shared" si="28"/>
        <v>7.2499999999999995E-2</v>
      </c>
      <c r="BR163" s="5">
        <f t="shared" si="54"/>
        <v>130889.99246264776</v>
      </c>
      <c r="BS163" s="5">
        <f t="shared" si="55"/>
        <v>556232.06562395126</v>
      </c>
      <c r="BT163" s="5">
        <f t="shared" si="29"/>
        <v>506610.00753735175</v>
      </c>
      <c r="BU163" s="5">
        <f t="shared" si="30"/>
        <v>687122.05808659899</v>
      </c>
      <c r="BV163" s="150"/>
      <c r="BW163" s="2">
        <v>158</v>
      </c>
      <c r="BX163" s="118">
        <v>49644</v>
      </c>
      <c r="BY163" s="5">
        <f t="shared" si="56"/>
        <v>503826.36991667078</v>
      </c>
      <c r="BZ163" s="5">
        <f t="shared" si="57"/>
        <v>4241.3034067672888</v>
      </c>
      <c r="CA163" s="5">
        <f t="shared" si="31"/>
        <v>1302.3162489200427</v>
      </c>
      <c r="CB163" s="35">
        <f t="shared" si="32"/>
        <v>3.1018215639695944E-2</v>
      </c>
      <c r="CC163" s="5">
        <f t="shared" si="33"/>
        <v>2938.9871578472462</v>
      </c>
      <c r="CD163" s="35">
        <f t="shared" si="34"/>
        <v>7.0000000000000007E-2</v>
      </c>
      <c r="CE163" s="5">
        <f t="shared" si="58"/>
        <v>134975.94633224868</v>
      </c>
      <c r="CF163" s="5">
        <f t="shared" si="59"/>
        <v>535149.99193698307</v>
      </c>
      <c r="CG163" s="5">
        <f t="shared" si="35"/>
        <v>502524.05366775073</v>
      </c>
      <c r="CH163" s="5">
        <f t="shared" si="36"/>
        <v>670125.9382692317</v>
      </c>
    </row>
    <row r="164" spans="9:86" ht="14.25" customHeight="1">
      <c r="I164" s="150"/>
      <c r="J164" s="2">
        <v>159</v>
      </c>
      <c r="K164" s="118">
        <v>49675</v>
      </c>
      <c r="L164" s="5">
        <f t="shared" si="37"/>
        <v>522071.37661512673</v>
      </c>
      <c r="M164" s="5">
        <f t="shared" si="0"/>
        <v>4789.3246008246488</v>
      </c>
      <c r="N164" s="5">
        <f t="shared" si="1"/>
        <v>1200.0838865956525</v>
      </c>
      <c r="O164" s="35">
        <f t="shared" si="2"/>
        <v>2.7584363526147335E-2</v>
      </c>
      <c r="P164" s="5">
        <f t="shared" si="3"/>
        <v>3589.2407142289962</v>
      </c>
      <c r="Q164" s="35">
        <f t="shared" si="4"/>
        <v>8.2500000000000004E-2</v>
      </c>
      <c r="R164" s="5">
        <f t="shared" si="38"/>
        <v>116628.70727146922</v>
      </c>
      <c r="S164" s="5">
        <f t="shared" si="39"/>
        <v>644873.90425964992</v>
      </c>
      <c r="T164" s="5">
        <f t="shared" si="5"/>
        <v>520871.29272853106</v>
      </c>
      <c r="U164" s="5">
        <f t="shared" si="6"/>
        <v>761502.6115311191</v>
      </c>
      <c r="V164" s="150"/>
      <c r="W164" s="2">
        <v>159</v>
      </c>
      <c r="X164" s="118">
        <v>49675</v>
      </c>
      <c r="Y164" s="5">
        <f t="shared" si="40"/>
        <v>518338.44142830727</v>
      </c>
      <c r="Z164" s="5">
        <f t="shared" si="41"/>
        <v>4677.7491584810314</v>
      </c>
      <c r="AA164" s="5">
        <f t="shared" si="7"/>
        <v>1222.1595489589827</v>
      </c>
      <c r="AB164" s="35">
        <f t="shared" si="8"/>
        <v>2.8294090145224687E-2</v>
      </c>
      <c r="AC164" s="5">
        <f t="shared" si="9"/>
        <v>3455.5896095220487</v>
      </c>
      <c r="AD164" s="35">
        <f t="shared" si="10"/>
        <v>0.08</v>
      </c>
      <c r="AE164" s="5">
        <f t="shared" si="42"/>
        <v>120383.71812065189</v>
      </c>
      <c r="AF164" s="5">
        <f t="shared" si="43"/>
        <v>623378.39807783207</v>
      </c>
      <c r="AG164" s="5">
        <f t="shared" si="11"/>
        <v>517116.28187934827</v>
      </c>
      <c r="AH164" s="5">
        <f t="shared" si="12"/>
        <v>743762.11619848397</v>
      </c>
      <c r="AI164" s="150"/>
      <c r="AJ164" s="2">
        <v>159</v>
      </c>
      <c r="AK164" s="118">
        <v>49675</v>
      </c>
      <c r="AL164" s="5">
        <f t="shared" si="44"/>
        <v>514517.2861542746</v>
      </c>
      <c r="AM164" s="5">
        <f t="shared" si="45"/>
        <v>4567.1280654389093</v>
      </c>
      <c r="AN164" s="5">
        <f t="shared" si="13"/>
        <v>1244.2039256925527</v>
      </c>
      <c r="AO164" s="35">
        <f t="shared" si="14"/>
        <v>2.9018358585981181E-2</v>
      </c>
      <c r="AP164" s="5">
        <f t="shared" si="15"/>
        <v>3322.9241397463566</v>
      </c>
      <c r="AQ164" s="35">
        <f t="shared" si="16"/>
        <v>7.7499999999999999E-2</v>
      </c>
      <c r="AR164" s="5">
        <f t="shared" si="46"/>
        <v>124226.91777141791</v>
      </c>
      <c r="AS164" s="5">
        <f t="shared" si="47"/>
        <v>601946.44463336852</v>
      </c>
      <c r="AT164" s="5">
        <f t="shared" si="17"/>
        <v>513273.08222858206</v>
      </c>
      <c r="AU164" s="5">
        <f t="shared" si="18"/>
        <v>726173.3624047864</v>
      </c>
      <c r="AV164" s="150"/>
      <c r="AW164" s="2">
        <v>159</v>
      </c>
      <c r="AX164" s="118">
        <v>49675</v>
      </c>
      <c r="AY164" s="5">
        <f t="shared" si="48"/>
        <v>510607.80202773813</v>
      </c>
      <c r="AZ164" s="5">
        <f t="shared" si="49"/>
        <v>4457.4924920239573</v>
      </c>
      <c r="BA164" s="5">
        <f t="shared" si="19"/>
        <v>1266.1937293505944</v>
      </c>
      <c r="BB164" s="35">
        <f t="shared" si="20"/>
        <v>2.9757329778093991E-2</v>
      </c>
      <c r="BC164" s="5">
        <f t="shared" si="21"/>
        <v>3191.2987626733629</v>
      </c>
      <c r="BD164" s="35">
        <f t="shared" si="22"/>
        <v>7.4999999999999997E-2</v>
      </c>
      <c r="BE164" s="5">
        <f t="shared" si="50"/>
        <v>128158.39170161258</v>
      </c>
      <c r="BF164" s="5">
        <f t="shared" si="51"/>
        <v>580582.91453019681</v>
      </c>
      <c r="BG164" s="5">
        <f t="shared" si="23"/>
        <v>509341.60829838755</v>
      </c>
      <c r="BH164" s="5">
        <f t="shared" si="24"/>
        <v>708741.30623180943</v>
      </c>
      <c r="BI164" s="150"/>
      <c r="BJ164" s="2">
        <v>159</v>
      </c>
      <c r="BK164" s="118">
        <v>49675</v>
      </c>
      <c r="BL164" s="5">
        <f t="shared" si="52"/>
        <v>506610.00753735175</v>
      </c>
      <c r="BM164" s="5">
        <f t="shared" si="53"/>
        <v>4348.8737853582215</v>
      </c>
      <c r="BN164" s="5">
        <f t="shared" si="25"/>
        <v>1288.1049898200549</v>
      </c>
      <c r="BO164" s="35">
        <f t="shared" si="26"/>
        <v>3.0511161737564005E-2</v>
      </c>
      <c r="BP164" s="5">
        <f t="shared" si="27"/>
        <v>3060.7687955381666</v>
      </c>
      <c r="BQ164" s="35">
        <f t="shared" si="28"/>
        <v>7.2499999999999995E-2</v>
      </c>
      <c r="BR164" s="5">
        <f t="shared" si="54"/>
        <v>132178.0974524678</v>
      </c>
      <c r="BS164" s="5">
        <f t="shared" si="55"/>
        <v>559292.83441948937</v>
      </c>
      <c r="BT164" s="5">
        <f t="shared" si="29"/>
        <v>505321.9025475317</v>
      </c>
      <c r="BU164" s="5">
        <f t="shared" si="30"/>
        <v>691470.93187195715</v>
      </c>
      <c r="BV164" s="150"/>
      <c r="BW164" s="2">
        <v>159</v>
      </c>
      <c r="BX164" s="118">
        <v>49675</v>
      </c>
      <c r="BY164" s="5">
        <f t="shared" si="56"/>
        <v>502524.05366775073</v>
      </c>
      <c r="BZ164" s="5">
        <f t="shared" si="57"/>
        <v>4241.3034067672888</v>
      </c>
      <c r="CA164" s="5">
        <f t="shared" si="31"/>
        <v>1309.9130937054092</v>
      </c>
      <c r="CB164" s="35">
        <f t="shared" si="32"/>
        <v>3.1280009404002919E-2</v>
      </c>
      <c r="CC164" s="5">
        <f t="shared" si="33"/>
        <v>2931.3903130618796</v>
      </c>
      <c r="CD164" s="35">
        <f t="shared" si="34"/>
        <v>7.0000000000000007E-2</v>
      </c>
      <c r="CE164" s="5">
        <f t="shared" si="58"/>
        <v>136285.85942595408</v>
      </c>
      <c r="CF164" s="5">
        <f t="shared" si="59"/>
        <v>538081.38225004496</v>
      </c>
      <c r="CG164" s="5">
        <f t="shared" si="35"/>
        <v>501214.1405740453</v>
      </c>
      <c r="CH164" s="5">
        <f t="shared" si="36"/>
        <v>674367.24167599902</v>
      </c>
    </row>
    <row r="165" spans="9:86" ht="14.25" customHeight="1">
      <c r="I165" s="150"/>
      <c r="J165" s="2">
        <v>160</v>
      </c>
      <c r="K165" s="118">
        <v>49706</v>
      </c>
      <c r="L165" s="5">
        <f t="shared" si="37"/>
        <v>520871.29272853106</v>
      </c>
      <c r="M165" s="5">
        <f t="shared" si="0"/>
        <v>4789.3246008246488</v>
      </c>
      <c r="N165" s="5">
        <f t="shared" si="1"/>
        <v>1208.3344633159977</v>
      </c>
      <c r="O165" s="35">
        <f t="shared" si="2"/>
        <v>2.7837997144813133E-2</v>
      </c>
      <c r="P165" s="5">
        <f t="shared" si="3"/>
        <v>3580.9901375086511</v>
      </c>
      <c r="Q165" s="35">
        <f t="shared" si="4"/>
        <v>8.2500000000000004E-2</v>
      </c>
      <c r="R165" s="5">
        <f t="shared" si="38"/>
        <v>117837.04173478522</v>
      </c>
      <c r="S165" s="5">
        <f t="shared" si="39"/>
        <v>648454.89439715852</v>
      </c>
      <c r="T165" s="5">
        <f t="shared" si="5"/>
        <v>519662.95826521504</v>
      </c>
      <c r="U165" s="5">
        <f t="shared" si="6"/>
        <v>766291.93613194372</v>
      </c>
      <c r="V165" s="150"/>
      <c r="W165" s="2">
        <v>160</v>
      </c>
      <c r="X165" s="118">
        <v>49706</v>
      </c>
      <c r="Y165" s="5">
        <f t="shared" si="40"/>
        <v>517116.28187934827</v>
      </c>
      <c r="Z165" s="5">
        <f t="shared" si="41"/>
        <v>4677.7491584810314</v>
      </c>
      <c r="AA165" s="5">
        <f t="shared" si="7"/>
        <v>1230.3072792853759</v>
      </c>
      <c r="AB165" s="35">
        <f t="shared" si="8"/>
        <v>2.8550033848806798E-2</v>
      </c>
      <c r="AC165" s="5">
        <f t="shared" si="9"/>
        <v>3447.4418791956555</v>
      </c>
      <c r="AD165" s="35">
        <f t="shared" si="10"/>
        <v>0.08</v>
      </c>
      <c r="AE165" s="5">
        <f t="shared" si="42"/>
        <v>121614.02539993727</v>
      </c>
      <c r="AF165" s="5">
        <f t="shared" si="43"/>
        <v>626825.8399570277</v>
      </c>
      <c r="AG165" s="5">
        <f t="shared" si="11"/>
        <v>515885.97460006288</v>
      </c>
      <c r="AH165" s="5">
        <f t="shared" si="12"/>
        <v>748439.86535696499</v>
      </c>
      <c r="AI165" s="150"/>
      <c r="AJ165" s="2">
        <v>160</v>
      </c>
      <c r="AK165" s="118">
        <v>49706</v>
      </c>
      <c r="AL165" s="5">
        <f t="shared" si="44"/>
        <v>513273.08222858206</v>
      </c>
      <c r="AM165" s="5">
        <f t="shared" si="45"/>
        <v>4567.1280654389093</v>
      </c>
      <c r="AN165" s="5">
        <f t="shared" si="13"/>
        <v>1252.2394093793168</v>
      </c>
      <c r="AO165" s="35">
        <f t="shared" si="14"/>
        <v>2.927656530770438E-2</v>
      </c>
      <c r="AP165" s="5">
        <f t="shared" si="15"/>
        <v>3314.8886560595924</v>
      </c>
      <c r="AQ165" s="35">
        <f t="shared" si="16"/>
        <v>7.7499999999999999E-2</v>
      </c>
      <c r="AR165" s="5">
        <f t="shared" si="46"/>
        <v>125479.15718079722</v>
      </c>
      <c r="AS165" s="5">
        <f t="shared" si="47"/>
        <v>605261.33328942815</v>
      </c>
      <c r="AT165" s="5">
        <f t="shared" si="17"/>
        <v>512020.84281920275</v>
      </c>
      <c r="AU165" s="5">
        <f t="shared" si="18"/>
        <v>730740.49047022534</v>
      </c>
      <c r="AV165" s="150"/>
      <c r="AW165" s="2">
        <v>160</v>
      </c>
      <c r="AX165" s="118">
        <v>49706</v>
      </c>
      <c r="AY165" s="5">
        <f t="shared" si="48"/>
        <v>509341.60829838755</v>
      </c>
      <c r="AZ165" s="5">
        <f t="shared" si="49"/>
        <v>4457.4924920239573</v>
      </c>
      <c r="BA165" s="5">
        <f t="shared" si="19"/>
        <v>1274.1074401590354</v>
      </c>
      <c r="BB165" s="35">
        <f t="shared" si="20"/>
        <v>3.0017750430770818E-2</v>
      </c>
      <c r="BC165" s="5">
        <f t="shared" si="21"/>
        <v>3183.3850518649219</v>
      </c>
      <c r="BD165" s="35">
        <f t="shared" si="22"/>
        <v>7.4999999999999997E-2</v>
      </c>
      <c r="BE165" s="5">
        <f t="shared" si="50"/>
        <v>129432.49914177161</v>
      </c>
      <c r="BF165" s="5">
        <f t="shared" si="51"/>
        <v>583766.29958206171</v>
      </c>
      <c r="BG165" s="5">
        <f t="shared" si="23"/>
        <v>508067.50085822854</v>
      </c>
      <c r="BH165" s="5">
        <f t="shared" si="24"/>
        <v>713198.79872383329</v>
      </c>
      <c r="BI165" s="150"/>
      <c r="BJ165" s="2">
        <v>160</v>
      </c>
      <c r="BK165" s="118">
        <v>49706</v>
      </c>
      <c r="BL165" s="5">
        <f t="shared" si="52"/>
        <v>505321.9025475317</v>
      </c>
      <c r="BM165" s="5">
        <f t="shared" si="53"/>
        <v>4348.8737853582215</v>
      </c>
      <c r="BN165" s="5">
        <f t="shared" si="25"/>
        <v>1295.8872908002177</v>
      </c>
      <c r="BO165" s="35">
        <f t="shared" si="26"/>
        <v>3.0773745232901085E-2</v>
      </c>
      <c r="BP165" s="5">
        <f t="shared" si="27"/>
        <v>3052.9864945580039</v>
      </c>
      <c r="BQ165" s="35">
        <f t="shared" si="28"/>
        <v>7.2499999999999995E-2</v>
      </c>
      <c r="BR165" s="5">
        <f t="shared" si="54"/>
        <v>133473.98474326803</v>
      </c>
      <c r="BS165" s="5">
        <f t="shared" si="55"/>
        <v>562345.82091404742</v>
      </c>
      <c r="BT165" s="5">
        <f t="shared" si="29"/>
        <v>504026.01525673148</v>
      </c>
      <c r="BU165" s="5">
        <f t="shared" si="30"/>
        <v>695819.80565731542</v>
      </c>
      <c r="BV165" s="150"/>
      <c r="BW165" s="2">
        <v>160</v>
      </c>
      <c r="BX165" s="118">
        <v>49706</v>
      </c>
      <c r="BY165" s="5">
        <f t="shared" si="56"/>
        <v>501214.1405740453</v>
      </c>
      <c r="BZ165" s="5">
        <f t="shared" si="57"/>
        <v>4241.3034067672888</v>
      </c>
      <c r="CA165" s="5">
        <f t="shared" si="31"/>
        <v>1317.5542534186911</v>
      </c>
      <c r="CB165" s="35">
        <f t="shared" si="32"/>
        <v>3.1544702675220221E-2</v>
      </c>
      <c r="CC165" s="5">
        <f t="shared" si="33"/>
        <v>2923.7491533485977</v>
      </c>
      <c r="CD165" s="35">
        <f t="shared" si="34"/>
        <v>7.0000000000000007E-2</v>
      </c>
      <c r="CE165" s="5">
        <f t="shared" si="58"/>
        <v>137603.41367937278</v>
      </c>
      <c r="CF165" s="5">
        <f t="shared" si="59"/>
        <v>541005.13140339358</v>
      </c>
      <c r="CG165" s="5">
        <f t="shared" si="35"/>
        <v>499896.58632062661</v>
      </c>
      <c r="CH165" s="5">
        <f t="shared" si="36"/>
        <v>678608.54508276633</v>
      </c>
    </row>
    <row r="166" spans="9:86" ht="14.25" customHeight="1">
      <c r="I166" s="150"/>
      <c r="J166" s="2">
        <v>161</v>
      </c>
      <c r="K166" s="118">
        <v>49735</v>
      </c>
      <c r="L166" s="5">
        <f t="shared" si="37"/>
        <v>519662.95826521504</v>
      </c>
      <c r="M166" s="5">
        <f t="shared" si="0"/>
        <v>4789.3246008246488</v>
      </c>
      <c r="N166" s="5">
        <f t="shared" si="1"/>
        <v>1216.6417627512951</v>
      </c>
      <c r="O166" s="35">
        <f t="shared" si="2"/>
        <v>2.809455806077377E-2</v>
      </c>
      <c r="P166" s="5">
        <f t="shared" si="3"/>
        <v>3572.6828380733537</v>
      </c>
      <c r="Q166" s="35">
        <f t="shared" si="4"/>
        <v>8.2500000000000004E-2</v>
      </c>
      <c r="R166" s="5">
        <f t="shared" si="38"/>
        <v>119053.68349753652</v>
      </c>
      <c r="S166" s="5">
        <f t="shared" si="39"/>
        <v>652027.57723523187</v>
      </c>
      <c r="T166" s="5">
        <f t="shared" si="5"/>
        <v>518446.31650246377</v>
      </c>
      <c r="U166" s="5">
        <f t="shared" si="6"/>
        <v>771081.26073276834</v>
      </c>
      <c r="V166" s="150"/>
      <c r="W166" s="2">
        <v>161</v>
      </c>
      <c r="X166" s="118">
        <v>49735</v>
      </c>
      <c r="Y166" s="5">
        <f t="shared" si="40"/>
        <v>515885.97460006288</v>
      </c>
      <c r="Z166" s="5">
        <f t="shared" si="41"/>
        <v>4677.7491584810314</v>
      </c>
      <c r="AA166" s="5">
        <f t="shared" si="7"/>
        <v>1238.5093278139452</v>
      </c>
      <c r="AB166" s="35">
        <f t="shared" si="8"/>
        <v>2.880890868430586E-2</v>
      </c>
      <c r="AC166" s="5">
        <f t="shared" si="9"/>
        <v>3439.2398306670862</v>
      </c>
      <c r="AD166" s="35">
        <f t="shared" si="10"/>
        <v>0.08</v>
      </c>
      <c r="AE166" s="5">
        <f t="shared" si="42"/>
        <v>122852.5347277512</v>
      </c>
      <c r="AF166" s="5">
        <f t="shared" si="43"/>
        <v>630265.07978769473</v>
      </c>
      <c r="AG166" s="5">
        <f t="shared" si="11"/>
        <v>514647.46527224896</v>
      </c>
      <c r="AH166" s="5">
        <f t="shared" si="12"/>
        <v>753117.61451544589</v>
      </c>
      <c r="AI166" s="150"/>
      <c r="AJ166" s="2">
        <v>161</v>
      </c>
      <c r="AK166" s="118">
        <v>49735</v>
      </c>
      <c r="AL166" s="5">
        <f t="shared" si="44"/>
        <v>512020.84281920275</v>
      </c>
      <c r="AM166" s="5">
        <f t="shared" si="45"/>
        <v>4567.1280654389093</v>
      </c>
      <c r="AN166" s="5">
        <f t="shared" si="13"/>
        <v>1260.326788898225</v>
      </c>
      <c r="AO166" s="35">
        <f t="shared" si="14"/>
        <v>2.9537706675192982E-2</v>
      </c>
      <c r="AP166" s="5">
        <f t="shared" si="15"/>
        <v>3306.8012765406843</v>
      </c>
      <c r="AQ166" s="35">
        <f t="shared" si="16"/>
        <v>7.7499999999999999E-2</v>
      </c>
      <c r="AR166" s="5">
        <f t="shared" si="46"/>
        <v>126739.48396969544</v>
      </c>
      <c r="AS166" s="5">
        <f t="shared" si="47"/>
        <v>608568.13456596888</v>
      </c>
      <c r="AT166" s="5">
        <f t="shared" si="17"/>
        <v>510760.51603030454</v>
      </c>
      <c r="AU166" s="5">
        <f t="shared" si="18"/>
        <v>735307.61853566428</v>
      </c>
      <c r="AV166" s="150"/>
      <c r="AW166" s="2">
        <v>161</v>
      </c>
      <c r="AX166" s="118">
        <v>49735</v>
      </c>
      <c r="AY166" s="5">
        <f t="shared" si="48"/>
        <v>508067.50085822854</v>
      </c>
      <c r="AZ166" s="5">
        <f t="shared" si="49"/>
        <v>4457.4924920239573</v>
      </c>
      <c r="BA166" s="5">
        <f t="shared" si="19"/>
        <v>1282.070611660029</v>
      </c>
      <c r="BB166" s="35">
        <f t="shared" si="20"/>
        <v>3.0281108935195103E-2</v>
      </c>
      <c r="BC166" s="5">
        <f t="shared" si="21"/>
        <v>3175.4218803639283</v>
      </c>
      <c r="BD166" s="35">
        <f t="shared" si="22"/>
        <v>7.4999999999999997E-2</v>
      </c>
      <c r="BE166" s="5">
        <f t="shared" si="50"/>
        <v>130714.56975343164</v>
      </c>
      <c r="BF166" s="5">
        <f t="shared" si="51"/>
        <v>586941.72146242566</v>
      </c>
      <c r="BG166" s="5">
        <f t="shared" si="23"/>
        <v>506785.43024656852</v>
      </c>
      <c r="BH166" s="5">
        <f t="shared" si="24"/>
        <v>717656.29121585726</v>
      </c>
      <c r="BI166" s="150"/>
      <c r="BJ166" s="2">
        <v>161</v>
      </c>
      <c r="BK166" s="118">
        <v>49735</v>
      </c>
      <c r="BL166" s="5">
        <f t="shared" si="52"/>
        <v>504026.01525673148</v>
      </c>
      <c r="BM166" s="5">
        <f t="shared" si="53"/>
        <v>4348.8737853582215</v>
      </c>
      <c r="BN166" s="5">
        <f t="shared" si="25"/>
        <v>1303.7166098488024</v>
      </c>
      <c r="BO166" s="35">
        <f t="shared" si="26"/>
        <v>3.1039269491311618E-2</v>
      </c>
      <c r="BP166" s="5">
        <f t="shared" si="27"/>
        <v>3045.1571755094192</v>
      </c>
      <c r="BQ166" s="35">
        <f t="shared" si="28"/>
        <v>7.2499999999999995E-2</v>
      </c>
      <c r="BR166" s="5">
        <f t="shared" si="54"/>
        <v>134777.70135311683</v>
      </c>
      <c r="BS166" s="5">
        <f t="shared" si="55"/>
        <v>565390.9780895568</v>
      </c>
      <c r="BT166" s="5">
        <f t="shared" si="29"/>
        <v>502722.2986468827</v>
      </c>
      <c r="BU166" s="5">
        <f t="shared" si="30"/>
        <v>700168.67944267369</v>
      </c>
      <c r="BV166" s="150"/>
      <c r="BW166" s="2">
        <v>161</v>
      </c>
      <c r="BX166" s="118">
        <v>49735</v>
      </c>
      <c r="BY166" s="5">
        <f t="shared" si="56"/>
        <v>499896.58632062661</v>
      </c>
      <c r="BZ166" s="5">
        <f t="shared" si="57"/>
        <v>4241.3034067672888</v>
      </c>
      <c r="CA166" s="5">
        <f t="shared" si="31"/>
        <v>1325.2399865636335</v>
      </c>
      <c r="CB166" s="35">
        <f t="shared" si="32"/>
        <v>3.1812339339648374E-2</v>
      </c>
      <c r="CC166" s="5">
        <f t="shared" si="33"/>
        <v>2916.0634202036554</v>
      </c>
      <c r="CD166" s="35">
        <f t="shared" si="34"/>
        <v>7.0000000000000007E-2</v>
      </c>
      <c r="CE166" s="5">
        <f t="shared" si="58"/>
        <v>138928.65366593641</v>
      </c>
      <c r="CF166" s="5">
        <f t="shared" si="59"/>
        <v>543921.19482359721</v>
      </c>
      <c r="CG166" s="5">
        <f t="shared" si="35"/>
        <v>498571.34633406298</v>
      </c>
      <c r="CH166" s="5">
        <f t="shared" si="36"/>
        <v>682849.84848953364</v>
      </c>
    </row>
    <row r="167" spans="9:86" ht="14.25" customHeight="1">
      <c r="I167" s="150"/>
      <c r="J167" s="2">
        <v>162</v>
      </c>
      <c r="K167" s="118">
        <v>49766</v>
      </c>
      <c r="L167" s="5">
        <f t="shared" si="37"/>
        <v>518446.31650246377</v>
      </c>
      <c r="M167" s="5">
        <f t="shared" si="0"/>
        <v>4789.3246008246488</v>
      </c>
      <c r="N167" s="5">
        <f t="shared" si="1"/>
        <v>1225.0061748702105</v>
      </c>
      <c r="O167" s="35">
        <f t="shared" si="2"/>
        <v>2.8354091119041965E-2</v>
      </c>
      <c r="P167" s="5">
        <f t="shared" si="3"/>
        <v>3564.3184259544382</v>
      </c>
      <c r="Q167" s="35">
        <f t="shared" si="4"/>
        <v>8.2500000000000004E-2</v>
      </c>
      <c r="R167" s="5">
        <f t="shared" si="38"/>
        <v>120278.68967240673</v>
      </c>
      <c r="S167" s="5">
        <f t="shared" si="39"/>
        <v>655591.89566118631</v>
      </c>
      <c r="T167" s="5">
        <f t="shared" si="5"/>
        <v>517221.31032759359</v>
      </c>
      <c r="U167" s="5">
        <f t="shared" si="6"/>
        <v>775870.58533359307</v>
      </c>
      <c r="V167" s="150"/>
      <c r="W167" s="2">
        <v>162</v>
      </c>
      <c r="X167" s="118">
        <v>49766</v>
      </c>
      <c r="Y167" s="5">
        <f t="shared" si="40"/>
        <v>514647.46527224896</v>
      </c>
      <c r="Z167" s="5">
        <f t="shared" si="41"/>
        <v>4677.7491584810314</v>
      </c>
      <c r="AA167" s="5">
        <f t="shared" si="7"/>
        <v>1246.7660566660379</v>
      </c>
      <c r="AB167" s="35">
        <f t="shared" si="8"/>
        <v>2.9070759480138448E-2</v>
      </c>
      <c r="AC167" s="5">
        <f t="shared" si="9"/>
        <v>3430.9831018149935</v>
      </c>
      <c r="AD167" s="35">
        <f t="shared" si="10"/>
        <v>0.08</v>
      </c>
      <c r="AE167" s="5">
        <f t="shared" si="42"/>
        <v>124099.30078441724</v>
      </c>
      <c r="AF167" s="5">
        <f t="shared" si="43"/>
        <v>633696.06288950972</v>
      </c>
      <c r="AG167" s="5">
        <f t="shared" si="11"/>
        <v>513400.69921558292</v>
      </c>
      <c r="AH167" s="5">
        <f t="shared" si="12"/>
        <v>757795.36367392691</v>
      </c>
      <c r="AI167" s="150"/>
      <c r="AJ167" s="2">
        <v>162</v>
      </c>
      <c r="AK167" s="118">
        <v>49766</v>
      </c>
      <c r="AL167" s="5">
        <f t="shared" si="44"/>
        <v>510760.51603030454</v>
      </c>
      <c r="AM167" s="5">
        <f t="shared" si="45"/>
        <v>4567.1280654389093</v>
      </c>
      <c r="AN167" s="5">
        <f t="shared" si="13"/>
        <v>1268.4663994098592</v>
      </c>
      <c r="AO167" s="35">
        <f t="shared" si="14"/>
        <v>2.9801827500728698E-2</v>
      </c>
      <c r="AP167" s="5">
        <f t="shared" si="15"/>
        <v>3298.6616660290501</v>
      </c>
      <c r="AQ167" s="35">
        <f t="shared" si="16"/>
        <v>7.7499999999999999E-2</v>
      </c>
      <c r="AR167" s="5">
        <f t="shared" si="46"/>
        <v>128007.9503691053</v>
      </c>
      <c r="AS167" s="5">
        <f t="shared" si="47"/>
        <v>611866.7962319979</v>
      </c>
      <c r="AT167" s="5">
        <f t="shared" si="17"/>
        <v>509492.04963089467</v>
      </c>
      <c r="AU167" s="5">
        <f t="shared" si="18"/>
        <v>739874.74660110322</v>
      </c>
      <c r="AV167" s="150"/>
      <c r="AW167" s="2">
        <v>162</v>
      </c>
      <c r="AX167" s="118">
        <v>49766</v>
      </c>
      <c r="AY167" s="5">
        <f t="shared" si="48"/>
        <v>506785.43024656852</v>
      </c>
      <c r="AZ167" s="5">
        <f t="shared" si="49"/>
        <v>4457.4924920239573</v>
      </c>
      <c r="BA167" s="5">
        <f t="shared" si="19"/>
        <v>1290.0835529829042</v>
      </c>
      <c r="BB167" s="35">
        <f t="shared" si="20"/>
        <v>3.0547450088024057E-2</v>
      </c>
      <c r="BC167" s="5">
        <f t="shared" si="21"/>
        <v>3167.4089390410531</v>
      </c>
      <c r="BD167" s="35">
        <f t="shared" si="22"/>
        <v>7.4999999999999997E-2</v>
      </c>
      <c r="BE167" s="5">
        <f t="shared" si="50"/>
        <v>132004.65330641455</v>
      </c>
      <c r="BF167" s="5">
        <f t="shared" si="51"/>
        <v>590109.13040146674</v>
      </c>
      <c r="BG167" s="5">
        <f t="shared" si="23"/>
        <v>505495.34669358563</v>
      </c>
      <c r="BH167" s="5">
        <f t="shared" si="24"/>
        <v>722113.78370788135</v>
      </c>
      <c r="BI167" s="150"/>
      <c r="BJ167" s="2">
        <v>162</v>
      </c>
      <c r="BK167" s="118">
        <v>49766</v>
      </c>
      <c r="BL167" s="5">
        <f t="shared" si="52"/>
        <v>502722.2986468827</v>
      </c>
      <c r="BM167" s="5">
        <f t="shared" si="53"/>
        <v>4348.8737853582215</v>
      </c>
      <c r="BN167" s="5">
        <f t="shared" si="25"/>
        <v>1311.5932310333051</v>
      </c>
      <c r="BO167" s="35">
        <f t="shared" si="26"/>
        <v>3.1307779294379334E-2</v>
      </c>
      <c r="BP167" s="5">
        <f t="shared" si="27"/>
        <v>3037.2805543249165</v>
      </c>
      <c r="BQ167" s="35">
        <f t="shared" si="28"/>
        <v>7.2499999999999995E-2</v>
      </c>
      <c r="BR167" s="5">
        <f t="shared" si="54"/>
        <v>136089.29458415014</v>
      </c>
      <c r="BS167" s="5">
        <f t="shared" si="55"/>
        <v>568428.25864388177</v>
      </c>
      <c r="BT167" s="5">
        <f t="shared" si="29"/>
        <v>501410.7054158494</v>
      </c>
      <c r="BU167" s="5">
        <f t="shared" si="30"/>
        <v>704517.55322803184</v>
      </c>
      <c r="BV167" s="150"/>
      <c r="BW167" s="2">
        <v>162</v>
      </c>
      <c r="BX167" s="118">
        <v>49766</v>
      </c>
      <c r="BY167" s="5">
        <f t="shared" si="56"/>
        <v>498571.34633406298</v>
      </c>
      <c r="BZ167" s="5">
        <f t="shared" si="57"/>
        <v>4241.3034067672888</v>
      </c>
      <c r="CA167" s="5">
        <f t="shared" si="31"/>
        <v>1332.9705531519212</v>
      </c>
      <c r="CB167" s="35">
        <f t="shared" si="32"/>
        <v>3.208296416438125E-2</v>
      </c>
      <c r="CC167" s="5">
        <f t="shared" si="33"/>
        <v>2908.3328536153676</v>
      </c>
      <c r="CD167" s="35">
        <f t="shared" si="34"/>
        <v>7.0000000000000007E-2</v>
      </c>
      <c r="CE167" s="5">
        <f t="shared" si="58"/>
        <v>140261.62421908832</v>
      </c>
      <c r="CF167" s="5">
        <f t="shared" si="59"/>
        <v>546829.52767721261</v>
      </c>
      <c r="CG167" s="5">
        <f t="shared" si="35"/>
        <v>497238.37578091107</v>
      </c>
      <c r="CH167" s="5">
        <f t="shared" si="36"/>
        <v>687091.15189630096</v>
      </c>
    </row>
    <row r="168" spans="9:86" ht="14.25" customHeight="1">
      <c r="I168" s="150"/>
      <c r="J168" s="2">
        <v>163</v>
      </c>
      <c r="K168" s="118">
        <v>49796</v>
      </c>
      <c r="L168" s="5">
        <f t="shared" si="37"/>
        <v>517221.31032759359</v>
      </c>
      <c r="M168" s="5">
        <f t="shared" si="0"/>
        <v>4789.3246008246488</v>
      </c>
      <c r="N168" s="5">
        <f t="shared" si="1"/>
        <v>1233.4280923224428</v>
      </c>
      <c r="O168" s="35">
        <f t="shared" si="2"/>
        <v>2.8616642068546409E-2</v>
      </c>
      <c r="P168" s="5">
        <f t="shared" si="3"/>
        <v>3555.896508502206</v>
      </c>
      <c r="Q168" s="35">
        <f t="shared" si="4"/>
        <v>8.2500000000000004E-2</v>
      </c>
      <c r="R168" s="5">
        <f t="shared" si="38"/>
        <v>121512.11776472918</v>
      </c>
      <c r="S168" s="5">
        <f t="shared" si="39"/>
        <v>659147.7921696885</v>
      </c>
      <c r="T168" s="5">
        <f t="shared" si="5"/>
        <v>515987.88223527116</v>
      </c>
      <c r="U168" s="5">
        <f t="shared" si="6"/>
        <v>780659.90993441769</v>
      </c>
      <c r="V168" s="150"/>
      <c r="W168" s="2">
        <v>163</v>
      </c>
      <c r="X168" s="118">
        <v>49796</v>
      </c>
      <c r="Y168" s="5">
        <f t="shared" si="40"/>
        <v>513400.69921558292</v>
      </c>
      <c r="Z168" s="5">
        <f t="shared" si="41"/>
        <v>4677.7491584810314</v>
      </c>
      <c r="AA168" s="5">
        <f t="shared" si="7"/>
        <v>1255.0778303771449</v>
      </c>
      <c r="AB168" s="35">
        <f t="shared" si="8"/>
        <v>2.9335631968435395E-2</v>
      </c>
      <c r="AC168" s="5">
        <f t="shared" si="9"/>
        <v>3422.6713281038865</v>
      </c>
      <c r="AD168" s="35">
        <f t="shared" si="10"/>
        <v>0.08</v>
      </c>
      <c r="AE168" s="5">
        <f t="shared" si="42"/>
        <v>125354.37861479439</v>
      </c>
      <c r="AF168" s="5">
        <f t="shared" si="43"/>
        <v>637118.73421761359</v>
      </c>
      <c r="AG168" s="5">
        <f t="shared" si="11"/>
        <v>512145.62138520577</v>
      </c>
      <c r="AH168" s="5">
        <f t="shared" si="12"/>
        <v>762473.11283240793</v>
      </c>
      <c r="AI168" s="150"/>
      <c r="AJ168" s="2">
        <v>163</v>
      </c>
      <c r="AK168" s="118">
        <v>49796</v>
      </c>
      <c r="AL168" s="5">
        <f t="shared" si="44"/>
        <v>509492.04963089467</v>
      </c>
      <c r="AM168" s="5">
        <f t="shared" si="45"/>
        <v>4567.1280654389093</v>
      </c>
      <c r="AN168" s="5">
        <f t="shared" si="13"/>
        <v>1276.6585782393813</v>
      </c>
      <c r="AO168" s="35">
        <f t="shared" si="14"/>
        <v>3.0068973500118786E-2</v>
      </c>
      <c r="AP168" s="5">
        <f t="shared" si="15"/>
        <v>3290.469487199528</v>
      </c>
      <c r="AQ168" s="35">
        <f t="shared" si="16"/>
        <v>7.7499999999999999E-2</v>
      </c>
      <c r="AR168" s="5">
        <f t="shared" si="46"/>
        <v>129284.60894734468</v>
      </c>
      <c r="AS168" s="5">
        <f t="shared" si="47"/>
        <v>615157.26571919746</v>
      </c>
      <c r="AT168" s="5">
        <f t="shared" si="17"/>
        <v>508215.39105265529</v>
      </c>
      <c r="AU168" s="5">
        <f t="shared" si="18"/>
        <v>744441.87466654216</v>
      </c>
      <c r="AV168" s="150"/>
      <c r="AW168" s="2">
        <v>163</v>
      </c>
      <c r="AX168" s="118">
        <v>49796</v>
      </c>
      <c r="AY168" s="5">
        <f t="shared" si="48"/>
        <v>505495.34669358563</v>
      </c>
      <c r="AZ168" s="5">
        <f t="shared" si="49"/>
        <v>4457.4924920239573</v>
      </c>
      <c r="BA168" s="5">
        <f t="shared" si="19"/>
        <v>1298.1465751890473</v>
      </c>
      <c r="BB168" s="35">
        <f t="shared" si="20"/>
        <v>3.0816819589263765E-2</v>
      </c>
      <c r="BC168" s="5">
        <f t="shared" si="21"/>
        <v>3159.34591683491</v>
      </c>
      <c r="BD168" s="35">
        <f t="shared" si="22"/>
        <v>7.4999999999999997E-2</v>
      </c>
      <c r="BE168" s="5">
        <f t="shared" si="50"/>
        <v>133302.7998816036</v>
      </c>
      <c r="BF168" s="5">
        <f t="shared" si="51"/>
        <v>593268.47631830163</v>
      </c>
      <c r="BG168" s="5">
        <f t="shared" si="23"/>
        <v>504197.20011839661</v>
      </c>
      <c r="BH168" s="5">
        <f t="shared" si="24"/>
        <v>726571.2761999052</v>
      </c>
      <c r="BI168" s="150"/>
      <c r="BJ168" s="2">
        <v>163</v>
      </c>
      <c r="BK168" s="118">
        <v>49796</v>
      </c>
      <c r="BL168" s="5">
        <f t="shared" si="52"/>
        <v>501410.7054158494</v>
      </c>
      <c r="BM168" s="5">
        <f t="shared" si="53"/>
        <v>4348.8737853582215</v>
      </c>
      <c r="BN168" s="5">
        <f t="shared" si="25"/>
        <v>1319.5174401374647</v>
      </c>
      <c r="BO168" s="35">
        <f t="shared" si="26"/>
        <v>3.1579320326871232E-2</v>
      </c>
      <c r="BP168" s="5">
        <f t="shared" si="27"/>
        <v>3029.3563452207568</v>
      </c>
      <c r="BQ168" s="35">
        <f t="shared" si="28"/>
        <v>7.2499999999999995E-2</v>
      </c>
      <c r="BR168" s="5">
        <f t="shared" si="54"/>
        <v>137408.81202428759</v>
      </c>
      <c r="BS168" s="5">
        <f t="shared" si="55"/>
        <v>571457.61498910247</v>
      </c>
      <c r="BT168" s="5">
        <f t="shared" si="29"/>
        <v>500091.18797571195</v>
      </c>
      <c r="BU168" s="5">
        <f t="shared" si="30"/>
        <v>708866.42701339</v>
      </c>
      <c r="BV168" s="150"/>
      <c r="BW168" s="2">
        <v>163</v>
      </c>
      <c r="BX168" s="118">
        <v>49796</v>
      </c>
      <c r="BY168" s="5">
        <f t="shared" si="56"/>
        <v>497238.37578091107</v>
      </c>
      <c r="BZ168" s="5">
        <f t="shared" si="57"/>
        <v>4241.3034067672888</v>
      </c>
      <c r="CA168" s="5">
        <f t="shared" si="31"/>
        <v>1340.7462147119741</v>
      </c>
      <c r="CB168" s="35">
        <f t="shared" si="32"/>
        <v>3.2356622819540111E-2</v>
      </c>
      <c r="CC168" s="5">
        <f t="shared" si="33"/>
        <v>2900.5571920553148</v>
      </c>
      <c r="CD168" s="35">
        <f t="shared" si="34"/>
        <v>7.0000000000000007E-2</v>
      </c>
      <c r="CE168" s="5">
        <f t="shared" si="58"/>
        <v>141602.3704338003</v>
      </c>
      <c r="CF168" s="5">
        <f t="shared" si="59"/>
        <v>549730.08486926788</v>
      </c>
      <c r="CG168" s="5">
        <f t="shared" si="35"/>
        <v>495897.62956619909</v>
      </c>
      <c r="CH168" s="5">
        <f t="shared" si="36"/>
        <v>691332.45530306816</v>
      </c>
    </row>
    <row r="169" spans="9:86" ht="14.25" customHeight="1">
      <c r="I169" s="150"/>
      <c r="J169" s="2">
        <v>164</v>
      </c>
      <c r="K169" s="118">
        <v>49827</v>
      </c>
      <c r="L169" s="5">
        <f t="shared" si="37"/>
        <v>515987.88223527116</v>
      </c>
      <c r="M169" s="5">
        <f t="shared" si="0"/>
        <v>4789.3246008246488</v>
      </c>
      <c r="N169" s="5">
        <f t="shared" si="1"/>
        <v>1241.9079104571597</v>
      </c>
      <c r="O169" s="35">
        <f t="shared" si="2"/>
        <v>2.8882257585054593E-2</v>
      </c>
      <c r="P169" s="5">
        <f t="shared" si="3"/>
        <v>3547.4166903674891</v>
      </c>
      <c r="Q169" s="35">
        <f t="shared" si="4"/>
        <v>8.2500000000000004E-2</v>
      </c>
      <c r="R169" s="5">
        <f t="shared" si="38"/>
        <v>122754.02567518633</v>
      </c>
      <c r="S169" s="5">
        <f t="shared" si="39"/>
        <v>662695.20886005601</v>
      </c>
      <c r="T169" s="5">
        <f t="shared" si="5"/>
        <v>514745.97432481399</v>
      </c>
      <c r="U169" s="5">
        <f t="shared" si="6"/>
        <v>785449.23453524231</v>
      </c>
      <c r="V169" s="150"/>
      <c r="W169" s="2">
        <v>164</v>
      </c>
      <c r="X169" s="118">
        <v>49827</v>
      </c>
      <c r="Y169" s="5">
        <f t="shared" si="40"/>
        <v>512145.62138520577</v>
      </c>
      <c r="Z169" s="5">
        <f t="shared" si="41"/>
        <v>4677.7491584810314</v>
      </c>
      <c r="AA169" s="5">
        <f t="shared" si="7"/>
        <v>1263.4450159129929</v>
      </c>
      <c r="AB169" s="35">
        <f t="shared" si="8"/>
        <v>2.9603572807962067E-2</v>
      </c>
      <c r="AC169" s="5">
        <f t="shared" si="9"/>
        <v>3414.3041425680385</v>
      </c>
      <c r="AD169" s="35">
        <f t="shared" si="10"/>
        <v>0.08</v>
      </c>
      <c r="AE169" s="5">
        <f t="shared" si="42"/>
        <v>126617.82363070738</v>
      </c>
      <c r="AF169" s="5">
        <f t="shared" si="43"/>
        <v>640533.03836018161</v>
      </c>
      <c r="AG169" s="5">
        <f t="shared" si="11"/>
        <v>510882.17636929278</v>
      </c>
      <c r="AH169" s="5">
        <f t="shared" si="12"/>
        <v>767150.86199088895</v>
      </c>
      <c r="AI169" s="150"/>
      <c r="AJ169" s="2">
        <v>164</v>
      </c>
      <c r="AK169" s="118">
        <v>49827</v>
      </c>
      <c r="AL169" s="5">
        <f t="shared" si="44"/>
        <v>508215.39105265529</v>
      </c>
      <c r="AM169" s="5">
        <f t="shared" si="45"/>
        <v>4567.1280654389093</v>
      </c>
      <c r="AN169" s="5">
        <f t="shared" si="13"/>
        <v>1284.9036648905108</v>
      </c>
      <c r="AO169" s="35">
        <f t="shared" si="14"/>
        <v>3.0339191315614071E-2</v>
      </c>
      <c r="AP169" s="5">
        <f t="shared" si="15"/>
        <v>3282.2244005483985</v>
      </c>
      <c r="AQ169" s="35">
        <f t="shared" si="16"/>
        <v>7.7499999999999999E-2</v>
      </c>
      <c r="AR169" s="5">
        <f t="shared" si="46"/>
        <v>130569.51261223519</v>
      </c>
      <c r="AS169" s="5">
        <f t="shared" si="47"/>
        <v>618439.49011974584</v>
      </c>
      <c r="AT169" s="5">
        <f t="shared" si="17"/>
        <v>506930.48738776479</v>
      </c>
      <c r="AU169" s="5">
        <f t="shared" si="18"/>
        <v>749009.00273198099</v>
      </c>
      <c r="AV169" s="150"/>
      <c r="AW169" s="2">
        <v>164</v>
      </c>
      <c r="AX169" s="118">
        <v>49827</v>
      </c>
      <c r="AY169" s="5">
        <f t="shared" si="48"/>
        <v>504197.20011839661</v>
      </c>
      <c r="AZ169" s="5">
        <f t="shared" si="49"/>
        <v>4457.4924920239573</v>
      </c>
      <c r="BA169" s="5">
        <f t="shared" si="19"/>
        <v>1306.2599912839787</v>
      </c>
      <c r="BB169" s="35">
        <f t="shared" si="20"/>
        <v>3.1089264065184974E-2</v>
      </c>
      <c r="BC169" s="5">
        <f t="shared" si="21"/>
        <v>3151.2325007399786</v>
      </c>
      <c r="BD169" s="35">
        <f t="shared" si="22"/>
        <v>7.4999999999999997E-2</v>
      </c>
      <c r="BE169" s="5">
        <f t="shared" si="50"/>
        <v>134609.05987288756</v>
      </c>
      <c r="BF169" s="5">
        <f t="shared" si="51"/>
        <v>596419.70881904161</v>
      </c>
      <c r="BG169" s="5">
        <f t="shared" si="23"/>
        <v>502890.94012711261</v>
      </c>
      <c r="BH169" s="5">
        <f t="shared" si="24"/>
        <v>731028.76869192917</v>
      </c>
      <c r="BI169" s="150"/>
      <c r="BJ169" s="2">
        <v>164</v>
      </c>
      <c r="BK169" s="118">
        <v>49827</v>
      </c>
      <c r="BL169" s="5">
        <f t="shared" si="52"/>
        <v>500091.18797571195</v>
      </c>
      <c r="BM169" s="5">
        <f t="shared" si="53"/>
        <v>4348.8737853582215</v>
      </c>
      <c r="BN169" s="5">
        <f t="shared" si="25"/>
        <v>1327.4895246716287</v>
      </c>
      <c r="BO169" s="35">
        <f t="shared" si="26"/>
        <v>3.1853939199650953E-2</v>
      </c>
      <c r="BP169" s="5">
        <f t="shared" si="27"/>
        <v>3021.3842606865928</v>
      </c>
      <c r="BQ169" s="35">
        <f t="shared" si="28"/>
        <v>7.2499999999999995E-2</v>
      </c>
      <c r="BR169" s="5">
        <f t="shared" si="54"/>
        <v>138736.30154895922</v>
      </c>
      <c r="BS169" s="5">
        <f t="shared" si="55"/>
        <v>574478.99924978905</v>
      </c>
      <c r="BT169" s="5">
        <f t="shared" si="29"/>
        <v>498763.69845104031</v>
      </c>
      <c r="BU169" s="5">
        <f t="shared" si="30"/>
        <v>713215.30079874827</v>
      </c>
      <c r="BV169" s="150"/>
      <c r="BW169" s="2">
        <v>164</v>
      </c>
      <c r="BX169" s="118">
        <v>49827</v>
      </c>
      <c r="BY169" s="5">
        <f t="shared" si="56"/>
        <v>495897.62956619909</v>
      </c>
      <c r="BZ169" s="5">
        <f t="shared" si="57"/>
        <v>4241.3034067672888</v>
      </c>
      <c r="CA169" s="5">
        <f t="shared" si="31"/>
        <v>1348.5672342977941</v>
      </c>
      <c r="CB169" s="35">
        <f t="shared" si="32"/>
        <v>3.2633361901184946E-2</v>
      </c>
      <c r="CC169" s="5">
        <f t="shared" si="33"/>
        <v>2892.7361724694947</v>
      </c>
      <c r="CD169" s="35">
        <f t="shared" si="34"/>
        <v>7.0000000000000007E-2</v>
      </c>
      <c r="CE169" s="5">
        <f t="shared" si="58"/>
        <v>142950.93766809811</v>
      </c>
      <c r="CF169" s="5">
        <f t="shared" si="59"/>
        <v>552622.82104173733</v>
      </c>
      <c r="CG169" s="5">
        <f t="shared" si="35"/>
        <v>494549.06233190128</v>
      </c>
      <c r="CH169" s="5">
        <f t="shared" si="36"/>
        <v>695573.75870983547</v>
      </c>
    </row>
    <row r="170" spans="9:86" ht="14.25" customHeight="1">
      <c r="I170" s="150"/>
      <c r="J170" s="2">
        <v>165</v>
      </c>
      <c r="K170" s="118">
        <v>49857</v>
      </c>
      <c r="L170" s="5">
        <f t="shared" si="37"/>
        <v>514745.97432481399</v>
      </c>
      <c r="M170" s="5">
        <f t="shared" si="0"/>
        <v>4789.3246008246488</v>
      </c>
      <c r="N170" s="5">
        <f t="shared" si="1"/>
        <v>1250.4460273415525</v>
      </c>
      <c r="O170" s="35">
        <f t="shared" si="2"/>
        <v>2.9150985294797045E-2</v>
      </c>
      <c r="P170" s="5">
        <f t="shared" si="3"/>
        <v>3538.8785734830963</v>
      </c>
      <c r="Q170" s="35">
        <f t="shared" si="4"/>
        <v>8.2500000000000004E-2</v>
      </c>
      <c r="R170" s="5">
        <f t="shared" si="38"/>
        <v>124004.47170252788</v>
      </c>
      <c r="S170" s="5">
        <f t="shared" si="39"/>
        <v>666234.0874335391</v>
      </c>
      <c r="T170" s="5">
        <f t="shared" si="5"/>
        <v>513495.52829747245</v>
      </c>
      <c r="U170" s="5">
        <f t="shared" si="6"/>
        <v>790238.55913606694</v>
      </c>
      <c r="V170" s="150"/>
      <c r="W170" s="2">
        <v>165</v>
      </c>
      <c r="X170" s="118">
        <v>49857</v>
      </c>
      <c r="Y170" s="5">
        <f t="shared" si="40"/>
        <v>510882.17636929278</v>
      </c>
      <c r="Z170" s="5">
        <f t="shared" si="41"/>
        <v>4677.7491584810314</v>
      </c>
      <c r="AA170" s="5">
        <f t="shared" si="7"/>
        <v>1271.867982685746</v>
      </c>
      <c r="AB170" s="35">
        <f t="shared" si="8"/>
        <v>2.9874629607740448E-2</v>
      </c>
      <c r="AC170" s="5">
        <f t="shared" si="9"/>
        <v>3405.8811757952853</v>
      </c>
      <c r="AD170" s="35">
        <f t="shared" si="10"/>
        <v>0.08</v>
      </c>
      <c r="AE170" s="5">
        <f t="shared" si="42"/>
        <v>127889.69161339312</v>
      </c>
      <c r="AF170" s="5">
        <f t="shared" si="43"/>
        <v>643938.91953597695</v>
      </c>
      <c r="AG170" s="5">
        <f t="shared" si="11"/>
        <v>509610.30838660704</v>
      </c>
      <c r="AH170" s="5">
        <f t="shared" si="12"/>
        <v>771828.61114937009</v>
      </c>
      <c r="AI170" s="150"/>
      <c r="AJ170" s="2">
        <v>165</v>
      </c>
      <c r="AK170" s="118">
        <v>49857</v>
      </c>
      <c r="AL170" s="5">
        <f t="shared" si="44"/>
        <v>506930.48738776479</v>
      </c>
      <c r="AM170" s="5">
        <f t="shared" si="45"/>
        <v>4567.1280654389093</v>
      </c>
      <c r="AN170" s="5">
        <f t="shared" si="13"/>
        <v>1293.2020010595952</v>
      </c>
      <c r="AO170" s="35">
        <f t="shared" si="14"/>
        <v>3.0612528539528699E-2</v>
      </c>
      <c r="AP170" s="5">
        <f t="shared" si="15"/>
        <v>3273.9260643793141</v>
      </c>
      <c r="AQ170" s="35">
        <f t="shared" si="16"/>
        <v>7.7499999999999999E-2</v>
      </c>
      <c r="AR170" s="5">
        <f t="shared" si="46"/>
        <v>131862.71461329478</v>
      </c>
      <c r="AS170" s="5">
        <f t="shared" si="47"/>
        <v>621713.41618412512</v>
      </c>
      <c r="AT170" s="5">
        <f t="shared" si="17"/>
        <v>505637.28538670519</v>
      </c>
      <c r="AU170" s="5">
        <f t="shared" si="18"/>
        <v>753576.13079741993</v>
      </c>
      <c r="AV170" s="150"/>
      <c r="AW170" s="2">
        <v>165</v>
      </c>
      <c r="AX170" s="118">
        <v>49857</v>
      </c>
      <c r="AY170" s="5">
        <f t="shared" si="48"/>
        <v>502890.94012711261</v>
      </c>
      <c r="AZ170" s="5">
        <f t="shared" si="49"/>
        <v>4457.4924920239573</v>
      </c>
      <c r="BA170" s="5">
        <f t="shared" si="19"/>
        <v>1314.4241162295039</v>
      </c>
      <c r="BB170" s="35">
        <f t="shared" si="20"/>
        <v>3.1364831091940493E-2</v>
      </c>
      <c r="BC170" s="5">
        <f t="shared" si="21"/>
        <v>3143.0683757944535</v>
      </c>
      <c r="BD170" s="35">
        <f t="shared" si="22"/>
        <v>7.4999999999999997E-2</v>
      </c>
      <c r="BE170" s="5">
        <f t="shared" si="50"/>
        <v>135923.48398911706</v>
      </c>
      <c r="BF170" s="5">
        <f t="shared" si="51"/>
        <v>599562.77719483606</v>
      </c>
      <c r="BG170" s="5">
        <f t="shared" si="23"/>
        <v>501576.51601088309</v>
      </c>
      <c r="BH170" s="5">
        <f t="shared" si="24"/>
        <v>735486.26118395315</v>
      </c>
      <c r="BI170" s="150"/>
      <c r="BJ170" s="2">
        <v>165</v>
      </c>
      <c r="BK170" s="118">
        <v>49857</v>
      </c>
      <c r="BL170" s="5">
        <f t="shared" si="52"/>
        <v>498763.69845104031</v>
      </c>
      <c r="BM170" s="5">
        <f t="shared" si="53"/>
        <v>4348.8737853582215</v>
      </c>
      <c r="BN170" s="5">
        <f t="shared" si="25"/>
        <v>1335.5097738831864</v>
      </c>
      <c r="BO170" s="35">
        <f t="shared" si="26"/>
        <v>3.2131683473293905E-2</v>
      </c>
      <c r="BP170" s="5">
        <f t="shared" si="27"/>
        <v>3013.3640114750351</v>
      </c>
      <c r="BQ170" s="35">
        <f t="shared" si="28"/>
        <v>7.2499999999999995E-2</v>
      </c>
      <c r="BR170" s="5">
        <f t="shared" si="54"/>
        <v>140071.8113228424</v>
      </c>
      <c r="BS170" s="5">
        <f t="shared" si="55"/>
        <v>577492.36326126405</v>
      </c>
      <c r="BT170" s="5">
        <f t="shared" si="29"/>
        <v>497428.1886771571</v>
      </c>
      <c r="BU170" s="5">
        <f t="shared" si="30"/>
        <v>717564.17458410643</v>
      </c>
      <c r="BV170" s="150"/>
      <c r="BW170" s="2">
        <v>165</v>
      </c>
      <c r="BX170" s="118">
        <v>49857</v>
      </c>
      <c r="BY170" s="5">
        <f t="shared" si="56"/>
        <v>494549.06233190128</v>
      </c>
      <c r="BZ170" s="5">
        <f t="shared" si="57"/>
        <v>4241.3034067672888</v>
      </c>
      <c r="CA170" s="5">
        <f t="shared" si="31"/>
        <v>1356.4338764978647</v>
      </c>
      <c r="CB170" s="35">
        <f t="shared" si="32"/>
        <v>3.2913228954927098E-2</v>
      </c>
      <c r="CC170" s="5">
        <f t="shared" si="33"/>
        <v>2884.8695302694241</v>
      </c>
      <c r="CD170" s="35">
        <f t="shared" si="34"/>
        <v>7.0000000000000007E-2</v>
      </c>
      <c r="CE170" s="5">
        <f t="shared" si="58"/>
        <v>144307.37154459598</v>
      </c>
      <c r="CF170" s="5">
        <f t="shared" si="59"/>
        <v>555507.69057200674</v>
      </c>
      <c r="CG170" s="5">
        <f t="shared" si="35"/>
        <v>493192.62845540344</v>
      </c>
      <c r="CH170" s="5">
        <f t="shared" si="36"/>
        <v>699815.06211660267</v>
      </c>
    </row>
    <row r="171" spans="9:86" ht="14.25" customHeight="1">
      <c r="I171" s="150"/>
      <c r="J171" s="2">
        <v>166</v>
      </c>
      <c r="K171" s="118">
        <v>49888</v>
      </c>
      <c r="L171" s="5">
        <f t="shared" si="37"/>
        <v>513495.52829747245</v>
      </c>
      <c r="M171" s="5">
        <f t="shared" si="0"/>
        <v>4789.3246008246488</v>
      </c>
      <c r="N171" s="5">
        <f t="shared" si="1"/>
        <v>1259.0428437795258</v>
      </c>
      <c r="O171" s="35">
        <f t="shared" si="2"/>
        <v>2.9422873798818777E-2</v>
      </c>
      <c r="P171" s="5">
        <f t="shared" si="3"/>
        <v>3530.281757045123</v>
      </c>
      <c r="Q171" s="35">
        <f t="shared" si="4"/>
        <v>8.2500000000000004E-2</v>
      </c>
      <c r="R171" s="5">
        <f t="shared" si="38"/>
        <v>125263.5145463074</v>
      </c>
      <c r="S171" s="5">
        <f t="shared" si="39"/>
        <v>669764.36919058417</v>
      </c>
      <c r="T171" s="5">
        <f t="shared" si="5"/>
        <v>512236.48545369291</v>
      </c>
      <c r="U171" s="5">
        <f t="shared" si="6"/>
        <v>795027.88373689156</v>
      </c>
      <c r="V171" s="150"/>
      <c r="W171" s="2">
        <v>166</v>
      </c>
      <c r="X171" s="118">
        <v>49888</v>
      </c>
      <c r="Y171" s="5">
        <f t="shared" si="40"/>
        <v>509610.30838660704</v>
      </c>
      <c r="Z171" s="5">
        <f t="shared" si="41"/>
        <v>4677.7491584810314</v>
      </c>
      <c r="AA171" s="5">
        <f t="shared" si="7"/>
        <v>1280.3471025703175</v>
      </c>
      <c r="AB171" s="35">
        <f t="shared" si="8"/>
        <v>3.0148850951398045E-2</v>
      </c>
      <c r="AC171" s="5">
        <f t="shared" si="9"/>
        <v>3397.4020559107139</v>
      </c>
      <c r="AD171" s="35">
        <f t="shared" si="10"/>
        <v>0.08</v>
      </c>
      <c r="AE171" s="5">
        <f t="shared" si="42"/>
        <v>129170.03871596344</v>
      </c>
      <c r="AF171" s="5">
        <f t="shared" si="43"/>
        <v>647336.32159188762</v>
      </c>
      <c r="AG171" s="5">
        <f t="shared" si="11"/>
        <v>508329.96128403675</v>
      </c>
      <c r="AH171" s="5">
        <f t="shared" si="12"/>
        <v>776506.36030785111</v>
      </c>
      <c r="AI171" s="150"/>
      <c r="AJ171" s="2">
        <v>166</v>
      </c>
      <c r="AK171" s="118">
        <v>49888</v>
      </c>
      <c r="AL171" s="5">
        <f t="shared" si="44"/>
        <v>505637.28538670519</v>
      </c>
      <c r="AM171" s="5">
        <f t="shared" si="45"/>
        <v>4567.1280654389093</v>
      </c>
      <c r="AN171" s="5">
        <f t="shared" si="13"/>
        <v>1301.5539306497717</v>
      </c>
      <c r="AO171" s="35">
        <f t="shared" si="14"/>
        <v>3.0889033738586563E-2</v>
      </c>
      <c r="AP171" s="5">
        <f t="shared" si="15"/>
        <v>3265.5741347891376</v>
      </c>
      <c r="AQ171" s="35">
        <f t="shared" si="16"/>
        <v>7.7499999999999999E-2</v>
      </c>
      <c r="AR171" s="5">
        <f t="shared" si="46"/>
        <v>133164.26854394455</v>
      </c>
      <c r="AS171" s="5">
        <f t="shared" si="47"/>
        <v>624978.99031891429</v>
      </c>
      <c r="AT171" s="5">
        <f t="shared" si="17"/>
        <v>504335.73145605542</v>
      </c>
      <c r="AU171" s="5">
        <f t="shared" si="18"/>
        <v>758143.25886285887</v>
      </c>
      <c r="AV171" s="150"/>
      <c r="AW171" s="2">
        <v>166</v>
      </c>
      <c r="AX171" s="118">
        <v>49888</v>
      </c>
      <c r="AY171" s="5">
        <f t="shared" si="48"/>
        <v>501576.51601088309</v>
      </c>
      <c r="AZ171" s="5">
        <f t="shared" si="49"/>
        <v>4457.4924920239573</v>
      </c>
      <c r="BA171" s="5">
        <f t="shared" si="19"/>
        <v>1322.6392669559382</v>
      </c>
      <c r="BB171" s="35">
        <f t="shared" si="20"/>
        <v>3.1643569219909171E-2</v>
      </c>
      <c r="BC171" s="5">
        <f t="shared" si="21"/>
        <v>3134.8532250680191</v>
      </c>
      <c r="BD171" s="35">
        <f t="shared" si="22"/>
        <v>7.4999999999999997E-2</v>
      </c>
      <c r="BE171" s="5">
        <f t="shared" si="50"/>
        <v>137246.12325607298</v>
      </c>
      <c r="BF171" s="5">
        <f t="shared" si="51"/>
        <v>602697.63041990413</v>
      </c>
      <c r="BG171" s="5">
        <f t="shared" si="23"/>
        <v>500253.87674392713</v>
      </c>
      <c r="BH171" s="5">
        <f t="shared" si="24"/>
        <v>739943.75367597712</v>
      </c>
      <c r="BI171" s="150"/>
      <c r="BJ171" s="2">
        <v>166</v>
      </c>
      <c r="BK171" s="118">
        <v>49888</v>
      </c>
      <c r="BL171" s="5">
        <f t="shared" si="52"/>
        <v>497428.1886771571</v>
      </c>
      <c r="BM171" s="5">
        <f t="shared" si="53"/>
        <v>4348.8737853582215</v>
      </c>
      <c r="BN171" s="5">
        <f t="shared" si="25"/>
        <v>1343.5784787670641</v>
      </c>
      <c r="BO171" s="35">
        <f t="shared" si="26"/>
        <v>3.2412601682428877E-2</v>
      </c>
      <c r="BP171" s="5">
        <f t="shared" si="27"/>
        <v>3005.2953065911574</v>
      </c>
      <c r="BQ171" s="35">
        <f t="shared" si="28"/>
        <v>7.2499999999999995E-2</v>
      </c>
      <c r="BR171" s="5">
        <f t="shared" si="54"/>
        <v>141415.38980160948</v>
      </c>
      <c r="BS171" s="5">
        <f t="shared" si="55"/>
        <v>580497.65856785525</v>
      </c>
      <c r="BT171" s="5">
        <f t="shared" si="29"/>
        <v>496084.61019839003</v>
      </c>
      <c r="BU171" s="5">
        <f t="shared" si="30"/>
        <v>721913.0483694647</v>
      </c>
      <c r="BV171" s="150"/>
      <c r="BW171" s="2">
        <v>166</v>
      </c>
      <c r="BX171" s="118">
        <v>49888</v>
      </c>
      <c r="BY171" s="5">
        <f t="shared" si="56"/>
        <v>493192.62845540344</v>
      </c>
      <c r="BZ171" s="5">
        <f t="shared" si="57"/>
        <v>4241.3034067672888</v>
      </c>
      <c r="CA171" s="5">
        <f t="shared" si="31"/>
        <v>1364.3464074441022</v>
      </c>
      <c r="CB171" s="35">
        <f t="shared" si="32"/>
        <v>3.3196272500268451E-2</v>
      </c>
      <c r="CC171" s="5">
        <f t="shared" si="33"/>
        <v>2876.9569993231867</v>
      </c>
      <c r="CD171" s="35">
        <f t="shared" si="34"/>
        <v>7.0000000000000007E-2</v>
      </c>
      <c r="CE171" s="5">
        <f t="shared" si="58"/>
        <v>145671.71795204008</v>
      </c>
      <c r="CF171" s="5">
        <f t="shared" si="59"/>
        <v>558384.64757132996</v>
      </c>
      <c r="CG171" s="5">
        <f t="shared" si="35"/>
        <v>491828.28204795934</v>
      </c>
      <c r="CH171" s="5">
        <f t="shared" si="36"/>
        <v>704056.36552336998</v>
      </c>
    </row>
    <row r="172" spans="9:86" ht="14.25" customHeight="1">
      <c r="I172" s="150"/>
      <c r="J172" s="2">
        <v>167</v>
      </c>
      <c r="K172" s="118">
        <v>49919</v>
      </c>
      <c r="L172" s="5">
        <f t="shared" si="37"/>
        <v>512236.48545369291</v>
      </c>
      <c r="M172" s="5">
        <f t="shared" si="0"/>
        <v>4789.3246008246488</v>
      </c>
      <c r="N172" s="5">
        <f t="shared" si="1"/>
        <v>1267.6987633305102</v>
      </c>
      <c r="O172" s="35">
        <f t="shared" si="2"/>
        <v>2.9697972698083705E-2</v>
      </c>
      <c r="P172" s="5">
        <f t="shared" si="3"/>
        <v>3521.6258374941385</v>
      </c>
      <c r="Q172" s="35">
        <f t="shared" si="4"/>
        <v>8.2500000000000004E-2</v>
      </c>
      <c r="R172" s="5">
        <f t="shared" si="38"/>
        <v>126531.21330963791</v>
      </c>
      <c r="S172" s="5">
        <f t="shared" si="39"/>
        <v>673285.99502807832</v>
      </c>
      <c r="T172" s="5">
        <f t="shared" si="5"/>
        <v>510968.78669036238</v>
      </c>
      <c r="U172" s="5">
        <f t="shared" si="6"/>
        <v>799817.20833771629</v>
      </c>
      <c r="V172" s="150"/>
      <c r="W172" s="2">
        <v>167</v>
      </c>
      <c r="X172" s="118">
        <v>49919</v>
      </c>
      <c r="Y172" s="5">
        <f t="shared" si="40"/>
        <v>508329.96128403675</v>
      </c>
      <c r="Z172" s="5">
        <f t="shared" si="41"/>
        <v>4677.7491584810314</v>
      </c>
      <c r="AA172" s="5">
        <f t="shared" si="7"/>
        <v>1288.882749920786</v>
      </c>
      <c r="AB172" s="35">
        <f t="shared" si="8"/>
        <v>3.0426286422269824E-2</v>
      </c>
      <c r="AC172" s="5">
        <f t="shared" si="9"/>
        <v>3388.8664085602454</v>
      </c>
      <c r="AD172" s="35">
        <f t="shared" si="10"/>
        <v>0.08</v>
      </c>
      <c r="AE172" s="5">
        <f t="shared" si="42"/>
        <v>130458.92146588422</v>
      </c>
      <c r="AF172" s="5">
        <f t="shared" si="43"/>
        <v>650725.18800044782</v>
      </c>
      <c r="AG172" s="5">
        <f t="shared" si="11"/>
        <v>507041.07853411598</v>
      </c>
      <c r="AH172" s="5">
        <f t="shared" si="12"/>
        <v>781184.10946633201</v>
      </c>
      <c r="AI172" s="150"/>
      <c r="AJ172" s="2">
        <v>167</v>
      </c>
      <c r="AK172" s="118">
        <v>49919</v>
      </c>
      <c r="AL172" s="5">
        <f t="shared" si="44"/>
        <v>504335.73145605542</v>
      </c>
      <c r="AM172" s="5">
        <f t="shared" si="45"/>
        <v>4567.1280654389093</v>
      </c>
      <c r="AN172" s="5">
        <f t="shared" si="13"/>
        <v>1309.9597997852179</v>
      </c>
      <c r="AO172" s="35">
        <f t="shared" si="14"/>
        <v>3.1168756479020787E-2</v>
      </c>
      <c r="AP172" s="5">
        <f t="shared" si="15"/>
        <v>3257.1682656536914</v>
      </c>
      <c r="AQ172" s="35">
        <f t="shared" si="16"/>
        <v>7.7499999999999999E-2</v>
      </c>
      <c r="AR172" s="5">
        <f t="shared" si="46"/>
        <v>134474.22834372977</v>
      </c>
      <c r="AS172" s="5">
        <f t="shared" si="47"/>
        <v>628236.15858456795</v>
      </c>
      <c r="AT172" s="5">
        <f t="shared" si="17"/>
        <v>503025.7716562702</v>
      </c>
      <c r="AU172" s="5">
        <f t="shared" si="18"/>
        <v>762710.3869282977</v>
      </c>
      <c r="AV172" s="150"/>
      <c r="AW172" s="2">
        <v>167</v>
      </c>
      <c r="AX172" s="118">
        <v>49919</v>
      </c>
      <c r="AY172" s="5">
        <f t="shared" si="48"/>
        <v>500253.87674392713</v>
      </c>
      <c r="AZ172" s="5">
        <f t="shared" si="49"/>
        <v>4457.4924920239573</v>
      </c>
      <c r="BA172" s="5">
        <f t="shared" si="19"/>
        <v>1330.9057623744129</v>
      </c>
      <c r="BB172" s="35">
        <f t="shared" si="20"/>
        <v>3.1925527998792932E-2</v>
      </c>
      <c r="BC172" s="5">
        <f t="shared" si="21"/>
        <v>3126.5867296495444</v>
      </c>
      <c r="BD172" s="35">
        <f t="shared" si="22"/>
        <v>7.4999999999999997E-2</v>
      </c>
      <c r="BE172" s="5">
        <f t="shared" si="50"/>
        <v>138577.02901844739</v>
      </c>
      <c r="BF172" s="5">
        <f t="shared" si="51"/>
        <v>605824.2171495537</v>
      </c>
      <c r="BG172" s="5">
        <f t="shared" si="23"/>
        <v>498922.97098155273</v>
      </c>
      <c r="BH172" s="5">
        <f t="shared" si="24"/>
        <v>744401.24616800109</v>
      </c>
      <c r="BI172" s="150"/>
      <c r="BJ172" s="2">
        <v>167</v>
      </c>
      <c r="BK172" s="118">
        <v>49919</v>
      </c>
      <c r="BL172" s="5">
        <f t="shared" si="52"/>
        <v>496084.61019839003</v>
      </c>
      <c r="BM172" s="5">
        <f t="shared" si="53"/>
        <v>4348.8737853582215</v>
      </c>
      <c r="BN172" s="5">
        <f t="shared" si="25"/>
        <v>1351.6959320762817</v>
      </c>
      <c r="BO172" s="35">
        <f t="shared" si="26"/>
        <v>3.2696743360832489E-2</v>
      </c>
      <c r="BP172" s="5">
        <f t="shared" si="27"/>
        <v>2997.1778532819399</v>
      </c>
      <c r="BQ172" s="35">
        <f t="shared" si="28"/>
        <v>7.2499999999999995E-2</v>
      </c>
      <c r="BR172" s="5">
        <f t="shared" si="54"/>
        <v>142767.08573368576</v>
      </c>
      <c r="BS172" s="5">
        <f t="shared" si="55"/>
        <v>583494.83642113721</v>
      </c>
      <c r="BT172" s="5">
        <f t="shared" si="29"/>
        <v>494732.91426631378</v>
      </c>
      <c r="BU172" s="5">
        <f t="shared" si="30"/>
        <v>726261.92215482297</v>
      </c>
      <c r="BV172" s="150"/>
      <c r="BW172" s="2">
        <v>167</v>
      </c>
      <c r="BX172" s="118">
        <v>49919</v>
      </c>
      <c r="BY172" s="5">
        <f t="shared" si="56"/>
        <v>491828.28204795934</v>
      </c>
      <c r="BZ172" s="5">
        <f t="shared" si="57"/>
        <v>4241.3034067672888</v>
      </c>
      <c r="CA172" s="5">
        <f t="shared" si="31"/>
        <v>1372.3050948208593</v>
      </c>
      <c r="CB172" s="35">
        <f t="shared" si="32"/>
        <v>3.3482542055693558E-2</v>
      </c>
      <c r="CC172" s="5">
        <f t="shared" si="33"/>
        <v>2868.9983119464296</v>
      </c>
      <c r="CD172" s="35">
        <f t="shared" si="34"/>
        <v>7.0000000000000007E-2</v>
      </c>
      <c r="CE172" s="5">
        <f t="shared" si="58"/>
        <v>147044.02304686094</v>
      </c>
      <c r="CF172" s="5">
        <f t="shared" si="59"/>
        <v>561253.64588327636</v>
      </c>
      <c r="CG172" s="5">
        <f t="shared" si="35"/>
        <v>490455.97695313848</v>
      </c>
      <c r="CH172" s="5">
        <f t="shared" si="36"/>
        <v>708297.6689301373</v>
      </c>
    </row>
    <row r="173" spans="9:86" ht="14.25" customHeight="1">
      <c r="I173" s="150"/>
      <c r="J173" s="2">
        <v>168</v>
      </c>
      <c r="K173" s="118">
        <v>49949</v>
      </c>
      <c r="L173" s="5">
        <f t="shared" si="37"/>
        <v>510968.78669036238</v>
      </c>
      <c r="M173" s="5">
        <f t="shared" si="0"/>
        <v>4789.3246008246488</v>
      </c>
      <c r="N173" s="5">
        <f t="shared" si="1"/>
        <v>1276.4141923284074</v>
      </c>
      <c r="O173" s="35">
        <f t="shared" si="2"/>
        <v>2.9976332619359565E-2</v>
      </c>
      <c r="P173" s="5">
        <f t="shared" si="3"/>
        <v>3512.9104084962414</v>
      </c>
      <c r="Q173" s="35">
        <f t="shared" si="4"/>
        <v>8.2500000000000004E-2</v>
      </c>
      <c r="R173" s="5">
        <f t="shared" si="38"/>
        <v>127807.62750196632</v>
      </c>
      <c r="S173" s="5">
        <f t="shared" si="39"/>
        <v>676798.9054365746</v>
      </c>
      <c r="T173" s="5">
        <f t="shared" si="5"/>
        <v>509692.37249803398</v>
      </c>
      <c r="U173" s="5">
        <f t="shared" si="6"/>
        <v>804606.53293854091</v>
      </c>
      <c r="V173" s="150"/>
      <c r="W173" s="2">
        <v>168</v>
      </c>
      <c r="X173" s="118">
        <v>49949</v>
      </c>
      <c r="Y173" s="5">
        <f t="shared" si="40"/>
        <v>507041.07853411598</v>
      </c>
      <c r="Z173" s="5">
        <f t="shared" si="41"/>
        <v>4677.7491584810314</v>
      </c>
      <c r="AA173" s="5">
        <f t="shared" si="7"/>
        <v>1297.4753015869246</v>
      </c>
      <c r="AB173" s="35">
        <f t="shared" si="8"/>
        <v>3.0706986629280564E-2</v>
      </c>
      <c r="AC173" s="5">
        <f t="shared" si="9"/>
        <v>3380.2738568941068</v>
      </c>
      <c r="AD173" s="35">
        <f t="shared" si="10"/>
        <v>0.08</v>
      </c>
      <c r="AE173" s="5">
        <f t="shared" si="42"/>
        <v>131756.39676747116</v>
      </c>
      <c r="AF173" s="5">
        <f t="shared" si="43"/>
        <v>654105.46185734193</v>
      </c>
      <c r="AG173" s="5">
        <f t="shared" si="11"/>
        <v>505743.60323252907</v>
      </c>
      <c r="AH173" s="5">
        <f t="shared" si="12"/>
        <v>785861.85862481315</v>
      </c>
      <c r="AI173" s="150"/>
      <c r="AJ173" s="2">
        <v>168</v>
      </c>
      <c r="AK173" s="118">
        <v>49949</v>
      </c>
      <c r="AL173" s="5">
        <f t="shared" si="44"/>
        <v>503025.7716562702</v>
      </c>
      <c r="AM173" s="5">
        <f t="shared" si="45"/>
        <v>4567.1280654389093</v>
      </c>
      <c r="AN173" s="5">
        <f t="shared" si="13"/>
        <v>1318.4199568254976</v>
      </c>
      <c r="AO173" s="35">
        <f t="shared" si="14"/>
        <v>3.1451747352453492E-2</v>
      </c>
      <c r="AP173" s="5">
        <f t="shared" si="15"/>
        <v>3248.7081086134117</v>
      </c>
      <c r="AQ173" s="35">
        <f t="shared" si="16"/>
        <v>7.7499999999999999E-2</v>
      </c>
      <c r="AR173" s="5">
        <f t="shared" si="46"/>
        <v>135792.64830055527</v>
      </c>
      <c r="AS173" s="5">
        <f t="shared" si="47"/>
        <v>631484.86669318133</v>
      </c>
      <c r="AT173" s="5">
        <f t="shared" si="17"/>
        <v>501707.3516994447</v>
      </c>
      <c r="AU173" s="5">
        <f t="shared" si="18"/>
        <v>767277.51499373664</v>
      </c>
      <c r="AV173" s="150"/>
      <c r="AW173" s="2">
        <v>168</v>
      </c>
      <c r="AX173" s="118">
        <v>49949</v>
      </c>
      <c r="AY173" s="5">
        <f t="shared" si="48"/>
        <v>498922.97098155273</v>
      </c>
      <c r="AZ173" s="5">
        <f t="shared" si="49"/>
        <v>4457.4924920239573</v>
      </c>
      <c r="BA173" s="5">
        <f t="shared" si="19"/>
        <v>1339.2239233892528</v>
      </c>
      <c r="BB173" s="35">
        <f t="shared" si="20"/>
        <v>3.2210758003493961E-2</v>
      </c>
      <c r="BC173" s="5">
        <f t="shared" si="21"/>
        <v>3118.2685686347045</v>
      </c>
      <c r="BD173" s="35">
        <f t="shared" si="22"/>
        <v>7.4999999999999997E-2</v>
      </c>
      <c r="BE173" s="5">
        <f t="shared" si="50"/>
        <v>139916.25294183663</v>
      </c>
      <c r="BF173" s="5">
        <f t="shared" si="51"/>
        <v>608942.48571818846</v>
      </c>
      <c r="BG173" s="5">
        <f t="shared" si="23"/>
        <v>497583.74705816346</v>
      </c>
      <c r="BH173" s="5">
        <f t="shared" si="24"/>
        <v>748858.73866002506</v>
      </c>
      <c r="BI173" s="150"/>
      <c r="BJ173" s="2">
        <v>168</v>
      </c>
      <c r="BK173" s="118">
        <v>49949</v>
      </c>
      <c r="BL173" s="5">
        <f t="shared" si="52"/>
        <v>494732.91426631378</v>
      </c>
      <c r="BM173" s="5">
        <f t="shared" si="53"/>
        <v>4348.8737853582215</v>
      </c>
      <c r="BN173" s="5">
        <f t="shared" si="25"/>
        <v>1359.8624283325757</v>
      </c>
      <c r="BO173" s="35">
        <f t="shared" si="26"/>
        <v>3.2984159067303884E-2</v>
      </c>
      <c r="BP173" s="5">
        <f t="shared" si="27"/>
        <v>2989.0113570256458</v>
      </c>
      <c r="BQ173" s="35">
        <f t="shared" si="28"/>
        <v>7.2499999999999995E-2</v>
      </c>
      <c r="BR173" s="5">
        <f t="shared" si="54"/>
        <v>144126.94816201832</v>
      </c>
      <c r="BS173" s="5">
        <f t="shared" si="55"/>
        <v>586483.8477781628</v>
      </c>
      <c r="BT173" s="5">
        <f t="shared" si="29"/>
        <v>493373.05183798121</v>
      </c>
      <c r="BU173" s="5">
        <f t="shared" si="30"/>
        <v>730610.79594018112</v>
      </c>
      <c r="BV173" s="150"/>
      <c r="BW173" s="2">
        <v>168</v>
      </c>
      <c r="BX173" s="118">
        <v>49949</v>
      </c>
      <c r="BY173" s="5">
        <f t="shared" si="56"/>
        <v>490455.97695313848</v>
      </c>
      <c r="BZ173" s="5">
        <f t="shared" si="57"/>
        <v>4241.3034067672888</v>
      </c>
      <c r="CA173" s="5">
        <f t="shared" si="31"/>
        <v>1380.3102078739807</v>
      </c>
      <c r="CB173" s="35">
        <f t="shared" si="32"/>
        <v>3.3772088164541587E-2</v>
      </c>
      <c r="CC173" s="5">
        <f t="shared" si="33"/>
        <v>2860.9931988933081</v>
      </c>
      <c r="CD173" s="35">
        <f t="shared" si="34"/>
        <v>7.0000000000000007E-2</v>
      </c>
      <c r="CE173" s="5">
        <f t="shared" si="58"/>
        <v>148424.33325473493</v>
      </c>
      <c r="CF173" s="5">
        <f t="shared" si="59"/>
        <v>564114.63908216963</v>
      </c>
      <c r="CG173" s="5">
        <f t="shared" si="35"/>
        <v>489075.66674526449</v>
      </c>
      <c r="CH173" s="5">
        <f t="shared" si="36"/>
        <v>712538.97233690461</v>
      </c>
    </row>
    <row r="174" spans="9:86" ht="14.25" customHeight="1">
      <c r="I174" s="150"/>
      <c r="J174" s="2">
        <v>169</v>
      </c>
      <c r="K174" s="118">
        <v>49980</v>
      </c>
      <c r="L174" s="5">
        <f t="shared" si="37"/>
        <v>509692.37249803398</v>
      </c>
      <c r="M174" s="5">
        <f t="shared" si="0"/>
        <v>4789.3246008246488</v>
      </c>
      <c r="N174" s="5">
        <f t="shared" si="1"/>
        <v>1285.1895399006653</v>
      </c>
      <c r="O174" s="35">
        <f t="shared" si="2"/>
        <v>3.0258005241911821E-2</v>
      </c>
      <c r="P174" s="5">
        <f t="shared" si="3"/>
        <v>3504.1350609239835</v>
      </c>
      <c r="Q174" s="35">
        <f t="shared" si="4"/>
        <v>8.2500000000000004E-2</v>
      </c>
      <c r="R174" s="5">
        <f t="shared" si="38"/>
        <v>129092.81704186698</v>
      </c>
      <c r="S174" s="5">
        <f t="shared" si="39"/>
        <v>680303.04049749859</v>
      </c>
      <c r="T174" s="5">
        <f t="shared" si="5"/>
        <v>508407.18295813329</v>
      </c>
      <c r="U174" s="5">
        <f t="shared" si="6"/>
        <v>809395.85753936553</v>
      </c>
      <c r="V174" s="150"/>
      <c r="W174" s="2">
        <v>169</v>
      </c>
      <c r="X174" s="118">
        <v>49980</v>
      </c>
      <c r="Y174" s="5">
        <f t="shared" si="40"/>
        <v>505743.60323252907</v>
      </c>
      <c r="Z174" s="5">
        <f t="shared" si="41"/>
        <v>4677.7491584810314</v>
      </c>
      <c r="AA174" s="5">
        <f t="shared" si="7"/>
        <v>1306.1251369308375</v>
      </c>
      <c r="AB174" s="35">
        <f t="shared" si="8"/>
        <v>3.0991003233636037E-2</v>
      </c>
      <c r="AC174" s="5">
        <f t="shared" si="9"/>
        <v>3371.6240215501939</v>
      </c>
      <c r="AD174" s="35">
        <f t="shared" si="10"/>
        <v>0.08</v>
      </c>
      <c r="AE174" s="5">
        <f t="shared" si="42"/>
        <v>133062.52190440201</v>
      </c>
      <c r="AF174" s="5">
        <f t="shared" si="43"/>
        <v>657477.0858788921</v>
      </c>
      <c r="AG174" s="5">
        <f t="shared" si="11"/>
        <v>504437.47809559823</v>
      </c>
      <c r="AH174" s="5">
        <f t="shared" si="12"/>
        <v>790539.60778329405</v>
      </c>
      <c r="AI174" s="150"/>
      <c r="AJ174" s="2">
        <v>169</v>
      </c>
      <c r="AK174" s="118">
        <v>49980</v>
      </c>
      <c r="AL174" s="5">
        <f t="shared" si="44"/>
        <v>501707.3516994447</v>
      </c>
      <c r="AM174" s="5">
        <f t="shared" si="45"/>
        <v>4567.1280654389093</v>
      </c>
      <c r="AN174" s="5">
        <f t="shared" si="13"/>
        <v>1326.9347523799956</v>
      </c>
      <c r="AO174" s="35">
        <f t="shared" si="14"/>
        <v>3.1738058002584321E-2</v>
      </c>
      <c r="AP174" s="5">
        <f t="shared" si="15"/>
        <v>3240.1933130589136</v>
      </c>
      <c r="AQ174" s="35">
        <f t="shared" si="16"/>
        <v>7.7499999999999999E-2</v>
      </c>
      <c r="AR174" s="5">
        <f t="shared" si="46"/>
        <v>137119.58305293528</v>
      </c>
      <c r="AS174" s="5">
        <f t="shared" si="47"/>
        <v>634725.06000624027</v>
      </c>
      <c r="AT174" s="5">
        <f t="shared" si="17"/>
        <v>500380.41694706469</v>
      </c>
      <c r="AU174" s="5">
        <f t="shared" si="18"/>
        <v>771844.64305917558</v>
      </c>
      <c r="AV174" s="150"/>
      <c r="AW174" s="2">
        <v>169</v>
      </c>
      <c r="AX174" s="118">
        <v>49980</v>
      </c>
      <c r="AY174" s="5">
        <f t="shared" si="48"/>
        <v>497583.74705816346</v>
      </c>
      <c r="AZ174" s="5">
        <f t="shared" si="49"/>
        <v>4457.4924920239573</v>
      </c>
      <c r="BA174" s="5">
        <f t="shared" si="19"/>
        <v>1347.5940729104359</v>
      </c>
      <c r="BB174" s="35">
        <f t="shared" si="20"/>
        <v>3.2499310860800601E-2</v>
      </c>
      <c r="BC174" s="5">
        <f t="shared" si="21"/>
        <v>3109.8984191135214</v>
      </c>
      <c r="BD174" s="35">
        <f t="shared" si="22"/>
        <v>7.4999999999999997E-2</v>
      </c>
      <c r="BE174" s="5">
        <f t="shared" si="50"/>
        <v>141263.84701474707</v>
      </c>
      <c r="BF174" s="5">
        <f t="shared" si="51"/>
        <v>612052.38413730194</v>
      </c>
      <c r="BG174" s="5">
        <f t="shared" si="23"/>
        <v>496236.15298525302</v>
      </c>
      <c r="BH174" s="5">
        <f t="shared" si="24"/>
        <v>753316.23115204903</v>
      </c>
      <c r="BI174" s="150"/>
      <c r="BJ174" s="2">
        <v>169</v>
      </c>
      <c r="BK174" s="118">
        <v>49980</v>
      </c>
      <c r="BL174" s="5">
        <f t="shared" si="52"/>
        <v>493373.05183798121</v>
      </c>
      <c r="BM174" s="5">
        <f t="shared" si="53"/>
        <v>4348.8737853582215</v>
      </c>
      <c r="BN174" s="5">
        <f t="shared" si="25"/>
        <v>1368.0782638370852</v>
      </c>
      <c r="BO174" s="35">
        <f t="shared" si="26"/>
        <v>3.3274900412347978E-2</v>
      </c>
      <c r="BP174" s="5">
        <f t="shared" si="27"/>
        <v>2980.7955215211364</v>
      </c>
      <c r="BQ174" s="35">
        <f t="shared" si="28"/>
        <v>7.2499999999999995E-2</v>
      </c>
      <c r="BR174" s="5">
        <f t="shared" si="54"/>
        <v>145495.02642585541</v>
      </c>
      <c r="BS174" s="5">
        <f t="shared" si="55"/>
        <v>589464.64329968393</v>
      </c>
      <c r="BT174" s="5">
        <f t="shared" si="29"/>
        <v>492004.97357414413</v>
      </c>
      <c r="BU174" s="5">
        <f t="shared" si="30"/>
        <v>734959.6697255394</v>
      </c>
      <c r="BV174" s="150"/>
      <c r="BW174" s="2">
        <v>169</v>
      </c>
      <c r="BX174" s="118">
        <v>49980</v>
      </c>
      <c r="BY174" s="5">
        <f t="shared" si="56"/>
        <v>489075.66674526449</v>
      </c>
      <c r="BZ174" s="5">
        <f t="shared" si="57"/>
        <v>4241.3034067672888</v>
      </c>
      <c r="CA174" s="5">
        <f t="shared" si="31"/>
        <v>1388.3620174199127</v>
      </c>
      <c r="CB174" s="35">
        <f t="shared" si="32"/>
        <v>3.4064962421687009E-2</v>
      </c>
      <c r="CC174" s="5">
        <f t="shared" si="33"/>
        <v>2852.9413893473761</v>
      </c>
      <c r="CD174" s="35">
        <f t="shared" si="34"/>
        <v>7.0000000000000007E-2</v>
      </c>
      <c r="CE174" s="5">
        <f t="shared" si="58"/>
        <v>149812.69527215484</v>
      </c>
      <c r="CF174" s="5">
        <f t="shared" si="59"/>
        <v>566967.58047151705</v>
      </c>
      <c r="CG174" s="5">
        <f t="shared" si="35"/>
        <v>487687.3047278446</v>
      </c>
      <c r="CH174" s="5">
        <f t="shared" si="36"/>
        <v>716780.27574367193</v>
      </c>
    </row>
    <row r="175" spans="9:86" ht="14.25" customHeight="1">
      <c r="I175" s="150"/>
      <c r="J175" s="2">
        <v>170</v>
      </c>
      <c r="K175" s="118">
        <v>50010</v>
      </c>
      <c r="L175" s="5">
        <f t="shared" si="37"/>
        <v>508407.18295813329</v>
      </c>
      <c r="M175" s="5">
        <f t="shared" si="0"/>
        <v>4789.3246008246488</v>
      </c>
      <c r="N175" s="5">
        <f t="shared" si="1"/>
        <v>1294.0252179874824</v>
      </c>
      <c r="O175" s="35">
        <f t="shared" si="2"/>
        <v>3.0543043325036039E-2</v>
      </c>
      <c r="P175" s="5">
        <f t="shared" si="3"/>
        <v>3495.2993828371664</v>
      </c>
      <c r="Q175" s="35">
        <f t="shared" si="4"/>
        <v>8.2500000000000004E-2</v>
      </c>
      <c r="R175" s="5">
        <f t="shared" si="38"/>
        <v>130386.84225985446</v>
      </c>
      <c r="S175" s="5">
        <f t="shared" si="39"/>
        <v>683798.33988033573</v>
      </c>
      <c r="T175" s="5">
        <f t="shared" si="5"/>
        <v>507113.15774014581</v>
      </c>
      <c r="U175" s="5">
        <f t="shared" si="6"/>
        <v>814185.18214019015</v>
      </c>
      <c r="V175" s="150"/>
      <c r="W175" s="2">
        <v>170</v>
      </c>
      <c r="X175" s="118">
        <v>50010</v>
      </c>
      <c r="Y175" s="5">
        <f t="shared" si="40"/>
        <v>504437.47809559823</v>
      </c>
      <c r="Z175" s="5">
        <f t="shared" si="41"/>
        <v>4677.7491584810314</v>
      </c>
      <c r="AA175" s="5">
        <f t="shared" si="7"/>
        <v>1314.8326378437096</v>
      </c>
      <c r="AB175" s="35">
        <f t="shared" si="8"/>
        <v>3.1278388976352697E-2</v>
      </c>
      <c r="AC175" s="5">
        <f t="shared" si="9"/>
        <v>3362.9165206373218</v>
      </c>
      <c r="AD175" s="35">
        <f t="shared" si="10"/>
        <v>0.08</v>
      </c>
      <c r="AE175" s="5">
        <f t="shared" si="42"/>
        <v>134377.35454224571</v>
      </c>
      <c r="AF175" s="5">
        <f t="shared" si="43"/>
        <v>660840.00239952945</v>
      </c>
      <c r="AG175" s="5">
        <f t="shared" si="11"/>
        <v>503122.64545775449</v>
      </c>
      <c r="AH175" s="5">
        <f t="shared" si="12"/>
        <v>795217.35694177519</v>
      </c>
      <c r="AI175" s="150"/>
      <c r="AJ175" s="2">
        <v>170</v>
      </c>
      <c r="AK175" s="118">
        <v>50010</v>
      </c>
      <c r="AL175" s="5">
        <f t="shared" si="44"/>
        <v>500380.41694706469</v>
      </c>
      <c r="AM175" s="5">
        <f t="shared" si="45"/>
        <v>4567.1280654389093</v>
      </c>
      <c r="AN175" s="5">
        <f t="shared" si="13"/>
        <v>1335.50453932245</v>
      </c>
      <c r="AO175" s="35">
        <f t="shared" si="14"/>
        <v>3.2027741152717414E-2</v>
      </c>
      <c r="AP175" s="5">
        <f t="shared" si="15"/>
        <v>3231.6235261164593</v>
      </c>
      <c r="AQ175" s="35">
        <f t="shared" si="16"/>
        <v>7.7499999999999999E-2</v>
      </c>
      <c r="AR175" s="5">
        <f t="shared" si="46"/>
        <v>138455.08759225774</v>
      </c>
      <c r="AS175" s="5">
        <f t="shared" si="47"/>
        <v>637956.68353235675</v>
      </c>
      <c r="AT175" s="5">
        <f t="shared" si="17"/>
        <v>499044.91240774223</v>
      </c>
      <c r="AU175" s="5">
        <f t="shared" si="18"/>
        <v>776411.77112461452</v>
      </c>
      <c r="AV175" s="150"/>
      <c r="AW175" s="2">
        <v>170</v>
      </c>
      <c r="AX175" s="118">
        <v>50010</v>
      </c>
      <c r="AY175" s="5">
        <f t="shared" si="48"/>
        <v>496236.15298525302</v>
      </c>
      <c r="AZ175" s="5">
        <f t="shared" si="49"/>
        <v>4457.4924920239573</v>
      </c>
      <c r="BA175" s="5">
        <f t="shared" si="19"/>
        <v>1356.0165358661261</v>
      </c>
      <c r="BB175" s="35">
        <f t="shared" si="20"/>
        <v>3.2791239276911542E-2</v>
      </c>
      <c r="BC175" s="5">
        <f t="shared" si="21"/>
        <v>3101.4759561578312</v>
      </c>
      <c r="BD175" s="35">
        <f t="shared" si="22"/>
        <v>7.4999999999999997E-2</v>
      </c>
      <c r="BE175" s="5">
        <f t="shared" si="50"/>
        <v>142619.8635506132</v>
      </c>
      <c r="BF175" s="5">
        <f t="shared" si="51"/>
        <v>615153.86009345972</v>
      </c>
      <c r="BG175" s="5">
        <f t="shared" si="23"/>
        <v>494880.13644938689</v>
      </c>
      <c r="BH175" s="5">
        <f t="shared" si="24"/>
        <v>757773.72364407289</v>
      </c>
      <c r="BI175" s="150"/>
      <c r="BJ175" s="2">
        <v>170</v>
      </c>
      <c r="BK175" s="118">
        <v>50010</v>
      </c>
      <c r="BL175" s="5">
        <f t="shared" si="52"/>
        <v>492004.97357414413</v>
      </c>
      <c r="BM175" s="5">
        <f t="shared" si="53"/>
        <v>4348.8737853582215</v>
      </c>
      <c r="BN175" s="5">
        <f t="shared" si="25"/>
        <v>1376.3437366811008</v>
      </c>
      <c r="BO175" s="35">
        <f t="shared" si="26"/>
        <v>3.3569020085696885E-2</v>
      </c>
      <c r="BP175" s="5">
        <f t="shared" si="27"/>
        <v>2972.5300486771207</v>
      </c>
      <c r="BQ175" s="35">
        <f t="shared" si="28"/>
        <v>7.2499999999999995E-2</v>
      </c>
      <c r="BR175" s="5">
        <f t="shared" si="54"/>
        <v>146871.37016253651</v>
      </c>
      <c r="BS175" s="5">
        <f t="shared" si="55"/>
        <v>592437.17334836104</v>
      </c>
      <c r="BT175" s="5">
        <f t="shared" si="29"/>
        <v>490628.62983746303</v>
      </c>
      <c r="BU175" s="5">
        <f t="shared" si="30"/>
        <v>739308.54351089755</v>
      </c>
      <c r="BV175" s="150"/>
      <c r="BW175" s="2">
        <v>170</v>
      </c>
      <c r="BX175" s="118">
        <v>50010</v>
      </c>
      <c r="BY175" s="5">
        <f t="shared" si="56"/>
        <v>487687.3047278446</v>
      </c>
      <c r="BZ175" s="5">
        <f t="shared" si="57"/>
        <v>4241.3034067672888</v>
      </c>
      <c r="CA175" s="5">
        <f t="shared" si="31"/>
        <v>1396.4607958548618</v>
      </c>
      <c r="CB175" s="35">
        <f t="shared" si="32"/>
        <v>3.436121750105825E-2</v>
      </c>
      <c r="CC175" s="5">
        <f t="shared" si="33"/>
        <v>2844.8426109124271</v>
      </c>
      <c r="CD175" s="35">
        <f t="shared" si="34"/>
        <v>7.0000000000000007E-2</v>
      </c>
      <c r="CE175" s="5">
        <f t="shared" si="58"/>
        <v>151209.1560680097</v>
      </c>
      <c r="CF175" s="5">
        <f t="shared" si="59"/>
        <v>569812.42308242945</v>
      </c>
      <c r="CG175" s="5">
        <f t="shared" si="35"/>
        <v>486290.84393198974</v>
      </c>
      <c r="CH175" s="5">
        <f t="shared" si="36"/>
        <v>721021.57915043912</v>
      </c>
    </row>
    <row r="176" spans="9:86" ht="14.25" customHeight="1">
      <c r="I176" s="150"/>
      <c r="J176" s="2">
        <v>171</v>
      </c>
      <c r="K176" s="118">
        <v>50041</v>
      </c>
      <c r="L176" s="5">
        <f t="shared" si="37"/>
        <v>507113.15774014581</v>
      </c>
      <c r="M176" s="5">
        <f t="shared" si="0"/>
        <v>4789.3246008246488</v>
      </c>
      <c r="N176" s="5">
        <f t="shared" si="1"/>
        <v>1302.9216413611462</v>
      </c>
      <c r="O176" s="35">
        <f t="shared" si="2"/>
        <v>3.083150073645979E-2</v>
      </c>
      <c r="P176" s="5">
        <f t="shared" si="3"/>
        <v>3486.4029594635026</v>
      </c>
      <c r="Q176" s="35">
        <f t="shared" si="4"/>
        <v>8.2500000000000004E-2</v>
      </c>
      <c r="R176" s="5">
        <f t="shared" si="38"/>
        <v>131689.7639012156</v>
      </c>
      <c r="S176" s="5">
        <f t="shared" si="39"/>
        <v>687284.74283979926</v>
      </c>
      <c r="T176" s="5">
        <f t="shared" si="5"/>
        <v>505810.23609878466</v>
      </c>
      <c r="U176" s="5">
        <f t="shared" si="6"/>
        <v>818974.50674101489</v>
      </c>
      <c r="V176" s="150"/>
      <c r="W176" s="2">
        <v>171</v>
      </c>
      <c r="X176" s="118">
        <v>50041</v>
      </c>
      <c r="Y176" s="5">
        <f t="shared" si="40"/>
        <v>503122.64545775449</v>
      </c>
      <c r="Z176" s="5">
        <f t="shared" si="41"/>
        <v>4677.7491584810314</v>
      </c>
      <c r="AA176" s="5">
        <f t="shared" si="7"/>
        <v>1323.5981887626681</v>
      </c>
      <c r="AB176" s="35">
        <f t="shared" si="8"/>
        <v>3.156919770665674E-2</v>
      </c>
      <c r="AC176" s="5">
        <f t="shared" si="9"/>
        <v>3354.1509697183633</v>
      </c>
      <c r="AD176" s="35">
        <f t="shared" si="10"/>
        <v>7.9999999999999988E-2</v>
      </c>
      <c r="AE176" s="5">
        <f t="shared" si="42"/>
        <v>135700.95273100838</v>
      </c>
      <c r="AF176" s="5">
        <f t="shared" si="43"/>
        <v>664194.1533692478</v>
      </c>
      <c r="AG176" s="5">
        <f t="shared" si="11"/>
        <v>501799.04726899182</v>
      </c>
      <c r="AH176" s="5">
        <f t="shared" si="12"/>
        <v>799895.10610025621</v>
      </c>
      <c r="AI176" s="150"/>
      <c r="AJ176" s="2">
        <v>171</v>
      </c>
      <c r="AK176" s="118">
        <v>50041</v>
      </c>
      <c r="AL176" s="5">
        <f t="shared" si="44"/>
        <v>499044.91240774223</v>
      </c>
      <c r="AM176" s="5">
        <f t="shared" si="45"/>
        <v>4567.1280654389093</v>
      </c>
      <c r="AN176" s="5">
        <f t="shared" si="13"/>
        <v>1344.129672805574</v>
      </c>
      <c r="AO176" s="35">
        <f t="shared" si="14"/>
        <v>3.2320850634157579E-2</v>
      </c>
      <c r="AP176" s="5">
        <f t="shared" si="15"/>
        <v>3222.9983926333352</v>
      </c>
      <c r="AQ176" s="35">
        <f t="shared" si="16"/>
        <v>7.7499999999999999E-2</v>
      </c>
      <c r="AR176" s="5">
        <f t="shared" si="46"/>
        <v>139799.21726506331</v>
      </c>
      <c r="AS176" s="5">
        <f t="shared" si="47"/>
        <v>641179.68192499003</v>
      </c>
      <c r="AT176" s="5">
        <f t="shared" si="17"/>
        <v>497700.78273493669</v>
      </c>
      <c r="AU176" s="5">
        <f t="shared" si="18"/>
        <v>780978.89919005334</v>
      </c>
      <c r="AV176" s="150"/>
      <c r="AW176" s="2">
        <v>171</v>
      </c>
      <c r="AX176" s="118">
        <v>50041</v>
      </c>
      <c r="AY176" s="5">
        <f t="shared" si="48"/>
        <v>494880.13644938689</v>
      </c>
      <c r="AZ176" s="5">
        <f t="shared" si="49"/>
        <v>4457.4924920239573</v>
      </c>
      <c r="BA176" s="5">
        <f t="shared" si="19"/>
        <v>1364.4916392152895</v>
      </c>
      <c r="BB176" s="35">
        <f t="shared" si="20"/>
        <v>3.3086597065829275E-2</v>
      </c>
      <c r="BC176" s="5">
        <f t="shared" si="21"/>
        <v>3093.0008528086678</v>
      </c>
      <c r="BD176" s="35">
        <f t="shared" si="22"/>
        <v>7.4999999999999997E-2</v>
      </c>
      <c r="BE176" s="5">
        <f t="shared" si="50"/>
        <v>143984.35518982849</v>
      </c>
      <c r="BF176" s="5">
        <f t="shared" si="51"/>
        <v>618246.86094626843</v>
      </c>
      <c r="BG176" s="5">
        <f t="shared" si="23"/>
        <v>493515.64481017162</v>
      </c>
      <c r="BH176" s="5">
        <f t="shared" si="24"/>
        <v>762231.21613609698</v>
      </c>
      <c r="BI176" s="150"/>
      <c r="BJ176" s="2">
        <v>171</v>
      </c>
      <c r="BK176" s="118">
        <v>50041</v>
      </c>
      <c r="BL176" s="5">
        <f t="shared" si="52"/>
        <v>490628.62983746303</v>
      </c>
      <c r="BM176" s="5">
        <f t="shared" si="53"/>
        <v>4348.8737853582215</v>
      </c>
      <c r="BN176" s="5">
        <f t="shared" si="25"/>
        <v>1384.6591467568824</v>
      </c>
      <c r="BO176" s="35">
        <f t="shared" si="26"/>
        <v>3.3866571884700575E-2</v>
      </c>
      <c r="BP176" s="5">
        <f t="shared" si="27"/>
        <v>2964.2146386013392</v>
      </c>
      <c r="BQ176" s="35">
        <f t="shared" si="28"/>
        <v>7.2499999999999995E-2</v>
      </c>
      <c r="BR176" s="5">
        <f t="shared" si="54"/>
        <v>148256.0293092934</v>
      </c>
      <c r="BS176" s="5">
        <f t="shared" si="55"/>
        <v>595401.38798696233</v>
      </c>
      <c r="BT176" s="5">
        <f t="shared" si="29"/>
        <v>489243.97069070616</v>
      </c>
      <c r="BU176" s="5">
        <f t="shared" si="30"/>
        <v>743657.41729625571</v>
      </c>
      <c r="BV176" s="150"/>
      <c r="BW176" s="2">
        <v>171</v>
      </c>
      <c r="BX176" s="118">
        <v>50041</v>
      </c>
      <c r="BY176" s="5">
        <f t="shared" si="56"/>
        <v>486290.84393198974</v>
      </c>
      <c r="BZ176" s="5">
        <f t="shared" si="57"/>
        <v>4241.3034067672888</v>
      </c>
      <c r="CA176" s="5">
        <f t="shared" si="31"/>
        <v>1404.6068171640154</v>
      </c>
      <c r="CB176" s="35">
        <f t="shared" si="32"/>
        <v>3.4660907184025619E-2</v>
      </c>
      <c r="CC176" s="5">
        <f t="shared" si="33"/>
        <v>2836.6965896032734</v>
      </c>
      <c r="CD176" s="35">
        <f t="shared" si="34"/>
        <v>6.9999999999999993E-2</v>
      </c>
      <c r="CE176" s="5">
        <f t="shared" si="58"/>
        <v>152613.76288517372</v>
      </c>
      <c r="CF176" s="5">
        <f t="shared" si="59"/>
        <v>572649.11967203277</v>
      </c>
      <c r="CG176" s="5">
        <f t="shared" si="35"/>
        <v>484886.23711482575</v>
      </c>
      <c r="CH176" s="5">
        <f t="shared" si="36"/>
        <v>725262.88255720655</v>
      </c>
    </row>
    <row r="177" spans="9:86" ht="14.25" customHeight="1">
      <c r="I177" s="150"/>
      <c r="J177" s="2">
        <v>172</v>
      </c>
      <c r="K177" s="118">
        <v>50072</v>
      </c>
      <c r="L177" s="5">
        <f t="shared" si="37"/>
        <v>505810.23609878466</v>
      </c>
      <c r="M177" s="5">
        <f t="shared" si="0"/>
        <v>4789.3246008246488</v>
      </c>
      <c r="N177" s="5">
        <f t="shared" si="1"/>
        <v>1311.8792276455042</v>
      </c>
      <c r="O177" s="35">
        <f t="shared" si="2"/>
        <v>3.1123432481646209E-2</v>
      </c>
      <c r="P177" s="5">
        <f t="shared" si="3"/>
        <v>3477.4453731791446</v>
      </c>
      <c r="Q177" s="35">
        <f t="shared" si="4"/>
        <v>8.2500000000000004E-2</v>
      </c>
      <c r="R177" s="5">
        <f t="shared" si="38"/>
        <v>133001.64312886109</v>
      </c>
      <c r="S177" s="5">
        <f t="shared" si="39"/>
        <v>690762.18821297842</v>
      </c>
      <c r="T177" s="5">
        <f t="shared" si="5"/>
        <v>504498.35687113914</v>
      </c>
      <c r="U177" s="5">
        <f t="shared" si="6"/>
        <v>823763.83134183951</v>
      </c>
      <c r="V177" s="150"/>
      <c r="W177" s="2">
        <v>172</v>
      </c>
      <c r="X177" s="118">
        <v>50072</v>
      </c>
      <c r="Y177" s="5">
        <f t="shared" si="40"/>
        <v>501799.04726899182</v>
      </c>
      <c r="Z177" s="5">
        <f t="shared" si="41"/>
        <v>4677.7491584810314</v>
      </c>
      <c r="AA177" s="5">
        <f t="shared" si="7"/>
        <v>1332.4221766877522</v>
      </c>
      <c r="AB177" s="35">
        <f t="shared" si="8"/>
        <v>3.1863484411284684E-2</v>
      </c>
      <c r="AC177" s="5">
        <f t="shared" si="9"/>
        <v>3345.3269817932792</v>
      </c>
      <c r="AD177" s="35">
        <f t="shared" si="10"/>
        <v>0.08</v>
      </c>
      <c r="AE177" s="5">
        <f t="shared" si="42"/>
        <v>137033.37490769612</v>
      </c>
      <c r="AF177" s="5">
        <f t="shared" si="43"/>
        <v>667539.48035104107</v>
      </c>
      <c r="AG177" s="5">
        <f t="shared" si="11"/>
        <v>500466.62509230408</v>
      </c>
      <c r="AH177" s="5">
        <f t="shared" si="12"/>
        <v>804572.85525873723</v>
      </c>
      <c r="AI177" s="150"/>
      <c r="AJ177" s="2">
        <v>172</v>
      </c>
      <c r="AK177" s="118">
        <v>50072</v>
      </c>
      <c r="AL177" s="5">
        <f t="shared" si="44"/>
        <v>497700.78273493669</v>
      </c>
      <c r="AM177" s="5">
        <f t="shared" si="45"/>
        <v>4567.1280654389093</v>
      </c>
      <c r="AN177" s="5">
        <f t="shared" si="13"/>
        <v>1352.8105102757768</v>
      </c>
      <c r="AO177" s="35">
        <f t="shared" si="14"/>
        <v>3.2617441415508097E-2</v>
      </c>
      <c r="AP177" s="5">
        <f t="shared" si="15"/>
        <v>3214.3175551631325</v>
      </c>
      <c r="AQ177" s="35">
        <f t="shared" si="16"/>
        <v>7.7499999999999986E-2</v>
      </c>
      <c r="AR177" s="5">
        <f t="shared" si="46"/>
        <v>141152.02777533908</v>
      </c>
      <c r="AS177" s="5">
        <f t="shared" si="47"/>
        <v>644393.9994801532</v>
      </c>
      <c r="AT177" s="5">
        <f t="shared" si="17"/>
        <v>496347.97222466092</v>
      </c>
      <c r="AU177" s="5">
        <f t="shared" si="18"/>
        <v>785546.02725549228</v>
      </c>
      <c r="AV177" s="150"/>
      <c r="AW177" s="2">
        <v>172</v>
      </c>
      <c r="AX177" s="118">
        <v>50072</v>
      </c>
      <c r="AY177" s="5">
        <f t="shared" si="48"/>
        <v>493515.64481017162</v>
      </c>
      <c r="AZ177" s="5">
        <f t="shared" si="49"/>
        <v>4457.4924920239573</v>
      </c>
      <c r="BA177" s="5">
        <f t="shared" si="19"/>
        <v>1373.0197119603849</v>
      </c>
      <c r="BB177" s="35">
        <f t="shared" si="20"/>
        <v>3.3385439178654858E-2</v>
      </c>
      <c r="BC177" s="5">
        <f t="shared" si="21"/>
        <v>3084.4727800635724</v>
      </c>
      <c r="BD177" s="35">
        <f t="shared" si="22"/>
        <v>7.4999999999999997E-2</v>
      </c>
      <c r="BE177" s="5">
        <f t="shared" si="50"/>
        <v>145357.37490178889</v>
      </c>
      <c r="BF177" s="5">
        <f t="shared" si="51"/>
        <v>621331.33372633194</v>
      </c>
      <c r="BG177" s="5">
        <f t="shared" si="23"/>
        <v>492142.62509821123</v>
      </c>
      <c r="BH177" s="5">
        <f t="shared" si="24"/>
        <v>766688.70862812083</v>
      </c>
      <c r="BI177" s="150"/>
      <c r="BJ177" s="2">
        <v>172</v>
      </c>
      <c r="BK177" s="118">
        <v>50072</v>
      </c>
      <c r="BL177" s="5">
        <f t="shared" si="52"/>
        <v>489243.97069070616</v>
      </c>
      <c r="BM177" s="5">
        <f t="shared" si="53"/>
        <v>4348.8737853582215</v>
      </c>
      <c r="BN177" s="5">
        <f t="shared" si="25"/>
        <v>1393.0247957685388</v>
      </c>
      <c r="BO177" s="35">
        <f t="shared" si="26"/>
        <v>3.4167610743618737E-2</v>
      </c>
      <c r="BP177" s="5">
        <f t="shared" si="27"/>
        <v>2955.8489895896828</v>
      </c>
      <c r="BQ177" s="35">
        <f t="shared" si="28"/>
        <v>7.2499999999999981E-2</v>
      </c>
      <c r="BR177" s="5">
        <f t="shared" si="54"/>
        <v>149649.05410506195</v>
      </c>
      <c r="BS177" s="5">
        <f t="shared" si="55"/>
        <v>598357.23697655206</v>
      </c>
      <c r="BT177" s="5">
        <f t="shared" si="29"/>
        <v>487850.94589493761</v>
      </c>
      <c r="BU177" s="5">
        <f t="shared" si="30"/>
        <v>748006.29108161398</v>
      </c>
      <c r="BV177" s="150"/>
      <c r="BW177" s="2">
        <v>172</v>
      </c>
      <c r="BX177" s="118">
        <v>50072</v>
      </c>
      <c r="BY177" s="5">
        <f t="shared" si="56"/>
        <v>484886.23711482575</v>
      </c>
      <c r="BZ177" s="5">
        <f t="shared" si="57"/>
        <v>4241.3034067672888</v>
      </c>
      <c r="CA177" s="5">
        <f t="shared" si="31"/>
        <v>1412.8003569308053</v>
      </c>
      <c r="CB177" s="35">
        <f t="shared" si="32"/>
        <v>3.4964086388690155E-2</v>
      </c>
      <c r="CC177" s="5">
        <f t="shared" si="33"/>
        <v>2828.5030498364836</v>
      </c>
      <c r="CD177" s="35">
        <f t="shared" si="34"/>
        <v>7.0000000000000007E-2</v>
      </c>
      <c r="CE177" s="5">
        <f t="shared" si="58"/>
        <v>154026.56324210452</v>
      </c>
      <c r="CF177" s="5">
        <f t="shared" si="59"/>
        <v>575477.62272186927</v>
      </c>
      <c r="CG177" s="5">
        <f t="shared" si="35"/>
        <v>483473.43675789493</v>
      </c>
      <c r="CH177" s="5">
        <f t="shared" si="36"/>
        <v>729504.18596397375</v>
      </c>
    </row>
    <row r="178" spans="9:86" ht="14.25" customHeight="1">
      <c r="I178" s="150"/>
      <c r="J178" s="2">
        <v>173</v>
      </c>
      <c r="K178" s="118">
        <v>50100</v>
      </c>
      <c r="L178" s="5">
        <f t="shared" si="37"/>
        <v>504498.35687113914</v>
      </c>
      <c r="M178" s="5">
        <f t="shared" si="0"/>
        <v>4789.3246008246488</v>
      </c>
      <c r="N178" s="5">
        <f t="shared" si="1"/>
        <v>1320.8983973355671</v>
      </c>
      <c r="O178" s="35">
        <f t="shared" si="2"/>
        <v>3.141889473403274E-2</v>
      </c>
      <c r="P178" s="5">
        <f t="shared" si="3"/>
        <v>3468.4262034890817</v>
      </c>
      <c r="Q178" s="35">
        <f t="shared" si="4"/>
        <v>8.2500000000000004E-2</v>
      </c>
      <c r="R178" s="5">
        <f t="shared" si="38"/>
        <v>134322.54152619667</v>
      </c>
      <c r="S178" s="5">
        <f t="shared" si="39"/>
        <v>694230.61441646749</v>
      </c>
      <c r="T178" s="5">
        <f t="shared" si="5"/>
        <v>503177.45847380359</v>
      </c>
      <c r="U178" s="5">
        <f t="shared" si="6"/>
        <v>828553.15594266413</v>
      </c>
      <c r="V178" s="150"/>
      <c r="W178" s="2">
        <v>173</v>
      </c>
      <c r="X178" s="118">
        <v>50100</v>
      </c>
      <c r="Y178" s="5">
        <f t="shared" si="40"/>
        <v>500466.62509230408</v>
      </c>
      <c r="Z178" s="5">
        <f t="shared" si="41"/>
        <v>4677.7491584810314</v>
      </c>
      <c r="AA178" s="5">
        <f t="shared" si="7"/>
        <v>1341.3049911990038</v>
      </c>
      <c r="AB178" s="35">
        <f t="shared" si="8"/>
        <v>3.2161305244719218E-2</v>
      </c>
      <c r="AC178" s="5">
        <f t="shared" si="9"/>
        <v>3336.4441672820276</v>
      </c>
      <c r="AD178" s="35">
        <f t="shared" si="10"/>
        <v>0.08</v>
      </c>
      <c r="AE178" s="5">
        <f t="shared" si="42"/>
        <v>138374.67989889512</v>
      </c>
      <c r="AF178" s="5">
        <f t="shared" si="43"/>
        <v>670875.92451832315</v>
      </c>
      <c r="AG178" s="5">
        <f t="shared" si="11"/>
        <v>499125.32010110508</v>
      </c>
      <c r="AH178" s="5">
        <f t="shared" si="12"/>
        <v>809250.60441721824</v>
      </c>
      <c r="AI178" s="150"/>
      <c r="AJ178" s="2">
        <v>173</v>
      </c>
      <c r="AK178" s="118">
        <v>50100</v>
      </c>
      <c r="AL178" s="5">
        <f t="shared" si="44"/>
        <v>496347.97222466092</v>
      </c>
      <c r="AM178" s="5">
        <f t="shared" si="45"/>
        <v>4567.1280654389093</v>
      </c>
      <c r="AN178" s="5">
        <f t="shared" si="13"/>
        <v>1361.5474114879744</v>
      </c>
      <c r="AO178" s="35">
        <f t="shared" si="14"/>
        <v>3.2917569632903425E-2</v>
      </c>
      <c r="AP178" s="5">
        <f t="shared" si="15"/>
        <v>3205.5806539509349</v>
      </c>
      <c r="AQ178" s="35">
        <f t="shared" si="16"/>
        <v>7.7499999999999999E-2</v>
      </c>
      <c r="AR178" s="5">
        <f t="shared" si="46"/>
        <v>142513.57518682705</v>
      </c>
      <c r="AS178" s="5">
        <f t="shared" si="47"/>
        <v>647599.58013410412</v>
      </c>
      <c r="AT178" s="5">
        <f t="shared" si="17"/>
        <v>494986.42481317295</v>
      </c>
      <c r="AU178" s="5">
        <f t="shared" si="18"/>
        <v>790113.15532093123</v>
      </c>
      <c r="AV178" s="150"/>
      <c r="AW178" s="2">
        <v>173</v>
      </c>
      <c r="AX178" s="118">
        <v>50100</v>
      </c>
      <c r="AY178" s="5">
        <f t="shared" si="48"/>
        <v>492142.62509821123</v>
      </c>
      <c r="AZ178" s="5">
        <f t="shared" si="49"/>
        <v>4457.4924920239573</v>
      </c>
      <c r="BA178" s="5">
        <f t="shared" si="19"/>
        <v>1381.6010851601372</v>
      </c>
      <c r="BB178" s="35">
        <f t="shared" si="20"/>
        <v>3.3687821733817763E-2</v>
      </c>
      <c r="BC178" s="5">
        <f t="shared" si="21"/>
        <v>3075.8914068638201</v>
      </c>
      <c r="BD178" s="35">
        <f t="shared" si="22"/>
        <v>7.4999999999999997E-2</v>
      </c>
      <c r="BE178" s="5">
        <f t="shared" si="50"/>
        <v>146738.97598694902</v>
      </c>
      <c r="BF178" s="5">
        <f t="shared" si="51"/>
        <v>624407.22513319575</v>
      </c>
      <c r="BG178" s="5">
        <f t="shared" si="23"/>
        <v>490761.02401305106</v>
      </c>
      <c r="BH178" s="5">
        <f t="shared" si="24"/>
        <v>771146.2011201448</v>
      </c>
      <c r="BI178" s="150"/>
      <c r="BJ178" s="2">
        <v>173</v>
      </c>
      <c r="BK178" s="118">
        <v>50100</v>
      </c>
      <c r="BL178" s="5">
        <f t="shared" si="52"/>
        <v>487850.94589493761</v>
      </c>
      <c r="BM178" s="5">
        <f t="shared" si="53"/>
        <v>4348.8737853582215</v>
      </c>
      <c r="BN178" s="5">
        <f t="shared" si="25"/>
        <v>1401.4409872429737</v>
      </c>
      <c r="BO178" s="35">
        <f t="shared" si="26"/>
        <v>3.4472192763847616E-2</v>
      </c>
      <c r="BP178" s="5">
        <f t="shared" si="27"/>
        <v>2947.4327981152478</v>
      </c>
      <c r="BQ178" s="35">
        <f t="shared" si="28"/>
        <v>7.2499999999999995E-2</v>
      </c>
      <c r="BR178" s="5">
        <f t="shared" si="54"/>
        <v>151050.49509230492</v>
      </c>
      <c r="BS178" s="5">
        <f t="shared" si="55"/>
        <v>601304.66977466736</v>
      </c>
      <c r="BT178" s="5">
        <f t="shared" si="29"/>
        <v>486449.50490769465</v>
      </c>
      <c r="BU178" s="5">
        <f t="shared" si="30"/>
        <v>752355.16486697225</v>
      </c>
      <c r="BV178" s="150"/>
      <c r="BW178" s="2">
        <v>173</v>
      </c>
      <c r="BX178" s="118">
        <v>50100</v>
      </c>
      <c r="BY178" s="5">
        <f t="shared" si="56"/>
        <v>483473.43675789493</v>
      </c>
      <c r="BZ178" s="5">
        <f t="shared" si="57"/>
        <v>4241.3034067672888</v>
      </c>
      <c r="CA178" s="5">
        <f t="shared" si="31"/>
        <v>1421.0416923462349</v>
      </c>
      <c r="CB178" s="35">
        <f t="shared" si="32"/>
        <v>3.5270811200107485E-2</v>
      </c>
      <c r="CC178" s="5">
        <f t="shared" si="33"/>
        <v>2820.261714421054</v>
      </c>
      <c r="CD178" s="35">
        <f t="shared" si="34"/>
        <v>7.0000000000000007E-2</v>
      </c>
      <c r="CE178" s="5">
        <f t="shared" si="58"/>
        <v>155447.60493445076</v>
      </c>
      <c r="CF178" s="5">
        <f t="shared" si="59"/>
        <v>578297.88443629036</v>
      </c>
      <c r="CG178" s="5">
        <f t="shared" si="35"/>
        <v>482052.39506554871</v>
      </c>
      <c r="CH178" s="5">
        <f t="shared" si="36"/>
        <v>733745.48937074118</v>
      </c>
    </row>
    <row r="179" spans="9:86" ht="14.25" customHeight="1">
      <c r="I179" s="150"/>
      <c r="J179" s="2">
        <v>174</v>
      </c>
      <c r="K179" s="118">
        <v>50131</v>
      </c>
      <c r="L179" s="5">
        <f t="shared" si="37"/>
        <v>503177.45847380359</v>
      </c>
      <c r="M179" s="5">
        <f t="shared" si="0"/>
        <v>4789.3246008246488</v>
      </c>
      <c r="N179" s="5">
        <f t="shared" si="1"/>
        <v>1329.9795738172493</v>
      </c>
      <c r="O179" s="35">
        <f t="shared" si="2"/>
        <v>3.1717944866240244E-2</v>
      </c>
      <c r="P179" s="5">
        <f t="shared" si="3"/>
        <v>3459.3450270073995</v>
      </c>
      <c r="Q179" s="35">
        <f t="shared" si="4"/>
        <v>8.2500000000000004E-2</v>
      </c>
      <c r="R179" s="5">
        <f t="shared" si="38"/>
        <v>135652.52110001392</v>
      </c>
      <c r="S179" s="5">
        <f t="shared" si="39"/>
        <v>697689.95944347489</v>
      </c>
      <c r="T179" s="5">
        <f t="shared" si="5"/>
        <v>501847.47889998637</v>
      </c>
      <c r="U179" s="5">
        <f t="shared" si="6"/>
        <v>833342.48054348887</v>
      </c>
      <c r="V179" s="150"/>
      <c r="W179" s="2">
        <v>174</v>
      </c>
      <c r="X179" s="118">
        <v>50131</v>
      </c>
      <c r="Y179" s="5">
        <f t="shared" si="40"/>
        <v>499125.32010110508</v>
      </c>
      <c r="Z179" s="5">
        <f t="shared" si="41"/>
        <v>4677.7491584810314</v>
      </c>
      <c r="AA179" s="5">
        <f t="shared" si="7"/>
        <v>1350.2470244736637</v>
      </c>
      <c r="AB179" s="35">
        <f t="shared" si="8"/>
        <v>3.2462717560395093E-2</v>
      </c>
      <c r="AC179" s="5">
        <f t="shared" si="9"/>
        <v>3327.5021340073677</v>
      </c>
      <c r="AD179" s="35">
        <f t="shared" si="10"/>
        <v>8.0000000000000016E-2</v>
      </c>
      <c r="AE179" s="5">
        <f t="shared" si="42"/>
        <v>139724.9269233688</v>
      </c>
      <c r="AF179" s="5">
        <f t="shared" si="43"/>
        <v>674203.42665233056</v>
      </c>
      <c r="AG179" s="5">
        <f t="shared" si="11"/>
        <v>497775.07307663141</v>
      </c>
      <c r="AH179" s="5">
        <f t="shared" si="12"/>
        <v>813928.35357569938</v>
      </c>
      <c r="AI179" s="150"/>
      <c r="AJ179" s="2">
        <v>174</v>
      </c>
      <c r="AK179" s="118">
        <v>50131</v>
      </c>
      <c r="AL179" s="5">
        <f t="shared" si="44"/>
        <v>494986.42481317295</v>
      </c>
      <c r="AM179" s="5">
        <f t="shared" si="45"/>
        <v>4567.1280654389093</v>
      </c>
      <c r="AN179" s="5">
        <f t="shared" si="13"/>
        <v>1370.3407385205005</v>
      </c>
      <c r="AO179" s="35">
        <f t="shared" si="14"/>
        <v>3.3221292621212067E-2</v>
      </c>
      <c r="AP179" s="5">
        <f t="shared" si="15"/>
        <v>3196.7873269184088</v>
      </c>
      <c r="AQ179" s="35">
        <f t="shared" si="16"/>
        <v>7.7499999999999999E-2</v>
      </c>
      <c r="AR179" s="5">
        <f t="shared" si="46"/>
        <v>143883.91592534754</v>
      </c>
      <c r="AS179" s="5">
        <f t="shared" si="47"/>
        <v>650796.36746102257</v>
      </c>
      <c r="AT179" s="5">
        <f t="shared" si="17"/>
        <v>493616.08407465246</v>
      </c>
      <c r="AU179" s="5">
        <f t="shared" si="18"/>
        <v>794680.28338637017</v>
      </c>
      <c r="AV179" s="150"/>
      <c r="AW179" s="2">
        <v>174</v>
      </c>
      <c r="AX179" s="118">
        <v>50131</v>
      </c>
      <c r="AY179" s="5">
        <f t="shared" si="48"/>
        <v>490761.02401305106</v>
      </c>
      <c r="AZ179" s="5">
        <f t="shared" si="49"/>
        <v>4457.4924920239573</v>
      </c>
      <c r="BA179" s="5">
        <f t="shared" si="19"/>
        <v>1390.2360919423886</v>
      </c>
      <c r="BB179" s="35">
        <f t="shared" si="20"/>
        <v>3.3993802048275554E-2</v>
      </c>
      <c r="BC179" s="5">
        <f t="shared" si="21"/>
        <v>3067.2564000815687</v>
      </c>
      <c r="BD179" s="35">
        <f t="shared" si="22"/>
        <v>7.4999999999999997E-2</v>
      </c>
      <c r="BE179" s="5">
        <f t="shared" si="50"/>
        <v>148129.2120788914</v>
      </c>
      <c r="BF179" s="5">
        <f t="shared" si="51"/>
        <v>627474.48153327731</v>
      </c>
      <c r="BG179" s="5">
        <f t="shared" si="23"/>
        <v>489370.78792110865</v>
      </c>
      <c r="BH179" s="5">
        <f t="shared" si="24"/>
        <v>775603.69361216878</v>
      </c>
      <c r="BI179" s="150"/>
      <c r="BJ179" s="2">
        <v>174</v>
      </c>
      <c r="BK179" s="118">
        <v>50131</v>
      </c>
      <c r="BL179" s="5">
        <f t="shared" si="52"/>
        <v>486449.50490769465</v>
      </c>
      <c r="BM179" s="5">
        <f t="shared" si="53"/>
        <v>4348.8737853582215</v>
      </c>
      <c r="BN179" s="5">
        <f t="shared" si="25"/>
        <v>1409.9080265408998</v>
      </c>
      <c r="BO179" s="35">
        <f t="shared" si="26"/>
        <v>3.4780375245116575E-2</v>
      </c>
      <c r="BP179" s="5">
        <f t="shared" si="27"/>
        <v>2938.9657588173218</v>
      </c>
      <c r="BQ179" s="35">
        <f t="shared" si="28"/>
        <v>7.2499999999999995E-2</v>
      </c>
      <c r="BR179" s="5">
        <f t="shared" si="54"/>
        <v>152460.40311884583</v>
      </c>
      <c r="BS179" s="5">
        <f t="shared" si="55"/>
        <v>604243.63553348463</v>
      </c>
      <c r="BT179" s="5">
        <f t="shared" si="29"/>
        <v>485039.59688115376</v>
      </c>
      <c r="BU179" s="5">
        <f t="shared" si="30"/>
        <v>756704.0386523304</v>
      </c>
      <c r="BV179" s="150"/>
      <c r="BW179" s="2">
        <v>174</v>
      </c>
      <c r="BX179" s="118">
        <v>50131</v>
      </c>
      <c r="BY179" s="5">
        <f t="shared" si="56"/>
        <v>482052.39506554871</v>
      </c>
      <c r="BZ179" s="5">
        <f t="shared" si="57"/>
        <v>4241.3034067672888</v>
      </c>
      <c r="CA179" s="5">
        <f t="shared" si="31"/>
        <v>1429.3311022182547</v>
      </c>
      <c r="CB179" s="35">
        <f t="shared" si="32"/>
        <v>3.558113890148136E-2</v>
      </c>
      <c r="CC179" s="5">
        <f t="shared" si="33"/>
        <v>2811.9723045490341</v>
      </c>
      <c r="CD179" s="35">
        <f t="shared" si="34"/>
        <v>7.0000000000000007E-2</v>
      </c>
      <c r="CE179" s="5">
        <f t="shared" si="58"/>
        <v>156876.93603666901</v>
      </c>
      <c r="CF179" s="5">
        <f t="shared" si="59"/>
        <v>581109.85674083943</v>
      </c>
      <c r="CG179" s="5">
        <f t="shared" si="35"/>
        <v>480623.06396333047</v>
      </c>
      <c r="CH179" s="5">
        <f t="shared" si="36"/>
        <v>737986.7927775085</v>
      </c>
    </row>
    <row r="180" spans="9:86" ht="14.25" customHeight="1">
      <c r="I180" s="150"/>
      <c r="J180" s="2">
        <v>175</v>
      </c>
      <c r="K180" s="118">
        <v>50161</v>
      </c>
      <c r="L180" s="5">
        <f t="shared" si="37"/>
        <v>501847.47889998637</v>
      </c>
      <c r="M180" s="5">
        <f t="shared" si="0"/>
        <v>4789.3246008246488</v>
      </c>
      <c r="N180" s="5">
        <f t="shared" si="1"/>
        <v>1339.1231833872425</v>
      </c>
      <c r="O180" s="35">
        <f t="shared" si="2"/>
        <v>3.2020641482288711E-2</v>
      </c>
      <c r="P180" s="5">
        <f t="shared" si="3"/>
        <v>3450.2014174374062</v>
      </c>
      <c r="Q180" s="35">
        <f t="shared" si="4"/>
        <v>8.2500000000000004E-2</v>
      </c>
      <c r="R180" s="5">
        <f t="shared" si="38"/>
        <v>136991.64428340117</v>
      </c>
      <c r="S180" s="5">
        <f t="shared" si="39"/>
        <v>701140.16086091229</v>
      </c>
      <c r="T180" s="5">
        <f t="shared" si="5"/>
        <v>500508.35571659915</v>
      </c>
      <c r="U180" s="5">
        <f t="shared" si="6"/>
        <v>838131.80514431349</v>
      </c>
      <c r="V180" s="150"/>
      <c r="W180" s="2">
        <v>175</v>
      </c>
      <c r="X180" s="118">
        <v>50161</v>
      </c>
      <c r="Y180" s="5">
        <f t="shared" si="40"/>
        <v>497775.07307663141</v>
      </c>
      <c r="Z180" s="5">
        <f t="shared" si="41"/>
        <v>4677.7491584810314</v>
      </c>
      <c r="AA180" s="5">
        <f t="shared" si="7"/>
        <v>1359.2486713034887</v>
      </c>
      <c r="AB180" s="35">
        <f t="shared" si="8"/>
        <v>3.2767779942911732E-2</v>
      </c>
      <c r="AC180" s="5">
        <f t="shared" si="9"/>
        <v>3318.5004871775427</v>
      </c>
      <c r="AD180" s="35">
        <f t="shared" si="10"/>
        <v>7.9999999999999988E-2</v>
      </c>
      <c r="AE180" s="5">
        <f t="shared" si="42"/>
        <v>141084.17559467227</v>
      </c>
      <c r="AF180" s="5">
        <f t="shared" si="43"/>
        <v>677521.92713950807</v>
      </c>
      <c r="AG180" s="5">
        <f t="shared" si="11"/>
        <v>496415.8244053279</v>
      </c>
      <c r="AH180" s="5">
        <f t="shared" si="12"/>
        <v>818606.1027341804</v>
      </c>
      <c r="AI180" s="150"/>
      <c r="AJ180" s="2">
        <v>175</v>
      </c>
      <c r="AK180" s="118">
        <v>50161</v>
      </c>
      <c r="AL180" s="5">
        <f t="shared" si="44"/>
        <v>493616.08407465246</v>
      </c>
      <c r="AM180" s="5">
        <f t="shared" si="45"/>
        <v>4567.1280654389093</v>
      </c>
      <c r="AN180" s="5">
        <f t="shared" si="13"/>
        <v>1379.190855790112</v>
      </c>
      <c r="AO180" s="35">
        <f t="shared" si="14"/>
        <v>3.3528668946245982E-2</v>
      </c>
      <c r="AP180" s="5">
        <f t="shared" si="15"/>
        <v>3187.9372096487973</v>
      </c>
      <c r="AQ180" s="35">
        <f t="shared" si="16"/>
        <v>7.7499999999999999E-2</v>
      </c>
      <c r="AR180" s="5">
        <f t="shared" si="46"/>
        <v>145263.10678113764</v>
      </c>
      <c r="AS180" s="5">
        <f t="shared" si="47"/>
        <v>653984.30467067135</v>
      </c>
      <c r="AT180" s="5">
        <f t="shared" si="17"/>
        <v>492236.89321886236</v>
      </c>
      <c r="AU180" s="5">
        <f t="shared" si="18"/>
        <v>799247.41145180899</v>
      </c>
      <c r="AV180" s="150"/>
      <c r="AW180" s="2">
        <v>175</v>
      </c>
      <c r="AX180" s="118">
        <v>50161</v>
      </c>
      <c r="AY180" s="5">
        <f t="shared" si="48"/>
        <v>489370.78792110865</v>
      </c>
      <c r="AZ180" s="5">
        <f t="shared" si="49"/>
        <v>4457.4924920239573</v>
      </c>
      <c r="BA180" s="5">
        <f t="shared" si="19"/>
        <v>1398.9250675170283</v>
      </c>
      <c r="BB180" s="35">
        <f t="shared" si="20"/>
        <v>3.4303438669720077E-2</v>
      </c>
      <c r="BC180" s="5">
        <f t="shared" si="21"/>
        <v>3058.567424506929</v>
      </c>
      <c r="BD180" s="35">
        <f t="shared" si="22"/>
        <v>7.4999999999999997E-2</v>
      </c>
      <c r="BE180" s="5">
        <f t="shared" si="50"/>
        <v>149528.13714640844</v>
      </c>
      <c r="BF180" s="5">
        <f t="shared" si="51"/>
        <v>630533.04895778419</v>
      </c>
      <c r="BG180" s="5">
        <f t="shared" si="23"/>
        <v>487971.86285359162</v>
      </c>
      <c r="BH180" s="5">
        <f t="shared" si="24"/>
        <v>780061.18610419263</v>
      </c>
      <c r="BI180" s="150"/>
      <c r="BJ180" s="2">
        <v>175</v>
      </c>
      <c r="BK180" s="118">
        <v>50161</v>
      </c>
      <c r="BL180" s="5">
        <f t="shared" si="52"/>
        <v>485039.59688115376</v>
      </c>
      <c r="BM180" s="5">
        <f t="shared" si="53"/>
        <v>4348.8737853582215</v>
      </c>
      <c r="BN180" s="5">
        <f t="shared" si="25"/>
        <v>1418.4262208679174</v>
      </c>
      <c r="BO180" s="35">
        <f t="shared" si="26"/>
        <v>3.5092216717691166E-2</v>
      </c>
      <c r="BP180" s="5">
        <f t="shared" si="27"/>
        <v>2930.4475644903041</v>
      </c>
      <c r="BQ180" s="35">
        <f t="shared" si="28"/>
        <v>7.2499999999999995E-2</v>
      </c>
      <c r="BR180" s="5">
        <f t="shared" si="54"/>
        <v>153878.82933971376</v>
      </c>
      <c r="BS180" s="5">
        <f t="shared" si="55"/>
        <v>607174.08309797489</v>
      </c>
      <c r="BT180" s="5">
        <f t="shared" si="29"/>
        <v>483621.17066028586</v>
      </c>
      <c r="BU180" s="5">
        <f t="shared" si="30"/>
        <v>761052.91243768868</v>
      </c>
      <c r="BV180" s="150"/>
      <c r="BW180" s="2">
        <v>175</v>
      </c>
      <c r="BX180" s="118">
        <v>50161</v>
      </c>
      <c r="BY180" s="5">
        <f t="shared" si="56"/>
        <v>480623.06396333047</v>
      </c>
      <c r="BZ180" s="5">
        <f t="shared" si="57"/>
        <v>4241.3034067672888</v>
      </c>
      <c r="CA180" s="5">
        <f t="shared" si="31"/>
        <v>1437.6688669811942</v>
      </c>
      <c r="CB180" s="35">
        <f t="shared" si="32"/>
        <v>3.5895128006363401E-2</v>
      </c>
      <c r="CC180" s="5">
        <f t="shared" si="33"/>
        <v>2803.6345397860946</v>
      </c>
      <c r="CD180" s="35">
        <f t="shared" si="34"/>
        <v>7.0000000000000007E-2</v>
      </c>
      <c r="CE180" s="5">
        <f t="shared" si="58"/>
        <v>158314.60490365021</v>
      </c>
      <c r="CF180" s="5">
        <f t="shared" si="59"/>
        <v>583913.49128062557</v>
      </c>
      <c r="CG180" s="5">
        <f t="shared" si="35"/>
        <v>479185.3950963493</v>
      </c>
      <c r="CH180" s="5">
        <f t="shared" si="36"/>
        <v>742228.09618427581</v>
      </c>
    </row>
    <row r="181" spans="9:86" ht="14.25" customHeight="1">
      <c r="I181" s="150"/>
      <c r="J181" s="2">
        <v>176</v>
      </c>
      <c r="K181" s="118">
        <v>50192</v>
      </c>
      <c r="L181" s="5">
        <f t="shared" si="37"/>
        <v>500508.35571659915</v>
      </c>
      <c r="M181" s="5">
        <f t="shared" si="0"/>
        <v>4789.3246008246488</v>
      </c>
      <c r="N181" s="5">
        <f t="shared" si="1"/>
        <v>1348.3296552730294</v>
      </c>
      <c r="O181" s="35">
        <f t="shared" si="2"/>
        <v>3.232704445085801E-2</v>
      </c>
      <c r="P181" s="5">
        <f t="shared" si="3"/>
        <v>3440.9949455516194</v>
      </c>
      <c r="Q181" s="35">
        <f t="shared" si="4"/>
        <v>8.2500000000000004E-2</v>
      </c>
      <c r="R181" s="5">
        <f t="shared" si="38"/>
        <v>138339.9739386742</v>
      </c>
      <c r="S181" s="5">
        <f t="shared" si="39"/>
        <v>704581.15580646391</v>
      </c>
      <c r="T181" s="5">
        <f t="shared" si="5"/>
        <v>499160.02606132615</v>
      </c>
      <c r="U181" s="5">
        <f t="shared" si="6"/>
        <v>842921.12974513811</v>
      </c>
      <c r="V181" s="150"/>
      <c r="W181" s="2">
        <v>176</v>
      </c>
      <c r="X181" s="118">
        <v>50192</v>
      </c>
      <c r="Y181" s="5">
        <f t="shared" si="40"/>
        <v>496415.8244053279</v>
      </c>
      <c r="Z181" s="5">
        <f t="shared" si="41"/>
        <v>4677.7491584810314</v>
      </c>
      <c r="AA181" s="5">
        <f t="shared" si="7"/>
        <v>1368.3103291121784</v>
      </c>
      <c r="AB181" s="35">
        <f t="shared" si="8"/>
        <v>3.3076552241290538E-2</v>
      </c>
      <c r="AC181" s="5">
        <f t="shared" si="9"/>
        <v>3309.438829368853</v>
      </c>
      <c r="AD181" s="35">
        <f t="shared" si="10"/>
        <v>0.08</v>
      </c>
      <c r="AE181" s="5">
        <f t="shared" si="42"/>
        <v>142452.48592378444</v>
      </c>
      <c r="AF181" s="5">
        <f t="shared" si="43"/>
        <v>680831.36596887687</v>
      </c>
      <c r="AG181" s="5">
        <f t="shared" si="11"/>
        <v>495047.51407621574</v>
      </c>
      <c r="AH181" s="5">
        <f t="shared" si="12"/>
        <v>823283.8518926613</v>
      </c>
      <c r="AI181" s="150"/>
      <c r="AJ181" s="2">
        <v>176</v>
      </c>
      <c r="AK181" s="118">
        <v>50192</v>
      </c>
      <c r="AL181" s="5">
        <f t="shared" si="44"/>
        <v>492236.89321886236</v>
      </c>
      <c r="AM181" s="5">
        <f t="shared" si="45"/>
        <v>4567.1280654389093</v>
      </c>
      <c r="AN181" s="5">
        <f t="shared" si="13"/>
        <v>1388.0981300670901</v>
      </c>
      <c r="AO181" s="35">
        <f t="shared" si="14"/>
        <v>3.3839758438014587E-2</v>
      </c>
      <c r="AP181" s="5">
        <f t="shared" si="15"/>
        <v>3179.0299353718192</v>
      </c>
      <c r="AQ181" s="35">
        <f t="shared" si="16"/>
        <v>7.7499999999999999E-2</v>
      </c>
      <c r="AR181" s="5">
        <f t="shared" si="46"/>
        <v>146651.20491120472</v>
      </c>
      <c r="AS181" s="5">
        <f t="shared" si="47"/>
        <v>657163.33460604318</v>
      </c>
      <c r="AT181" s="5">
        <f t="shared" si="17"/>
        <v>490848.79508879525</v>
      </c>
      <c r="AU181" s="5">
        <f t="shared" si="18"/>
        <v>803814.53951724793</v>
      </c>
      <c r="AV181" s="150"/>
      <c r="AW181" s="2">
        <v>176</v>
      </c>
      <c r="AX181" s="118">
        <v>50192</v>
      </c>
      <c r="AY181" s="5">
        <f t="shared" si="48"/>
        <v>487971.86285359162</v>
      </c>
      <c r="AZ181" s="5">
        <f t="shared" si="49"/>
        <v>4457.4924920239573</v>
      </c>
      <c r="BA181" s="5">
        <f t="shared" si="19"/>
        <v>1407.6683491890099</v>
      </c>
      <c r="BB181" s="35">
        <f t="shared" si="20"/>
        <v>3.461679140982829E-2</v>
      </c>
      <c r="BC181" s="5">
        <f t="shared" si="21"/>
        <v>3049.8241428349475</v>
      </c>
      <c r="BD181" s="35">
        <f t="shared" si="22"/>
        <v>7.4999999999999997E-2</v>
      </c>
      <c r="BE181" s="5">
        <f t="shared" si="50"/>
        <v>150935.80549559745</v>
      </c>
      <c r="BF181" s="5">
        <f t="shared" si="51"/>
        <v>633582.87310061918</v>
      </c>
      <c r="BG181" s="5">
        <f t="shared" si="23"/>
        <v>486564.19450440264</v>
      </c>
      <c r="BH181" s="5">
        <f t="shared" si="24"/>
        <v>784518.6785962166</v>
      </c>
      <c r="BI181" s="150"/>
      <c r="BJ181" s="2">
        <v>176</v>
      </c>
      <c r="BK181" s="118">
        <v>50192</v>
      </c>
      <c r="BL181" s="5">
        <f t="shared" si="52"/>
        <v>483621.17066028586</v>
      </c>
      <c r="BM181" s="5">
        <f t="shared" si="53"/>
        <v>4348.8737853582215</v>
      </c>
      <c r="BN181" s="5">
        <f t="shared" si="25"/>
        <v>1426.995879285661</v>
      </c>
      <c r="BO181" s="35">
        <f t="shared" si="26"/>
        <v>3.5407776975620558E-2</v>
      </c>
      <c r="BP181" s="5">
        <f t="shared" si="27"/>
        <v>2921.8779060725606</v>
      </c>
      <c r="BQ181" s="35">
        <f t="shared" si="28"/>
        <v>7.2500000000000009E-2</v>
      </c>
      <c r="BR181" s="5">
        <f t="shared" si="54"/>
        <v>155305.82521899941</v>
      </c>
      <c r="BS181" s="5">
        <f t="shared" si="55"/>
        <v>610095.96100404742</v>
      </c>
      <c r="BT181" s="5">
        <f t="shared" si="29"/>
        <v>482194.17478100018</v>
      </c>
      <c r="BU181" s="5">
        <f t="shared" si="30"/>
        <v>765401.78622304683</v>
      </c>
      <c r="BV181" s="150"/>
      <c r="BW181" s="2">
        <v>176</v>
      </c>
      <c r="BX181" s="118">
        <v>50192</v>
      </c>
      <c r="BY181" s="5">
        <f t="shared" si="56"/>
        <v>479185.3950963493</v>
      </c>
      <c r="BZ181" s="5">
        <f t="shared" si="57"/>
        <v>4241.3034067672888</v>
      </c>
      <c r="CA181" s="5">
        <f t="shared" si="31"/>
        <v>1446.0552687052514</v>
      </c>
      <c r="CB181" s="35">
        <f t="shared" si="32"/>
        <v>3.6212838291897309E-2</v>
      </c>
      <c r="CC181" s="5">
        <f t="shared" si="33"/>
        <v>2795.2481380620375</v>
      </c>
      <c r="CD181" s="35">
        <f t="shared" si="34"/>
        <v>6.9999999999999993E-2</v>
      </c>
      <c r="CE181" s="5">
        <f t="shared" si="58"/>
        <v>159760.66017235545</v>
      </c>
      <c r="CF181" s="5">
        <f t="shared" si="59"/>
        <v>586708.73941868765</v>
      </c>
      <c r="CG181" s="5">
        <f t="shared" si="35"/>
        <v>477739.33982764406</v>
      </c>
      <c r="CH181" s="5">
        <f t="shared" si="36"/>
        <v>746469.39959104313</v>
      </c>
    </row>
    <row r="182" spans="9:86" ht="14.25" customHeight="1">
      <c r="I182" s="150"/>
      <c r="J182" s="2">
        <v>177</v>
      </c>
      <c r="K182" s="118">
        <v>50222</v>
      </c>
      <c r="L182" s="5">
        <f t="shared" si="37"/>
        <v>499160.02606132615</v>
      </c>
      <c r="M182" s="5">
        <f t="shared" si="0"/>
        <v>4789.3246008246488</v>
      </c>
      <c r="N182" s="5">
        <f t="shared" si="1"/>
        <v>1357.5994216530316</v>
      </c>
      <c r="O182" s="35">
        <f t="shared" si="2"/>
        <v>3.263721493963314E-2</v>
      </c>
      <c r="P182" s="5">
        <f t="shared" si="3"/>
        <v>3431.7251791716171</v>
      </c>
      <c r="Q182" s="35">
        <f t="shared" si="4"/>
        <v>8.2500000000000004E-2</v>
      </c>
      <c r="R182" s="5">
        <f t="shared" si="38"/>
        <v>139697.57336032722</v>
      </c>
      <c r="S182" s="5">
        <f t="shared" si="39"/>
        <v>708012.88098563557</v>
      </c>
      <c r="T182" s="5">
        <f t="shared" si="5"/>
        <v>497802.42663967313</v>
      </c>
      <c r="U182" s="5">
        <f t="shared" si="6"/>
        <v>847710.45434596273</v>
      </c>
      <c r="V182" s="150"/>
      <c r="W182" s="2">
        <v>177</v>
      </c>
      <c r="X182" s="118">
        <v>50222</v>
      </c>
      <c r="Y182" s="5">
        <f t="shared" si="40"/>
        <v>495047.51407621574</v>
      </c>
      <c r="Z182" s="5">
        <f t="shared" si="41"/>
        <v>4677.7491584810314</v>
      </c>
      <c r="AA182" s="5">
        <f t="shared" si="7"/>
        <v>1377.4323979729261</v>
      </c>
      <c r="AB182" s="35">
        <f t="shared" si="8"/>
        <v>3.3389095603316855E-2</v>
      </c>
      <c r="AC182" s="5">
        <f t="shared" si="9"/>
        <v>3300.3167605081053</v>
      </c>
      <c r="AD182" s="35">
        <f t="shared" si="10"/>
        <v>0.08</v>
      </c>
      <c r="AE182" s="5">
        <f t="shared" si="42"/>
        <v>143829.91832175737</v>
      </c>
      <c r="AF182" s="5">
        <f t="shared" si="43"/>
        <v>684131.68272938498</v>
      </c>
      <c r="AG182" s="5">
        <f t="shared" si="11"/>
        <v>493670.08167824283</v>
      </c>
      <c r="AH182" s="5">
        <f t="shared" si="12"/>
        <v>827961.60105114232</v>
      </c>
      <c r="AI182" s="150"/>
      <c r="AJ182" s="2">
        <v>177</v>
      </c>
      <c r="AK182" s="118">
        <v>50222</v>
      </c>
      <c r="AL182" s="5">
        <f t="shared" si="44"/>
        <v>490848.79508879525</v>
      </c>
      <c r="AM182" s="5">
        <f t="shared" si="45"/>
        <v>4567.1280654389093</v>
      </c>
      <c r="AN182" s="5">
        <f t="shared" si="13"/>
        <v>1397.0629304904401</v>
      </c>
      <c r="AO182" s="35">
        <f t="shared" si="14"/>
        <v>3.4154622225063241E-2</v>
      </c>
      <c r="AP182" s="5">
        <f t="shared" si="15"/>
        <v>3170.0651349484692</v>
      </c>
      <c r="AQ182" s="35">
        <f t="shared" si="16"/>
        <v>7.7499999999999999E-2</v>
      </c>
      <c r="AR182" s="5">
        <f t="shared" si="46"/>
        <v>148048.26784169517</v>
      </c>
      <c r="AS182" s="5">
        <f t="shared" si="47"/>
        <v>660333.39974099165</v>
      </c>
      <c r="AT182" s="5">
        <f t="shared" si="17"/>
        <v>489451.73215830483</v>
      </c>
      <c r="AU182" s="5">
        <f t="shared" si="18"/>
        <v>808381.66758268676</v>
      </c>
      <c r="AV182" s="150"/>
      <c r="AW182" s="2">
        <v>177</v>
      </c>
      <c r="AX182" s="118">
        <v>50222</v>
      </c>
      <c r="AY182" s="5">
        <f t="shared" si="48"/>
        <v>486564.19450440264</v>
      </c>
      <c r="AZ182" s="5">
        <f t="shared" si="49"/>
        <v>4457.4924920239573</v>
      </c>
      <c r="BA182" s="5">
        <f t="shared" si="19"/>
        <v>1416.4662763714409</v>
      </c>
      <c r="BB182" s="35">
        <f t="shared" si="20"/>
        <v>3.493392137859723E-2</v>
      </c>
      <c r="BC182" s="5">
        <f t="shared" si="21"/>
        <v>3041.0262156525164</v>
      </c>
      <c r="BD182" s="35">
        <f t="shared" si="22"/>
        <v>7.4999999999999997E-2</v>
      </c>
      <c r="BE182" s="5">
        <f t="shared" si="50"/>
        <v>152352.2717719689</v>
      </c>
      <c r="BF182" s="5">
        <f t="shared" si="51"/>
        <v>636623.89931627165</v>
      </c>
      <c r="BG182" s="5">
        <f t="shared" si="23"/>
        <v>485147.72822803119</v>
      </c>
      <c r="BH182" s="5">
        <f t="shared" si="24"/>
        <v>788976.17108824058</v>
      </c>
      <c r="BI182" s="150"/>
      <c r="BJ182" s="2">
        <v>177</v>
      </c>
      <c r="BK182" s="118">
        <v>50222</v>
      </c>
      <c r="BL182" s="5">
        <f t="shared" si="52"/>
        <v>482194.17478100018</v>
      </c>
      <c r="BM182" s="5">
        <f t="shared" si="53"/>
        <v>4348.8737853582215</v>
      </c>
      <c r="BN182" s="5">
        <f t="shared" si="25"/>
        <v>1435.6173127230122</v>
      </c>
      <c r="BO182" s="35">
        <f t="shared" si="26"/>
        <v>3.5727117111069163E-2</v>
      </c>
      <c r="BP182" s="5">
        <f t="shared" si="27"/>
        <v>2913.2564726352093</v>
      </c>
      <c r="BQ182" s="35">
        <f t="shared" si="28"/>
        <v>7.2499999999999995E-2</v>
      </c>
      <c r="BR182" s="5">
        <f t="shared" si="54"/>
        <v>156741.44253172242</v>
      </c>
      <c r="BS182" s="5">
        <f t="shared" si="55"/>
        <v>613009.21747668262</v>
      </c>
      <c r="BT182" s="5">
        <f t="shared" si="29"/>
        <v>480758.55746827717</v>
      </c>
      <c r="BU182" s="5">
        <f t="shared" si="30"/>
        <v>769750.6600084051</v>
      </c>
      <c r="BV182" s="150"/>
      <c r="BW182" s="2">
        <v>177</v>
      </c>
      <c r="BX182" s="118">
        <v>50222</v>
      </c>
      <c r="BY182" s="5">
        <f t="shared" si="56"/>
        <v>477739.33982764406</v>
      </c>
      <c r="BZ182" s="5">
        <f t="shared" si="57"/>
        <v>4241.3034067672888</v>
      </c>
      <c r="CA182" s="5">
        <f t="shared" si="31"/>
        <v>1454.4905911060318</v>
      </c>
      <c r="CB182" s="35">
        <f t="shared" si="32"/>
        <v>3.6534330833146986E-2</v>
      </c>
      <c r="CC182" s="5">
        <f t="shared" si="33"/>
        <v>2786.812815661257</v>
      </c>
      <c r="CD182" s="35">
        <f t="shared" si="34"/>
        <v>7.0000000000000007E-2</v>
      </c>
      <c r="CE182" s="5">
        <f t="shared" si="58"/>
        <v>161215.15076346148</v>
      </c>
      <c r="CF182" s="5">
        <f t="shared" si="59"/>
        <v>589495.55223434896</v>
      </c>
      <c r="CG182" s="5">
        <f t="shared" si="35"/>
        <v>476284.84923653805</v>
      </c>
      <c r="CH182" s="5">
        <f t="shared" si="36"/>
        <v>750710.70299781044</v>
      </c>
    </row>
    <row r="183" spans="9:86" ht="14.25" customHeight="1">
      <c r="I183" s="150"/>
      <c r="J183" s="2">
        <v>178</v>
      </c>
      <c r="K183" s="118">
        <v>50253</v>
      </c>
      <c r="L183" s="5">
        <f t="shared" si="37"/>
        <v>497802.42663967313</v>
      </c>
      <c r="M183" s="5">
        <f t="shared" si="0"/>
        <v>4789.3246008246488</v>
      </c>
      <c r="N183" s="5">
        <f t="shared" si="1"/>
        <v>1366.9329176768961</v>
      </c>
      <c r="O183" s="35">
        <f t="shared" si="2"/>
        <v>3.2951215450775534E-2</v>
      </c>
      <c r="P183" s="5">
        <f t="shared" si="3"/>
        <v>3422.3916831477527</v>
      </c>
      <c r="Q183" s="35">
        <f t="shared" si="4"/>
        <v>8.2500000000000004E-2</v>
      </c>
      <c r="R183" s="5">
        <f t="shared" si="38"/>
        <v>141064.50627800412</v>
      </c>
      <c r="S183" s="5">
        <f t="shared" si="39"/>
        <v>711435.27266878332</v>
      </c>
      <c r="T183" s="5">
        <f t="shared" si="5"/>
        <v>496435.4937219962</v>
      </c>
      <c r="U183" s="5">
        <f t="shared" si="6"/>
        <v>852499.77894678747</v>
      </c>
      <c r="V183" s="150"/>
      <c r="W183" s="2">
        <v>178</v>
      </c>
      <c r="X183" s="118">
        <v>50253</v>
      </c>
      <c r="Y183" s="5">
        <f t="shared" si="40"/>
        <v>493670.08167824283</v>
      </c>
      <c r="Z183" s="5">
        <f t="shared" si="41"/>
        <v>4677.7491584810314</v>
      </c>
      <c r="AA183" s="5">
        <f t="shared" si="7"/>
        <v>1386.6152806260789</v>
      </c>
      <c r="AB183" s="35">
        <f t="shared" si="8"/>
        <v>3.3705472511007709E-2</v>
      </c>
      <c r="AC183" s="5">
        <f t="shared" si="9"/>
        <v>3291.1338778549525</v>
      </c>
      <c r="AD183" s="35">
        <f t="shared" si="10"/>
        <v>0.08</v>
      </c>
      <c r="AE183" s="5">
        <f t="shared" si="42"/>
        <v>145216.53360238345</v>
      </c>
      <c r="AF183" s="5">
        <f t="shared" si="43"/>
        <v>687422.81660723989</v>
      </c>
      <c r="AG183" s="5">
        <f t="shared" si="11"/>
        <v>492283.46639761678</v>
      </c>
      <c r="AH183" s="5">
        <f t="shared" si="12"/>
        <v>832639.35020962334</v>
      </c>
      <c r="AI183" s="150"/>
      <c r="AJ183" s="2">
        <v>178</v>
      </c>
      <c r="AK183" s="118">
        <v>50253</v>
      </c>
      <c r="AL183" s="5">
        <f t="shared" si="44"/>
        <v>489451.73215830483</v>
      </c>
      <c r="AM183" s="5">
        <f t="shared" si="45"/>
        <v>4567.1280654389093</v>
      </c>
      <c r="AN183" s="5">
        <f t="shared" si="13"/>
        <v>1406.0856285831906</v>
      </c>
      <c r="AO183" s="35">
        <f t="shared" si="14"/>
        <v>3.4473322769937594E-2</v>
      </c>
      <c r="AP183" s="5">
        <f t="shared" si="15"/>
        <v>3161.0424368557187</v>
      </c>
      <c r="AQ183" s="35">
        <f t="shared" si="16"/>
        <v>7.7499999999999999E-2</v>
      </c>
      <c r="AR183" s="5">
        <f t="shared" si="46"/>
        <v>149454.35347027835</v>
      </c>
      <c r="AS183" s="5">
        <f t="shared" si="47"/>
        <v>663494.44217784738</v>
      </c>
      <c r="AT183" s="5">
        <f t="shared" si="17"/>
        <v>488045.64652972162</v>
      </c>
      <c r="AU183" s="5">
        <f t="shared" si="18"/>
        <v>812948.7956481257</v>
      </c>
      <c r="AV183" s="150"/>
      <c r="AW183" s="2">
        <v>178</v>
      </c>
      <c r="AX183" s="118">
        <v>50253</v>
      </c>
      <c r="AY183" s="5">
        <f t="shared" si="48"/>
        <v>485147.72822803119</v>
      </c>
      <c r="AZ183" s="5">
        <f t="shared" si="49"/>
        <v>4457.4924920239573</v>
      </c>
      <c r="BA183" s="5">
        <f t="shared" si="19"/>
        <v>1425.3191905987628</v>
      </c>
      <c r="BB183" s="35">
        <f t="shared" si="20"/>
        <v>3.5254891019804876E-2</v>
      </c>
      <c r="BC183" s="5">
        <f t="shared" si="21"/>
        <v>3032.1733014251945</v>
      </c>
      <c r="BD183" s="35">
        <f t="shared" si="22"/>
        <v>7.4999999999999997E-2</v>
      </c>
      <c r="BE183" s="5">
        <f t="shared" si="50"/>
        <v>153777.59096256766</v>
      </c>
      <c r="BF183" s="5">
        <f t="shared" si="51"/>
        <v>639656.07261769683</v>
      </c>
      <c r="BG183" s="5">
        <f t="shared" si="23"/>
        <v>483722.4090374324</v>
      </c>
      <c r="BH183" s="5">
        <f t="shared" si="24"/>
        <v>793433.66358026443</v>
      </c>
      <c r="BI183" s="150"/>
      <c r="BJ183" s="2">
        <v>178</v>
      </c>
      <c r="BK183" s="118">
        <v>50253</v>
      </c>
      <c r="BL183" s="5">
        <f t="shared" si="52"/>
        <v>480758.55746827717</v>
      </c>
      <c r="BM183" s="5">
        <f t="shared" si="53"/>
        <v>4348.8737853582215</v>
      </c>
      <c r="BN183" s="5">
        <f t="shared" si="25"/>
        <v>1444.2908339873802</v>
      </c>
      <c r="BO183" s="35">
        <f t="shared" si="26"/>
        <v>3.6050299549773859E-2</v>
      </c>
      <c r="BP183" s="5">
        <f t="shared" si="27"/>
        <v>2904.5829513708413</v>
      </c>
      <c r="BQ183" s="35">
        <f t="shared" si="28"/>
        <v>7.2499999999999995E-2</v>
      </c>
      <c r="BR183" s="5">
        <f t="shared" si="54"/>
        <v>158185.73336570981</v>
      </c>
      <c r="BS183" s="5">
        <f t="shared" si="55"/>
        <v>615913.80042805348</v>
      </c>
      <c r="BT183" s="5">
        <f t="shared" si="29"/>
        <v>479314.26663428982</v>
      </c>
      <c r="BU183" s="5">
        <f t="shared" si="30"/>
        <v>774099.53379376326</v>
      </c>
      <c r="BV183" s="150"/>
      <c r="BW183" s="2">
        <v>178</v>
      </c>
      <c r="BX183" s="118">
        <v>50253</v>
      </c>
      <c r="BY183" s="5">
        <f t="shared" si="56"/>
        <v>476284.84923653805</v>
      </c>
      <c r="BZ183" s="5">
        <f t="shared" si="57"/>
        <v>4241.3034067672888</v>
      </c>
      <c r="CA183" s="5">
        <f t="shared" si="31"/>
        <v>1462.9751195541503</v>
      </c>
      <c r="CB183" s="35">
        <f t="shared" si="32"/>
        <v>3.6859668038550369E-2</v>
      </c>
      <c r="CC183" s="5">
        <f t="shared" si="33"/>
        <v>2778.3282872131385</v>
      </c>
      <c r="CD183" s="35">
        <f t="shared" si="34"/>
        <v>6.9999999999999993E-2</v>
      </c>
      <c r="CE183" s="5">
        <f t="shared" si="58"/>
        <v>162678.12588301563</v>
      </c>
      <c r="CF183" s="5">
        <f t="shared" si="59"/>
        <v>592273.88052156207</v>
      </c>
      <c r="CG183" s="5">
        <f t="shared" si="35"/>
        <v>474821.8741169839</v>
      </c>
      <c r="CH183" s="5">
        <f t="shared" si="36"/>
        <v>754952.00640457775</v>
      </c>
    </row>
    <row r="184" spans="9:86" ht="14.25" customHeight="1">
      <c r="I184" s="150"/>
      <c r="J184" s="2">
        <v>179</v>
      </c>
      <c r="K184" s="118">
        <v>50284</v>
      </c>
      <c r="L184" s="5">
        <f t="shared" si="37"/>
        <v>496435.4937219962</v>
      </c>
      <c r="M184" s="5">
        <f t="shared" si="0"/>
        <v>4789.3246008246488</v>
      </c>
      <c r="N184" s="5">
        <f t="shared" si="1"/>
        <v>1376.330581485925</v>
      </c>
      <c r="O184" s="35">
        <f t="shared" si="2"/>
        <v>3.3269109857563969E-2</v>
      </c>
      <c r="P184" s="5">
        <f t="shared" si="3"/>
        <v>3412.9940193387238</v>
      </c>
      <c r="Q184" s="35">
        <f t="shared" si="4"/>
        <v>8.2500000000000004E-2</v>
      </c>
      <c r="R184" s="5">
        <f t="shared" si="38"/>
        <v>142440.83685949005</v>
      </c>
      <c r="S184" s="5">
        <f t="shared" si="39"/>
        <v>714848.26668812206</v>
      </c>
      <c r="T184" s="5">
        <f t="shared" si="5"/>
        <v>495059.16314051027</v>
      </c>
      <c r="U184" s="5">
        <f t="shared" si="6"/>
        <v>857289.10354761209</v>
      </c>
      <c r="V184" s="150"/>
      <c r="W184" s="2">
        <v>179</v>
      </c>
      <c r="X184" s="118">
        <v>50284</v>
      </c>
      <c r="Y184" s="5">
        <f t="shared" si="40"/>
        <v>492283.46639761678</v>
      </c>
      <c r="Z184" s="5">
        <f t="shared" si="41"/>
        <v>4677.7491584810314</v>
      </c>
      <c r="AA184" s="5">
        <f t="shared" si="7"/>
        <v>1395.8593824969194</v>
      </c>
      <c r="AB184" s="35">
        <f t="shared" si="8"/>
        <v>3.4025746817249035E-2</v>
      </c>
      <c r="AC184" s="5">
        <f t="shared" si="9"/>
        <v>3281.889775984112</v>
      </c>
      <c r="AD184" s="35">
        <f t="shared" si="10"/>
        <v>0.08</v>
      </c>
      <c r="AE184" s="5">
        <f t="shared" si="42"/>
        <v>146612.39298488037</v>
      </c>
      <c r="AF184" s="5">
        <f t="shared" si="43"/>
        <v>690704.70638322399</v>
      </c>
      <c r="AG184" s="5">
        <f t="shared" si="11"/>
        <v>490887.60701511987</v>
      </c>
      <c r="AH184" s="5">
        <f t="shared" si="12"/>
        <v>837317.09936810436</v>
      </c>
      <c r="AI184" s="150"/>
      <c r="AJ184" s="2">
        <v>179</v>
      </c>
      <c r="AK184" s="118">
        <v>50284</v>
      </c>
      <c r="AL184" s="5">
        <f t="shared" si="44"/>
        <v>488045.64652972162</v>
      </c>
      <c r="AM184" s="5">
        <f t="shared" si="45"/>
        <v>4567.1280654389093</v>
      </c>
      <c r="AN184" s="5">
        <f t="shared" si="13"/>
        <v>1415.1665982677905</v>
      </c>
      <c r="AO184" s="35">
        <f t="shared" si="14"/>
        <v>3.4795923905817067E-2</v>
      </c>
      <c r="AP184" s="5">
        <f t="shared" si="15"/>
        <v>3151.9614671711188</v>
      </c>
      <c r="AQ184" s="35">
        <f t="shared" si="16"/>
        <v>7.7499999999999999E-2</v>
      </c>
      <c r="AR184" s="5">
        <f t="shared" si="46"/>
        <v>150869.52006854615</v>
      </c>
      <c r="AS184" s="5">
        <f t="shared" si="47"/>
        <v>666646.40364501846</v>
      </c>
      <c r="AT184" s="5">
        <f t="shared" si="17"/>
        <v>486630.47993145382</v>
      </c>
      <c r="AU184" s="5">
        <f t="shared" si="18"/>
        <v>817515.92371356464</v>
      </c>
      <c r="AV184" s="150"/>
      <c r="AW184" s="2">
        <v>179</v>
      </c>
      <c r="AX184" s="118">
        <v>50284</v>
      </c>
      <c r="AY184" s="5">
        <f t="shared" si="48"/>
        <v>483722.4090374324</v>
      </c>
      <c r="AZ184" s="5">
        <f t="shared" si="49"/>
        <v>4457.4924920239573</v>
      </c>
      <c r="BA184" s="5">
        <f t="shared" si="19"/>
        <v>1434.227435540005</v>
      </c>
      <c r="BB184" s="35">
        <f t="shared" si="20"/>
        <v>3.5579764147639942E-2</v>
      </c>
      <c r="BC184" s="5">
        <f t="shared" si="21"/>
        <v>3023.2650564839523</v>
      </c>
      <c r="BD184" s="35">
        <f t="shared" si="22"/>
        <v>7.4999999999999997E-2</v>
      </c>
      <c r="BE184" s="5">
        <f t="shared" si="50"/>
        <v>155211.81839810766</v>
      </c>
      <c r="BF184" s="5">
        <f t="shared" si="51"/>
        <v>642679.33767418074</v>
      </c>
      <c r="BG184" s="5">
        <f t="shared" si="23"/>
        <v>482288.1816018924</v>
      </c>
      <c r="BH184" s="5">
        <f t="shared" si="24"/>
        <v>797891.1560722884</v>
      </c>
      <c r="BI184" s="150"/>
      <c r="BJ184" s="2">
        <v>179</v>
      </c>
      <c r="BK184" s="118">
        <v>50284</v>
      </c>
      <c r="BL184" s="5">
        <f t="shared" si="52"/>
        <v>479314.26663428982</v>
      </c>
      <c r="BM184" s="5">
        <f t="shared" si="53"/>
        <v>4348.8737853582215</v>
      </c>
      <c r="BN184" s="5">
        <f t="shared" si="25"/>
        <v>1453.016757776054</v>
      </c>
      <c r="BO184" s="35">
        <f t="shared" si="26"/>
        <v>3.6377388087670319E-2</v>
      </c>
      <c r="BP184" s="5">
        <f t="shared" si="27"/>
        <v>2895.8570275821676</v>
      </c>
      <c r="BQ184" s="35">
        <f t="shared" si="28"/>
        <v>7.2499999999999995E-2</v>
      </c>
      <c r="BR184" s="5">
        <f t="shared" si="54"/>
        <v>159638.75012348586</v>
      </c>
      <c r="BS184" s="5">
        <f t="shared" si="55"/>
        <v>618809.65745563561</v>
      </c>
      <c r="BT184" s="5">
        <f t="shared" si="29"/>
        <v>477861.24987651379</v>
      </c>
      <c r="BU184" s="5">
        <f t="shared" si="30"/>
        <v>778448.40757912141</v>
      </c>
      <c r="BV184" s="150"/>
      <c r="BW184" s="2">
        <v>179</v>
      </c>
      <c r="BX184" s="118">
        <v>50284</v>
      </c>
      <c r="BY184" s="5">
        <f t="shared" si="56"/>
        <v>474821.8741169839</v>
      </c>
      <c r="BZ184" s="5">
        <f t="shared" si="57"/>
        <v>4241.3034067672888</v>
      </c>
      <c r="CA184" s="5">
        <f t="shared" si="31"/>
        <v>1471.5091410848827</v>
      </c>
      <c r="CB184" s="35">
        <f t="shared" si="32"/>
        <v>3.7188913686541925E-2</v>
      </c>
      <c r="CC184" s="5">
        <f t="shared" si="33"/>
        <v>2769.7942656824061</v>
      </c>
      <c r="CD184" s="35">
        <f t="shared" si="34"/>
        <v>7.0000000000000007E-2</v>
      </c>
      <c r="CE184" s="5">
        <f t="shared" si="58"/>
        <v>164149.63502410051</v>
      </c>
      <c r="CF184" s="5">
        <f t="shared" si="59"/>
        <v>595043.67478724453</v>
      </c>
      <c r="CG184" s="5">
        <f t="shared" si="35"/>
        <v>473350.36497589905</v>
      </c>
      <c r="CH184" s="5">
        <f t="shared" si="36"/>
        <v>759193.30981134507</v>
      </c>
    </row>
    <row r="185" spans="9:86" ht="14.25" customHeight="1">
      <c r="I185" s="150"/>
      <c r="J185" s="2">
        <v>180</v>
      </c>
      <c r="K185" s="118">
        <v>50314</v>
      </c>
      <c r="L185" s="5">
        <f t="shared" si="37"/>
        <v>495059.16314051027</v>
      </c>
      <c r="M185" s="5">
        <f t="shared" si="0"/>
        <v>4789.3246008246488</v>
      </c>
      <c r="N185" s="5">
        <f t="shared" si="1"/>
        <v>1385.7928542336408</v>
      </c>
      <c r="O185" s="35">
        <f t="shared" si="2"/>
        <v>3.3590963442249863E-2</v>
      </c>
      <c r="P185" s="5">
        <f t="shared" si="3"/>
        <v>3403.531746591008</v>
      </c>
      <c r="Q185" s="35">
        <f t="shared" si="4"/>
        <v>8.2500000000000004E-2</v>
      </c>
      <c r="R185" s="5">
        <f t="shared" si="38"/>
        <v>143826.6297137237</v>
      </c>
      <c r="S185" s="5">
        <f t="shared" si="39"/>
        <v>718251.79843471304</v>
      </c>
      <c r="T185" s="5">
        <f t="shared" si="5"/>
        <v>493673.37028627662</v>
      </c>
      <c r="U185" s="5">
        <f t="shared" si="6"/>
        <v>862078.42814843671</v>
      </c>
      <c r="V185" s="150"/>
      <c r="W185" s="2">
        <v>180</v>
      </c>
      <c r="X185" s="118">
        <v>50314</v>
      </c>
      <c r="Y185" s="5">
        <f t="shared" si="40"/>
        <v>490887.60701511987</v>
      </c>
      <c r="Z185" s="5">
        <f t="shared" si="41"/>
        <v>4677.7491584810314</v>
      </c>
      <c r="AA185" s="5">
        <f t="shared" si="7"/>
        <v>1405.1651117135652</v>
      </c>
      <c r="AB185" s="35">
        <f t="shared" si="8"/>
        <v>3.4349983783647273E-2</v>
      </c>
      <c r="AC185" s="5">
        <f t="shared" si="9"/>
        <v>3272.5840467674661</v>
      </c>
      <c r="AD185" s="35">
        <f t="shared" si="10"/>
        <v>0.08</v>
      </c>
      <c r="AE185" s="5">
        <f t="shared" si="42"/>
        <v>148017.55809659394</v>
      </c>
      <c r="AF185" s="5">
        <f t="shared" si="43"/>
        <v>693977.29042999144</v>
      </c>
      <c r="AG185" s="5">
        <f t="shared" si="11"/>
        <v>489482.44190340629</v>
      </c>
      <c r="AH185" s="5">
        <f t="shared" si="12"/>
        <v>841994.84852658538</v>
      </c>
      <c r="AI185" s="150"/>
      <c r="AJ185" s="2">
        <v>180</v>
      </c>
      <c r="AK185" s="118">
        <v>50314</v>
      </c>
      <c r="AL185" s="5">
        <f t="shared" si="44"/>
        <v>486630.47993145382</v>
      </c>
      <c r="AM185" s="5">
        <f t="shared" si="45"/>
        <v>4567.1280654389093</v>
      </c>
      <c r="AN185" s="5">
        <f t="shared" si="13"/>
        <v>1424.3062158816033</v>
      </c>
      <c r="AO185" s="35">
        <f t="shared" si="14"/>
        <v>3.5122490874362727E-2</v>
      </c>
      <c r="AP185" s="5">
        <f t="shared" si="15"/>
        <v>3142.821849557306</v>
      </c>
      <c r="AQ185" s="35">
        <f t="shared" si="16"/>
        <v>7.7499999999999999E-2</v>
      </c>
      <c r="AR185" s="5">
        <f t="shared" si="46"/>
        <v>152293.82628442775</v>
      </c>
      <c r="AS185" s="5">
        <f t="shared" si="47"/>
        <v>669789.2254945758</v>
      </c>
      <c r="AT185" s="5">
        <f t="shared" si="17"/>
        <v>485206.17371557222</v>
      </c>
      <c r="AU185" s="5">
        <f t="shared" si="18"/>
        <v>822083.05177900358</v>
      </c>
      <c r="AV185" s="150"/>
      <c r="AW185" s="2">
        <v>180</v>
      </c>
      <c r="AX185" s="118">
        <v>50314</v>
      </c>
      <c r="AY185" s="5">
        <f t="shared" si="48"/>
        <v>482288.1816018924</v>
      </c>
      <c r="AZ185" s="5">
        <f t="shared" si="49"/>
        <v>4457.4924920239573</v>
      </c>
      <c r="BA185" s="5">
        <f t="shared" si="19"/>
        <v>1443.1913570121301</v>
      </c>
      <c r="BB185" s="35">
        <f t="shared" si="20"/>
        <v>3.590860598454608E-2</v>
      </c>
      <c r="BC185" s="5">
        <f t="shared" si="21"/>
        <v>3014.3011350118272</v>
      </c>
      <c r="BD185" s="35">
        <f t="shared" si="22"/>
        <v>7.4999999999999997E-2</v>
      </c>
      <c r="BE185" s="5">
        <f t="shared" si="50"/>
        <v>156655.0097551198</v>
      </c>
      <c r="BF185" s="5">
        <f t="shared" si="51"/>
        <v>645693.63880919258</v>
      </c>
      <c r="BG185" s="5">
        <f t="shared" si="23"/>
        <v>480844.99024488026</v>
      </c>
      <c r="BH185" s="5">
        <f t="shared" si="24"/>
        <v>802348.64856431237</v>
      </c>
      <c r="BI185" s="150"/>
      <c r="BJ185" s="2">
        <v>180</v>
      </c>
      <c r="BK185" s="118">
        <v>50314</v>
      </c>
      <c r="BL185" s="5">
        <f t="shared" si="52"/>
        <v>477861.24987651379</v>
      </c>
      <c r="BM185" s="5">
        <f t="shared" si="53"/>
        <v>4348.8737853582215</v>
      </c>
      <c r="BN185" s="5">
        <f t="shared" si="25"/>
        <v>1461.7954006876175</v>
      </c>
      <c r="BO185" s="35">
        <f t="shared" si="26"/>
        <v>3.6708447928733283E-2</v>
      </c>
      <c r="BP185" s="5">
        <f t="shared" si="27"/>
        <v>2887.078384670604</v>
      </c>
      <c r="BQ185" s="35">
        <f t="shared" si="28"/>
        <v>7.2499999999999995E-2</v>
      </c>
      <c r="BR185" s="5">
        <f t="shared" si="54"/>
        <v>161100.54552417347</v>
      </c>
      <c r="BS185" s="5">
        <f t="shared" si="55"/>
        <v>621696.73584030627</v>
      </c>
      <c r="BT185" s="5">
        <f t="shared" si="29"/>
        <v>476399.45447582618</v>
      </c>
      <c r="BU185" s="5">
        <f t="shared" si="30"/>
        <v>782797.2813644798</v>
      </c>
      <c r="BV185" s="150"/>
      <c r="BW185" s="2">
        <v>180</v>
      </c>
      <c r="BX185" s="118">
        <v>50314</v>
      </c>
      <c r="BY185" s="5">
        <f t="shared" si="56"/>
        <v>473350.36497589905</v>
      </c>
      <c r="BZ185" s="5">
        <f t="shared" si="57"/>
        <v>4241.3034067672888</v>
      </c>
      <c r="CA185" s="5">
        <f t="shared" si="31"/>
        <v>1480.0929444078774</v>
      </c>
      <c r="CB185" s="35">
        <f t="shared" si="32"/>
        <v>3.7522132963389278E-2</v>
      </c>
      <c r="CC185" s="5">
        <f t="shared" si="33"/>
        <v>2761.2104623594114</v>
      </c>
      <c r="CD185" s="35">
        <f t="shared" si="34"/>
        <v>7.0000000000000007E-2</v>
      </c>
      <c r="CE185" s="5">
        <f t="shared" si="58"/>
        <v>165629.72796850838</v>
      </c>
      <c r="CF185" s="5">
        <f t="shared" si="59"/>
        <v>597804.88524960389</v>
      </c>
      <c r="CG185" s="5">
        <f t="shared" si="35"/>
        <v>471870.27203149116</v>
      </c>
      <c r="CH185" s="5">
        <f t="shared" si="36"/>
        <v>763434.61321811227</v>
      </c>
    </row>
    <row r="186" spans="9:86" ht="14.25" customHeight="1">
      <c r="I186" s="150"/>
      <c r="J186" s="2">
        <v>181</v>
      </c>
      <c r="K186" s="118">
        <v>50345</v>
      </c>
      <c r="L186" s="5">
        <f t="shared" si="37"/>
        <v>493673.37028627662</v>
      </c>
      <c r="M186" s="5">
        <f t="shared" si="0"/>
        <v>4789.3246008246488</v>
      </c>
      <c r="N186" s="5">
        <f t="shared" si="1"/>
        <v>1395.320180106497</v>
      </c>
      <c r="O186" s="35">
        <f t="shared" si="2"/>
        <v>3.3916842935174656E-2</v>
      </c>
      <c r="P186" s="5">
        <f t="shared" si="3"/>
        <v>3394.0044207181518</v>
      </c>
      <c r="Q186" s="35">
        <f t="shared" si="4"/>
        <v>8.2500000000000004E-2</v>
      </c>
      <c r="R186" s="5">
        <f t="shared" si="38"/>
        <v>145221.9498938302</v>
      </c>
      <c r="S186" s="5">
        <f t="shared" si="39"/>
        <v>721645.80285543122</v>
      </c>
      <c r="T186" s="5">
        <f t="shared" si="5"/>
        <v>492278.05010617012</v>
      </c>
      <c r="U186" s="5">
        <f t="shared" si="6"/>
        <v>866867.75274926145</v>
      </c>
      <c r="V186" s="150"/>
      <c r="W186" s="2">
        <v>181</v>
      </c>
      <c r="X186" s="118">
        <v>50345</v>
      </c>
      <c r="Y186" s="5">
        <f t="shared" si="40"/>
        <v>489482.44190340629</v>
      </c>
      <c r="Z186" s="5">
        <f t="shared" si="41"/>
        <v>4677.7491584810314</v>
      </c>
      <c r="AA186" s="5">
        <f t="shared" si="7"/>
        <v>1414.5328791249894</v>
      </c>
      <c r="AB186" s="35">
        <f t="shared" si="8"/>
        <v>3.4678250119642852E-2</v>
      </c>
      <c r="AC186" s="5">
        <f t="shared" si="9"/>
        <v>3263.2162793560419</v>
      </c>
      <c r="AD186" s="35">
        <f t="shared" si="10"/>
        <v>0.08</v>
      </c>
      <c r="AE186" s="5">
        <f t="shared" si="42"/>
        <v>149432.09097571892</v>
      </c>
      <c r="AF186" s="5">
        <f t="shared" si="43"/>
        <v>697240.50670934748</v>
      </c>
      <c r="AG186" s="5">
        <f t="shared" si="11"/>
        <v>488067.90902428131</v>
      </c>
      <c r="AH186" s="5">
        <f t="shared" si="12"/>
        <v>846672.5976850664</v>
      </c>
      <c r="AI186" s="150"/>
      <c r="AJ186" s="2">
        <v>181</v>
      </c>
      <c r="AK186" s="118">
        <v>50345</v>
      </c>
      <c r="AL186" s="5">
        <f t="shared" si="44"/>
        <v>485206.17371557222</v>
      </c>
      <c r="AM186" s="5">
        <f t="shared" si="45"/>
        <v>4567.1280654389093</v>
      </c>
      <c r="AN186" s="5">
        <f t="shared" si="13"/>
        <v>1433.5048601925055</v>
      </c>
      <c r="AO186" s="35">
        <f t="shared" si="14"/>
        <v>3.545309036482687E-2</v>
      </c>
      <c r="AP186" s="5">
        <f t="shared" si="15"/>
        <v>3133.6232052464038</v>
      </c>
      <c r="AQ186" s="35">
        <f t="shared" si="16"/>
        <v>7.7499999999999999E-2</v>
      </c>
      <c r="AR186" s="5">
        <f t="shared" si="46"/>
        <v>153727.33114462026</v>
      </c>
      <c r="AS186" s="5">
        <f t="shared" si="47"/>
        <v>672922.84869982221</v>
      </c>
      <c r="AT186" s="5">
        <f t="shared" si="17"/>
        <v>483772.66885537974</v>
      </c>
      <c r="AU186" s="5">
        <f t="shared" si="18"/>
        <v>826650.17984444252</v>
      </c>
      <c r="AV186" s="150"/>
      <c r="AW186" s="2">
        <v>181</v>
      </c>
      <c r="AX186" s="118">
        <v>50345</v>
      </c>
      <c r="AY186" s="5">
        <f t="shared" si="48"/>
        <v>480844.99024488026</v>
      </c>
      <c r="AZ186" s="5">
        <f t="shared" si="49"/>
        <v>4457.4924920239573</v>
      </c>
      <c r="BA186" s="5">
        <f t="shared" si="19"/>
        <v>1452.2113029934558</v>
      </c>
      <c r="BB186" s="35">
        <f t="shared" si="20"/>
        <v>3.6241483200327503E-2</v>
      </c>
      <c r="BC186" s="5">
        <f t="shared" si="21"/>
        <v>3005.2811890305015</v>
      </c>
      <c r="BD186" s="35">
        <f t="shared" si="22"/>
        <v>7.4999999999999997E-2</v>
      </c>
      <c r="BE186" s="5">
        <f t="shared" si="50"/>
        <v>158107.22105811327</v>
      </c>
      <c r="BF186" s="5">
        <f t="shared" si="51"/>
        <v>648698.91999822308</v>
      </c>
      <c r="BG186" s="5">
        <f t="shared" si="23"/>
        <v>479392.77894188679</v>
      </c>
      <c r="BH186" s="5">
        <f t="shared" si="24"/>
        <v>806806.14105633635</v>
      </c>
      <c r="BI186" s="150"/>
      <c r="BJ186" s="2">
        <v>181</v>
      </c>
      <c r="BK186" s="118">
        <v>50345</v>
      </c>
      <c r="BL186" s="5">
        <f t="shared" si="52"/>
        <v>476399.45447582618</v>
      </c>
      <c r="BM186" s="5">
        <f t="shared" si="53"/>
        <v>4348.8737853582215</v>
      </c>
      <c r="BN186" s="5">
        <f t="shared" si="25"/>
        <v>1470.6270812334383</v>
      </c>
      <c r="BO186" s="35">
        <f t="shared" si="26"/>
        <v>3.7043545724078371E-2</v>
      </c>
      <c r="BP186" s="5">
        <f t="shared" si="27"/>
        <v>2878.2467041247833</v>
      </c>
      <c r="BQ186" s="35">
        <f t="shared" si="28"/>
        <v>7.2499999999999995E-2</v>
      </c>
      <c r="BR186" s="5">
        <f t="shared" si="54"/>
        <v>162571.1726054069</v>
      </c>
      <c r="BS186" s="5">
        <f t="shared" si="55"/>
        <v>624574.982544431</v>
      </c>
      <c r="BT186" s="5">
        <f t="shared" si="29"/>
        <v>474928.82739459275</v>
      </c>
      <c r="BU186" s="5">
        <f t="shared" si="30"/>
        <v>787146.15514983796</v>
      </c>
      <c r="BV186" s="150"/>
      <c r="BW186" s="2">
        <v>181</v>
      </c>
      <c r="BX186" s="118">
        <v>50345</v>
      </c>
      <c r="BY186" s="5">
        <f t="shared" si="56"/>
        <v>471870.27203149116</v>
      </c>
      <c r="BZ186" s="5">
        <f t="shared" si="57"/>
        <v>4241.3034067672888</v>
      </c>
      <c r="CA186" s="5">
        <f t="shared" si="31"/>
        <v>1488.7268199169234</v>
      </c>
      <c r="CB186" s="35">
        <f t="shared" si="32"/>
        <v>3.7859392502291062E-2</v>
      </c>
      <c r="CC186" s="5">
        <f t="shared" si="33"/>
        <v>2752.5765868503654</v>
      </c>
      <c r="CD186" s="35">
        <f t="shared" si="34"/>
        <v>7.0000000000000007E-2</v>
      </c>
      <c r="CE186" s="5">
        <f t="shared" si="58"/>
        <v>167118.4547884253</v>
      </c>
      <c r="CF186" s="5">
        <f t="shared" si="59"/>
        <v>600557.46183645423</v>
      </c>
      <c r="CG186" s="5">
        <f t="shared" si="35"/>
        <v>470381.54521157424</v>
      </c>
      <c r="CH186" s="5">
        <f t="shared" si="36"/>
        <v>767675.91662487946</v>
      </c>
    </row>
    <row r="187" spans="9:86" ht="14.25" customHeight="1">
      <c r="I187" s="150"/>
      <c r="J187" s="2">
        <v>182</v>
      </c>
      <c r="K187" s="118">
        <v>50375</v>
      </c>
      <c r="L187" s="5">
        <f t="shared" si="37"/>
        <v>492278.05010617012</v>
      </c>
      <c r="M187" s="5">
        <f t="shared" si="0"/>
        <v>4789.3246008246488</v>
      </c>
      <c r="N187" s="5">
        <f t="shared" si="1"/>
        <v>1404.9130063447292</v>
      </c>
      <c r="O187" s="35">
        <f t="shared" si="2"/>
        <v>3.4246816555198352E-2</v>
      </c>
      <c r="P187" s="5">
        <f t="shared" si="3"/>
        <v>3384.4115944799196</v>
      </c>
      <c r="Q187" s="35">
        <f t="shared" si="4"/>
        <v>8.2500000000000004E-2</v>
      </c>
      <c r="R187" s="5">
        <f t="shared" si="38"/>
        <v>146626.86290017492</v>
      </c>
      <c r="S187" s="5">
        <f t="shared" si="39"/>
        <v>725030.21444991115</v>
      </c>
      <c r="T187" s="5">
        <f t="shared" si="5"/>
        <v>490873.13709982537</v>
      </c>
      <c r="U187" s="5">
        <f t="shared" si="6"/>
        <v>871657.07735008607</v>
      </c>
      <c r="V187" s="150"/>
      <c r="W187" s="2">
        <v>182</v>
      </c>
      <c r="X187" s="118">
        <v>50375</v>
      </c>
      <c r="Y187" s="5">
        <f t="shared" si="40"/>
        <v>488067.90902428131</v>
      </c>
      <c r="Z187" s="5">
        <f t="shared" si="41"/>
        <v>4677.7491584810314</v>
      </c>
      <c r="AA187" s="5">
        <f t="shared" si="7"/>
        <v>1423.963098319156</v>
      </c>
      <c r="AB187" s="35">
        <f t="shared" si="8"/>
        <v>3.5010614022934601E-2</v>
      </c>
      <c r="AC187" s="5">
        <f t="shared" si="9"/>
        <v>3253.7860601618754</v>
      </c>
      <c r="AD187" s="35">
        <f t="shared" si="10"/>
        <v>0.08</v>
      </c>
      <c r="AE187" s="5">
        <f t="shared" si="42"/>
        <v>150856.05407403808</v>
      </c>
      <c r="AF187" s="5">
        <f t="shared" si="43"/>
        <v>700494.29276950937</v>
      </c>
      <c r="AG187" s="5">
        <f t="shared" si="11"/>
        <v>486643.94592596218</v>
      </c>
      <c r="AH187" s="5">
        <f t="shared" si="12"/>
        <v>851350.34684354742</v>
      </c>
      <c r="AI187" s="150"/>
      <c r="AJ187" s="2">
        <v>182</v>
      </c>
      <c r="AK187" s="118">
        <v>50375</v>
      </c>
      <c r="AL187" s="5">
        <f t="shared" si="44"/>
        <v>483772.66885537974</v>
      </c>
      <c r="AM187" s="5">
        <f t="shared" si="45"/>
        <v>4567.1280654389093</v>
      </c>
      <c r="AN187" s="5">
        <f t="shared" si="13"/>
        <v>1442.7629124145819</v>
      </c>
      <c r="AO187" s="35">
        <f t="shared" si="14"/>
        <v>3.5787790554473474E-2</v>
      </c>
      <c r="AP187" s="5">
        <f t="shared" si="15"/>
        <v>3124.3651530243274</v>
      </c>
      <c r="AQ187" s="35">
        <f t="shared" si="16"/>
        <v>7.7499999999999999E-2</v>
      </c>
      <c r="AR187" s="5">
        <f t="shared" si="46"/>
        <v>155170.09405703485</v>
      </c>
      <c r="AS187" s="5">
        <f t="shared" si="47"/>
        <v>676047.21385284653</v>
      </c>
      <c r="AT187" s="5">
        <f t="shared" si="17"/>
        <v>482329.90594296518</v>
      </c>
      <c r="AU187" s="5">
        <f t="shared" si="18"/>
        <v>831217.30790988135</v>
      </c>
      <c r="AV187" s="150"/>
      <c r="AW187" s="2">
        <v>182</v>
      </c>
      <c r="AX187" s="118">
        <v>50375</v>
      </c>
      <c r="AY187" s="5">
        <f t="shared" si="48"/>
        <v>479392.77894188679</v>
      </c>
      <c r="AZ187" s="5">
        <f t="shared" si="49"/>
        <v>4457.4924920239573</v>
      </c>
      <c r="BA187" s="5">
        <f t="shared" si="19"/>
        <v>1461.2876236371653</v>
      </c>
      <c r="BB187" s="35">
        <f t="shared" si="20"/>
        <v>3.6578463952565449E-2</v>
      </c>
      <c r="BC187" s="5">
        <f t="shared" si="21"/>
        <v>2996.204868386792</v>
      </c>
      <c r="BD187" s="35">
        <f t="shared" si="22"/>
        <v>7.4999999999999997E-2</v>
      </c>
      <c r="BE187" s="5">
        <f t="shared" si="50"/>
        <v>159568.50868175042</v>
      </c>
      <c r="BF187" s="5">
        <f t="shared" si="51"/>
        <v>651695.12486660993</v>
      </c>
      <c r="BG187" s="5">
        <f t="shared" si="23"/>
        <v>477931.49131824961</v>
      </c>
      <c r="BH187" s="5">
        <f t="shared" si="24"/>
        <v>811263.63354836032</v>
      </c>
      <c r="BI187" s="150"/>
      <c r="BJ187" s="2">
        <v>182</v>
      </c>
      <c r="BK187" s="118">
        <v>50375</v>
      </c>
      <c r="BL187" s="5">
        <f t="shared" si="52"/>
        <v>474928.82739459275</v>
      </c>
      <c r="BM187" s="5">
        <f t="shared" si="53"/>
        <v>4348.8737853582215</v>
      </c>
      <c r="BN187" s="5">
        <f t="shared" si="25"/>
        <v>1479.5121198492238</v>
      </c>
      <c r="BO187" s="35">
        <f t="shared" si="26"/>
        <v>3.7382749612374498E-2</v>
      </c>
      <c r="BP187" s="5">
        <f t="shared" si="27"/>
        <v>2869.3616655089977</v>
      </c>
      <c r="BQ187" s="35">
        <f t="shared" si="28"/>
        <v>7.2499999999999995E-2</v>
      </c>
      <c r="BR187" s="5">
        <f t="shared" si="54"/>
        <v>164050.68472525611</v>
      </c>
      <c r="BS187" s="5">
        <f t="shared" si="55"/>
        <v>627444.34420993994</v>
      </c>
      <c r="BT187" s="5">
        <f t="shared" si="29"/>
        <v>473449.31527474354</v>
      </c>
      <c r="BU187" s="5">
        <f t="shared" si="30"/>
        <v>791495.02893519611</v>
      </c>
      <c r="BV187" s="150"/>
      <c r="BW187" s="2">
        <v>182</v>
      </c>
      <c r="BX187" s="118">
        <v>50375</v>
      </c>
      <c r="BY187" s="5">
        <f t="shared" si="56"/>
        <v>470381.54521157424</v>
      </c>
      <c r="BZ187" s="5">
        <f t="shared" si="57"/>
        <v>4241.3034067672888</v>
      </c>
      <c r="CA187" s="5">
        <f t="shared" si="31"/>
        <v>1497.4110596997725</v>
      </c>
      <c r="CB187" s="35">
        <f t="shared" si="32"/>
        <v>3.8200760423785278E-2</v>
      </c>
      <c r="CC187" s="5">
        <f t="shared" si="33"/>
        <v>2743.8923470675163</v>
      </c>
      <c r="CD187" s="35">
        <f t="shared" si="34"/>
        <v>7.0000000000000007E-2</v>
      </c>
      <c r="CE187" s="5">
        <f t="shared" si="58"/>
        <v>168615.86584812507</v>
      </c>
      <c r="CF187" s="5">
        <f t="shared" si="59"/>
        <v>603301.3541835217</v>
      </c>
      <c r="CG187" s="5">
        <f t="shared" si="35"/>
        <v>468884.13415187446</v>
      </c>
      <c r="CH187" s="5">
        <f t="shared" si="36"/>
        <v>771917.22003164678</v>
      </c>
    </row>
    <row r="188" spans="9:86" ht="14.25" customHeight="1">
      <c r="I188" s="150"/>
      <c r="J188" s="2">
        <v>183</v>
      </c>
      <c r="K188" s="118">
        <v>50406</v>
      </c>
      <c r="L188" s="5">
        <f t="shared" si="37"/>
        <v>490873.13709982537</v>
      </c>
      <c r="M188" s="5">
        <f t="shared" si="0"/>
        <v>4789.3246008246488</v>
      </c>
      <c r="N188" s="5">
        <f t="shared" si="1"/>
        <v>1414.5717832633495</v>
      </c>
      <c r="O188" s="35">
        <f t="shared" si="2"/>
        <v>3.4580954051490774E-2</v>
      </c>
      <c r="P188" s="5">
        <f t="shared" si="3"/>
        <v>3374.7528175612993</v>
      </c>
      <c r="Q188" s="35">
        <f t="shared" si="4"/>
        <v>8.2500000000000004E-2</v>
      </c>
      <c r="R188" s="5">
        <f t="shared" si="38"/>
        <v>148041.43468343827</v>
      </c>
      <c r="S188" s="5">
        <f t="shared" si="39"/>
        <v>728404.96726747241</v>
      </c>
      <c r="T188" s="5">
        <f t="shared" si="5"/>
        <v>489458.56531656202</v>
      </c>
      <c r="U188" s="5">
        <f t="shared" si="6"/>
        <v>876446.40195091069</v>
      </c>
      <c r="V188" s="150"/>
      <c r="W188" s="2">
        <v>183</v>
      </c>
      <c r="X188" s="118">
        <v>50406</v>
      </c>
      <c r="Y188" s="5">
        <f t="shared" si="40"/>
        <v>486643.94592596218</v>
      </c>
      <c r="Z188" s="5">
        <f t="shared" si="41"/>
        <v>4677.7491584810314</v>
      </c>
      <c r="AA188" s="5">
        <f t="shared" si="7"/>
        <v>1433.4561856412834</v>
      </c>
      <c r="AB188" s="35">
        <f t="shared" si="8"/>
        <v>3.5347145221267015E-2</v>
      </c>
      <c r="AC188" s="5">
        <f t="shared" si="9"/>
        <v>3244.292972839748</v>
      </c>
      <c r="AD188" s="35">
        <f t="shared" si="10"/>
        <v>0.08</v>
      </c>
      <c r="AE188" s="5">
        <f t="shared" si="42"/>
        <v>152289.51025967937</v>
      </c>
      <c r="AF188" s="5">
        <f t="shared" si="43"/>
        <v>703738.58574234915</v>
      </c>
      <c r="AG188" s="5">
        <f t="shared" si="11"/>
        <v>485210.48974032089</v>
      </c>
      <c r="AH188" s="5">
        <f t="shared" si="12"/>
        <v>856028.09600202856</v>
      </c>
      <c r="AI188" s="150"/>
      <c r="AJ188" s="2">
        <v>183</v>
      </c>
      <c r="AK188" s="118">
        <v>50406</v>
      </c>
      <c r="AL188" s="5">
        <f t="shared" si="44"/>
        <v>482329.90594296518</v>
      </c>
      <c r="AM188" s="5">
        <f t="shared" si="45"/>
        <v>4567.1280654389093</v>
      </c>
      <c r="AN188" s="5">
        <f t="shared" si="13"/>
        <v>1452.0807562239256</v>
      </c>
      <c r="AO188" s="35">
        <f t="shared" si="14"/>
        <v>3.6126661150361228E-2</v>
      </c>
      <c r="AP188" s="5">
        <f t="shared" si="15"/>
        <v>3115.0473092149837</v>
      </c>
      <c r="AQ188" s="35">
        <f t="shared" si="16"/>
        <v>7.7500000000000013E-2</v>
      </c>
      <c r="AR188" s="5">
        <f t="shared" si="46"/>
        <v>156622.17481325878</v>
      </c>
      <c r="AS188" s="5">
        <f t="shared" si="47"/>
        <v>679162.26116206148</v>
      </c>
      <c r="AT188" s="5">
        <f t="shared" si="17"/>
        <v>480877.82518674125</v>
      </c>
      <c r="AU188" s="5">
        <f t="shared" si="18"/>
        <v>835784.43597532029</v>
      </c>
      <c r="AV188" s="150"/>
      <c r="AW188" s="2">
        <v>183</v>
      </c>
      <c r="AX188" s="118">
        <v>50406</v>
      </c>
      <c r="AY188" s="5">
        <f t="shared" si="48"/>
        <v>477931.49131824961</v>
      </c>
      <c r="AZ188" s="5">
        <f t="shared" si="49"/>
        <v>4457.4924920239573</v>
      </c>
      <c r="BA188" s="5">
        <f t="shared" si="19"/>
        <v>1470.4206712848977</v>
      </c>
      <c r="BB188" s="35">
        <f t="shared" si="20"/>
        <v>3.6919617928397021E-2</v>
      </c>
      <c r="BC188" s="5">
        <f t="shared" si="21"/>
        <v>2987.0718207390596</v>
      </c>
      <c r="BD188" s="35">
        <f t="shared" si="22"/>
        <v>7.4999999999999997E-2</v>
      </c>
      <c r="BE188" s="5">
        <f t="shared" si="50"/>
        <v>161038.92935303532</v>
      </c>
      <c r="BF188" s="5">
        <f t="shared" si="51"/>
        <v>654682.196687349</v>
      </c>
      <c r="BG188" s="5">
        <f t="shared" si="23"/>
        <v>476461.07064696471</v>
      </c>
      <c r="BH188" s="5">
        <f t="shared" si="24"/>
        <v>815721.12604038429</v>
      </c>
      <c r="BI188" s="150"/>
      <c r="BJ188" s="2">
        <v>183</v>
      </c>
      <c r="BK188" s="118">
        <v>50406</v>
      </c>
      <c r="BL188" s="5">
        <f t="shared" si="52"/>
        <v>473449.31527474354</v>
      </c>
      <c r="BM188" s="5">
        <f t="shared" si="53"/>
        <v>4348.8737853582215</v>
      </c>
      <c r="BN188" s="5">
        <f t="shared" si="25"/>
        <v>1488.4508389066459</v>
      </c>
      <c r="BO188" s="35">
        <f t="shared" si="26"/>
        <v>3.7726129261618509E-2</v>
      </c>
      <c r="BP188" s="5">
        <f t="shared" si="27"/>
        <v>2860.4229464515756</v>
      </c>
      <c r="BQ188" s="35">
        <f t="shared" si="28"/>
        <v>7.2499999999999995E-2</v>
      </c>
      <c r="BR188" s="5">
        <f t="shared" si="54"/>
        <v>165539.13556416275</v>
      </c>
      <c r="BS188" s="5">
        <f t="shared" si="55"/>
        <v>630304.76715639152</v>
      </c>
      <c r="BT188" s="5">
        <f t="shared" si="29"/>
        <v>471960.86443583691</v>
      </c>
      <c r="BU188" s="5">
        <f t="shared" si="30"/>
        <v>795843.90272055427</v>
      </c>
      <c r="BV188" s="150"/>
      <c r="BW188" s="2">
        <v>183</v>
      </c>
      <c r="BX188" s="118">
        <v>50406</v>
      </c>
      <c r="BY188" s="5">
        <f t="shared" si="56"/>
        <v>468884.13415187446</v>
      </c>
      <c r="BZ188" s="5">
        <f t="shared" si="57"/>
        <v>4241.3034067672888</v>
      </c>
      <c r="CA188" s="5">
        <f t="shared" si="31"/>
        <v>1506.1459575480212</v>
      </c>
      <c r="CB188" s="35">
        <f t="shared" si="32"/>
        <v>3.8546306377519816E-2</v>
      </c>
      <c r="CC188" s="5">
        <f t="shared" si="33"/>
        <v>2735.1574492192676</v>
      </c>
      <c r="CD188" s="35">
        <f t="shared" si="34"/>
        <v>7.0000000000000007E-2</v>
      </c>
      <c r="CE188" s="5">
        <f t="shared" si="58"/>
        <v>170122.0118056731</v>
      </c>
      <c r="CF188" s="5">
        <f t="shared" si="59"/>
        <v>606036.51163274096</v>
      </c>
      <c r="CG188" s="5">
        <f t="shared" si="35"/>
        <v>467377.98819432646</v>
      </c>
      <c r="CH188" s="5">
        <f t="shared" si="36"/>
        <v>776158.52343841409</v>
      </c>
    </row>
    <row r="189" spans="9:86" ht="14.25" customHeight="1">
      <c r="I189" s="150"/>
      <c r="J189" s="2">
        <v>184</v>
      </c>
      <c r="K189" s="118">
        <v>50437</v>
      </c>
      <c r="L189" s="5">
        <f t="shared" si="37"/>
        <v>489458.56531656202</v>
      </c>
      <c r="M189" s="5">
        <f t="shared" si="0"/>
        <v>4789.3246008246488</v>
      </c>
      <c r="N189" s="5">
        <f t="shared" si="1"/>
        <v>1424.2969642732851</v>
      </c>
      <c r="O189" s="35">
        <f t="shared" si="2"/>
        <v>3.4919326746739615E-2</v>
      </c>
      <c r="P189" s="5">
        <f t="shared" si="3"/>
        <v>3365.0276365513637</v>
      </c>
      <c r="Q189" s="35">
        <f t="shared" si="4"/>
        <v>8.2500000000000004E-2</v>
      </c>
      <c r="R189" s="5">
        <f t="shared" si="38"/>
        <v>149465.73164771157</v>
      </c>
      <c r="S189" s="5">
        <f t="shared" si="39"/>
        <v>731769.99490402383</v>
      </c>
      <c r="T189" s="5">
        <f t="shared" si="5"/>
        <v>488034.26835228875</v>
      </c>
      <c r="U189" s="5">
        <f t="shared" si="6"/>
        <v>881235.72655173542</v>
      </c>
      <c r="V189" s="150"/>
      <c r="W189" s="2">
        <v>184</v>
      </c>
      <c r="X189" s="118">
        <v>50437</v>
      </c>
      <c r="Y189" s="5">
        <f t="shared" si="40"/>
        <v>485210.48974032089</v>
      </c>
      <c r="Z189" s="5">
        <f t="shared" si="41"/>
        <v>4677.7491584810314</v>
      </c>
      <c r="AA189" s="5">
        <f t="shared" si="7"/>
        <v>1443.0125602122253</v>
      </c>
      <c r="AB189" s="35">
        <f t="shared" si="8"/>
        <v>3.5687915015633953E-2</v>
      </c>
      <c r="AC189" s="5">
        <f t="shared" si="9"/>
        <v>3234.7365982688061</v>
      </c>
      <c r="AD189" s="35">
        <f t="shared" si="10"/>
        <v>0.08</v>
      </c>
      <c r="AE189" s="5">
        <f t="shared" si="42"/>
        <v>153732.5228198916</v>
      </c>
      <c r="AF189" s="5">
        <f t="shared" si="43"/>
        <v>706973.322340618</v>
      </c>
      <c r="AG189" s="5">
        <f t="shared" si="11"/>
        <v>483767.47718010866</v>
      </c>
      <c r="AH189" s="5">
        <f t="shared" si="12"/>
        <v>860705.84516050958</v>
      </c>
      <c r="AI189" s="150"/>
      <c r="AJ189" s="2">
        <v>184</v>
      </c>
      <c r="AK189" s="118">
        <v>50437</v>
      </c>
      <c r="AL189" s="5">
        <f t="shared" si="44"/>
        <v>480877.82518674125</v>
      </c>
      <c r="AM189" s="5">
        <f t="shared" si="45"/>
        <v>4567.1280654389093</v>
      </c>
      <c r="AN189" s="5">
        <f t="shared" si="13"/>
        <v>1461.4587777745387</v>
      </c>
      <c r="AO189" s="35">
        <f t="shared" si="14"/>
        <v>3.6469773432542985E-2</v>
      </c>
      <c r="AP189" s="5">
        <f t="shared" si="15"/>
        <v>3105.6692876643706</v>
      </c>
      <c r="AQ189" s="35">
        <f t="shared" si="16"/>
        <v>7.7499999999999999E-2</v>
      </c>
      <c r="AR189" s="5">
        <f t="shared" si="46"/>
        <v>158083.63359103331</v>
      </c>
      <c r="AS189" s="5">
        <f t="shared" si="47"/>
        <v>682267.93044972583</v>
      </c>
      <c r="AT189" s="5">
        <f t="shared" si="17"/>
        <v>479416.36640896671</v>
      </c>
      <c r="AU189" s="5">
        <f t="shared" si="18"/>
        <v>840351.56404075911</v>
      </c>
      <c r="AV189" s="150"/>
      <c r="AW189" s="2">
        <v>184</v>
      </c>
      <c r="AX189" s="118">
        <v>50437</v>
      </c>
      <c r="AY189" s="5">
        <f t="shared" si="48"/>
        <v>476461.07064696471</v>
      </c>
      <c r="AZ189" s="5">
        <f t="shared" si="49"/>
        <v>4457.4924920239573</v>
      </c>
      <c r="BA189" s="5">
        <f t="shared" si="19"/>
        <v>1479.6108004804282</v>
      </c>
      <c r="BB189" s="35">
        <f t="shared" si="20"/>
        <v>3.7265016387710306E-2</v>
      </c>
      <c r="BC189" s="5">
        <f t="shared" si="21"/>
        <v>2977.8816915435291</v>
      </c>
      <c r="BD189" s="35">
        <f t="shared" si="22"/>
        <v>7.4999999999999997E-2</v>
      </c>
      <c r="BE189" s="5">
        <f t="shared" si="50"/>
        <v>162518.54015351576</v>
      </c>
      <c r="BF189" s="5">
        <f t="shared" si="51"/>
        <v>657660.0783788925</v>
      </c>
      <c r="BG189" s="5">
        <f t="shared" si="23"/>
        <v>474981.4598464843</v>
      </c>
      <c r="BH189" s="5">
        <f t="shared" si="24"/>
        <v>820178.61853240826</v>
      </c>
      <c r="BI189" s="150"/>
      <c r="BJ189" s="2">
        <v>184</v>
      </c>
      <c r="BK189" s="118">
        <v>50437</v>
      </c>
      <c r="BL189" s="5">
        <f t="shared" si="52"/>
        <v>471960.86443583691</v>
      </c>
      <c r="BM189" s="5">
        <f t="shared" si="53"/>
        <v>4348.8737853582215</v>
      </c>
      <c r="BN189" s="5">
        <f t="shared" si="25"/>
        <v>1497.4435627250405</v>
      </c>
      <c r="BO189" s="35">
        <f t="shared" si="26"/>
        <v>3.8073755912326104E-2</v>
      </c>
      <c r="BP189" s="5">
        <f t="shared" si="27"/>
        <v>2851.4302226331811</v>
      </c>
      <c r="BQ189" s="35">
        <f t="shared" si="28"/>
        <v>7.2499999999999995E-2</v>
      </c>
      <c r="BR189" s="5">
        <f t="shared" si="54"/>
        <v>167036.57912688778</v>
      </c>
      <c r="BS189" s="5">
        <f t="shared" si="55"/>
        <v>633156.1973790247</v>
      </c>
      <c r="BT189" s="5">
        <f t="shared" si="29"/>
        <v>470463.42087311187</v>
      </c>
      <c r="BU189" s="5">
        <f t="shared" si="30"/>
        <v>800192.77650591242</v>
      </c>
      <c r="BV189" s="150"/>
      <c r="BW189" s="2">
        <v>184</v>
      </c>
      <c r="BX189" s="118">
        <v>50437</v>
      </c>
      <c r="BY189" s="5">
        <f t="shared" si="56"/>
        <v>467377.98819432646</v>
      </c>
      <c r="BZ189" s="5">
        <f t="shared" si="57"/>
        <v>4241.3034067672888</v>
      </c>
      <c r="CA189" s="5">
        <f t="shared" si="31"/>
        <v>1514.931808967051</v>
      </c>
      <c r="CB189" s="35">
        <f t="shared" si="32"/>
        <v>3.8896101585438957E-2</v>
      </c>
      <c r="CC189" s="5">
        <f t="shared" si="33"/>
        <v>2726.3715978002379</v>
      </c>
      <c r="CD189" s="35">
        <f t="shared" si="34"/>
        <v>7.0000000000000007E-2</v>
      </c>
      <c r="CE189" s="5">
        <f t="shared" si="58"/>
        <v>171636.94361464016</v>
      </c>
      <c r="CF189" s="5">
        <f t="shared" si="59"/>
        <v>608762.88323054125</v>
      </c>
      <c r="CG189" s="5">
        <f t="shared" si="35"/>
        <v>465863.05638535944</v>
      </c>
      <c r="CH189" s="5">
        <f t="shared" si="36"/>
        <v>780399.82684518141</v>
      </c>
    </row>
    <row r="190" spans="9:86" ht="14.25" customHeight="1">
      <c r="I190" s="150"/>
      <c r="J190" s="2">
        <v>185</v>
      </c>
      <c r="K190" s="118">
        <v>50465</v>
      </c>
      <c r="L190" s="5">
        <f t="shared" si="37"/>
        <v>488034.26835228875</v>
      </c>
      <c r="M190" s="5">
        <f t="shared" si="0"/>
        <v>4789.3246008246488</v>
      </c>
      <c r="N190" s="5">
        <f t="shared" si="1"/>
        <v>1434.0890059026638</v>
      </c>
      <c r="O190" s="35">
        <f t="shared" si="2"/>
        <v>3.5262007581831442E-2</v>
      </c>
      <c r="P190" s="5">
        <f t="shared" si="3"/>
        <v>3355.235594921985</v>
      </c>
      <c r="Q190" s="35">
        <f t="shared" si="4"/>
        <v>8.2500000000000004E-2</v>
      </c>
      <c r="R190" s="5">
        <f t="shared" si="38"/>
        <v>150899.82065361424</v>
      </c>
      <c r="S190" s="5">
        <f t="shared" si="39"/>
        <v>735125.23049894581</v>
      </c>
      <c r="T190" s="5">
        <f t="shared" si="5"/>
        <v>486600.17934638611</v>
      </c>
      <c r="U190" s="5">
        <f t="shared" si="6"/>
        <v>886025.05115256005</v>
      </c>
      <c r="V190" s="150"/>
      <c r="W190" s="2">
        <v>185</v>
      </c>
      <c r="X190" s="118">
        <v>50465</v>
      </c>
      <c r="Y190" s="5">
        <f t="shared" si="40"/>
        <v>483767.47718010866</v>
      </c>
      <c r="Z190" s="5">
        <f t="shared" si="41"/>
        <v>4677.7491584810314</v>
      </c>
      <c r="AA190" s="5">
        <f t="shared" si="7"/>
        <v>1452.6326439469735</v>
      </c>
      <c r="AB190" s="35">
        <f t="shared" si="8"/>
        <v>3.6032996324955158E-2</v>
      </c>
      <c r="AC190" s="5">
        <f t="shared" si="9"/>
        <v>3225.1165145340578</v>
      </c>
      <c r="AD190" s="35">
        <f t="shared" si="10"/>
        <v>0.08</v>
      </c>
      <c r="AE190" s="5">
        <f t="shared" si="42"/>
        <v>155185.15546383857</v>
      </c>
      <c r="AF190" s="5">
        <f t="shared" si="43"/>
        <v>710198.43885515211</v>
      </c>
      <c r="AG190" s="5">
        <f t="shared" si="11"/>
        <v>482314.84453616169</v>
      </c>
      <c r="AH190" s="5">
        <f t="shared" si="12"/>
        <v>865383.59431899071</v>
      </c>
      <c r="AI190" s="150"/>
      <c r="AJ190" s="2">
        <v>185</v>
      </c>
      <c r="AK190" s="118">
        <v>50465</v>
      </c>
      <c r="AL190" s="5">
        <f t="shared" si="44"/>
        <v>479416.36640896671</v>
      </c>
      <c r="AM190" s="5">
        <f t="shared" si="45"/>
        <v>4567.1280654389093</v>
      </c>
      <c r="AN190" s="5">
        <f t="shared" si="13"/>
        <v>1470.8973657143324</v>
      </c>
      <c r="AO190" s="35">
        <f t="shared" si="14"/>
        <v>3.6817200298737779E-2</v>
      </c>
      <c r="AP190" s="5">
        <f t="shared" si="15"/>
        <v>3096.2306997245769</v>
      </c>
      <c r="AQ190" s="35">
        <f t="shared" si="16"/>
        <v>7.7499999999999999E-2</v>
      </c>
      <c r="AR190" s="5">
        <f t="shared" si="46"/>
        <v>159554.53095674765</v>
      </c>
      <c r="AS190" s="5">
        <f t="shared" si="47"/>
        <v>685364.16114945046</v>
      </c>
      <c r="AT190" s="5">
        <f t="shared" si="17"/>
        <v>477945.46904325241</v>
      </c>
      <c r="AU190" s="5">
        <f t="shared" si="18"/>
        <v>844918.69210619805</v>
      </c>
      <c r="AV190" s="150"/>
      <c r="AW190" s="2">
        <v>185</v>
      </c>
      <c r="AX190" s="118">
        <v>50465</v>
      </c>
      <c r="AY190" s="5">
        <f t="shared" si="48"/>
        <v>474981.4598464843</v>
      </c>
      <c r="AZ190" s="5">
        <f t="shared" si="49"/>
        <v>4457.4924920239573</v>
      </c>
      <c r="BA190" s="5">
        <f t="shared" si="19"/>
        <v>1488.8583679834305</v>
      </c>
      <c r="BB190" s="35">
        <f t="shared" si="20"/>
        <v>3.7614732207812106E-2</v>
      </c>
      <c r="BC190" s="5">
        <f t="shared" si="21"/>
        <v>2968.6341240405268</v>
      </c>
      <c r="BD190" s="35">
        <f t="shared" si="22"/>
        <v>7.4999999999999997E-2</v>
      </c>
      <c r="BE190" s="5">
        <f t="shared" si="50"/>
        <v>164007.39852149918</v>
      </c>
      <c r="BF190" s="5">
        <f t="shared" si="51"/>
        <v>660628.71250293299</v>
      </c>
      <c r="BG190" s="5">
        <f t="shared" si="23"/>
        <v>473492.60147850087</v>
      </c>
      <c r="BH190" s="5">
        <f t="shared" si="24"/>
        <v>824636.11102443212</v>
      </c>
      <c r="BI190" s="150"/>
      <c r="BJ190" s="2">
        <v>185</v>
      </c>
      <c r="BK190" s="118">
        <v>50465</v>
      </c>
      <c r="BL190" s="5">
        <f t="shared" si="52"/>
        <v>470463.42087311187</v>
      </c>
      <c r="BM190" s="5">
        <f t="shared" si="53"/>
        <v>4348.8737853582215</v>
      </c>
      <c r="BN190" s="5">
        <f t="shared" si="25"/>
        <v>1506.4906175831707</v>
      </c>
      <c r="BO190" s="35">
        <f t="shared" si="26"/>
        <v>3.8425702422194931E-2</v>
      </c>
      <c r="BP190" s="5">
        <f t="shared" si="27"/>
        <v>2842.3831677750509</v>
      </c>
      <c r="BQ190" s="35">
        <f t="shared" si="28"/>
        <v>7.2499999999999995E-2</v>
      </c>
      <c r="BR190" s="5">
        <f t="shared" si="54"/>
        <v>168543.06974447094</v>
      </c>
      <c r="BS190" s="5">
        <f t="shared" si="55"/>
        <v>635998.5805467997</v>
      </c>
      <c r="BT190" s="5">
        <f t="shared" si="29"/>
        <v>468956.93025552871</v>
      </c>
      <c r="BU190" s="5">
        <f t="shared" si="30"/>
        <v>804541.65029127058</v>
      </c>
      <c r="BV190" s="150"/>
      <c r="BW190" s="2">
        <v>185</v>
      </c>
      <c r="BX190" s="118">
        <v>50465</v>
      </c>
      <c r="BY190" s="5">
        <f t="shared" si="56"/>
        <v>465863.05638535944</v>
      </c>
      <c r="BZ190" s="5">
        <f t="shared" si="57"/>
        <v>4241.3034067672888</v>
      </c>
      <c r="CA190" s="5">
        <f t="shared" si="31"/>
        <v>1523.7689111860254</v>
      </c>
      <c r="CB190" s="35">
        <f t="shared" si="32"/>
        <v>3.9250218886442159E-2</v>
      </c>
      <c r="CC190" s="5">
        <f t="shared" si="33"/>
        <v>2717.5344955812634</v>
      </c>
      <c r="CD190" s="35">
        <f t="shared" si="34"/>
        <v>7.0000000000000007E-2</v>
      </c>
      <c r="CE190" s="5">
        <f t="shared" si="58"/>
        <v>173160.71252582618</v>
      </c>
      <c r="CF190" s="5">
        <f t="shared" si="59"/>
        <v>611480.41772612254</v>
      </c>
      <c r="CG190" s="5">
        <f t="shared" si="35"/>
        <v>464339.28747417341</v>
      </c>
      <c r="CH190" s="5">
        <f t="shared" si="36"/>
        <v>784641.13025194872</v>
      </c>
    </row>
    <row r="191" spans="9:86" ht="14.25" customHeight="1">
      <c r="I191" s="150"/>
      <c r="J191" s="2">
        <v>186</v>
      </c>
      <c r="K191" s="118">
        <v>50496</v>
      </c>
      <c r="L191" s="5">
        <f t="shared" si="37"/>
        <v>486600.17934638611</v>
      </c>
      <c r="M191" s="5">
        <f t="shared" si="0"/>
        <v>4789.3246008246488</v>
      </c>
      <c r="N191" s="5">
        <f t="shared" si="1"/>
        <v>1443.9483678182442</v>
      </c>
      <c r="O191" s="35">
        <f t="shared" si="2"/>
        <v>3.5609071162064743E-2</v>
      </c>
      <c r="P191" s="5">
        <f t="shared" si="3"/>
        <v>3345.3762330064046</v>
      </c>
      <c r="Q191" s="35">
        <f t="shared" si="4"/>
        <v>8.2500000000000004E-2</v>
      </c>
      <c r="R191" s="5">
        <f t="shared" si="38"/>
        <v>152343.7690214325</v>
      </c>
      <c r="S191" s="5">
        <f t="shared" si="39"/>
        <v>738470.60673195217</v>
      </c>
      <c r="T191" s="5">
        <f t="shared" si="5"/>
        <v>485156.23097856785</v>
      </c>
      <c r="U191" s="5">
        <f t="shared" si="6"/>
        <v>890814.37575338467</v>
      </c>
      <c r="V191" s="150"/>
      <c r="W191" s="2">
        <v>186</v>
      </c>
      <c r="X191" s="118">
        <v>50496</v>
      </c>
      <c r="Y191" s="5">
        <f t="shared" si="40"/>
        <v>482314.84453616169</v>
      </c>
      <c r="Z191" s="5">
        <f t="shared" si="41"/>
        <v>4677.7491584810314</v>
      </c>
      <c r="AA191" s="5">
        <f t="shared" si="7"/>
        <v>1462.3168615732866</v>
      </c>
      <c r="AB191" s="35">
        <f t="shared" si="8"/>
        <v>3.6382463732284702E-2</v>
      </c>
      <c r="AC191" s="5">
        <f t="shared" si="9"/>
        <v>3215.4322969077448</v>
      </c>
      <c r="AD191" s="35">
        <f t="shared" si="10"/>
        <v>0.08</v>
      </c>
      <c r="AE191" s="5">
        <f t="shared" si="42"/>
        <v>156647.47232541186</v>
      </c>
      <c r="AF191" s="5">
        <f t="shared" si="43"/>
        <v>713413.87115205987</v>
      </c>
      <c r="AG191" s="5">
        <f t="shared" si="11"/>
        <v>480852.52767458837</v>
      </c>
      <c r="AH191" s="5">
        <f t="shared" si="12"/>
        <v>870061.34347747173</v>
      </c>
      <c r="AI191" s="150"/>
      <c r="AJ191" s="2">
        <v>186</v>
      </c>
      <c r="AK191" s="118">
        <v>50496</v>
      </c>
      <c r="AL191" s="5">
        <f t="shared" si="44"/>
        <v>477945.46904325241</v>
      </c>
      <c r="AM191" s="5">
        <f t="shared" si="45"/>
        <v>4567.1280654389093</v>
      </c>
      <c r="AN191" s="5">
        <f t="shared" si="13"/>
        <v>1480.3969112012373</v>
      </c>
      <c r="AO191" s="35">
        <f t="shared" si="14"/>
        <v>3.7169016310534791E-2</v>
      </c>
      <c r="AP191" s="5">
        <f t="shared" si="15"/>
        <v>3086.7311542376719</v>
      </c>
      <c r="AQ191" s="35">
        <f t="shared" si="16"/>
        <v>7.7499999999999999E-2</v>
      </c>
      <c r="AR191" s="5">
        <f t="shared" si="46"/>
        <v>161034.92786794889</v>
      </c>
      <c r="AS191" s="5">
        <f t="shared" si="47"/>
        <v>688450.8923036881</v>
      </c>
      <c r="AT191" s="5">
        <f t="shared" si="17"/>
        <v>476465.07213205117</v>
      </c>
      <c r="AU191" s="5">
        <f t="shared" si="18"/>
        <v>849485.82017163699</v>
      </c>
      <c r="AV191" s="150"/>
      <c r="AW191" s="2">
        <v>186</v>
      </c>
      <c r="AX191" s="118">
        <v>50496</v>
      </c>
      <c r="AY191" s="5">
        <f t="shared" si="48"/>
        <v>473492.60147850087</v>
      </c>
      <c r="AZ191" s="5">
        <f t="shared" si="49"/>
        <v>4457.4924920239573</v>
      </c>
      <c r="BA191" s="5">
        <f t="shared" si="19"/>
        <v>1498.1637327833273</v>
      </c>
      <c r="BB191" s="35">
        <f t="shared" si="20"/>
        <v>3.796883992962713E-2</v>
      </c>
      <c r="BC191" s="5">
        <f t="shared" si="21"/>
        <v>2959.32875924063</v>
      </c>
      <c r="BD191" s="35">
        <f t="shared" si="22"/>
        <v>7.4999999999999983E-2</v>
      </c>
      <c r="BE191" s="5">
        <f t="shared" si="50"/>
        <v>165505.5622542825</v>
      </c>
      <c r="BF191" s="5">
        <f t="shared" si="51"/>
        <v>663588.04126217368</v>
      </c>
      <c r="BG191" s="5">
        <f t="shared" si="23"/>
        <v>471994.43774571753</v>
      </c>
      <c r="BH191" s="5">
        <f t="shared" si="24"/>
        <v>829093.60351645621</v>
      </c>
      <c r="BI191" s="150"/>
      <c r="BJ191" s="2">
        <v>186</v>
      </c>
      <c r="BK191" s="118">
        <v>50496</v>
      </c>
      <c r="BL191" s="5">
        <f t="shared" si="52"/>
        <v>468956.93025552871</v>
      </c>
      <c r="BM191" s="5">
        <f t="shared" si="53"/>
        <v>4348.8737853582215</v>
      </c>
      <c r="BN191" s="5">
        <f t="shared" si="25"/>
        <v>1515.592331731069</v>
      </c>
      <c r="BO191" s="35">
        <f t="shared" si="26"/>
        <v>3.8782043312299279E-2</v>
      </c>
      <c r="BP191" s="5">
        <f t="shared" si="27"/>
        <v>2833.2814536271526</v>
      </c>
      <c r="BQ191" s="35">
        <f t="shared" si="28"/>
        <v>7.2499999999999995E-2</v>
      </c>
      <c r="BR191" s="5">
        <f t="shared" si="54"/>
        <v>170058.66207620202</v>
      </c>
      <c r="BS191" s="5">
        <f t="shared" si="55"/>
        <v>638831.86200042686</v>
      </c>
      <c r="BT191" s="5">
        <f t="shared" si="29"/>
        <v>467441.33792379766</v>
      </c>
      <c r="BU191" s="5">
        <f t="shared" si="30"/>
        <v>808890.52407662885</v>
      </c>
      <c r="BV191" s="150"/>
      <c r="BW191" s="2">
        <v>186</v>
      </c>
      <c r="BX191" s="118">
        <v>50496</v>
      </c>
      <c r="BY191" s="5">
        <f t="shared" si="56"/>
        <v>464339.28747417341</v>
      </c>
      <c r="BZ191" s="5">
        <f t="shared" si="57"/>
        <v>4241.3034067672888</v>
      </c>
      <c r="CA191" s="5">
        <f t="shared" si="31"/>
        <v>1532.6575631679439</v>
      </c>
      <c r="CB191" s="35">
        <f t="shared" si="32"/>
        <v>3.9608732782573958E-2</v>
      </c>
      <c r="CC191" s="5">
        <f t="shared" si="33"/>
        <v>2708.645843599345</v>
      </c>
      <c r="CD191" s="35">
        <f t="shared" si="34"/>
        <v>7.0000000000000007E-2</v>
      </c>
      <c r="CE191" s="5">
        <f t="shared" si="58"/>
        <v>174693.37008899412</v>
      </c>
      <c r="CF191" s="5">
        <f t="shared" si="59"/>
        <v>614189.06356972188</v>
      </c>
      <c r="CG191" s="5">
        <f t="shared" si="35"/>
        <v>462806.6299110055</v>
      </c>
      <c r="CH191" s="5">
        <f t="shared" si="36"/>
        <v>788882.43365871604</v>
      </c>
    </row>
    <row r="192" spans="9:86" ht="14.25" customHeight="1">
      <c r="I192" s="150"/>
      <c r="J192" s="2">
        <v>187</v>
      </c>
      <c r="K192" s="118">
        <v>50526</v>
      </c>
      <c r="L192" s="5">
        <f t="shared" si="37"/>
        <v>485156.23097856785</v>
      </c>
      <c r="M192" s="5">
        <f t="shared" si="0"/>
        <v>4789.3246008246488</v>
      </c>
      <c r="N192" s="5">
        <f t="shared" si="1"/>
        <v>1453.8755128469948</v>
      </c>
      <c r="O192" s="35">
        <f t="shared" si="2"/>
        <v>3.596059380495651E-2</v>
      </c>
      <c r="P192" s="5">
        <f t="shared" si="3"/>
        <v>3335.449087977654</v>
      </c>
      <c r="Q192" s="35">
        <f t="shared" si="4"/>
        <v>8.2500000000000004E-2</v>
      </c>
      <c r="R192" s="5">
        <f t="shared" si="38"/>
        <v>153797.64453427951</v>
      </c>
      <c r="S192" s="5">
        <f t="shared" si="39"/>
        <v>741806.05581992981</v>
      </c>
      <c r="T192" s="5">
        <f t="shared" si="5"/>
        <v>483702.35546572087</v>
      </c>
      <c r="U192" s="5">
        <f t="shared" si="6"/>
        <v>895603.70035420929</v>
      </c>
      <c r="V192" s="150"/>
      <c r="W192" s="2">
        <v>187</v>
      </c>
      <c r="X192" s="118">
        <v>50526</v>
      </c>
      <c r="Y192" s="5">
        <f t="shared" si="40"/>
        <v>480852.52767458837</v>
      </c>
      <c r="Z192" s="5">
        <f t="shared" si="41"/>
        <v>4677.7491584810314</v>
      </c>
      <c r="AA192" s="5">
        <f t="shared" si="7"/>
        <v>1472.0656406504422</v>
      </c>
      <c r="AB192" s="35">
        <f t="shared" si="8"/>
        <v>3.6736393532612883E-2</v>
      </c>
      <c r="AC192" s="5">
        <f t="shared" si="9"/>
        <v>3205.6835178305892</v>
      </c>
      <c r="AD192" s="35">
        <f t="shared" si="10"/>
        <v>7.9999999999999988E-2</v>
      </c>
      <c r="AE192" s="5">
        <f t="shared" si="42"/>
        <v>158119.53796606231</v>
      </c>
      <c r="AF192" s="5">
        <f t="shared" si="43"/>
        <v>716619.55466989044</v>
      </c>
      <c r="AG192" s="5">
        <f t="shared" si="11"/>
        <v>479380.46203393792</v>
      </c>
      <c r="AH192" s="5">
        <f t="shared" si="12"/>
        <v>874739.09263595275</v>
      </c>
      <c r="AI192" s="150"/>
      <c r="AJ192" s="2">
        <v>187</v>
      </c>
      <c r="AK192" s="118">
        <v>50526</v>
      </c>
      <c r="AL192" s="5">
        <f t="shared" si="44"/>
        <v>476465.07213205117</v>
      </c>
      <c r="AM192" s="5">
        <f t="shared" si="45"/>
        <v>4567.1280654389093</v>
      </c>
      <c r="AN192" s="5">
        <f t="shared" si="13"/>
        <v>1489.9578079194121</v>
      </c>
      <c r="AO192" s="35">
        <f t="shared" si="14"/>
        <v>3.752529774119033E-2</v>
      </c>
      <c r="AP192" s="5">
        <f t="shared" si="15"/>
        <v>3077.1702575194972</v>
      </c>
      <c r="AQ192" s="35">
        <f t="shared" si="16"/>
        <v>7.7499999999999999E-2</v>
      </c>
      <c r="AR192" s="5">
        <f t="shared" si="46"/>
        <v>162524.88567586831</v>
      </c>
      <c r="AS192" s="5">
        <f t="shared" si="47"/>
        <v>691528.06256120757</v>
      </c>
      <c r="AT192" s="5">
        <f t="shared" si="17"/>
        <v>474975.11432413175</v>
      </c>
      <c r="AU192" s="5">
        <f t="shared" si="18"/>
        <v>854052.94823707594</v>
      </c>
      <c r="AV192" s="150"/>
      <c r="AW192" s="2">
        <v>187</v>
      </c>
      <c r="AX192" s="118">
        <v>50526</v>
      </c>
      <c r="AY192" s="5">
        <f t="shared" si="48"/>
        <v>471994.43774571753</v>
      </c>
      <c r="AZ192" s="5">
        <f t="shared" si="49"/>
        <v>4457.4924920239573</v>
      </c>
      <c r="BA192" s="5">
        <f t="shared" si="19"/>
        <v>1507.5272561132228</v>
      </c>
      <c r="BB192" s="35">
        <f t="shared" si="20"/>
        <v>3.8327415805490199E-2</v>
      </c>
      <c r="BC192" s="5">
        <f t="shared" si="21"/>
        <v>2949.9652359107345</v>
      </c>
      <c r="BD192" s="35">
        <f t="shared" si="22"/>
        <v>7.4999999999999997E-2</v>
      </c>
      <c r="BE192" s="5">
        <f t="shared" si="50"/>
        <v>167013.08951039572</v>
      </c>
      <c r="BF192" s="5">
        <f t="shared" si="51"/>
        <v>666538.0064980844</v>
      </c>
      <c r="BG192" s="5">
        <f t="shared" si="23"/>
        <v>470486.91048960428</v>
      </c>
      <c r="BH192" s="5">
        <f t="shared" si="24"/>
        <v>833551.09600848006</v>
      </c>
      <c r="BI192" s="150"/>
      <c r="BJ192" s="2">
        <v>187</v>
      </c>
      <c r="BK192" s="118">
        <v>50526</v>
      </c>
      <c r="BL192" s="5">
        <f t="shared" si="52"/>
        <v>467441.33792379766</v>
      </c>
      <c r="BM192" s="5">
        <f t="shared" si="53"/>
        <v>4348.8737853582215</v>
      </c>
      <c r="BN192" s="5">
        <f t="shared" si="25"/>
        <v>1524.7490354019442</v>
      </c>
      <c r="BO192" s="35">
        <f t="shared" si="26"/>
        <v>3.9142854814877559E-2</v>
      </c>
      <c r="BP192" s="5">
        <f t="shared" si="27"/>
        <v>2824.1247499562774</v>
      </c>
      <c r="BQ192" s="35">
        <f t="shared" si="28"/>
        <v>7.2499999999999995E-2</v>
      </c>
      <c r="BR192" s="5">
        <f t="shared" si="54"/>
        <v>171583.41111160396</v>
      </c>
      <c r="BS192" s="5">
        <f t="shared" si="55"/>
        <v>641655.98675038316</v>
      </c>
      <c r="BT192" s="5">
        <f t="shared" si="29"/>
        <v>465916.58888839569</v>
      </c>
      <c r="BU192" s="5">
        <f t="shared" si="30"/>
        <v>813239.39786198712</v>
      </c>
      <c r="BV192" s="150"/>
      <c r="BW192" s="2">
        <v>187</v>
      </c>
      <c r="BX192" s="118">
        <v>50526</v>
      </c>
      <c r="BY192" s="5">
        <f t="shared" si="56"/>
        <v>462806.6299110055</v>
      </c>
      <c r="BZ192" s="5">
        <f t="shared" si="57"/>
        <v>4241.3034067672888</v>
      </c>
      <c r="CA192" s="5">
        <f t="shared" si="31"/>
        <v>1541.5980656197567</v>
      </c>
      <c r="CB192" s="35">
        <f t="shared" si="32"/>
        <v>3.9971719486806709E-2</v>
      </c>
      <c r="CC192" s="5">
        <f t="shared" si="33"/>
        <v>2699.7053411475322</v>
      </c>
      <c r="CD192" s="35">
        <f t="shared" si="34"/>
        <v>7.0000000000000007E-2</v>
      </c>
      <c r="CE192" s="5">
        <f t="shared" si="58"/>
        <v>176234.96815461389</v>
      </c>
      <c r="CF192" s="5">
        <f t="shared" si="59"/>
        <v>616888.76891086937</v>
      </c>
      <c r="CG192" s="5">
        <f t="shared" si="35"/>
        <v>461265.03184538573</v>
      </c>
      <c r="CH192" s="5">
        <f t="shared" si="36"/>
        <v>793123.73706548323</v>
      </c>
    </row>
    <row r="193" spans="9:86" ht="14.25" customHeight="1">
      <c r="I193" s="150"/>
      <c r="J193" s="2">
        <v>188</v>
      </c>
      <c r="K193" s="118">
        <v>50557</v>
      </c>
      <c r="L193" s="5">
        <f t="shared" si="37"/>
        <v>483702.35546572087</v>
      </c>
      <c r="M193" s="5">
        <f t="shared" si="0"/>
        <v>4789.3246008246488</v>
      </c>
      <c r="N193" s="5">
        <f t="shared" si="1"/>
        <v>1463.8709069978177</v>
      </c>
      <c r="O193" s="35">
        <f t="shared" si="2"/>
        <v>3.6316653589706815E-2</v>
      </c>
      <c r="P193" s="5">
        <f t="shared" si="3"/>
        <v>3325.4536938268311</v>
      </c>
      <c r="Q193" s="35">
        <f t="shared" si="4"/>
        <v>8.2500000000000004E-2</v>
      </c>
      <c r="R193" s="5">
        <f t="shared" si="38"/>
        <v>155261.51544127733</v>
      </c>
      <c r="S193" s="5">
        <f t="shared" si="39"/>
        <v>745131.50951375661</v>
      </c>
      <c r="T193" s="5">
        <f t="shared" si="5"/>
        <v>482238.48455872305</v>
      </c>
      <c r="U193" s="5">
        <f t="shared" si="6"/>
        <v>900393.02495503391</v>
      </c>
      <c r="V193" s="150"/>
      <c r="W193" s="2">
        <v>188</v>
      </c>
      <c r="X193" s="118">
        <v>50557</v>
      </c>
      <c r="Y193" s="5">
        <f t="shared" si="40"/>
        <v>479380.46203393792</v>
      </c>
      <c r="Z193" s="5">
        <f t="shared" si="41"/>
        <v>4677.7491584810314</v>
      </c>
      <c r="AA193" s="5">
        <f t="shared" si="7"/>
        <v>1481.8794115881119</v>
      </c>
      <c r="AB193" s="35">
        <f t="shared" si="8"/>
        <v>3.7094863782325821E-2</v>
      </c>
      <c r="AC193" s="5">
        <f t="shared" si="9"/>
        <v>3195.8697468929195</v>
      </c>
      <c r="AD193" s="35">
        <f t="shared" si="10"/>
        <v>0.08</v>
      </c>
      <c r="AE193" s="5">
        <f t="shared" si="42"/>
        <v>159601.41737765042</v>
      </c>
      <c r="AF193" s="5">
        <f t="shared" si="43"/>
        <v>719815.42441678338</v>
      </c>
      <c r="AG193" s="5">
        <f t="shared" si="11"/>
        <v>477898.58262234979</v>
      </c>
      <c r="AH193" s="5">
        <f t="shared" si="12"/>
        <v>879416.84179443377</v>
      </c>
      <c r="AI193" s="150"/>
      <c r="AJ193" s="2">
        <v>188</v>
      </c>
      <c r="AK193" s="118">
        <v>50557</v>
      </c>
      <c r="AL193" s="5">
        <f t="shared" si="44"/>
        <v>474975.11432413175</v>
      </c>
      <c r="AM193" s="5">
        <f t="shared" si="45"/>
        <v>4567.1280654389093</v>
      </c>
      <c r="AN193" s="5">
        <f t="shared" si="13"/>
        <v>1499.5804520955585</v>
      </c>
      <c r="AO193" s="35">
        <f t="shared" si="14"/>
        <v>3.788612262508264E-2</v>
      </c>
      <c r="AP193" s="5">
        <f t="shared" si="15"/>
        <v>3067.5476133433508</v>
      </c>
      <c r="AQ193" s="35">
        <f t="shared" si="16"/>
        <v>7.7499999999999999E-2</v>
      </c>
      <c r="AR193" s="5">
        <f t="shared" si="46"/>
        <v>164024.46612796388</v>
      </c>
      <c r="AS193" s="5">
        <f t="shared" si="47"/>
        <v>694595.61017455091</v>
      </c>
      <c r="AT193" s="5">
        <f t="shared" si="17"/>
        <v>473475.53387203621</v>
      </c>
      <c r="AU193" s="5">
        <f t="shared" si="18"/>
        <v>858620.07630251476</v>
      </c>
      <c r="AV193" s="150"/>
      <c r="AW193" s="2">
        <v>188</v>
      </c>
      <c r="AX193" s="118">
        <v>50557</v>
      </c>
      <c r="AY193" s="5">
        <f t="shared" si="48"/>
        <v>470486.91048960428</v>
      </c>
      <c r="AZ193" s="5">
        <f t="shared" si="49"/>
        <v>4457.4924920239573</v>
      </c>
      <c r="BA193" s="5">
        <f t="shared" si="19"/>
        <v>1516.9493014639306</v>
      </c>
      <c r="BB193" s="35">
        <f t="shared" si="20"/>
        <v>3.8690537848596288E-2</v>
      </c>
      <c r="BC193" s="5">
        <f t="shared" si="21"/>
        <v>2940.5431905600267</v>
      </c>
      <c r="BD193" s="35">
        <f t="shared" si="22"/>
        <v>7.4999999999999997E-2</v>
      </c>
      <c r="BE193" s="5">
        <f t="shared" si="50"/>
        <v>168530.03881185965</v>
      </c>
      <c r="BF193" s="5">
        <f t="shared" si="51"/>
        <v>669478.54968864447</v>
      </c>
      <c r="BG193" s="5">
        <f t="shared" si="23"/>
        <v>468969.96118814033</v>
      </c>
      <c r="BH193" s="5">
        <f t="shared" si="24"/>
        <v>838008.58850050415</v>
      </c>
      <c r="BI193" s="150"/>
      <c r="BJ193" s="2">
        <v>188</v>
      </c>
      <c r="BK193" s="118">
        <v>50557</v>
      </c>
      <c r="BL193" s="5">
        <f t="shared" si="52"/>
        <v>465916.58888839569</v>
      </c>
      <c r="BM193" s="5">
        <f t="shared" si="53"/>
        <v>4348.8737853582215</v>
      </c>
      <c r="BN193" s="5">
        <f t="shared" si="25"/>
        <v>1533.9610608241642</v>
      </c>
      <c r="BO193" s="35">
        <f t="shared" si="26"/>
        <v>3.9508214922777209E-2</v>
      </c>
      <c r="BP193" s="5">
        <f t="shared" si="27"/>
        <v>2814.9127245340574</v>
      </c>
      <c r="BQ193" s="35">
        <f t="shared" si="28"/>
        <v>7.2499999999999995E-2</v>
      </c>
      <c r="BR193" s="5">
        <f t="shared" si="54"/>
        <v>173117.37217242812</v>
      </c>
      <c r="BS193" s="5">
        <f t="shared" si="55"/>
        <v>644470.89947491721</v>
      </c>
      <c r="BT193" s="5">
        <f t="shared" si="29"/>
        <v>464382.62782757153</v>
      </c>
      <c r="BU193" s="5">
        <f t="shared" si="30"/>
        <v>817588.27164734527</v>
      </c>
      <c r="BV193" s="150"/>
      <c r="BW193" s="2">
        <v>188</v>
      </c>
      <c r="BX193" s="118">
        <v>50557</v>
      </c>
      <c r="BY193" s="5">
        <f t="shared" si="56"/>
        <v>461265.03184538573</v>
      </c>
      <c r="BZ193" s="5">
        <f t="shared" si="57"/>
        <v>4241.3034067672888</v>
      </c>
      <c r="CA193" s="5">
        <f t="shared" si="31"/>
        <v>1550.5907210025384</v>
      </c>
      <c r="CB193" s="35">
        <f t="shared" si="32"/>
        <v>4.0339256972480593E-2</v>
      </c>
      <c r="CC193" s="5">
        <f t="shared" si="33"/>
        <v>2690.7126857647504</v>
      </c>
      <c r="CD193" s="35">
        <f t="shared" si="34"/>
        <v>7.0000000000000007E-2</v>
      </c>
      <c r="CE193" s="5">
        <f t="shared" si="58"/>
        <v>177785.55887561644</v>
      </c>
      <c r="CF193" s="5">
        <f t="shared" si="59"/>
        <v>619579.48159663414</v>
      </c>
      <c r="CG193" s="5">
        <f t="shared" si="35"/>
        <v>459714.44112438319</v>
      </c>
      <c r="CH193" s="5">
        <f t="shared" si="36"/>
        <v>797365.04047225055</v>
      </c>
    </row>
    <row r="194" spans="9:86" ht="14.25" customHeight="1">
      <c r="I194" s="150"/>
      <c r="J194" s="2">
        <v>189</v>
      </c>
      <c r="K194" s="118">
        <v>50587</v>
      </c>
      <c r="L194" s="5">
        <f t="shared" si="37"/>
        <v>482238.48455872305</v>
      </c>
      <c r="M194" s="5">
        <f t="shared" si="0"/>
        <v>4789.3246008246488</v>
      </c>
      <c r="N194" s="5">
        <f t="shared" si="1"/>
        <v>1473.9350194834278</v>
      </c>
      <c r="O194" s="35">
        <f t="shared" si="2"/>
        <v>3.6677330408389108E-2</v>
      </c>
      <c r="P194" s="5">
        <f t="shared" si="3"/>
        <v>3315.3895813412209</v>
      </c>
      <c r="Q194" s="35">
        <f t="shared" si="4"/>
        <v>8.2500000000000004E-2</v>
      </c>
      <c r="R194" s="5">
        <f t="shared" si="38"/>
        <v>156735.45046076077</v>
      </c>
      <c r="S194" s="5">
        <f t="shared" si="39"/>
        <v>748446.89909509779</v>
      </c>
      <c r="T194" s="5">
        <f t="shared" si="5"/>
        <v>480764.54953923961</v>
      </c>
      <c r="U194" s="5">
        <f t="shared" si="6"/>
        <v>905182.34955585853</v>
      </c>
      <c r="V194" s="150"/>
      <c r="W194" s="2">
        <v>189</v>
      </c>
      <c r="X194" s="118">
        <v>50587</v>
      </c>
      <c r="Y194" s="5">
        <f t="shared" si="40"/>
        <v>477898.58262234979</v>
      </c>
      <c r="Z194" s="5">
        <f t="shared" si="41"/>
        <v>4677.7491584810314</v>
      </c>
      <c r="AA194" s="5">
        <f t="shared" si="7"/>
        <v>1491.7586076653661</v>
      </c>
      <c r="AB194" s="35">
        <f t="shared" si="8"/>
        <v>3.745795435039069E-2</v>
      </c>
      <c r="AC194" s="5">
        <f t="shared" si="9"/>
        <v>3185.9905508156653</v>
      </c>
      <c r="AD194" s="35">
        <f t="shared" si="10"/>
        <v>0.08</v>
      </c>
      <c r="AE194" s="5">
        <f t="shared" si="42"/>
        <v>161093.17598531579</v>
      </c>
      <c r="AF194" s="5">
        <f t="shared" si="43"/>
        <v>723001.41496759909</v>
      </c>
      <c r="AG194" s="5">
        <f t="shared" si="11"/>
        <v>476406.82401468442</v>
      </c>
      <c r="AH194" s="5">
        <f t="shared" si="12"/>
        <v>884094.59095291491</v>
      </c>
      <c r="AI194" s="150"/>
      <c r="AJ194" s="2">
        <v>189</v>
      </c>
      <c r="AK194" s="118">
        <v>50587</v>
      </c>
      <c r="AL194" s="5">
        <f t="shared" si="44"/>
        <v>473475.53387203621</v>
      </c>
      <c r="AM194" s="5">
        <f t="shared" si="45"/>
        <v>4567.1280654389093</v>
      </c>
      <c r="AN194" s="5">
        <f t="shared" si="13"/>
        <v>1509.2652425153424</v>
      </c>
      <c r="AO194" s="35">
        <f t="shared" si="14"/>
        <v>3.8251570808891938E-2</v>
      </c>
      <c r="AP194" s="5">
        <f t="shared" si="15"/>
        <v>3057.8628229235669</v>
      </c>
      <c r="AQ194" s="35">
        <f t="shared" si="16"/>
        <v>7.7499999999999986E-2</v>
      </c>
      <c r="AR194" s="5">
        <f t="shared" si="46"/>
        <v>165533.73137047922</v>
      </c>
      <c r="AS194" s="5">
        <f t="shared" si="47"/>
        <v>697653.47299747448</v>
      </c>
      <c r="AT194" s="5">
        <f t="shared" si="17"/>
        <v>471966.26862952084</v>
      </c>
      <c r="AU194" s="5">
        <f t="shared" si="18"/>
        <v>863187.2043679537</v>
      </c>
      <c r="AV194" s="150"/>
      <c r="AW194" s="2">
        <v>189</v>
      </c>
      <c r="AX194" s="118">
        <v>50587</v>
      </c>
      <c r="AY194" s="5">
        <f t="shared" si="48"/>
        <v>468969.96118814033</v>
      </c>
      <c r="AZ194" s="5">
        <f t="shared" si="49"/>
        <v>4457.4924920239573</v>
      </c>
      <c r="BA194" s="5">
        <f t="shared" si="19"/>
        <v>1526.4302345980805</v>
      </c>
      <c r="BB194" s="35">
        <f t="shared" si="20"/>
        <v>3.9058285884175266E-2</v>
      </c>
      <c r="BC194" s="5">
        <f t="shared" si="21"/>
        <v>2931.0622574258769</v>
      </c>
      <c r="BD194" s="35">
        <f t="shared" si="22"/>
        <v>7.4999999999999997E-2</v>
      </c>
      <c r="BE194" s="5">
        <f t="shared" si="50"/>
        <v>170056.46904645773</v>
      </c>
      <c r="BF194" s="5">
        <f t="shared" si="51"/>
        <v>672409.61194607033</v>
      </c>
      <c r="BG194" s="5">
        <f t="shared" si="23"/>
        <v>467443.53095354227</v>
      </c>
      <c r="BH194" s="5">
        <f t="shared" si="24"/>
        <v>842466.080992528</v>
      </c>
      <c r="BI194" s="150"/>
      <c r="BJ194" s="2">
        <v>189</v>
      </c>
      <c r="BK194" s="118">
        <v>50587</v>
      </c>
      <c r="BL194" s="5">
        <f t="shared" si="52"/>
        <v>464382.62782757153</v>
      </c>
      <c r="BM194" s="5">
        <f t="shared" si="53"/>
        <v>4348.8737853582215</v>
      </c>
      <c r="BN194" s="5">
        <f t="shared" si="25"/>
        <v>1543.2287422333102</v>
      </c>
      <c r="BO194" s="35">
        <f t="shared" si="26"/>
        <v>3.9878203440624524E-2</v>
      </c>
      <c r="BP194" s="5">
        <f t="shared" si="27"/>
        <v>2805.6450431249114</v>
      </c>
      <c r="BQ194" s="35">
        <f t="shared" si="28"/>
        <v>7.2499999999999995E-2</v>
      </c>
      <c r="BR194" s="5">
        <f t="shared" si="54"/>
        <v>174660.60091466142</v>
      </c>
      <c r="BS194" s="5">
        <f t="shared" si="55"/>
        <v>647276.54451804212</v>
      </c>
      <c r="BT194" s="5">
        <f t="shared" si="29"/>
        <v>462839.39908533823</v>
      </c>
      <c r="BU194" s="5">
        <f t="shared" si="30"/>
        <v>821937.14543270355</v>
      </c>
      <c r="BV194" s="150"/>
      <c r="BW194" s="2">
        <v>189</v>
      </c>
      <c r="BX194" s="118">
        <v>50587</v>
      </c>
      <c r="BY194" s="5">
        <f t="shared" si="56"/>
        <v>459714.44112438319</v>
      </c>
      <c r="BZ194" s="5">
        <f t="shared" si="57"/>
        <v>4241.3034067672888</v>
      </c>
      <c r="CA194" s="5">
        <f t="shared" si="31"/>
        <v>1559.6358335417203</v>
      </c>
      <c r="CB194" s="35">
        <f t="shared" si="32"/>
        <v>4.0711425024468235E-2</v>
      </c>
      <c r="CC194" s="5">
        <f t="shared" si="33"/>
        <v>2681.6675732255685</v>
      </c>
      <c r="CD194" s="35">
        <f t="shared" si="34"/>
        <v>6.9999999999999993E-2</v>
      </c>
      <c r="CE194" s="5">
        <f t="shared" si="58"/>
        <v>179345.19470915815</v>
      </c>
      <c r="CF194" s="5">
        <f t="shared" si="59"/>
        <v>622261.14916985971</v>
      </c>
      <c r="CG194" s="5">
        <f t="shared" si="35"/>
        <v>458154.80529084144</v>
      </c>
      <c r="CH194" s="5">
        <f t="shared" si="36"/>
        <v>801606.34387901786</v>
      </c>
    </row>
    <row r="195" spans="9:86" ht="14.25" customHeight="1">
      <c r="I195" s="150"/>
      <c r="J195" s="2">
        <v>190</v>
      </c>
      <c r="K195" s="118">
        <v>50618</v>
      </c>
      <c r="L195" s="5">
        <f t="shared" si="37"/>
        <v>480764.54953923961</v>
      </c>
      <c r="M195" s="5">
        <f t="shared" si="0"/>
        <v>4789.3246008246488</v>
      </c>
      <c r="N195" s="5">
        <f t="shared" si="1"/>
        <v>1484.0683227423765</v>
      </c>
      <c r="O195" s="35">
        <f t="shared" si="2"/>
        <v>3.7042706018936562E-2</v>
      </c>
      <c r="P195" s="5">
        <f t="shared" si="3"/>
        <v>3305.2562780822723</v>
      </c>
      <c r="Q195" s="35">
        <f t="shared" si="4"/>
        <v>8.2500000000000004E-2</v>
      </c>
      <c r="R195" s="5">
        <f t="shared" si="38"/>
        <v>158219.51878350315</v>
      </c>
      <c r="S195" s="5">
        <f t="shared" si="39"/>
        <v>751752.15537318005</v>
      </c>
      <c r="T195" s="5">
        <f t="shared" si="5"/>
        <v>479280.48121649725</v>
      </c>
      <c r="U195" s="5">
        <f t="shared" si="6"/>
        <v>909971.67415668326</v>
      </c>
      <c r="V195" s="150"/>
      <c r="W195" s="2">
        <v>190</v>
      </c>
      <c r="X195" s="118">
        <v>50618</v>
      </c>
      <c r="Y195" s="5">
        <f t="shared" si="40"/>
        <v>476406.82401468442</v>
      </c>
      <c r="Z195" s="5">
        <f t="shared" si="41"/>
        <v>4677.7491584810314</v>
      </c>
      <c r="AA195" s="5">
        <f t="shared" si="7"/>
        <v>1501.7036650498017</v>
      </c>
      <c r="AB195" s="35">
        <f t="shared" si="8"/>
        <v>3.7825746971336768E-2</v>
      </c>
      <c r="AC195" s="5">
        <f t="shared" si="9"/>
        <v>3176.0454934312297</v>
      </c>
      <c r="AD195" s="35">
        <f t="shared" si="10"/>
        <v>0.08</v>
      </c>
      <c r="AE195" s="5">
        <f t="shared" si="42"/>
        <v>162594.87965036559</v>
      </c>
      <c r="AF195" s="5">
        <f t="shared" si="43"/>
        <v>726177.46046103036</v>
      </c>
      <c r="AG195" s="5">
        <f t="shared" si="11"/>
        <v>474905.12034963461</v>
      </c>
      <c r="AH195" s="5">
        <f t="shared" si="12"/>
        <v>888772.34011139593</v>
      </c>
      <c r="AI195" s="150"/>
      <c r="AJ195" s="2">
        <v>190</v>
      </c>
      <c r="AK195" s="118">
        <v>50618</v>
      </c>
      <c r="AL195" s="5">
        <f t="shared" si="44"/>
        <v>471966.26862952084</v>
      </c>
      <c r="AM195" s="5">
        <f t="shared" si="45"/>
        <v>4567.1280654389093</v>
      </c>
      <c r="AN195" s="5">
        <f t="shared" si="13"/>
        <v>1519.0125805399207</v>
      </c>
      <c r="AO195" s="35">
        <f t="shared" si="14"/>
        <v>3.8621724004576252E-2</v>
      </c>
      <c r="AP195" s="5">
        <f t="shared" si="15"/>
        <v>3048.1154848989886</v>
      </c>
      <c r="AQ195" s="35">
        <f t="shared" si="16"/>
        <v>7.7499999999999999E-2</v>
      </c>
      <c r="AR195" s="5">
        <f t="shared" si="46"/>
        <v>167052.74395101913</v>
      </c>
      <c r="AS195" s="5">
        <f t="shared" si="47"/>
        <v>700701.58848237351</v>
      </c>
      <c r="AT195" s="5">
        <f t="shared" si="17"/>
        <v>470447.25604898093</v>
      </c>
      <c r="AU195" s="5">
        <f t="shared" si="18"/>
        <v>867754.33243339264</v>
      </c>
      <c r="AV195" s="150"/>
      <c r="AW195" s="2">
        <v>190</v>
      </c>
      <c r="AX195" s="118">
        <v>50618</v>
      </c>
      <c r="AY195" s="5">
        <f t="shared" si="48"/>
        <v>467443.53095354227</v>
      </c>
      <c r="AZ195" s="5">
        <f t="shared" si="49"/>
        <v>4457.4924920239573</v>
      </c>
      <c r="BA195" s="5">
        <f t="shared" si="19"/>
        <v>1535.9704235643185</v>
      </c>
      <c r="BB195" s="35">
        <f t="shared" si="20"/>
        <v>3.943074160246253E-2</v>
      </c>
      <c r="BC195" s="5">
        <f t="shared" si="21"/>
        <v>2921.5220684596388</v>
      </c>
      <c r="BD195" s="35">
        <f t="shared" si="22"/>
        <v>7.4999999999999997E-2</v>
      </c>
      <c r="BE195" s="5">
        <f t="shared" si="50"/>
        <v>171592.43947002204</v>
      </c>
      <c r="BF195" s="5">
        <f t="shared" si="51"/>
        <v>675331.13401452999</v>
      </c>
      <c r="BG195" s="5">
        <f t="shared" si="23"/>
        <v>465907.56052997796</v>
      </c>
      <c r="BH195" s="5">
        <f t="shared" si="24"/>
        <v>846923.57348455209</v>
      </c>
      <c r="BI195" s="150"/>
      <c r="BJ195" s="2">
        <v>190</v>
      </c>
      <c r="BK195" s="118">
        <v>50618</v>
      </c>
      <c r="BL195" s="5">
        <f t="shared" si="52"/>
        <v>462839.39908533823</v>
      </c>
      <c r="BM195" s="5">
        <f t="shared" si="53"/>
        <v>4348.8737853582215</v>
      </c>
      <c r="BN195" s="5">
        <f t="shared" si="25"/>
        <v>1552.5524158843032</v>
      </c>
      <c r="BO195" s="35">
        <f t="shared" si="26"/>
        <v>4.0252902037789841E-2</v>
      </c>
      <c r="BP195" s="5">
        <f t="shared" si="27"/>
        <v>2796.3213694739184</v>
      </c>
      <c r="BQ195" s="35">
        <f t="shared" si="28"/>
        <v>7.2499999999999995E-2</v>
      </c>
      <c r="BR195" s="5">
        <f t="shared" si="54"/>
        <v>176213.15333054573</v>
      </c>
      <c r="BS195" s="5">
        <f t="shared" si="55"/>
        <v>650072.86588751606</v>
      </c>
      <c r="BT195" s="5">
        <f t="shared" si="29"/>
        <v>461286.84666945395</v>
      </c>
      <c r="BU195" s="5">
        <f t="shared" si="30"/>
        <v>826286.01921806182</v>
      </c>
      <c r="BV195" s="150"/>
      <c r="BW195" s="2">
        <v>190</v>
      </c>
      <c r="BX195" s="118">
        <v>50618</v>
      </c>
      <c r="BY195" s="5">
        <f t="shared" si="56"/>
        <v>458154.80529084144</v>
      </c>
      <c r="BZ195" s="5">
        <f t="shared" si="57"/>
        <v>4241.3034067672888</v>
      </c>
      <c r="CA195" s="5">
        <f t="shared" si="31"/>
        <v>1568.7337092373805</v>
      </c>
      <c r="CB195" s="35">
        <f t="shared" si="32"/>
        <v>4.1088305292134572E-2</v>
      </c>
      <c r="CC195" s="5">
        <f t="shared" si="33"/>
        <v>2672.5696975299084</v>
      </c>
      <c r="CD195" s="35">
        <f t="shared" si="34"/>
        <v>7.0000000000000007E-2</v>
      </c>
      <c r="CE195" s="5">
        <f t="shared" si="58"/>
        <v>180913.92841839555</v>
      </c>
      <c r="CF195" s="5">
        <f t="shared" si="59"/>
        <v>624933.7188673896</v>
      </c>
      <c r="CG195" s="5">
        <f t="shared" si="35"/>
        <v>456586.07158160408</v>
      </c>
      <c r="CH195" s="5">
        <f t="shared" si="36"/>
        <v>805847.64728578518</v>
      </c>
    </row>
    <row r="196" spans="9:86" ht="14.25" customHeight="1">
      <c r="I196" s="150"/>
      <c r="J196" s="2">
        <v>191</v>
      </c>
      <c r="K196" s="118">
        <v>50649</v>
      </c>
      <c r="L196" s="5">
        <f t="shared" si="37"/>
        <v>479280.48121649725</v>
      </c>
      <c r="M196" s="5">
        <f t="shared" si="0"/>
        <v>4789.3246008246488</v>
      </c>
      <c r="N196" s="5">
        <f t="shared" si="1"/>
        <v>1494.2712924612301</v>
      </c>
      <c r="O196" s="35">
        <f t="shared" si="2"/>
        <v>3.7412864099998638E-2</v>
      </c>
      <c r="P196" s="5">
        <f t="shared" si="3"/>
        <v>3295.0533083634186</v>
      </c>
      <c r="Q196" s="35">
        <f t="shared" si="4"/>
        <v>8.2500000000000004E-2</v>
      </c>
      <c r="R196" s="5">
        <f t="shared" si="38"/>
        <v>159713.79007596438</v>
      </c>
      <c r="S196" s="5">
        <f t="shared" si="39"/>
        <v>755047.20868154347</v>
      </c>
      <c r="T196" s="5">
        <f t="shared" si="5"/>
        <v>477786.209924036</v>
      </c>
      <c r="U196" s="5">
        <f t="shared" si="6"/>
        <v>914760.99875750788</v>
      </c>
      <c r="V196" s="150"/>
      <c r="W196" s="2">
        <v>191</v>
      </c>
      <c r="X196" s="118">
        <v>50649</v>
      </c>
      <c r="Y196" s="5">
        <f t="shared" si="40"/>
        <v>474905.12034963461</v>
      </c>
      <c r="Z196" s="5">
        <f t="shared" si="41"/>
        <v>4677.7491584810314</v>
      </c>
      <c r="AA196" s="5">
        <f t="shared" si="7"/>
        <v>1511.7150228168002</v>
      </c>
      <c r="AB196" s="35">
        <f t="shared" si="8"/>
        <v>3.819832530010657E-2</v>
      </c>
      <c r="AC196" s="5">
        <f t="shared" si="9"/>
        <v>3166.0341356642311</v>
      </c>
      <c r="AD196" s="35">
        <f t="shared" si="10"/>
        <v>0.08</v>
      </c>
      <c r="AE196" s="5">
        <f t="shared" si="42"/>
        <v>164106.59467318238</v>
      </c>
      <c r="AF196" s="5">
        <f t="shared" si="43"/>
        <v>729343.4945966946</v>
      </c>
      <c r="AG196" s="5">
        <f t="shared" si="11"/>
        <v>473393.40532681782</v>
      </c>
      <c r="AH196" s="5">
        <f t="shared" si="12"/>
        <v>893450.08926987695</v>
      </c>
      <c r="AI196" s="150"/>
      <c r="AJ196" s="2">
        <v>191</v>
      </c>
      <c r="AK196" s="118">
        <v>50649</v>
      </c>
      <c r="AL196" s="5">
        <f t="shared" si="44"/>
        <v>470447.25604898093</v>
      </c>
      <c r="AM196" s="5">
        <f t="shared" si="45"/>
        <v>4567.1280654389093</v>
      </c>
      <c r="AN196" s="5">
        <f t="shared" si="13"/>
        <v>1528.8228701225744</v>
      </c>
      <c r="AO196" s="35">
        <f t="shared" si="14"/>
        <v>3.8996665844216974E-2</v>
      </c>
      <c r="AP196" s="5">
        <f t="shared" si="15"/>
        <v>3038.3051953163349</v>
      </c>
      <c r="AQ196" s="35">
        <f t="shared" si="16"/>
        <v>7.7499999999999986E-2</v>
      </c>
      <c r="AR196" s="5">
        <f t="shared" si="46"/>
        <v>168581.56682114169</v>
      </c>
      <c r="AS196" s="5">
        <f t="shared" si="47"/>
        <v>703739.89367768983</v>
      </c>
      <c r="AT196" s="5">
        <f t="shared" si="17"/>
        <v>468918.43317885837</v>
      </c>
      <c r="AU196" s="5">
        <f t="shared" si="18"/>
        <v>872321.46049883147</v>
      </c>
      <c r="AV196" s="150"/>
      <c r="AW196" s="2">
        <v>191</v>
      </c>
      <c r="AX196" s="118">
        <v>50649</v>
      </c>
      <c r="AY196" s="5">
        <f t="shared" si="48"/>
        <v>465907.56052997796</v>
      </c>
      <c r="AZ196" s="5">
        <f t="shared" si="49"/>
        <v>4457.4924920239573</v>
      </c>
      <c r="BA196" s="5">
        <f t="shared" si="19"/>
        <v>1545.5702387115953</v>
      </c>
      <c r="BB196" s="35">
        <f t="shared" si="20"/>
        <v>3.9807988613539104E-2</v>
      </c>
      <c r="BC196" s="5">
        <f t="shared" si="21"/>
        <v>2911.922253312362</v>
      </c>
      <c r="BD196" s="35">
        <f t="shared" si="22"/>
        <v>7.4999999999999997E-2</v>
      </c>
      <c r="BE196" s="5">
        <f t="shared" si="50"/>
        <v>173138.00970873365</v>
      </c>
      <c r="BF196" s="5">
        <f t="shared" si="51"/>
        <v>678243.0562678423</v>
      </c>
      <c r="BG196" s="5">
        <f t="shared" si="23"/>
        <v>464361.99029126635</v>
      </c>
      <c r="BH196" s="5">
        <f t="shared" si="24"/>
        <v>851381.06597657595</v>
      </c>
      <c r="BI196" s="150"/>
      <c r="BJ196" s="2">
        <v>191</v>
      </c>
      <c r="BK196" s="118">
        <v>50649</v>
      </c>
      <c r="BL196" s="5">
        <f t="shared" si="52"/>
        <v>461286.84666945395</v>
      </c>
      <c r="BM196" s="5">
        <f t="shared" si="53"/>
        <v>4348.8737853582215</v>
      </c>
      <c r="BN196" s="5">
        <f t="shared" si="25"/>
        <v>1561.9324200636038</v>
      </c>
      <c r="BO196" s="35">
        <f t="shared" si="26"/>
        <v>4.0632394303222186E-2</v>
      </c>
      <c r="BP196" s="5">
        <f t="shared" si="27"/>
        <v>2786.9413652946178</v>
      </c>
      <c r="BQ196" s="35">
        <f t="shared" si="28"/>
        <v>7.2499999999999995E-2</v>
      </c>
      <c r="BR196" s="5">
        <f t="shared" si="54"/>
        <v>177775.08575060935</v>
      </c>
      <c r="BS196" s="5">
        <f t="shared" si="55"/>
        <v>652859.80725281069</v>
      </c>
      <c r="BT196" s="5">
        <f t="shared" si="29"/>
        <v>459724.91424939036</v>
      </c>
      <c r="BU196" s="5">
        <f t="shared" si="30"/>
        <v>830634.89300341997</v>
      </c>
      <c r="BV196" s="150"/>
      <c r="BW196" s="2">
        <v>191</v>
      </c>
      <c r="BX196" s="118">
        <v>50649</v>
      </c>
      <c r="BY196" s="5">
        <f t="shared" si="56"/>
        <v>456586.07158160408</v>
      </c>
      <c r="BZ196" s="5">
        <f t="shared" si="57"/>
        <v>4241.3034067672888</v>
      </c>
      <c r="CA196" s="5">
        <f t="shared" si="31"/>
        <v>1577.8846558745981</v>
      </c>
      <c r="CB196" s="35">
        <f t="shared" si="32"/>
        <v>4.1469981344166032E-2</v>
      </c>
      <c r="CC196" s="5">
        <f t="shared" si="33"/>
        <v>2663.4187508926907</v>
      </c>
      <c r="CD196" s="35">
        <f t="shared" si="34"/>
        <v>7.0000000000000007E-2</v>
      </c>
      <c r="CE196" s="5">
        <f t="shared" si="58"/>
        <v>182491.81307427015</v>
      </c>
      <c r="CF196" s="5">
        <f t="shared" si="59"/>
        <v>627597.13761828234</v>
      </c>
      <c r="CG196" s="5">
        <f t="shared" si="35"/>
        <v>455008.1869257295</v>
      </c>
      <c r="CH196" s="5">
        <f t="shared" si="36"/>
        <v>810088.95069255249</v>
      </c>
    </row>
    <row r="197" spans="9:86" ht="14.25" customHeight="1">
      <c r="I197" s="150"/>
      <c r="J197" s="2">
        <v>192</v>
      </c>
      <c r="K197" s="118">
        <v>50679</v>
      </c>
      <c r="L197" s="5">
        <f t="shared" si="37"/>
        <v>477786.209924036</v>
      </c>
      <c r="M197" s="5">
        <f t="shared" si="0"/>
        <v>4789.3246008246488</v>
      </c>
      <c r="N197" s="5">
        <f t="shared" si="1"/>
        <v>1504.5444075969012</v>
      </c>
      <c r="O197" s="35">
        <f t="shared" si="2"/>
        <v>3.7787890307745244E-2</v>
      </c>
      <c r="P197" s="5">
        <f t="shared" si="3"/>
        <v>3284.7801932277475</v>
      </c>
      <c r="Q197" s="35">
        <f t="shared" si="4"/>
        <v>8.2500000000000004E-2</v>
      </c>
      <c r="R197" s="5">
        <f t="shared" si="38"/>
        <v>161218.33448356128</v>
      </c>
      <c r="S197" s="5">
        <f t="shared" si="39"/>
        <v>758331.98887477117</v>
      </c>
      <c r="T197" s="5">
        <f t="shared" si="5"/>
        <v>476281.66551643907</v>
      </c>
      <c r="U197" s="5">
        <f t="shared" si="6"/>
        <v>919550.32335833251</v>
      </c>
      <c r="V197" s="150"/>
      <c r="W197" s="2">
        <v>192</v>
      </c>
      <c r="X197" s="118">
        <v>50679</v>
      </c>
      <c r="Y197" s="5">
        <f t="shared" si="40"/>
        <v>473393.40532681782</v>
      </c>
      <c r="Z197" s="5">
        <f t="shared" si="41"/>
        <v>4677.7491584810314</v>
      </c>
      <c r="AA197" s="5">
        <f t="shared" si="7"/>
        <v>1521.7931229689125</v>
      </c>
      <c r="AB197" s="35">
        <f t="shared" si="8"/>
        <v>3.8575774968854282E-2</v>
      </c>
      <c r="AC197" s="5">
        <f t="shared" si="9"/>
        <v>3155.9560355121189</v>
      </c>
      <c r="AD197" s="35">
        <f t="shared" si="10"/>
        <v>0.08</v>
      </c>
      <c r="AE197" s="5">
        <f t="shared" si="42"/>
        <v>165628.38779615128</v>
      </c>
      <c r="AF197" s="5">
        <f t="shared" si="43"/>
        <v>732499.45063220675</v>
      </c>
      <c r="AG197" s="5">
        <f t="shared" si="11"/>
        <v>471871.6122038489</v>
      </c>
      <c r="AH197" s="5">
        <f t="shared" si="12"/>
        <v>898127.83842835808</v>
      </c>
      <c r="AI197" s="150"/>
      <c r="AJ197" s="2">
        <v>192</v>
      </c>
      <c r="AK197" s="118">
        <v>50679</v>
      </c>
      <c r="AL197" s="5">
        <f t="shared" si="44"/>
        <v>468918.43317885837</v>
      </c>
      <c r="AM197" s="5">
        <f t="shared" si="45"/>
        <v>4567.1280654389093</v>
      </c>
      <c r="AN197" s="5">
        <f t="shared" si="13"/>
        <v>1538.6965178254491</v>
      </c>
      <c r="AO197" s="35">
        <f t="shared" si="14"/>
        <v>3.9376481936811758E-2</v>
      </c>
      <c r="AP197" s="5">
        <f t="shared" si="15"/>
        <v>3028.4315476134602</v>
      </c>
      <c r="AQ197" s="35">
        <f t="shared" si="16"/>
        <v>7.7499999999999999E-2</v>
      </c>
      <c r="AR197" s="5">
        <f t="shared" si="46"/>
        <v>170120.26333896714</v>
      </c>
      <c r="AS197" s="5">
        <f t="shared" si="47"/>
        <v>706768.3252253033</v>
      </c>
      <c r="AT197" s="5">
        <f t="shared" si="17"/>
        <v>467379.73666103289</v>
      </c>
      <c r="AU197" s="5">
        <f t="shared" si="18"/>
        <v>876888.58856427041</v>
      </c>
      <c r="AV197" s="150"/>
      <c r="AW197" s="2">
        <v>192</v>
      </c>
      <c r="AX197" s="118">
        <v>50679</v>
      </c>
      <c r="AY197" s="5">
        <f t="shared" si="48"/>
        <v>464361.99029126635</v>
      </c>
      <c r="AZ197" s="5">
        <f t="shared" si="49"/>
        <v>4457.4924920239573</v>
      </c>
      <c r="BA197" s="5">
        <f t="shared" si="19"/>
        <v>1555.2300527035427</v>
      </c>
      <c r="BB197" s="35">
        <f t="shared" si="20"/>
        <v>4.0190112504118788E-2</v>
      </c>
      <c r="BC197" s="5">
        <f t="shared" si="21"/>
        <v>2902.2624393204146</v>
      </c>
      <c r="BD197" s="35">
        <f t="shared" si="22"/>
        <v>7.4999999999999997E-2</v>
      </c>
      <c r="BE197" s="5">
        <f t="shared" si="50"/>
        <v>174693.2397614372</v>
      </c>
      <c r="BF197" s="5">
        <f t="shared" si="51"/>
        <v>681145.31870716275</v>
      </c>
      <c r="BG197" s="5">
        <f t="shared" si="23"/>
        <v>462806.76023856283</v>
      </c>
      <c r="BH197" s="5">
        <f t="shared" si="24"/>
        <v>855838.55846859992</v>
      </c>
      <c r="BI197" s="150"/>
      <c r="BJ197" s="2">
        <v>192</v>
      </c>
      <c r="BK197" s="118">
        <v>50679</v>
      </c>
      <c r="BL197" s="5">
        <f t="shared" si="52"/>
        <v>459724.91424939036</v>
      </c>
      <c r="BM197" s="5">
        <f t="shared" si="53"/>
        <v>4348.8737853582215</v>
      </c>
      <c r="BN197" s="5">
        <f t="shared" si="25"/>
        <v>1571.3690951014883</v>
      </c>
      <c r="BO197" s="35">
        <f t="shared" si="26"/>
        <v>4.1016765802230751E-2</v>
      </c>
      <c r="BP197" s="5">
        <f t="shared" si="27"/>
        <v>2777.5046902567333</v>
      </c>
      <c r="BQ197" s="35">
        <f t="shared" si="28"/>
        <v>7.2499999999999995E-2</v>
      </c>
      <c r="BR197" s="5">
        <f t="shared" si="54"/>
        <v>179346.45484571083</v>
      </c>
      <c r="BS197" s="5">
        <f t="shared" si="55"/>
        <v>655637.31194306747</v>
      </c>
      <c r="BT197" s="5">
        <f t="shared" si="29"/>
        <v>458153.54515428888</v>
      </c>
      <c r="BU197" s="5">
        <f t="shared" si="30"/>
        <v>834983.76678877836</v>
      </c>
      <c r="BV197" s="150"/>
      <c r="BW197" s="2">
        <v>192</v>
      </c>
      <c r="BX197" s="118">
        <v>50679</v>
      </c>
      <c r="BY197" s="5">
        <f t="shared" si="56"/>
        <v>455008.1869257295</v>
      </c>
      <c r="BZ197" s="5">
        <f t="shared" si="57"/>
        <v>4241.3034067672888</v>
      </c>
      <c r="CA197" s="5">
        <f t="shared" si="31"/>
        <v>1587.0889830338665</v>
      </c>
      <c r="CB197" s="35">
        <f t="shared" si="32"/>
        <v>4.1856538725346282E-2</v>
      </c>
      <c r="CC197" s="5">
        <f t="shared" si="33"/>
        <v>2654.2144237334223</v>
      </c>
      <c r="CD197" s="35">
        <f t="shared" si="34"/>
        <v>7.0000000000000007E-2</v>
      </c>
      <c r="CE197" s="5">
        <f t="shared" si="58"/>
        <v>184078.90205730402</v>
      </c>
      <c r="CF197" s="5">
        <f t="shared" si="59"/>
        <v>630251.35204201576</v>
      </c>
      <c r="CG197" s="5">
        <f t="shared" si="35"/>
        <v>453421.09794269566</v>
      </c>
      <c r="CH197" s="5">
        <f t="shared" si="36"/>
        <v>814330.25409931981</v>
      </c>
    </row>
    <row r="198" spans="9:86" ht="14.25" customHeight="1">
      <c r="I198" s="150"/>
      <c r="J198" s="2">
        <v>193</v>
      </c>
      <c r="K198" s="118">
        <v>50710</v>
      </c>
      <c r="L198" s="5">
        <f t="shared" si="37"/>
        <v>476281.66551643907</v>
      </c>
      <c r="M198" s="5">
        <f t="shared" si="0"/>
        <v>4789.3246008246488</v>
      </c>
      <c r="N198" s="5">
        <f t="shared" si="1"/>
        <v>1514.8881503991302</v>
      </c>
      <c r="O198" s="35">
        <f t="shared" si="2"/>
        <v>3.8167872334699635E-2</v>
      </c>
      <c r="P198" s="5">
        <f t="shared" si="3"/>
        <v>3274.4364504255186</v>
      </c>
      <c r="Q198" s="35">
        <f t="shared" si="4"/>
        <v>8.2500000000000004E-2</v>
      </c>
      <c r="R198" s="5">
        <f t="shared" si="38"/>
        <v>162733.22263396042</v>
      </c>
      <c r="S198" s="5">
        <f t="shared" si="39"/>
        <v>761606.4253251967</v>
      </c>
      <c r="T198" s="5">
        <f t="shared" si="5"/>
        <v>474766.77736603993</v>
      </c>
      <c r="U198" s="5">
        <f t="shared" si="6"/>
        <v>924339.64795915713</v>
      </c>
      <c r="V198" s="150"/>
      <c r="W198" s="2">
        <v>193</v>
      </c>
      <c r="X198" s="118">
        <v>50710</v>
      </c>
      <c r="Y198" s="5">
        <f t="shared" si="40"/>
        <v>471871.6122038489</v>
      </c>
      <c r="Z198" s="5">
        <f t="shared" si="41"/>
        <v>4677.7491584810314</v>
      </c>
      <c r="AA198" s="5">
        <f t="shared" si="7"/>
        <v>1531.9384104553719</v>
      </c>
      <c r="AB198" s="35">
        <f t="shared" si="8"/>
        <v>3.8958183645772866E-2</v>
      </c>
      <c r="AC198" s="5">
        <f t="shared" si="9"/>
        <v>3145.8107480256594</v>
      </c>
      <c r="AD198" s="35">
        <f t="shared" si="10"/>
        <v>0.08</v>
      </c>
      <c r="AE198" s="5">
        <f t="shared" si="42"/>
        <v>167160.32620660664</v>
      </c>
      <c r="AF198" s="5">
        <f t="shared" si="43"/>
        <v>735645.2613802324</v>
      </c>
      <c r="AG198" s="5">
        <f t="shared" si="11"/>
        <v>470339.67379339354</v>
      </c>
      <c r="AH198" s="5">
        <f t="shared" si="12"/>
        <v>902805.58758683898</v>
      </c>
      <c r="AI198" s="150"/>
      <c r="AJ198" s="2">
        <v>193</v>
      </c>
      <c r="AK198" s="118">
        <v>50710</v>
      </c>
      <c r="AL198" s="5">
        <f t="shared" si="44"/>
        <v>467379.73666103289</v>
      </c>
      <c r="AM198" s="5">
        <f t="shared" si="45"/>
        <v>4567.1280654389093</v>
      </c>
      <c r="AN198" s="5">
        <f t="shared" si="13"/>
        <v>1548.6339328364052</v>
      </c>
      <c r="AO198" s="35">
        <f t="shared" si="14"/>
        <v>3.9761259927095685E-2</v>
      </c>
      <c r="AP198" s="5">
        <f t="shared" si="15"/>
        <v>3018.4941326025041</v>
      </c>
      <c r="AQ198" s="35">
        <f t="shared" si="16"/>
        <v>7.7499999999999999E-2</v>
      </c>
      <c r="AR198" s="5">
        <f t="shared" si="46"/>
        <v>171668.89727180355</v>
      </c>
      <c r="AS198" s="5">
        <f t="shared" si="47"/>
        <v>709786.81935790577</v>
      </c>
      <c r="AT198" s="5">
        <f t="shared" si="17"/>
        <v>465831.10272819648</v>
      </c>
      <c r="AU198" s="5">
        <f t="shared" si="18"/>
        <v>881455.71662970935</v>
      </c>
      <c r="AV198" s="150"/>
      <c r="AW198" s="2">
        <v>193</v>
      </c>
      <c r="AX198" s="118">
        <v>50710</v>
      </c>
      <c r="AY198" s="5">
        <f t="shared" si="48"/>
        <v>462806.76023856283</v>
      </c>
      <c r="AZ198" s="5">
        <f t="shared" si="49"/>
        <v>4457.4924920239573</v>
      </c>
      <c r="BA198" s="5">
        <f t="shared" si="19"/>
        <v>1564.9502405329399</v>
      </c>
      <c r="BB198" s="35">
        <f t="shared" si="20"/>
        <v>4.0577200896363456E-2</v>
      </c>
      <c r="BC198" s="5">
        <f t="shared" si="21"/>
        <v>2892.5422514910174</v>
      </c>
      <c r="BD198" s="35">
        <f t="shared" si="22"/>
        <v>7.4999999999999997E-2</v>
      </c>
      <c r="BE198" s="5">
        <f t="shared" si="50"/>
        <v>176258.19000197013</v>
      </c>
      <c r="BF198" s="5">
        <f t="shared" si="51"/>
        <v>684037.86095865373</v>
      </c>
      <c r="BG198" s="5">
        <f t="shared" si="23"/>
        <v>461241.8099980299</v>
      </c>
      <c r="BH198" s="5">
        <f t="shared" si="24"/>
        <v>860296.05096062389</v>
      </c>
      <c r="BI198" s="150"/>
      <c r="BJ198" s="2">
        <v>193</v>
      </c>
      <c r="BK198" s="118">
        <v>50710</v>
      </c>
      <c r="BL198" s="5">
        <f t="shared" si="52"/>
        <v>458153.54515428888</v>
      </c>
      <c r="BM198" s="5">
        <f t="shared" si="53"/>
        <v>4348.8737853582215</v>
      </c>
      <c r="BN198" s="5">
        <f t="shared" si="25"/>
        <v>1580.862783384393</v>
      </c>
      <c r="BO198" s="35">
        <f t="shared" si="26"/>
        <v>4.1406104135294233E-2</v>
      </c>
      <c r="BP198" s="5">
        <f t="shared" si="27"/>
        <v>2768.0110019738286</v>
      </c>
      <c r="BQ198" s="35">
        <f t="shared" si="28"/>
        <v>7.2499999999999995E-2</v>
      </c>
      <c r="BR198" s="5">
        <f t="shared" si="54"/>
        <v>180927.31762909523</v>
      </c>
      <c r="BS198" s="5">
        <f t="shared" si="55"/>
        <v>658405.32294504135</v>
      </c>
      <c r="BT198" s="5">
        <f t="shared" si="29"/>
        <v>456572.68237090448</v>
      </c>
      <c r="BU198" s="5">
        <f t="shared" si="30"/>
        <v>839332.64057413652</v>
      </c>
      <c r="BV198" s="150"/>
      <c r="BW198" s="2">
        <v>193</v>
      </c>
      <c r="BX198" s="118">
        <v>50710</v>
      </c>
      <c r="BY198" s="5">
        <f t="shared" si="56"/>
        <v>453421.09794269566</v>
      </c>
      <c r="BZ198" s="5">
        <f t="shared" si="57"/>
        <v>4241.3034067672888</v>
      </c>
      <c r="CA198" s="5">
        <f t="shared" si="31"/>
        <v>1596.3470021015642</v>
      </c>
      <c r="CB198" s="35">
        <f t="shared" si="32"/>
        <v>4.2248065015359673E-2</v>
      </c>
      <c r="CC198" s="5">
        <f t="shared" si="33"/>
        <v>2644.9564046657247</v>
      </c>
      <c r="CD198" s="35">
        <f t="shared" si="34"/>
        <v>7.0000000000000007E-2</v>
      </c>
      <c r="CE198" s="5">
        <f t="shared" si="58"/>
        <v>185675.24905940559</v>
      </c>
      <c r="CF198" s="5">
        <f t="shared" si="59"/>
        <v>632896.30844668148</v>
      </c>
      <c r="CG198" s="5">
        <f t="shared" si="35"/>
        <v>451824.75094059412</v>
      </c>
      <c r="CH198" s="5">
        <f t="shared" si="36"/>
        <v>818571.557506087</v>
      </c>
    </row>
    <row r="199" spans="9:86" ht="14.25" customHeight="1">
      <c r="I199" s="150"/>
      <c r="J199" s="2">
        <v>194</v>
      </c>
      <c r="K199" s="118">
        <v>50740</v>
      </c>
      <c r="L199" s="5">
        <f t="shared" si="37"/>
        <v>474766.77736603993</v>
      </c>
      <c r="M199" s="5">
        <f t="shared" si="0"/>
        <v>4789.3246008246488</v>
      </c>
      <c r="N199" s="5">
        <f t="shared" si="1"/>
        <v>1525.3030064331242</v>
      </c>
      <c r="O199" s="35">
        <f t="shared" si="2"/>
        <v>3.8552899970685159E-2</v>
      </c>
      <c r="P199" s="5">
        <f t="shared" si="3"/>
        <v>3264.0215943915246</v>
      </c>
      <c r="Q199" s="35">
        <f t="shared" si="4"/>
        <v>8.2500000000000004E-2</v>
      </c>
      <c r="R199" s="5">
        <f t="shared" si="38"/>
        <v>164258.52564039355</v>
      </c>
      <c r="S199" s="5">
        <f t="shared" si="39"/>
        <v>764870.44691958826</v>
      </c>
      <c r="T199" s="5">
        <f t="shared" si="5"/>
        <v>473241.4743596068</v>
      </c>
      <c r="U199" s="5">
        <f t="shared" si="6"/>
        <v>929128.97255998175</v>
      </c>
      <c r="V199" s="150"/>
      <c r="W199" s="2">
        <v>194</v>
      </c>
      <c r="X199" s="118">
        <v>50740</v>
      </c>
      <c r="Y199" s="5">
        <f t="shared" si="40"/>
        <v>470339.67379339354</v>
      </c>
      <c r="Z199" s="5">
        <f t="shared" si="41"/>
        <v>4677.7491584810314</v>
      </c>
      <c r="AA199" s="5">
        <f t="shared" si="7"/>
        <v>1542.1513331917408</v>
      </c>
      <c r="AB199" s="35">
        <f t="shared" si="8"/>
        <v>3.9345641096034681E-2</v>
      </c>
      <c r="AC199" s="5">
        <f t="shared" si="9"/>
        <v>3135.5978252892905</v>
      </c>
      <c r="AD199" s="35">
        <f t="shared" si="10"/>
        <v>0.08</v>
      </c>
      <c r="AE199" s="5">
        <f t="shared" si="42"/>
        <v>168702.47753979839</v>
      </c>
      <c r="AF199" s="5">
        <f t="shared" si="43"/>
        <v>738780.85920552164</v>
      </c>
      <c r="AG199" s="5">
        <f t="shared" si="11"/>
        <v>468797.52246020181</v>
      </c>
      <c r="AH199" s="5">
        <f t="shared" si="12"/>
        <v>907483.33674532</v>
      </c>
      <c r="AI199" s="150"/>
      <c r="AJ199" s="2">
        <v>194</v>
      </c>
      <c r="AK199" s="118">
        <v>50740</v>
      </c>
      <c r="AL199" s="5">
        <f t="shared" si="44"/>
        <v>465831.10272819648</v>
      </c>
      <c r="AM199" s="5">
        <f t="shared" si="45"/>
        <v>4567.1280654389093</v>
      </c>
      <c r="AN199" s="5">
        <f t="shared" si="13"/>
        <v>1558.6355269859737</v>
      </c>
      <c r="AO199" s="35">
        <f t="shared" si="14"/>
        <v>4.0151089556475776E-2</v>
      </c>
      <c r="AP199" s="5">
        <f t="shared" si="15"/>
        <v>3008.4925384529356</v>
      </c>
      <c r="AQ199" s="35">
        <f t="shared" si="16"/>
        <v>7.7499999999999999E-2</v>
      </c>
      <c r="AR199" s="5">
        <f t="shared" si="46"/>
        <v>173227.53279878953</v>
      </c>
      <c r="AS199" s="5">
        <f t="shared" si="47"/>
        <v>712795.31189635873</v>
      </c>
      <c r="AT199" s="5">
        <f t="shared" si="17"/>
        <v>464272.4672012105</v>
      </c>
      <c r="AU199" s="5">
        <f t="shared" si="18"/>
        <v>886022.84469514829</v>
      </c>
      <c r="AV199" s="150"/>
      <c r="AW199" s="2">
        <v>194</v>
      </c>
      <c r="AX199" s="118">
        <v>50740</v>
      </c>
      <c r="AY199" s="5">
        <f t="shared" si="48"/>
        <v>461241.8099980299</v>
      </c>
      <c r="AZ199" s="5">
        <f t="shared" si="49"/>
        <v>4457.4924920239573</v>
      </c>
      <c r="BA199" s="5">
        <f t="shared" si="19"/>
        <v>1574.7311795362707</v>
      </c>
      <c r="BB199" s="35">
        <f t="shared" si="20"/>
        <v>4.0969343508811484E-2</v>
      </c>
      <c r="BC199" s="5">
        <f t="shared" si="21"/>
        <v>2882.7613124876866</v>
      </c>
      <c r="BD199" s="35">
        <f t="shared" si="22"/>
        <v>7.4999999999999997E-2</v>
      </c>
      <c r="BE199" s="5">
        <f t="shared" si="50"/>
        <v>177832.92118150639</v>
      </c>
      <c r="BF199" s="5">
        <f t="shared" si="51"/>
        <v>686920.62227114139</v>
      </c>
      <c r="BG199" s="5">
        <f t="shared" si="23"/>
        <v>459667.07881849364</v>
      </c>
      <c r="BH199" s="5">
        <f t="shared" si="24"/>
        <v>864753.54345264775</v>
      </c>
      <c r="BI199" s="150"/>
      <c r="BJ199" s="2">
        <v>194</v>
      </c>
      <c r="BK199" s="118">
        <v>50740</v>
      </c>
      <c r="BL199" s="5">
        <f t="shared" si="52"/>
        <v>456572.68237090448</v>
      </c>
      <c r="BM199" s="5">
        <f t="shared" si="53"/>
        <v>4348.8737853582215</v>
      </c>
      <c r="BN199" s="5">
        <f t="shared" si="25"/>
        <v>1590.4138293673404</v>
      </c>
      <c r="BO199" s="35">
        <f t="shared" si="26"/>
        <v>4.1800498998983242E-2</v>
      </c>
      <c r="BP199" s="5">
        <f t="shared" si="27"/>
        <v>2758.4599559908811</v>
      </c>
      <c r="BQ199" s="35">
        <f t="shared" si="28"/>
        <v>7.2499999999999995E-2</v>
      </c>
      <c r="BR199" s="5">
        <f t="shared" si="54"/>
        <v>182517.73145846257</v>
      </c>
      <c r="BS199" s="5">
        <f t="shared" si="55"/>
        <v>661163.78290103225</v>
      </c>
      <c r="BT199" s="5">
        <f t="shared" si="29"/>
        <v>454982.26854153717</v>
      </c>
      <c r="BU199" s="5">
        <f t="shared" si="30"/>
        <v>843681.51435949479</v>
      </c>
      <c r="BV199" s="150"/>
      <c r="BW199" s="2">
        <v>194</v>
      </c>
      <c r="BX199" s="118">
        <v>50740</v>
      </c>
      <c r="BY199" s="5">
        <f t="shared" si="56"/>
        <v>451824.75094059412</v>
      </c>
      <c r="BZ199" s="5">
        <f t="shared" si="57"/>
        <v>4241.3034067672888</v>
      </c>
      <c r="CA199" s="5">
        <f t="shared" si="31"/>
        <v>1605.6590262804898</v>
      </c>
      <c r="CB199" s="35">
        <f t="shared" si="32"/>
        <v>4.2644649889707398E-2</v>
      </c>
      <c r="CC199" s="5">
        <f t="shared" si="33"/>
        <v>2635.644380486799</v>
      </c>
      <c r="CD199" s="35">
        <f t="shared" si="34"/>
        <v>7.0000000000000007E-2</v>
      </c>
      <c r="CE199" s="5">
        <f t="shared" si="58"/>
        <v>187280.90808568607</v>
      </c>
      <c r="CF199" s="5">
        <f t="shared" si="59"/>
        <v>635531.95282716828</v>
      </c>
      <c r="CG199" s="5">
        <f t="shared" si="35"/>
        <v>450219.09191431361</v>
      </c>
      <c r="CH199" s="5">
        <f t="shared" si="36"/>
        <v>822812.86091285432</v>
      </c>
    </row>
    <row r="200" spans="9:86" ht="14.25" customHeight="1">
      <c r="I200" s="150"/>
      <c r="J200" s="2">
        <v>195</v>
      </c>
      <c r="K200" s="118">
        <v>50771</v>
      </c>
      <c r="L200" s="5">
        <f t="shared" si="37"/>
        <v>473241.4743596068</v>
      </c>
      <c r="M200" s="5">
        <f t="shared" si="0"/>
        <v>4789.3246008246488</v>
      </c>
      <c r="N200" s="5">
        <f t="shared" si="1"/>
        <v>1535.7894646023519</v>
      </c>
      <c r="O200" s="35">
        <f t="shared" si="2"/>
        <v>3.8943065165974934E-2</v>
      </c>
      <c r="P200" s="5">
        <f t="shared" si="3"/>
        <v>3253.5351362222968</v>
      </c>
      <c r="Q200" s="35">
        <f t="shared" si="4"/>
        <v>8.2500000000000004E-2</v>
      </c>
      <c r="R200" s="5">
        <f t="shared" si="38"/>
        <v>165794.31510499591</v>
      </c>
      <c r="S200" s="5">
        <f t="shared" si="39"/>
        <v>768123.98205581051</v>
      </c>
      <c r="T200" s="5">
        <f t="shared" si="5"/>
        <v>471705.68489500444</v>
      </c>
      <c r="U200" s="5">
        <f t="shared" si="6"/>
        <v>933918.29716080637</v>
      </c>
      <c r="V200" s="150"/>
      <c r="W200" s="2">
        <v>195</v>
      </c>
      <c r="X200" s="118">
        <v>50771</v>
      </c>
      <c r="Y200" s="5">
        <f t="shared" si="40"/>
        <v>468797.52246020181</v>
      </c>
      <c r="Z200" s="5">
        <f t="shared" si="41"/>
        <v>4677.7491584810314</v>
      </c>
      <c r="AA200" s="5">
        <f t="shared" si="7"/>
        <v>1552.4323420796859</v>
      </c>
      <c r="AB200" s="35">
        <f t="shared" si="8"/>
        <v>3.9738239244934873E-2</v>
      </c>
      <c r="AC200" s="5">
        <f t="shared" si="9"/>
        <v>3125.3168164013455</v>
      </c>
      <c r="AD200" s="35">
        <f t="shared" si="10"/>
        <v>0.08</v>
      </c>
      <c r="AE200" s="5">
        <f t="shared" si="42"/>
        <v>170254.90988187806</v>
      </c>
      <c r="AF200" s="5">
        <f t="shared" si="43"/>
        <v>741906.17602192296</v>
      </c>
      <c r="AG200" s="5">
        <f t="shared" si="11"/>
        <v>467245.09011812211</v>
      </c>
      <c r="AH200" s="5">
        <f t="shared" si="12"/>
        <v>912161.08590380102</v>
      </c>
      <c r="AI200" s="150"/>
      <c r="AJ200" s="2">
        <v>195</v>
      </c>
      <c r="AK200" s="118">
        <v>50771</v>
      </c>
      <c r="AL200" s="5">
        <f t="shared" si="44"/>
        <v>464272.4672012105</v>
      </c>
      <c r="AM200" s="5">
        <f t="shared" si="45"/>
        <v>4567.1280654389093</v>
      </c>
      <c r="AN200" s="5">
        <f t="shared" si="13"/>
        <v>1568.7017147644247</v>
      </c>
      <c r="AO200" s="35">
        <f t="shared" si="14"/>
        <v>4.0546062726168085E-2</v>
      </c>
      <c r="AP200" s="5">
        <f t="shared" si="15"/>
        <v>2998.4263506744846</v>
      </c>
      <c r="AQ200" s="35">
        <f t="shared" si="16"/>
        <v>7.7499999999999999E-2</v>
      </c>
      <c r="AR200" s="5">
        <f t="shared" si="46"/>
        <v>174796.23451355397</v>
      </c>
      <c r="AS200" s="5">
        <f t="shared" si="47"/>
        <v>715793.73824703321</v>
      </c>
      <c r="AT200" s="5">
        <f t="shared" si="17"/>
        <v>462703.76548644609</v>
      </c>
      <c r="AU200" s="5">
        <f t="shared" si="18"/>
        <v>890589.97276058723</v>
      </c>
      <c r="AV200" s="150"/>
      <c r="AW200" s="2">
        <v>195</v>
      </c>
      <c r="AX200" s="118">
        <v>50771</v>
      </c>
      <c r="AY200" s="5">
        <f t="shared" si="48"/>
        <v>459667.07881849364</v>
      </c>
      <c r="AZ200" s="5">
        <f t="shared" si="49"/>
        <v>4457.4924920239573</v>
      </c>
      <c r="BA200" s="5">
        <f t="shared" si="19"/>
        <v>1584.5732494083722</v>
      </c>
      <c r="BB200" s="35">
        <f t="shared" si="20"/>
        <v>4.136663221950853E-2</v>
      </c>
      <c r="BC200" s="5">
        <f t="shared" si="21"/>
        <v>2872.9192426155851</v>
      </c>
      <c r="BD200" s="35">
        <f t="shared" si="22"/>
        <v>7.4999999999999997E-2</v>
      </c>
      <c r="BE200" s="5">
        <f t="shared" si="50"/>
        <v>179417.49443091475</v>
      </c>
      <c r="BF200" s="5">
        <f t="shared" si="51"/>
        <v>689793.54151375697</v>
      </c>
      <c r="BG200" s="5">
        <f t="shared" si="23"/>
        <v>458082.50556908525</v>
      </c>
      <c r="BH200" s="5">
        <f t="shared" si="24"/>
        <v>869211.03594467172</v>
      </c>
      <c r="BI200" s="150"/>
      <c r="BJ200" s="2">
        <v>195</v>
      </c>
      <c r="BK200" s="118">
        <v>50771</v>
      </c>
      <c r="BL200" s="5">
        <f t="shared" si="52"/>
        <v>454982.26854153717</v>
      </c>
      <c r="BM200" s="5">
        <f t="shared" si="53"/>
        <v>4348.8737853582215</v>
      </c>
      <c r="BN200" s="5">
        <f t="shared" si="25"/>
        <v>1600.0225795864344</v>
      </c>
      <c r="BO200" s="35">
        <f t="shared" si="26"/>
        <v>4.2200042249084573E-2</v>
      </c>
      <c r="BP200" s="5">
        <f t="shared" si="27"/>
        <v>2748.8512057717871</v>
      </c>
      <c r="BQ200" s="35">
        <f t="shared" si="28"/>
        <v>7.2499999999999995E-2</v>
      </c>
      <c r="BR200" s="5">
        <f t="shared" si="54"/>
        <v>184117.754038049</v>
      </c>
      <c r="BS200" s="5">
        <f t="shared" si="55"/>
        <v>663912.63410680403</v>
      </c>
      <c r="BT200" s="5">
        <f t="shared" si="29"/>
        <v>453382.24596195074</v>
      </c>
      <c r="BU200" s="5">
        <f t="shared" si="30"/>
        <v>848030.38814485306</v>
      </c>
      <c r="BV200" s="150"/>
      <c r="BW200" s="2">
        <v>195</v>
      </c>
      <c r="BX200" s="118">
        <v>50771</v>
      </c>
      <c r="BY200" s="5">
        <f t="shared" si="56"/>
        <v>450219.09191431361</v>
      </c>
      <c r="BZ200" s="5">
        <f t="shared" si="57"/>
        <v>4241.3034067672888</v>
      </c>
      <c r="CA200" s="5">
        <f t="shared" si="31"/>
        <v>1615.0253706004592</v>
      </c>
      <c r="CB200" s="35">
        <f t="shared" si="32"/>
        <v>4.3046385182825608E-2</v>
      </c>
      <c r="CC200" s="5">
        <f t="shared" si="33"/>
        <v>2626.2780361668297</v>
      </c>
      <c r="CD200" s="35">
        <f t="shared" si="34"/>
        <v>7.0000000000000007E-2</v>
      </c>
      <c r="CE200" s="5">
        <f t="shared" si="58"/>
        <v>188895.93345628653</v>
      </c>
      <c r="CF200" s="5">
        <f t="shared" si="59"/>
        <v>638158.23086333508</v>
      </c>
      <c r="CG200" s="5">
        <f t="shared" si="35"/>
        <v>448604.06654371315</v>
      </c>
      <c r="CH200" s="5">
        <f t="shared" si="36"/>
        <v>827054.16431962163</v>
      </c>
    </row>
    <row r="201" spans="9:86" ht="14.25" customHeight="1">
      <c r="I201" s="150"/>
      <c r="J201" s="2">
        <v>196</v>
      </c>
      <c r="K201" s="118">
        <v>50802</v>
      </c>
      <c r="L201" s="5">
        <f t="shared" si="37"/>
        <v>471705.68489500444</v>
      </c>
      <c r="M201" s="5">
        <f t="shared" si="0"/>
        <v>4789.3246008246488</v>
      </c>
      <c r="N201" s="5">
        <f t="shared" si="1"/>
        <v>1546.3480171714932</v>
      </c>
      <c r="O201" s="35">
        <f t="shared" si="2"/>
        <v>3.9338462096737886E-2</v>
      </c>
      <c r="P201" s="5">
        <f t="shared" si="3"/>
        <v>3242.9765836531556</v>
      </c>
      <c r="Q201" s="35">
        <f t="shared" si="4"/>
        <v>8.2500000000000004E-2</v>
      </c>
      <c r="R201" s="5">
        <f t="shared" si="38"/>
        <v>167340.6631221674</v>
      </c>
      <c r="S201" s="5">
        <f t="shared" si="39"/>
        <v>771366.95863946364</v>
      </c>
      <c r="T201" s="5">
        <f t="shared" si="5"/>
        <v>470159.33687783295</v>
      </c>
      <c r="U201" s="5">
        <f t="shared" si="6"/>
        <v>938707.62176163099</v>
      </c>
      <c r="V201" s="150"/>
      <c r="W201" s="2">
        <v>196</v>
      </c>
      <c r="X201" s="118">
        <v>50802</v>
      </c>
      <c r="Y201" s="5">
        <f t="shared" si="40"/>
        <v>467245.09011812211</v>
      </c>
      <c r="Z201" s="5">
        <f t="shared" si="41"/>
        <v>4677.7491584810314</v>
      </c>
      <c r="AA201" s="5">
        <f t="shared" si="7"/>
        <v>1562.7818910268838</v>
      </c>
      <c r="AB201" s="35">
        <f t="shared" si="8"/>
        <v>4.0136072243330906E-2</v>
      </c>
      <c r="AC201" s="5">
        <f t="shared" si="9"/>
        <v>3114.9672674541475</v>
      </c>
      <c r="AD201" s="35">
        <f t="shared" si="10"/>
        <v>0.08</v>
      </c>
      <c r="AE201" s="5">
        <f t="shared" si="42"/>
        <v>171817.69177290495</v>
      </c>
      <c r="AF201" s="5">
        <f t="shared" si="43"/>
        <v>745021.1432893771</v>
      </c>
      <c r="AG201" s="5">
        <f t="shared" si="11"/>
        <v>465682.30822709523</v>
      </c>
      <c r="AH201" s="5">
        <f t="shared" si="12"/>
        <v>916838.83506228204</v>
      </c>
      <c r="AI201" s="150"/>
      <c r="AJ201" s="2">
        <v>196</v>
      </c>
      <c r="AK201" s="118">
        <v>50802</v>
      </c>
      <c r="AL201" s="5">
        <f t="shared" si="44"/>
        <v>462703.76548644609</v>
      </c>
      <c r="AM201" s="5">
        <f t="shared" si="45"/>
        <v>4567.1280654389093</v>
      </c>
      <c r="AN201" s="5">
        <f t="shared" si="13"/>
        <v>1578.8329133389448</v>
      </c>
      <c r="AO201" s="35">
        <f t="shared" si="14"/>
        <v>4.094627356263069E-2</v>
      </c>
      <c r="AP201" s="5">
        <f t="shared" si="15"/>
        <v>2988.2951520999645</v>
      </c>
      <c r="AQ201" s="35">
        <f t="shared" si="16"/>
        <v>7.7499999999999999E-2</v>
      </c>
      <c r="AR201" s="5">
        <f t="shared" si="46"/>
        <v>176375.0674268929</v>
      </c>
      <c r="AS201" s="5">
        <f t="shared" si="47"/>
        <v>718782.03339913313</v>
      </c>
      <c r="AT201" s="5">
        <f t="shared" si="17"/>
        <v>461124.93257310713</v>
      </c>
      <c r="AU201" s="5">
        <f t="shared" si="18"/>
        <v>895157.10082602606</v>
      </c>
      <c r="AV201" s="150"/>
      <c r="AW201" s="2">
        <v>196</v>
      </c>
      <c r="AX201" s="118">
        <v>50802</v>
      </c>
      <c r="AY201" s="5">
        <f t="shared" si="48"/>
        <v>458082.50556908525</v>
      </c>
      <c r="AZ201" s="5">
        <f t="shared" si="49"/>
        <v>4457.4924920239573</v>
      </c>
      <c r="BA201" s="5">
        <f t="shared" si="19"/>
        <v>1594.4768322171749</v>
      </c>
      <c r="BB201" s="35">
        <f t="shared" si="20"/>
        <v>4.1769161131433925E-2</v>
      </c>
      <c r="BC201" s="5">
        <f t="shared" si="21"/>
        <v>2863.0156598067824</v>
      </c>
      <c r="BD201" s="35">
        <f t="shared" si="22"/>
        <v>7.4999999999999997E-2</v>
      </c>
      <c r="BE201" s="5">
        <f t="shared" si="50"/>
        <v>181011.97126313194</v>
      </c>
      <c r="BF201" s="5">
        <f t="shared" si="51"/>
        <v>692656.55717356375</v>
      </c>
      <c r="BG201" s="5">
        <f t="shared" si="23"/>
        <v>456488.02873686806</v>
      </c>
      <c r="BH201" s="5">
        <f t="shared" si="24"/>
        <v>873668.52843669569</v>
      </c>
      <c r="BI201" s="150"/>
      <c r="BJ201" s="2">
        <v>196</v>
      </c>
      <c r="BK201" s="118">
        <v>50802</v>
      </c>
      <c r="BL201" s="5">
        <f t="shared" si="52"/>
        <v>453382.24596195074</v>
      </c>
      <c r="BM201" s="5">
        <f t="shared" si="53"/>
        <v>4348.8737853582215</v>
      </c>
      <c r="BN201" s="5">
        <f t="shared" si="25"/>
        <v>1609.6893826714359</v>
      </c>
      <c r="BO201" s="35">
        <f t="shared" si="26"/>
        <v>4.2604827966021219E-2</v>
      </c>
      <c r="BP201" s="5">
        <f t="shared" si="27"/>
        <v>2739.1844026867857</v>
      </c>
      <c r="BQ201" s="35">
        <f t="shared" si="28"/>
        <v>7.2499999999999995E-2</v>
      </c>
      <c r="BR201" s="5">
        <f t="shared" si="54"/>
        <v>185727.44342072043</v>
      </c>
      <c r="BS201" s="5">
        <f t="shared" si="55"/>
        <v>666651.81850949081</v>
      </c>
      <c r="BT201" s="5">
        <f t="shared" si="29"/>
        <v>451772.55657927931</v>
      </c>
      <c r="BU201" s="5">
        <f t="shared" si="30"/>
        <v>852379.26193021121</v>
      </c>
      <c r="BV201" s="150"/>
      <c r="BW201" s="2">
        <v>196</v>
      </c>
      <c r="BX201" s="118">
        <v>50802</v>
      </c>
      <c r="BY201" s="5">
        <f t="shared" si="56"/>
        <v>448604.06654371315</v>
      </c>
      <c r="BZ201" s="5">
        <f t="shared" si="57"/>
        <v>4241.3034067672888</v>
      </c>
      <c r="CA201" s="5">
        <f t="shared" si="31"/>
        <v>1624.446351928962</v>
      </c>
      <c r="CB201" s="35">
        <f t="shared" si="32"/>
        <v>4.3453364953498608E-2</v>
      </c>
      <c r="CC201" s="5">
        <f t="shared" si="33"/>
        <v>2616.8570548383268</v>
      </c>
      <c r="CD201" s="35">
        <f t="shared" si="34"/>
        <v>7.0000000000000007E-2</v>
      </c>
      <c r="CE201" s="5">
        <f t="shared" si="58"/>
        <v>190520.37980821548</v>
      </c>
      <c r="CF201" s="5">
        <f t="shared" si="59"/>
        <v>640775.08791817341</v>
      </c>
      <c r="CG201" s="5">
        <f t="shared" si="35"/>
        <v>446979.62019178417</v>
      </c>
      <c r="CH201" s="5">
        <f t="shared" si="36"/>
        <v>831295.46772638895</v>
      </c>
    </row>
    <row r="202" spans="9:86" ht="14.25" customHeight="1">
      <c r="I202" s="150"/>
      <c r="J202" s="2">
        <v>197</v>
      </c>
      <c r="K202" s="118">
        <v>50830</v>
      </c>
      <c r="L202" s="5">
        <f t="shared" si="37"/>
        <v>470159.33687783295</v>
      </c>
      <c r="M202" s="5">
        <f t="shared" si="0"/>
        <v>4789.3246008246488</v>
      </c>
      <c r="N202" s="5">
        <f t="shared" si="1"/>
        <v>1556.9791597895473</v>
      </c>
      <c r="O202" s="35">
        <f t="shared" si="2"/>
        <v>3.9739187232879281E-2</v>
      </c>
      <c r="P202" s="5">
        <f t="shared" si="3"/>
        <v>3232.3454410351014</v>
      </c>
      <c r="Q202" s="35">
        <f t="shared" si="4"/>
        <v>8.2500000000000004E-2</v>
      </c>
      <c r="R202" s="5">
        <f t="shared" si="38"/>
        <v>168897.64228195694</v>
      </c>
      <c r="S202" s="5">
        <f t="shared" si="39"/>
        <v>774599.30408049875</v>
      </c>
      <c r="T202" s="5">
        <f t="shared" si="5"/>
        <v>468602.35771804338</v>
      </c>
      <c r="U202" s="5">
        <f t="shared" si="6"/>
        <v>943496.94636245572</v>
      </c>
      <c r="V202" s="150"/>
      <c r="W202" s="2">
        <v>197</v>
      </c>
      <c r="X202" s="118">
        <v>50830</v>
      </c>
      <c r="Y202" s="5">
        <f t="shared" si="40"/>
        <v>465682.30822709523</v>
      </c>
      <c r="Z202" s="5">
        <f t="shared" si="41"/>
        <v>4677.7491584810314</v>
      </c>
      <c r="AA202" s="5">
        <f t="shared" si="7"/>
        <v>1573.2004369670631</v>
      </c>
      <c r="AB202" s="35">
        <f t="shared" si="8"/>
        <v>4.0539236535476218E-2</v>
      </c>
      <c r="AC202" s="5">
        <f t="shared" si="9"/>
        <v>3104.5487215139683</v>
      </c>
      <c r="AD202" s="35">
        <f t="shared" si="10"/>
        <v>0.08</v>
      </c>
      <c r="AE202" s="5">
        <f t="shared" si="42"/>
        <v>173390.89220987202</v>
      </c>
      <c r="AF202" s="5">
        <f t="shared" si="43"/>
        <v>748125.69201089104</v>
      </c>
      <c r="AG202" s="5">
        <f t="shared" si="11"/>
        <v>464109.10779012815</v>
      </c>
      <c r="AH202" s="5">
        <f t="shared" si="12"/>
        <v>921516.58422076306</v>
      </c>
      <c r="AI202" s="150"/>
      <c r="AJ202" s="2">
        <v>197</v>
      </c>
      <c r="AK202" s="118">
        <v>50830</v>
      </c>
      <c r="AL202" s="5">
        <f t="shared" si="44"/>
        <v>461124.93257310713</v>
      </c>
      <c r="AM202" s="5">
        <f t="shared" si="45"/>
        <v>4567.1280654389093</v>
      </c>
      <c r="AN202" s="5">
        <f t="shared" si="13"/>
        <v>1589.029542570926</v>
      </c>
      <c r="AO202" s="35">
        <f t="shared" si="14"/>
        <v>4.1351818485390615E-2</v>
      </c>
      <c r="AP202" s="5">
        <f t="shared" si="15"/>
        <v>2978.0985228679833</v>
      </c>
      <c r="AQ202" s="35">
        <f t="shared" si="16"/>
        <v>7.7499999999999986E-2</v>
      </c>
      <c r="AR202" s="5">
        <f t="shared" si="46"/>
        <v>177964.09696946383</v>
      </c>
      <c r="AS202" s="5">
        <f t="shared" si="47"/>
        <v>721760.13192200114</v>
      </c>
      <c r="AT202" s="5">
        <f t="shared" si="17"/>
        <v>459535.9030305362</v>
      </c>
      <c r="AU202" s="5">
        <f t="shared" si="18"/>
        <v>899724.228891465</v>
      </c>
      <c r="AV202" s="150"/>
      <c r="AW202" s="2">
        <v>197</v>
      </c>
      <c r="AX202" s="118">
        <v>50830</v>
      </c>
      <c r="AY202" s="5">
        <f t="shared" si="48"/>
        <v>456488.02873686806</v>
      </c>
      <c r="AZ202" s="5">
        <f t="shared" si="49"/>
        <v>4457.4924920239573</v>
      </c>
      <c r="BA202" s="5">
        <f t="shared" si="19"/>
        <v>1604.4423124185323</v>
      </c>
      <c r="BB202" s="35">
        <f t="shared" si="20"/>
        <v>4.2177026640320747E-2</v>
      </c>
      <c r="BC202" s="5">
        <f t="shared" si="21"/>
        <v>2853.050179605425</v>
      </c>
      <c r="BD202" s="35">
        <f t="shared" si="22"/>
        <v>7.4999999999999997E-2</v>
      </c>
      <c r="BE202" s="5">
        <f t="shared" si="50"/>
        <v>182616.41357555048</v>
      </c>
      <c r="BF202" s="5">
        <f t="shared" si="51"/>
        <v>695509.60735316912</v>
      </c>
      <c r="BG202" s="5">
        <f t="shared" si="23"/>
        <v>454883.58642444952</v>
      </c>
      <c r="BH202" s="5">
        <f t="shared" si="24"/>
        <v>878126.02092871955</v>
      </c>
      <c r="BI202" s="150"/>
      <c r="BJ202" s="2">
        <v>197</v>
      </c>
      <c r="BK202" s="118">
        <v>50830</v>
      </c>
      <c r="BL202" s="5">
        <f t="shared" si="52"/>
        <v>451772.55657927931</v>
      </c>
      <c r="BM202" s="5">
        <f t="shared" si="53"/>
        <v>4348.8737853582215</v>
      </c>
      <c r="BN202" s="5">
        <f t="shared" si="25"/>
        <v>1619.4145893584091</v>
      </c>
      <c r="BO202" s="35">
        <f t="shared" si="26"/>
        <v>4.3014952522665489E-2</v>
      </c>
      <c r="BP202" s="5">
        <f t="shared" si="27"/>
        <v>2729.4591959998124</v>
      </c>
      <c r="BQ202" s="35">
        <f t="shared" si="28"/>
        <v>7.2499999999999995E-2</v>
      </c>
      <c r="BR202" s="5">
        <f t="shared" si="54"/>
        <v>187346.85801007884</v>
      </c>
      <c r="BS202" s="5">
        <f t="shared" si="55"/>
        <v>669381.27770549059</v>
      </c>
      <c r="BT202" s="5">
        <f t="shared" si="29"/>
        <v>450153.14198992087</v>
      </c>
      <c r="BU202" s="5">
        <f t="shared" si="30"/>
        <v>856728.13571556937</v>
      </c>
      <c r="BV202" s="150"/>
      <c r="BW202" s="2">
        <v>197</v>
      </c>
      <c r="BX202" s="118">
        <v>50830</v>
      </c>
      <c r="BY202" s="5">
        <f t="shared" si="56"/>
        <v>446979.62019178417</v>
      </c>
      <c r="BZ202" s="5">
        <f t="shared" si="57"/>
        <v>4241.3034067672888</v>
      </c>
      <c r="CA202" s="5">
        <f t="shared" si="31"/>
        <v>1633.9222889818811</v>
      </c>
      <c r="CB202" s="35">
        <f t="shared" si="32"/>
        <v>4.3865685552665304E-2</v>
      </c>
      <c r="CC202" s="5">
        <f t="shared" si="33"/>
        <v>2607.3811177854077</v>
      </c>
      <c r="CD202" s="35">
        <f t="shared" si="34"/>
        <v>7.0000000000000007E-2</v>
      </c>
      <c r="CE202" s="5">
        <f t="shared" si="58"/>
        <v>192154.30209719736</v>
      </c>
      <c r="CF202" s="5">
        <f t="shared" si="59"/>
        <v>643382.46903595887</v>
      </c>
      <c r="CG202" s="5">
        <f t="shared" si="35"/>
        <v>445345.69790280226</v>
      </c>
      <c r="CH202" s="5">
        <f t="shared" si="36"/>
        <v>835536.77113315626</v>
      </c>
    </row>
    <row r="203" spans="9:86" ht="14.25" customHeight="1">
      <c r="I203" s="150"/>
      <c r="J203" s="2">
        <v>198</v>
      </c>
      <c r="K203" s="118">
        <v>50861</v>
      </c>
      <c r="L203" s="5">
        <f t="shared" si="37"/>
        <v>468602.35771804338</v>
      </c>
      <c r="M203" s="5">
        <f t="shared" si="0"/>
        <v>4789.3246008246488</v>
      </c>
      <c r="N203" s="5">
        <f t="shared" si="1"/>
        <v>1567.6833915131006</v>
      </c>
      <c r="O203" s="35">
        <f t="shared" si="2"/>
        <v>4.0145339408378417E-2</v>
      </c>
      <c r="P203" s="5">
        <f t="shared" si="3"/>
        <v>3221.6412093115482</v>
      </c>
      <c r="Q203" s="35">
        <f t="shared" si="4"/>
        <v>8.2500000000000004E-2</v>
      </c>
      <c r="R203" s="5">
        <f t="shared" si="38"/>
        <v>170465.32567347004</v>
      </c>
      <c r="S203" s="5">
        <f t="shared" si="39"/>
        <v>777820.9452898103</v>
      </c>
      <c r="T203" s="5">
        <f t="shared" si="5"/>
        <v>467034.67432653025</v>
      </c>
      <c r="U203" s="5">
        <f t="shared" si="6"/>
        <v>948286.27096328035</v>
      </c>
      <c r="V203" s="150"/>
      <c r="W203" s="2">
        <v>198</v>
      </c>
      <c r="X203" s="118">
        <v>50861</v>
      </c>
      <c r="Y203" s="5">
        <f t="shared" si="40"/>
        <v>464109.10779012815</v>
      </c>
      <c r="Z203" s="5">
        <f t="shared" si="41"/>
        <v>4677.7491584810314</v>
      </c>
      <c r="AA203" s="5">
        <f t="shared" si="7"/>
        <v>1583.6884398801767</v>
      </c>
      <c r="AB203" s="35">
        <f t="shared" si="8"/>
        <v>4.0947830929351031E-2</v>
      </c>
      <c r="AC203" s="5">
        <f t="shared" si="9"/>
        <v>3094.0607186008547</v>
      </c>
      <c r="AD203" s="35">
        <f t="shared" si="10"/>
        <v>0.08</v>
      </c>
      <c r="AE203" s="5">
        <f t="shared" si="42"/>
        <v>174974.5806497522</v>
      </c>
      <c r="AF203" s="5">
        <f t="shared" si="43"/>
        <v>751219.75272949191</v>
      </c>
      <c r="AG203" s="5">
        <f t="shared" si="11"/>
        <v>462525.419350248</v>
      </c>
      <c r="AH203" s="5">
        <f t="shared" si="12"/>
        <v>926194.33337924408</v>
      </c>
      <c r="AI203" s="150"/>
      <c r="AJ203" s="2">
        <v>198</v>
      </c>
      <c r="AK203" s="118">
        <v>50861</v>
      </c>
      <c r="AL203" s="5">
        <f t="shared" si="44"/>
        <v>459535.9030305362</v>
      </c>
      <c r="AM203" s="5">
        <f t="shared" si="45"/>
        <v>4567.1280654389093</v>
      </c>
      <c r="AN203" s="5">
        <f t="shared" si="13"/>
        <v>1599.2920250333632</v>
      </c>
      <c r="AO203" s="35">
        <f t="shared" si="14"/>
        <v>4.1762796277367432E-2</v>
      </c>
      <c r="AP203" s="5">
        <f t="shared" si="15"/>
        <v>2967.8360404055461</v>
      </c>
      <c r="AQ203" s="35">
        <f t="shared" si="16"/>
        <v>7.7499999999999999E-2</v>
      </c>
      <c r="AR203" s="5">
        <f t="shared" si="46"/>
        <v>179563.38899449719</v>
      </c>
      <c r="AS203" s="5">
        <f t="shared" si="47"/>
        <v>724727.96796240669</v>
      </c>
      <c r="AT203" s="5">
        <f t="shared" si="17"/>
        <v>457936.61100550281</v>
      </c>
      <c r="AU203" s="5">
        <f t="shared" si="18"/>
        <v>904291.35695690382</v>
      </c>
      <c r="AV203" s="150"/>
      <c r="AW203" s="2">
        <v>198</v>
      </c>
      <c r="AX203" s="118">
        <v>50861</v>
      </c>
      <c r="AY203" s="5">
        <f t="shared" si="48"/>
        <v>454883.58642444952</v>
      </c>
      <c r="AZ203" s="5">
        <f t="shared" si="49"/>
        <v>4457.4924920239573</v>
      </c>
      <c r="BA203" s="5">
        <f t="shared" si="19"/>
        <v>1614.4700768711482</v>
      </c>
      <c r="BB203" s="35">
        <f t="shared" si="20"/>
        <v>4.2590327504972519E-2</v>
      </c>
      <c r="BC203" s="5">
        <f t="shared" si="21"/>
        <v>2843.0224151528091</v>
      </c>
      <c r="BD203" s="35">
        <f t="shared" si="22"/>
        <v>7.4999999999999997E-2</v>
      </c>
      <c r="BE203" s="5">
        <f t="shared" si="50"/>
        <v>184230.88365242165</v>
      </c>
      <c r="BF203" s="5">
        <f t="shared" si="51"/>
        <v>698352.62976832199</v>
      </c>
      <c r="BG203" s="5">
        <f t="shared" si="23"/>
        <v>453269.11634757835</v>
      </c>
      <c r="BH203" s="5">
        <f t="shared" si="24"/>
        <v>882583.51342074363</v>
      </c>
      <c r="BI203" s="150"/>
      <c r="BJ203" s="2">
        <v>198</v>
      </c>
      <c r="BK203" s="118">
        <v>50861</v>
      </c>
      <c r="BL203" s="5">
        <f t="shared" si="52"/>
        <v>450153.14198992087</v>
      </c>
      <c r="BM203" s="5">
        <f t="shared" si="53"/>
        <v>4348.8737853582215</v>
      </c>
      <c r="BN203" s="5">
        <f t="shared" si="25"/>
        <v>1629.1985525024497</v>
      </c>
      <c r="BO203" s="35">
        <f t="shared" si="26"/>
        <v>4.3430514654648658E-2</v>
      </c>
      <c r="BP203" s="5">
        <f t="shared" si="27"/>
        <v>2719.6752328557718</v>
      </c>
      <c r="BQ203" s="35">
        <f t="shared" si="28"/>
        <v>7.2499999999999995E-2</v>
      </c>
      <c r="BR203" s="5">
        <f t="shared" si="54"/>
        <v>188976.05656258127</v>
      </c>
      <c r="BS203" s="5">
        <f t="shared" si="55"/>
        <v>672100.95293834631</v>
      </c>
      <c r="BT203" s="5">
        <f t="shared" si="29"/>
        <v>448523.94343741843</v>
      </c>
      <c r="BU203" s="5">
        <f t="shared" si="30"/>
        <v>861077.00950092752</v>
      </c>
      <c r="BV203" s="150"/>
      <c r="BW203" s="2">
        <v>198</v>
      </c>
      <c r="BX203" s="118">
        <v>50861</v>
      </c>
      <c r="BY203" s="5">
        <f t="shared" si="56"/>
        <v>445345.69790280226</v>
      </c>
      <c r="BZ203" s="5">
        <f t="shared" si="57"/>
        <v>4241.3034067672888</v>
      </c>
      <c r="CA203" s="5">
        <f t="shared" si="31"/>
        <v>1643.4535023342755</v>
      </c>
      <c r="CB203" s="35">
        <f t="shared" si="32"/>
        <v>4.428344569372164E-2</v>
      </c>
      <c r="CC203" s="5">
        <f t="shared" si="33"/>
        <v>2597.8499044330133</v>
      </c>
      <c r="CD203" s="35">
        <f t="shared" si="34"/>
        <v>7.0000000000000007E-2</v>
      </c>
      <c r="CE203" s="5">
        <f t="shared" si="58"/>
        <v>193797.75559953164</v>
      </c>
      <c r="CF203" s="5">
        <f t="shared" si="59"/>
        <v>645980.31894039188</v>
      </c>
      <c r="CG203" s="5">
        <f t="shared" si="35"/>
        <v>443702.24440046801</v>
      </c>
      <c r="CH203" s="5">
        <f t="shared" si="36"/>
        <v>839778.07453992357</v>
      </c>
    </row>
    <row r="204" spans="9:86" ht="14.25" customHeight="1">
      <c r="I204" s="150"/>
      <c r="J204" s="2">
        <v>199</v>
      </c>
      <c r="K204" s="118">
        <v>50891</v>
      </c>
      <c r="L204" s="5">
        <f t="shared" si="37"/>
        <v>467034.67432653025</v>
      </c>
      <c r="M204" s="5">
        <f t="shared" si="0"/>
        <v>4789.3246008246488</v>
      </c>
      <c r="N204" s="5">
        <f t="shared" si="1"/>
        <v>1578.4612148297533</v>
      </c>
      <c r="O204" s="35">
        <f t="shared" si="2"/>
        <v>4.055701989423155E-2</v>
      </c>
      <c r="P204" s="5">
        <f t="shared" si="3"/>
        <v>3210.8633859948955</v>
      </c>
      <c r="Q204" s="35">
        <f t="shared" si="4"/>
        <v>8.2500000000000004E-2</v>
      </c>
      <c r="R204" s="5">
        <f t="shared" si="38"/>
        <v>172043.7868882998</v>
      </c>
      <c r="S204" s="5">
        <f t="shared" si="39"/>
        <v>781031.80867580522</v>
      </c>
      <c r="T204" s="5">
        <f t="shared" si="5"/>
        <v>465456.21311170049</v>
      </c>
      <c r="U204" s="5">
        <f t="shared" si="6"/>
        <v>953075.59556410508</v>
      </c>
      <c r="V204" s="150"/>
      <c r="W204" s="2">
        <v>199</v>
      </c>
      <c r="X204" s="118">
        <v>50891</v>
      </c>
      <c r="Y204" s="5">
        <f t="shared" si="40"/>
        <v>462525.419350248</v>
      </c>
      <c r="Z204" s="5">
        <f t="shared" si="41"/>
        <v>4677.7491584810314</v>
      </c>
      <c r="AA204" s="5">
        <f t="shared" si="7"/>
        <v>1594.2463628127111</v>
      </c>
      <c r="AB204" s="35">
        <f t="shared" si="8"/>
        <v>4.1361956669597848E-2</v>
      </c>
      <c r="AC204" s="5">
        <f t="shared" si="9"/>
        <v>3083.5027956683202</v>
      </c>
      <c r="AD204" s="35">
        <f t="shared" si="10"/>
        <v>0.08</v>
      </c>
      <c r="AE204" s="5">
        <f t="shared" si="42"/>
        <v>176568.8270125649</v>
      </c>
      <c r="AF204" s="5">
        <f t="shared" si="43"/>
        <v>754303.25552516023</v>
      </c>
      <c r="AG204" s="5">
        <f t="shared" si="11"/>
        <v>460931.1729874353</v>
      </c>
      <c r="AH204" s="5">
        <f t="shared" si="12"/>
        <v>930872.0825377251</v>
      </c>
      <c r="AI204" s="150"/>
      <c r="AJ204" s="2">
        <v>199</v>
      </c>
      <c r="AK204" s="118">
        <v>50891</v>
      </c>
      <c r="AL204" s="5">
        <f t="shared" si="44"/>
        <v>457936.61100550281</v>
      </c>
      <c r="AM204" s="5">
        <f t="shared" si="45"/>
        <v>4567.1280654389093</v>
      </c>
      <c r="AN204" s="5">
        <f t="shared" si="13"/>
        <v>1609.6207860283703</v>
      </c>
      <c r="AO204" s="35">
        <f t="shared" si="14"/>
        <v>4.2179308157801645E-2</v>
      </c>
      <c r="AP204" s="5">
        <f t="shared" si="15"/>
        <v>2957.507279410539</v>
      </c>
      <c r="AQ204" s="35">
        <f t="shared" si="16"/>
        <v>7.7499999999999999E-2</v>
      </c>
      <c r="AR204" s="5">
        <f t="shared" si="46"/>
        <v>181173.00978052555</v>
      </c>
      <c r="AS204" s="5">
        <f t="shared" si="47"/>
        <v>727685.47524181718</v>
      </c>
      <c r="AT204" s="5">
        <f t="shared" si="17"/>
        <v>456326.99021947442</v>
      </c>
      <c r="AU204" s="5">
        <f t="shared" si="18"/>
        <v>908858.48502234276</v>
      </c>
      <c r="AV204" s="150"/>
      <c r="AW204" s="2">
        <v>199</v>
      </c>
      <c r="AX204" s="118">
        <v>50891</v>
      </c>
      <c r="AY204" s="5">
        <f t="shared" si="48"/>
        <v>453269.11634757835</v>
      </c>
      <c r="AZ204" s="5">
        <f t="shared" si="49"/>
        <v>4457.4924920239573</v>
      </c>
      <c r="BA204" s="5">
        <f t="shared" si="19"/>
        <v>1624.5605148515929</v>
      </c>
      <c r="BB204" s="35">
        <f t="shared" si="20"/>
        <v>4.3009164920184105E-2</v>
      </c>
      <c r="BC204" s="5">
        <f t="shared" si="21"/>
        <v>2832.9319771723644</v>
      </c>
      <c r="BD204" s="35">
        <f t="shared" si="22"/>
        <v>7.4999999999999997E-2</v>
      </c>
      <c r="BE204" s="5">
        <f t="shared" si="50"/>
        <v>185855.44416727324</v>
      </c>
      <c r="BF204" s="5">
        <f t="shared" si="51"/>
        <v>701185.56174549437</v>
      </c>
      <c r="BG204" s="5">
        <f t="shared" si="23"/>
        <v>451644.55583272676</v>
      </c>
      <c r="BH204" s="5">
        <f t="shared" si="24"/>
        <v>887041.00591276761</v>
      </c>
      <c r="BI204" s="150"/>
      <c r="BJ204" s="2">
        <v>199</v>
      </c>
      <c r="BK204" s="118">
        <v>50891</v>
      </c>
      <c r="BL204" s="5">
        <f t="shared" si="52"/>
        <v>448523.94343741843</v>
      </c>
      <c r="BM204" s="5">
        <f t="shared" si="53"/>
        <v>4348.8737853582215</v>
      </c>
      <c r="BN204" s="5">
        <f t="shared" si="25"/>
        <v>1639.0416270904852</v>
      </c>
      <c r="BO204" s="35">
        <f t="shared" si="26"/>
        <v>4.3851615533274477E-2</v>
      </c>
      <c r="BP204" s="5">
        <f t="shared" si="27"/>
        <v>2709.8321582677363</v>
      </c>
      <c r="BQ204" s="35">
        <f t="shared" si="28"/>
        <v>7.2499999999999995E-2</v>
      </c>
      <c r="BR204" s="5">
        <f t="shared" si="54"/>
        <v>190615.09818967176</v>
      </c>
      <c r="BS204" s="5">
        <f t="shared" si="55"/>
        <v>674810.78509661404</v>
      </c>
      <c r="BT204" s="5">
        <f t="shared" si="29"/>
        <v>446884.90181032795</v>
      </c>
      <c r="BU204" s="5">
        <f t="shared" si="30"/>
        <v>865425.8832862858</v>
      </c>
      <c r="BV204" s="150"/>
      <c r="BW204" s="2">
        <v>199</v>
      </c>
      <c r="BX204" s="118">
        <v>50891</v>
      </c>
      <c r="BY204" s="5">
        <f t="shared" si="56"/>
        <v>443702.24440046801</v>
      </c>
      <c r="BZ204" s="5">
        <f t="shared" si="57"/>
        <v>4241.3034067672888</v>
      </c>
      <c r="CA204" s="5">
        <f t="shared" si="31"/>
        <v>1653.0403144312254</v>
      </c>
      <c r="CB204" s="35">
        <f t="shared" si="32"/>
        <v>4.4706746525426819E-2</v>
      </c>
      <c r="CC204" s="5">
        <f t="shared" si="33"/>
        <v>2588.2630923360634</v>
      </c>
      <c r="CD204" s="35">
        <f t="shared" si="34"/>
        <v>7.0000000000000007E-2</v>
      </c>
      <c r="CE204" s="5">
        <f t="shared" si="58"/>
        <v>195450.79591396285</v>
      </c>
      <c r="CF204" s="5">
        <f t="shared" si="59"/>
        <v>648568.58203272789</v>
      </c>
      <c r="CG204" s="5">
        <f t="shared" si="35"/>
        <v>442049.20408603677</v>
      </c>
      <c r="CH204" s="5">
        <f t="shared" si="36"/>
        <v>844019.37794669077</v>
      </c>
    </row>
    <row r="205" spans="9:86" ht="14.25" customHeight="1">
      <c r="I205" s="150"/>
      <c r="J205" s="2">
        <v>200</v>
      </c>
      <c r="K205" s="118">
        <v>50922</v>
      </c>
      <c r="L205" s="5">
        <f t="shared" si="37"/>
        <v>465456.21311170049</v>
      </c>
      <c r="M205" s="5">
        <f t="shared" si="0"/>
        <v>4789.3246008246488</v>
      </c>
      <c r="N205" s="5">
        <f t="shared" si="1"/>
        <v>1589.313135681708</v>
      </c>
      <c r="O205" s="35">
        <f t="shared" si="2"/>
        <v>4.0974332474113181E-2</v>
      </c>
      <c r="P205" s="5">
        <f t="shared" si="3"/>
        <v>3200.0114651429408</v>
      </c>
      <c r="Q205" s="35">
        <f t="shared" si="4"/>
        <v>8.2500000000000004E-2</v>
      </c>
      <c r="R205" s="5">
        <f t="shared" si="38"/>
        <v>173633.1000239815</v>
      </c>
      <c r="S205" s="5">
        <f t="shared" si="39"/>
        <v>784231.82014094817</v>
      </c>
      <c r="T205" s="5">
        <f t="shared" si="5"/>
        <v>463866.89997601876</v>
      </c>
      <c r="U205" s="5">
        <f t="shared" si="6"/>
        <v>957864.9201649297</v>
      </c>
      <c r="V205" s="150"/>
      <c r="W205" s="2">
        <v>200</v>
      </c>
      <c r="X205" s="118">
        <v>50922</v>
      </c>
      <c r="Y205" s="5">
        <f t="shared" si="40"/>
        <v>460931.1729874353</v>
      </c>
      <c r="Z205" s="5">
        <f t="shared" si="41"/>
        <v>4677.7491584810314</v>
      </c>
      <c r="AA205" s="5">
        <f t="shared" si="7"/>
        <v>1604.8746718981292</v>
      </c>
      <c r="AB205" s="35">
        <f t="shared" si="8"/>
        <v>4.1781717513175283E-2</v>
      </c>
      <c r="AC205" s="5">
        <f t="shared" si="9"/>
        <v>3072.8744865829021</v>
      </c>
      <c r="AD205" s="35">
        <f t="shared" si="10"/>
        <v>0.08</v>
      </c>
      <c r="AE205" s="5">
        <f t="shared" si="42"/>
        <v>178173.70168446304</v>
      </c>
      <c r="AF205" s="5">
        <f t="shared" si="43"/>
        <v>757376.13001174317</v>
      </c>
      <c r="AG205" s="5">
        <f t="shared" si="11"/>
        <v>459326.29831553716</v>
      </c>
      <c r="AH205" s="5">
        <f t="shared" si="12"/>
        <v>935549.83169620624</v>
      </c>
      <c r="AI205" s="150"/>
      <c r="AJ205" s="2">
        <v>200</v>
      </c>
      <c r="AK205" s="118">
        <v>50922</v>
      </c>
      <c r="AL205" s="5">
        <f t="shared" si="44"/>
        <v>456326.99021947442</v>
      </c>
      <c r="AM205" s="5">
        <f t="shared" si="45"/>
        <v>4567.1280654389093</v>
      </c>
      <c r="AN205" s="5">
        <f t="shared" si="13"/>
        <v>1620.0162536048038</v>
      </c>
      <c r="AO205" s="35">
        <f t="shared" si="14"/>
        <v>4.2601457857900787E-2</v>
      </c>
      <c r="AP205" s="5">
        <f t="shared" si="15"/>
        <v>2947.1118118341055</v>
      </c>
      <c r="AQ205" s="35">
        <f t="shared" si="16"/>
        <v>7.7499999999999999E-2</v>
      </c>
      <c r="AR205" s="5">
        <f t="shared" si="46"/>
        <v>182793.02603413037</v>
      </c>
      <c r="AS205" s="5">
        <f t="shared" si="47"/>
        <v>730632.58705365134</v>
      </c>
      <c r="AT205" s="5">
        <f t="shared" si="17"/>
        <v>454706.97396586963</v>
      </c>
      <c r="AU205" s="5">
        <f t="shared" si="18"/>
        <v>913425.6130877817</v>
      </c>
      <c r="AV205" s="150"/>
      <c r="AW205" s="2">
        <v>200</v>
      </c>
      <c r="AX205" s="118">
        <v>50922</v>
      </c>
      <c r="AY205" s="5">
        <f t="shared" si="48"/>
        <v>451644.55583272676</v>
      </c>
      <c r="AZ205" s="5">
        <f t="shared" si="49"/>
        <v>4457.4924920239573</v>
      </c>
      <c r="BA205" s="5">
        <f t="shared" si="19"/>
        <v>1634.7140180694155</v>
      </c>
      <c r="BB205" s="35">
        <f t="shared" si="20"/>
        <v>4.3433642592380257E-2</v>
      </c>
      <c r="BC205" s="5">
        <f t="shared" si="21"/>
        <v>2822.7784739545418</v>
      </c>
      <c r="BD205" s="35">
        <f t="shared" si="22"/>
        <v>7.4999999999999983E-2</v>
      </c>
      <c r="BE205" s="5">
        <f t="shared" si="50"/>
        <v>187490.15818534265</v>
      </c>
      <c r="BF205" s="5">
        <f t="shared" si="51"/>
        <v>704008.3402194489</v>
      </c>
      <c r="BG205" s="5">
        <f t="shared" si="23"/>
        <v>450009.84181465732</v>
      </c>
      <c r="BH205" s="5">
        <f t="shared" si="24"/>
        <v>891498.49840479158</v>
      </c>
      <c r="BI205" s="150"/>
      <c r="BJ205" s="2">
        <v>200</v>
      </c>
      <c r="BK205" s="118">
        <v>50922</v>
      </c>
      <c r="BL205" s="5">
        <f t="shared" si="52"/>
        <v>446884.90181032795</v>
      </c>
      <c r="BM205" s="5">
        <f t="shared" si="53"/>
        <v>4348.8737853582215</v>
      </c>
      <c r="BN205" s="5">
        <f t="shared" si="25"/>
        <v>1648.9441702541567</v>
      </c>
      <c r="BO205" s="35">
        <f t="shared" si="26"/>
        <v>4.4278358841150216E-2</v>
      </c>
      <c r="BP205" s="5">
        <f t="shared" si="27"/>
        <v>2699.9296151040649</v>
      </c>
      <c r="BQ205" s="35">
        <f t="shared" si="28"/>
        <v>7.2500000000000009E-2</v>
      </c>
      <c r="BR205" s="5">
        <f t="shared" si="54"/>
        <v>192264.04235992592</v>
      </c>
      <c r="BS205" s="5">
        <f t="shared" si="55"/>
        <v>677510.71471171814</v>
      </c>
      <c r="BT205" s="5">
        <f t="shared" si="29"/>
        <v>445235.95764007379</v>
      </c>
      <c r="BU205" s="5">
        <f t="shared" si="30"/>
        <v>869774.75707164407</v>
      </c>
      <c r="BV205" s="150"/>
      <c r="BW205" s="2">
        <v>200</v>
      </c>
      <c r="BX205" s="118">
        <v>50922</v>
      </c>
      <c r="BY205" s="5">
        <f t="shared" si="56"/>
        <v>442049.20408603677</v>
      </c>
      <c r="BZ205" s="5">
        <f t="shared" si="57"/>
        <v>4241.3034067672888</v>
      </c>
      <c r="CA205" s="5">
        <f t="shared" si="31"/>
        <v>1662.683049598741</v>
      </c>
      <c r="CB205" s="35">
        <f t="shared" si="32"/>
        <v>4.5135691707526668E-2</v>
      </c>
      <c r="CC205" s="5">
        <f t="shared" si="33"/>
        <v>2578.6203571685478</v>
      </c>
      <c r="CD205" s="35">
        <f t="shared" si="34"/>
        <v>7.0000000000000007E-2</v>
      </c>
      <c r="CE205" s="5">
        <f t="shared" si="58"/>
        <v>197113.47896356159</v>
      </c>
      <c r="CF205" s="5">
        <f t="shared" si="59"/>
        <v>651147.2023898965</v>
      </c>
      <c r="CG205" s="5">
        <f t="shared" si="35"/>
        <v>440386.521036438</v>
      </c>
      <c r="CH205" s="5">
        <f t="shared" si="36"/>
        <v>848260.68135345809</v>
      </c>
    </row>
    <row r="206" spans="9:86" ht="14.25" customHeight="1">
      <c r="I206" s="150"/>
      <c r="J206" s="2">
        <v>201</v>
      </c>
      <c r="K206" s="118">
        <v>50952</v>
      </c>
      <c r="L206" s="5">
        <f t="shared" si="37"/>
        <v>463866.89997601876</v>
      </c>
      <c r="M206" s="5">
        <f t="shared" si="0"/>
        <v>4789.3246008246488</v>
      </c>
      <c r="N206" s="5">
        <f t="shared" si="1"/>
        <v>1600.2396634895199</v>
      </c>
      <c r="O206" s="35">
        <f t="shared" si="2"/>
        <v>4.1397383522874774E-2</v>
      </c>
      <c r="P206" s="5">
        <f t="shared" si="3"/>
        <v>3189.0849373351289</v>
      </c>
      <c r="Q206" s="35">
        <f t="shared" si="4"/>
        <v>8.2500000000000004E-2</v>
      </c>
      <c r="R206" s="5">
        <f t="shared" si="38"/>
        <v>175233.33968747102</v>
      </c>
      <c r="S206" s="5">
        <f t="shared" si="39"/>
        <v>787420.90507828328</v>
      </c>
      <c r="T206" s="5">
        <f t="shared" si="5"/>
        <v>462266.66031252925</v>
      </c>
      <c r="U206" s="5">
        <f t="shared" si="6"/>
        <v>962654.24476575432</v>
      </c>
      <c r="V206" s="150"/>
      <c r="W206" s="2">
        <v>201</v>
      </c>
      <c r="X206" s="118">
        <v>50952</v>
      </c>
      <c r="Y206" s="5">
        <f t="shared" si="40"/>
        <v>459326.29831553716</v>
      </c>
      <c r="Z206" s="5">
        <f t="shared" si="41"/>
        <v>4677.7491584810314</v>
      </c>
      <c r="AA206" s="5">
        <f t="shared" si="7"/>
        <v>1615.5738363774499</v>
      </c>
      <c r="AB206" s="35">
        <f t="shared" si="8"/>
        <v>4.2207219807848778E-2</v>
      </c>
      <c r="AC206" s="5">
        <f t="shared" si="9"/>
        <v>3062.1753221035815</v>
      </c>
      <c r="AD206" s="35">
        <f t="shared" si="10"/>
        <v>8.0000000000000016E-2</v>
      </c>
      <c r="AE206" s="5">
        <f t="shared" si="42"/>
        <v>179789.27552084049</v>
      </c>
      <c r="AF206" s="5">
        <f t="shared" si="43"/>
        <v>760438.30533384671</v>
      </c>
      <c r="AG206" s="5">
        <f t="shared" si="11"/>
        <v>457710.72447915969</v>
      </c>
      <c r="AH206" s="5">
        <f t="shared" si="12"/>
        <v>940227.58085468714</v>
      </c>
      <c r="AI206" s="150"/>
      <c r="AJ206" s="2">
        <v>201</v>
      </c>
      <c r="AK206" s="118">
        <v>50952</v>
      </c>
      <c r="AL206" s="5">
        <f t="shared" si="44"/>
        <v>454706.97396586963</v>
      </c>
      <c r="AM206" s="5">
        <f t="shared" si="45"/>
        <v>4567.1280654389093</v>
      </c>
      <c r="AN206" s="5">
        <f t="shared" si="13"/>
        <v>1630.4788585760011</v>
      </c>
      <c r="AO206" s="35">
        <f t="shared" si="14"/>
        <v>4.3029351699322343E-2</v>
      </c>
      <c r="AP206" s="5">
        <f t="shared" si="15"/>
        <v>2936.6492068629082</v>
      </c>
      <c r="AQ206" s="35">
        <f t="shared" si="16"/>
        <v>7.7499999999999999E-2</v>
      </c>
      <c r="AR206" s="5">
        <f t="shared" si="46"/>
        <v>184423.50489270638</v>
      </c>
      <c r="AS206" s="5">
        <f t="shared" si="47"/>
        <v>733569.23626051424</v>
      </c>
      <c r="AT206" s="5">
        <f t="shared" si="17"/>
        <v>453076.49510729365</v>
      </c>
      <c r="AU206" s="5">
        <f t="shared" si="18"/>
        <v>917992.74115322065</v>
      </c>
      <c r="AV206" s="150"/>
      <c r="AW206" s="2">
        <v>201</v>
      </c>
      <c r="AX206" s="118">
        <v>50952</v>
      </c>
      <c r="AY206" s="5">
        <f t="shared" si="48"/>
        <v>450009.84181465732</v>
      </c>
      <c r="AZ206" s="5">
        <f t="shared" si="49"/>
        <v>4457.4924920239573</v>
      </c>
      <c r="BA206" s="5">
        <f t="shared" si="19"/>
        <v>1644.9309806823494</v>
      </c>
      <c r="BB206" s="35">
        <f t="shared" si="20"/>
        <v>4.3863866818090701E-2</v>
      </c>
      <c r="BC206" s="5">
        <f t="shared" si="21"/>
        <v>2812.5615113416079</v>
      </c>
      <c r="BD206" s="35">
        <f t="shared" si="22"/>
        <v>7.4999999999999997E-2</v>
      </c>
      <c r="BE206" s="5">
        <f t="shared" si="50"/>
        <v>189135.08916602499</v>
      </c>
      <c r="BF206" s="5">
        <f t="shared" si="51"/>
        <v>706820.9017307905</v>
      </c>
      <c r="BG206" s="5">
        <f t="shared" si="23"/>
        <v>448364.91083397495</v>
      </c>
      <c r="BH206" s="5">
        <f t="shared" si="24"/>
        <v>895955.99089681543</v>
      </c>
      <c r="BI206" s="150"/>
      <c r="BJ206" s="2">
        <v>201</v>
      </c>
      <c r="BK206" s="118">
        <v>50952</v>
      </c>
      <c r="BL206" s="5">
        <f t="shared" si="52"/>
        <v>445235.95764007379</v>
      </c>
      <c r="BM206" s="5">
        <f t="shared" si="53"/>
        <v>4348.8737853582215</v>
      </c>
      <c r="BN206" s="5">
        <f t="shared" si="25"/>
        <v>1658.9065412827758</v>
      </c>
      <c r="BO206" s="35">
        <f t="shared" si="26"/>
        <v>4.4710850850653711E-2</v>
      </c>
      <c r="BP206" s="5">
        <f t="shared" si="27"/>
        <v>2689.9672440754457</v>
      </c>
      <c r="BQ206" s="35">
        <f t="shared" si="28"/>
        <v>7.2499999999999995E-2</v>
      </c>
      <c r="BR206" s="5">
        <f t="shared" si="54"/>
        <v>193922.9489012087</v>
      </c>
      <c r="BS206" s="5">
        <f t="shared" si="55"/>
        <v>680200.68195579364</v>
      </c>
      <c r="BT206" s="5">
        <f t="shared" si="29"/>
        <v>443577.05109879101</v>
      </c>
      <c r="BU206" s="5">
        <f t="shared" si="30"/>
        <v>874123.63085700234</v>
      </c>
      <c r="BV206" s="150"/>
      <c r="BW206" s="2">
        <v>201</v>
      </c>
      <c r="BX206" s="118">
        <v>50952</v>
      </c>
      <c r="BY206" s="5">
        <f t="shared" si="56"/>
        <v>440386.521036438</v>
      </c>
      <c r="BZ206" s="5">
        <f t="shared" si="57"/>
        <v>4241.3034067672888</v>
      </c>
      <c r="CA206" s="5">
        <f t="shared" si="31"/>
        <v>1672.3820340547336</v>
      </c>
      <c r="CB206" s="35">
        <f t="shared" si="32"/>
        <v>4.5570387489212709E-2</v>
      </c>
      <c r="CC206" s="5">
        <f t="shared" si="33"/>
        <v>2568.9213727125552</v>
      </c>
      <c r="CD206" s="35">
        <f t="shared" si="34"/>
        <v>7.0000000000000007E-2</v>
      </c>
      <c r="CE206" s="5">
        <f t="shared" si="58"/>
        <v>198785.86099761631</v>
      </c>
      <c r="CF206" s="5">
        <f t="shared" si="59"/>
        <v>653716.12376260909</v>
      </c>
      <c r="CG206" s="5">
        <f t="shared" si="35"/>
        <v>438714.13900238328</v>
      </c>
      <c r="CH206" s="5">
        <f t="shared" si="36"/>
        <v>852501.9847602254</v>
      </c>
    </row>
    <row r="207" spans="9:86" ht="14.25" customHeight="1">
      <c r="I207" s="150"/>
      <c r="J207" s="2">
        <v>202</v>
      </c>
      <c r="K207" s="118">
        <v>50983</v>
      </c>
      <c r="L207" s="5">
        <f t="shared" si="37"/>
        <v>462266.66031252925</v>
      </c>
      <c r="M207" s="5">
        <f t="shared" si="0"/>
        <v>4789.3246008246488</v>
      </c>
      <c r="N207" s="5">
        <f t="shared" si="1"/>
        <v>1611.2413111760102</v>
      </c>
      <c r="O207" s="35">
        <f t="shared" si="2"/>
        <v>4.1826282088005623E-2</v>
      </c>
      <c r="P207" s="5">
        <f t="shared" si="3"/>
        <v>3178.0832896486386</v>
      </c>
      <c r="Q207" s="35">
        <f t="shared" si="4"/>
        <v>8.2500000000000004E-2</v>
      </c>
      <c r="R207" s="5">
        <f t="shared" si="38"/>
        <v>176844.58099864703</v>
      </c>
      <c r="S207" s="5">
        <f t="shared" si="39"/>
        <v>790598.98836793192</v>
      </c>
      <c r="T207" s="5">
        <f t="shared" si="5"/>
        <v>460655.41900135326</v>
      </c>
      <c r="U207" s="5">
        <f t="shared" si="6"/>
        <v>967443.56936657894</v>
      </c>
      <c r="V207" s="150"/>
      <c r="W207" s="2">
        <v>202</v>
      </c>
      <c r="X207" s="118">
        <v>50983</v>
      </c>
      <c r="Y207" s="5">
        <f t="shared" si="40"/>
        <v>457710.72447915969</v>
      </c>
      <c r="Z207" s="5">
        <f t="shared" si="41"/>
        <v>4677.7491584810314</v>
      </c>
      <c r="AA207" s="5">
        <f t="shared" si="7"/>
        <v>1626.3443286199667</v>
      </c>
      <c r="AB207" s="35">
        <f t="shared" si="8"/>
        <v>4.2638572573643514E-2</v>
      </c>
      <c r="AC207" s="5">
        <f t="shared" si="9"/>
        <v>3051.4048298610646</v>
      </c>
      <c r="AD207" s="35">
        <f t="shared" si="10"/>
        <v>0.08</v>
      </c>
      <c r="AE207" s="5">
        <f t="shared" si="42"/>
        <v>181415.61984946046</v>
      </c>
      <c r="AF207" s="5">
        <f t="shared" si="43"/>
        <v>763489.71016370773</v>
      </c>
      <c r="AG207" s="5">
        <f t="shared" si="11"/>
        <v>456084.38015053974</v>
      </c>
      <c r="AH207" s="5">
        <f t="shared" si="12"/>
        <v>944905.33001316816</v>
      </c>
      <c r="AI207" s="150"/>
      <c r="AJ207" s="2">
        <v>202</v>
      </c>
      <c r="AK207" s="118">
        <v>50983</v>
      </c>
      <c r="AL207" s="5">
        <f t="shared" si="44"/>
        <v>453076.49510729365</v>
      </c>
      <c r="AM207" s="5">
        <f t="shared" si="45"/>
        <v>4567.1280654389093</v>
      </c>
      <c r="AN207" s="5">
        <f t="shared" si="13"/>
        <v>1641.0090345376379</v>
      </c>
      <c r="AO207" s="35">
        <f t="shared" si="14"/>
        <v>4.3463098675618428E-2</v>
      </c>
      <c r="AP207" s="5">
        <f t="shared" si="15"/>
        <v>2926.1190309012713</v>
      </c>
      <c r="AQ207" s="35">
        <f t="shared" si="16"/>
        <v>7.7499999999999999E-2</v>
      </c>
      <c r="AR207" s="5">
        <f t="shared" si="46"/>
        <v>186064.51392724403</v>
      </c>
      <c r="AS207" s="5">
        <f t="shared" si="47"/>
        <v>736495.35529141547</v>
      </c>
      <c r="AT207" s="5">
        <f t="shared" si="17"/>
        <v>451435.486072756</v>
      </c>
      <c r="AU207" s="5">
        <f t="shared" si="18"/>
        <v>922559.86921865947</v>
      </c>
      <c r="AV207" s="150"/>
      <c r="AW207" s="2">
        <v>202</v>
      </c>
      <c r="AX207" s="118">
        <v>50983</v>
      </c>
      <c r="AY207" s="5">
        <f t="shared" si="48"/>
        <v>448364.91083397495</v>
      </c>
      <c r="AZ207" s="5">
        <f t="shared" si="49"/>
        <v>4457.4924920239573</v>
      </c>
      <c r="BA207" s="5">
        <f t="shared" si="19"/>
        <v>1655.211799311614</v>
      </c>
      <c r="BB207" s="35">
        <f t="shared" si="20"/>
        <v>4.4299946565386487E-2</v>
      </c>
      <c r="BC207" s="5">
        <f t="shared" si="21"/>
        <v>2802.2806927123434</v>
      </c>
      <c r="BD207" s="35">
        <f t="shared" si="22"/>
        <v>7.4999999999999997E-2</v>
      </c>
      <c r="BE207" s="5">
        <f t="shared" si="50"/>
        <v>190790.30096533662</v>
      </c>
      <c r="BF207" s="5">
        <f t="shared" si="51"/>
        <v>709623.18242350279</v>
      </c>
      <c r="BG207" s="5">
        <f t="shared" si="23"/>
        <v>446709.69903466332</v>
      </c>
      <c r="BH207" s="5">
        <f t="shared" si="24"/>
        <v>900413.48338883941</v>
      </c>
      <c r="BI207" s="150"/>
      <c r="BJ207" s="2">
        <v>202</v>
      </c>
      <c r="BK207" s="118">
        <v>50983</v>
      </c>
      <c r="BL207" s="5">
        <f t="shared" si="52"/>
        <v>443577.05109879101</v>
      </c>
      <c r="BM207" s="5">
        <f t="shared" si="53"/>
        <v>4348.8737853582215</v>
      </c>
      <c r="BN207" s="5">
        <f t="shared" si="25"/>
        <v>1668.9291016363591</v>
      </c>
      <c r="BO207" s="35">
        <f t="shared" si="26"/>
        <v>4.5149200505361517E-2</v>
      </c>
      <c r="BP207" s="5">
        <f t="shared" si="27"/>
        <v>2679.9446837218625</v>
      </c>
      <c r="BQ207" s="35">
        <f t="shared" si="28"/>
        <v>7.2499999999999995E-2</v>
      </c>
      <c r="BR207" s="5">
        <f t="shared" si="54"/>
        <v>195591.87800284507</v>
      </c>
      <c r="BS207" s="5">
        <f t="shared" si="55"/>
        <v>682880.62663951551</v>
      </c>
      <c r="BT207" s="5">
        <f t="shared" si="29"/>
        <v>441908.12199715467</v>
      </c>
      <c r="BU207" s="5">
        <f t="shared" si="30"/>
        <v>878472.50464236061</v>
      </c>
      <c r="BV207" s="150"/>
      <c r="BW207" s="2">
        <v>202</v>
      </c>
      <c r="BX207" s="118">
        <v>50983</v>
      </c>
      <c r="BY207" s="5">
        <f t="shared" si="56"/>
        <v>438714.13900238328</v>
      </c>
      <c r="BZ207" s="5">
        <f t="shared" si="57"/>
        <v>4241.3034067672888</v>
      </c>
      <c r="CA207" s="5">
        <f t="shared" si="31"/>
        <v>1682.1375959200527</v>
      </c>
      <c r="CB207" s="35">
        <f t="shared" si="32"/>
        <v>4.6010942790542193E-2</v>
      </c>
      <c r="CC207" s="5">
        <f t="shared" si="33"/>
        <v>2559.1658108472361</v>
      </c>
      <c r="CD207" s="35">
        <f t="shared" si="34"/>
        <v>7.0000000000000007E-2</v>
      </c>
      <c r="CE207" s="5">
        <f t="shared" si="58"/>
        <v>200467.99859353638</v>
      </c>
      <c r="CF207" s="5">
        <f t="shared" si="59"/>
        <v>656275.28957345628</v>
      </c>
      <c r="CG207" s="5">
        <f t="shared" si="35"/>
        <v>437032.00140646321</v>
      </c>
      <c r="CH207" s="5">
        <f t="shared" si="36"/>
        <v>856743.2881669926</v>
      </c>
    </row>
    <row r="208" spans="9:86" ht="14.25" customHeight="1">
      <c r="I208" s="150"/>
      <c r="J208" s="2">
        <v>203</v>
      </c>
      <c r="K208" s="118">
        <v>51014</v>
      </c>
      <c r="L208" s="5">
        <f t="shared" si="37"/>
        <v>460655.41900135326</v>
      </c>
      <c r="M208" s="5">
        <f t="shared" si="0"/>
        <v>4789.3246008246488</v>
      </c>
      <c r="N208" s="5">
        <f t="shared" si="1"/>
        <v>1622.3185951903451</v>
      </c>
      <c r="O208" s="35">
        <f t="shared" si="2"/>
        <v>4.2261139974187407E-2</v>
      </c>
      <c r="P208" s="5">
        <f t="shared" si="3"/>
        <v>3167.0060056343036</v>
      </c>
      <c r="Q208" s="35">
        <f t="shared" si="4"/>
        <v>8.2500000000000004E-2</v>
      </c>
      <c r="R208" s="5">
        <f t="shared" si="38"/>
        <v>178466.89959383738</v>
      </c>
      <c r="S208" s="5">
        <f t="shared" si="39"/>
        <v>793765.99437356624</v>
      </c>
      <c r="T208" s="5">
        <f t="shared" si="5"/>
        <v>459033.10040616291</v>
      </c>
      <c r="U208" s="5">
        <f t="shared" si="6"/>
        <v>972232.89396740356</v>
      </c>
      <c r="V208" s="150"/>
      <c r="W208" s="2">
        <v>203</v>
      </c>
      <c r="X208" s="118">
        <v>51014</v>
      </c>
      <c r="Y208" s="5">
        <f t="shared" si="40"/>
        <v>456084.38015053974</v>
      </c>
      <c r="Z208" s="5">
        <f t="shared" si="41"/>
        <v>4677.7491584810314</v>
      </c>
      <c r="AA208" s="5">
        <f t="shared" si="7"/>
        <v>1637.1866241440994</v>
      </c>
      <c r="AB208" s="35">
        <f t="shared" si="8"/>
        <v>4.3075887587390206E-2</v>
      </c>
      <c r="AC208" s="5">
        <f t="shared" si="9"/>
        <v>3040.562534336932</v>
      </c>
      <c r="AD208" s="35">
        <f t="shared" si="10"/>
        <v>0.08</v>
      </c>
      <c r="AE208" s="5">
        <f t="shared" si="42"/>
        <v>183052.80647360455</v>
      </c>
      <c r="AF208" s="5">
        <f t="shared" si="43"/>
        <v>766530.27269804466</v>
      </c>
      <c r="AG208" s="5">
        <f t="shared" si="11"/>
        <v>454447.19352639565</v>
      </c>
      <c r="AH208" s="5">
        <f t="shared" si="12"/>
        <v>949583.07917164918</v>
      </c>
      <c r="AI208" s="150"/>
      <c r="AJ208" s="2">
        <v>203</v>
      </c>
      <c r="AK208" s="118">
        <v>51014</v>
      </c>
      <c r="AL208" s="5">
        <f t="shared" si="44"/>
        <v>451435.486072756</v>
      </c>
      <c r="AM208" s="5">
        <f t="shared" si="45"/>
        <v>4567.1280654389093</v>
      </c>
      <c r="AN208" s="5">
        <f t="shared" si="13"/>
        <v>1651.6072178856934</v>
      </c>
      <c r="AO208" s="35">
        <f t="shared" si="14"/>
        <v>4.3902810536773196E-2</v>
      </c>
      <c r="AP208" s="5">
        <f t="shared" si="15"/>
        <v>2915.5208475532158</v>
      </c>
      <c r="AQ208" s="35">
        <f t="shared" si="16"/>
        <v>7.7499999999999999E-2</v>
      </c>
      <c r="AR208" s="5">
        <f t="shared" si="46"/>
        <v>187716.12114512973</v>
      </c>
      <c r="AS208" s="5">
        <f t="shared" si="47"/>
        <v>739410.87613896874</v>
      </c>
      <c r="AT208" s="5">
        <f t="shared" si="17"/>
        <v>449783.87885487033</v>
      </c>
      <c r="AU208" s="5">
        <f t="shared" si="18"/>
        <v>927126.99728409853</v>
      </c>
      <c r="AV208" s="150"/>
      <c r="AW208" s="2">
        <v>203</v>
      </c>
      <c r="AX208" s="118">
        <v>51014</v>
      </c>
      <c r="AY208" s="5">
        <f t="shared" si="48"/>
        <v>446709.69903466332</v>
      </c>
      <c r="AZ208" s="5">
        <f t="shared" si="49"/>
        <v>4457.4924920239573</v>
      </c>
      <c r="BA208" s="5">
        <f t="shared" si="19"/>
        <v>1665.5568730573118</v>
      </c>
      <c r="BB208" s="35">
        <f t="shared" si="20"/>
        <v>4.4741993558409028E-2</v>
      </c>
      <c r="BC208" s="5">
        <f t="shared" si="21"/>
        <v>2791.9356189666455</v>
      </c>
      <c r="BD208" s="35">
        <f t="shared" si="22"/>
        <v>7.4999999999999997E-2</v>
      </c>
      <c r="BE208" s="5">
        <f t="shared" si="50"/>
        <v>192455.85783839392</v>
      </c>
      <c r="BF208" s="5">
        <f t="shared" si="51"/>
        <v>712415.11804246949</v>
      </c>
      <c r="BG208" s="5">
        <f t="shared" si="23"/>
        <v>445044.142161606</v>
      </c>
      <c r="BH208" s="5">
        <f t="shared" si="24"/>
        <v>904870.97588086338</v>
      </c>
      <c r="BI208" s="150"/>
      <c r="BJ208" s="2">
        <v>203</v>
      </c>
      <c r="BK208" s="118">
        <v>51014</v>
      </c>
      <c r="BL208" s="5">
        <f t="shared" si="52"/>
        <v>441908.12199715467</v>
      </c>
      <c r="BM208" s="5">
        <f t="shared" si="53"/>
        <v>4348.8737853582215</v>
      </c>
      <c r="BN208" s="5">
        <f t="shared" si="25"/>
        <v>1679.0122149587455</v>
      </c>
      <c r="BO208" s="35">
        <f t="shared" si="26"/>
        <v>4.5593519504569496E-2</v>
      </c>
      <c r="BP208" s="5">
        <f t="shared" si="27"/>
        <v>2669.861570399476</v>
      </c>
      <c r="BQ208" s="35">
        <f t="shared" si="28"/>
        <v>7.2499999999999995E-2</v>
      </c>
      <c r="BR208" s="5">
        <f t="shared" si="54"/>
        <v>197270.89021780383</v>
      </c>
      <c r="BS208" s="5">
        <f t="shared" si="55"/>
        <v>685550.488209915</v>
      </c>
      <c r="BT208" s="5">
        <f t="shared" si="29"/>
        <v>440229.10978219594</v>
      </c>
      <c r="BU208" s="5">
        <f t="shared" si="30"/>
        <v>882821.37842771877</v>
      </c>
      <c r="BV208" s="150"/>
      <c r="BW208" s="2">
        <v>203</v>
      </c>
      <c r="BX208" s="118">
        <v>51014</v>
      </c>
      <c r="BY208" s="5">
        <f t="shared" si="56"/>
        <v>437032.00140646321</v>
      </c>
      <c r="BZ208" s="5">
        <f t="shared" si="57"/>
        <v>4241.3034067672888</v>
      </c>
      <c r="CA208" s="5">
        <f t="shared" si="31"/>
        <v>1691.9500652295865</v>
      </c>
      <c r="CB208" s="35">
        <f t="shared" si="32"/>
        <v>4.6457469286949965E-2</v>
      </c>
      <c r="CC208" s="5">
        <f t="shared" si="33"/>
        <v>2549.3533415377024</v>
      </c>
      <c r="CD208" s="35">
        <f t="shared" si="34"/>
        <v>7.0000000000000007E-2</v>
      </c>
      <c r="CE208" s="5">
        <f t="shared" si="58"/>
        <v>202159.94865876596</v>
      </c>
      <c r="CF208" s="5">
        <f t="shared" si="59"/>
        <v>658824.64291499392</v>
      </c>
      <c r="CG208" s="5">
        <f t="shared" si="35"/>
        <v>435340.0513412336</v>
      </c>
      <c r="CH208" s="5">
        <f t="shared" si="36"/>
        <v>860984.59157375991</v>
      </c>
    </row>
    <row r="209" spans="9:86" ht="14.25" customHeight="1">
      <c r="I209" s="150"/>
      <c r="J209" s="2">
        <v>204</v>
      </c>
      <c r="K209" s="118">
        <v>51044</v>
      </c>
      <c r="L209" s="5">
        <f t="shared" si="37"/>
        <v>459033.10040616291</v>
      </c>
      <c r="M209" s="5">
        <f t="shared" si="0"/>
        <v>4789.3246008246488</v>
      </c>
      <c r="N209" s="5">
        <f t="shared" si="1"/>
        <v>1633.4720355322788</v>
      </c>
      <c r="O209" s="35">
        <f t="shared" si="2"/>
        <v>4.2702071831080046E-2</v>
      </c>
      <c r="P209" s="5">
        <f t="shared" si="3"/>
        <v>3155.8525652923699</v>
      </c>
      <c r="Q209" s="35">
        <f t="shared" si="4"/>
        <v>8.2500000000000004E-2</v>
      </c>
      <c r="R209" s="5">
        <f t="shared" si="38"/>
        <v>180100.37162936968</v>
      </c>
      <c r="S209" s="5">
        <f t="shared" si="39"/>
        <v>796921.84693885862</v>
      </c>
      <c r="T209" s="5">
        <f t="shared" si="5"/>
        <v>457399.62837063061</v>
      </c>
      <c r="U209" s="5">
        <f t="shared" si="6"/>
        <v>977022.2185682283</v>
      </c>
      <c r="V209" s="150"/>
      <c r="W209" s="2">
        <v>204</v>
      </c>
      <c r="X209" s="118">
        <v>51044</v>
      </c>
      <c r="Y209" s="5">
        <f t="shared" si="40"/>
        <v>454447.19352639565</v>
      </c>
      <c r="Z209" s="5">
        <f t="shared" si="41"/>
        <v>4677.7491584810314</v>
      </c>
      <c r="AA209" s="5">
        <f t="shared" si="7"/>
        <v>1648.1012016383934</v>
      </c>
      <c r="AB209" s="35">
        <f t="shared" si="8"/>
        <v>4.3519279470502444E-2</v>
      </c>
      <c r="AC209" s="5">
        <f t="shared" si="9"/>
        <v>3029.647956842638</v>
      </c>
      <c r="AD209" s="35">
        <f t="shared" si="10"/>
        <v>0.08</v>
      </c>
      <c r="AE209" s="5">
        <f t="shared" si="42"/>
        <v>184700.90767524295</v>
      </c>
      <c r="AF209" s="5">
        <f t="shared" si="43"/>
        <v>769559.92065488733</v>
      </c>
      <c r="AG209" s="5">
        <f t="shared" si="11"/>
        <v>452799.09232475725</v>
      </c>
      <c r="AH209" s="5">
        <f t="shared" si="12"/>
        <v>954260.82833013032</v>
      </c>
      <c r="AI209" s="150"/>
      <c r="AJ209" s="2">
        <v>204</v>
      </c>
      <c r="AK209" s="118">
        <v>51044</v>
      </c>
      <c r="AL209" s="5">
        <f t="shared" si="44"/>
        <v>449783.87885487033</v>
      </c>
      <c r="AM209" s="5">
        <f t="shared" si="45"/>
        <v>4567.1280654389093</v>
      </c>
      <c r="AN209" s="5">
        <f t="shared" si="13"/>
        <v>1662.2738478345386</v>
      </c>
      <c r="AO209" s="35">
        <f t="shared" si="14"/>
        <v>4.4348601876971143E-2</v>
      </c>
      <c r="AP209" s="5">
        <f t="shared" si="15"/>
        <v>2904.8542176043707</v>
      </c>
      <c r="AQ209" s="35">
        <f t="shared" si="16"/>
        <v>7.7499999999999986E-2</v>
      </c>
      <c r="AR209" s="5">
        <f t="shared" si="46"/>
        <v>189378.39499296425</v>
      </c>
      <c r="AS209" s="5">
        <f t="shared" si="47"/>
        <v>742315.73035657313</v>
      </c>
      <c r="AT209" s="5">
        <f t="shared" si="17"/>
        <v>448121.60500703577</v>
      </c>
      <c r="AU209" s="5">
        <f t="shared" si="18"/>
        <v>931694.12534953735</v>
      </c>
      <c r="AV209" s="150"/>
      <c r="AW209" s="2">
        <v>204</v>
      </c>
      <c r="AX209" s="118">
        <v>51044</v>
      </c>
      <c r="AY209" s="5">
        <f t="shared" si="48"/>
        <v>445044.142161606</v>
      </c>
      <c r="AZ209" s="5">
        <f t="shared" si="49"/>
        <v>4457.4924920239573</v>
      </c>
      <c r="BA209" s="5">
        <f t="shared" si="19"/>
        <v>1675.9666035139203</v>
      </c>
      <c r="BB209" s="35">
        <f t="shared" si="20"/>
        <v>4.5190122365129454E-2</v>
      </c>
      <c r="BC209" s="5">
        <f t="shared" si="21"/>
        <v>2781.525888510037</v>
      </c>
      <c r="BD209" s="35">
        <f t="shared" si="22"/>
        <v>7.4999999999999983E-2</v>
      </c>
      <c r="BE209" s="5">
        <f t="shared" si="50"/>
        <v>194131.82444190784</v>
      </c>
      <c r="BF209" s="5">
        <f t="shared" si="51"/>
        <v>715196.64393097954</v>
      </c>
      <c r="BG209" s="5">
        <f t="shared" si="23"/>
        <v>443368.17555809207</v>
      </c>
      <c r="BH209" s="5">
        <f t="shared" si="24"/>
        <v>909328.46837288735</v>
      </c>
      <c r="BI209" s="150"/>
      <c r="BJ209" s="2">
        <v>204</v>
      </c>
      <c r="BK209" s="118">
        <v>51044</v>
      </c>
      <c r="BL209" s="5">
        <f t="shared" si="52"/>
        <v>440229.10978219594</v>
      </c>
      <c r="BM209" s="5">
        <f t="shared" si="53"/>
        <v>4348.8737853582215</v>
      </c>
      <c r="BN209" s="5">
        <f t="shared" si="25"/>
        <v>1689.1562470907879</v>
      </c>
      <c r="BO209" s="35">
        <f t="shared" si="26"/>
        <v>4.6043922391043171E-2</v>
      </c>
      <c r="BP209" s="5">
        <f t="shared" si="27"/>
        <v>2659.7175382674336</v>
      </c>
      <c r="BQ209" s="35">
        <f t="shared" si="28"/>
        <v>7.2499999999999995E-2</v>
      </c>
      <c r="BR209" s="5">
        <f t="shared" si="54"/>
        <v>198960.04646489461</v>
      </c>
      <c r="BS209" s="5">
        <f t="shared" si="55"/>
        <v>688210.20574818249</v>
      </c>
      <c r="BT209" s="5">
        <f t="shared" si="29"/>
        <v>438539.95353510516</v>
      </c>
      <c r="BU209" s="5">
        <f t="shared" si="30"/>
        <v>887170.25221307715</v>
      </c>
      <c r="BV209" s="150"/>
      <c r="BW209" s="2">
        <v>204</v>
      </c>
      <c r="BX209" s="118">
        <v>51044</v>
      </c>
      <c r="BY209" s="5">
        <f t="shared" si="56"/>
        <v>435340.0513412336</v>
      </c>
      <c r="BZ209" s="5">
        <f t="shared" si="57"/>
        <v>4241.3034067672888</v>
      </c>
      <c r="CA209" s="5">
        <f t="shared" si="31"/>
        <v>1701.8197739434258</v>
      </c>
      <c r="CB209" s="35">
        <f t="shared" si="32"/>
        <v>4.6910081496990073E-2</v>
      </c>
      <c r="CC209" s="5">
        <f t="shared" si="33"/>
        <v>2539.483632823863</v>
      </c>
      <c r="CD209" s="35">
        <f t="shared" si="34"/>
        <v>7.0000000000000007E-2</v>
      </c>
      <c r="CE209" s="5">
        <f t="shared" si="58"/>
        <v>203861.76843270939</v>
      </c>
      <c r="CF209" s="5">
        <f t="shared" si="59"/>
        <v>661364.12654781784</v>
      </c>
      <c r="CG209" s="5">
        <f t="shared" si="35"/>
        <v>433638.23156729015</v>
      </c>
      <c r="CH209" s="5">
        <f t="shared" si="36"/>
        <v>865225.89498052723</v>
      </c>
    </row>
    <row r="210" spans="9:86" ht="14.25" customHeight="1">
      <c r="I210" s="150"/>
      <c r="J210" s="2">
        <v>205</v>
      </c>
      <c r="K210" s="118">
        <v>51075</v>
      </c>
      <c r="L210" s="5">
        <f t="shared" si="37"/>
        <v>457399.62837063061</v>
      </c>
      <c r="M210" s="5">
        <f t="shared" si="0"/>
        <v>4789.3246008246488</v>
      </c>
      <c r="N210" s="5">
        <f t="shared" si="1"/>
        <v>1644.7021557765634</v>
      </c>
      <c r="O210" s="35">
        <f t="shared" si="2"/>
        <v>4.314919524448399E-2</v>
      </c>
      <c r="P210" s="5">
        <f t="shared" si="3"/>
        <v>3144.6224450480854</v>
      </c>
      <c r="Q210" s="35">
        <f t="shared" si="4"/>
        <v>8.2500000000000004E-2</v>
      </c>
      <c r="R210" s="5">
        <f t="shared" si="38"/>
        <v>181745.07378514623</v>
      </c>
      <c r="S210" s="5">
        <f t="shared" si="39"/>
        <v>800066.46938390669</v>
      </c>
      <c r="T210" s="5">
        <f t="shared" si="5"/>
        <v>455754.92621485406</v>
      </c>
      <c r="U210" s="5">
        <f t="shared" si="6"/>
        <v>981811.54316905292</v>
      </c>
      <c r="V210" s="150"/>
      <c r="W210" s="2">
        <v>205</v>
      </c>
      <c r="X210" s="118">
        <v>51075</v>
      </c>
      <c r="Y210" s="5">
        <f t="shared" si="40"/>
        <v>452799.09232475725</v>
      </c>
      <c r="Z210" s="5">
        <f t="shared" si="41"/>
        <v>4677.7491584810314</v>
      </c>
      <c r="AA210" s="5">
        <f t="shared" si="7"/>
        <v>1659.0885429826494</v>
      </c>
      <c r="AB210" s="35">
        <f t="shared" si="8"/>
        <v>4.3968865780129665E-2</v>
      </c>
      <c r="AC210" s="5">
        <f t="shared" si="9"/>
        <v>3018.660615498382</v>
      </c>
      <c r="AD210" s="35">
        <f t="shared" si="10"/>
        <v>0.08</v>
      </c>
      <c r="AE210" s="5">
        <f t="shared" si="42"/>
        <v>186359.9962182256</v>
      </c>
      <c r="AF210" s="5">
        <f t="shared" si="43"/>
        <v>772578.58127038577</v>
      </c>
      <c r="AG210" s="5">
        <f t="shared" si="11"/>
        <v>451140.00378177461</v>
      </c>
      <c r="AH210" s="5">
        <f t="shared" si="12"/>
        <v>958938.57748861134</v>
      </c>
      <c r="AI210" s="150"/>
      <c r="AJ210" s="2">
        <v>205</v>
      </c>
      <c r="AK210" s="118">
        <v>51075</v>
      </c>
      <c r="AL210" s="5">
        <f t="shared" si="44"/>
        <v>448121.60500703577</v>
      </c>
      <c r="AM210" s="5">
        <f t="shared" si="45"/>
        <v>4567.1280654389093</v>
      </c>
      <c r="AN210" s="5">
        <f t="shared" si="13"/>
        <v>1673.0093664351366</v>
      </c>
      <c r="AO210" s="35">
        <f t="shared" si="14"/>
        <v>4.4800590225741142E-2</v>
      </c>
      <c r="AP210" s="5">
        <f t="shared" si="15"/>
        <v>2894.1186990037727</v>
      </c>
      <c r="AQ210" s="35">
        <f t="shared" si="16"/>
        <v>7.7499999999999999E-2</v>
      </c>
      <c r="AR210" s="5">
        <f t="shared" si="46"/>
        <v>191051.4043593994</v>
      </c>
      <c r="AS210" s="5">
        <f t="shared" si="47"/>
        <v>745209.84905557695</v>
      </c>
      <c r="AT210" s="5">
        <f t="shared" si="17"/>
        <v>446448.59564060066</v>
      </c>
      <c r="AU210" s="5">
        <f t="shared" si="18"/>
        <v>936261.25341497641</v>
      </c>
      <c r="AV210" s="150"/>
      <c r="AW210" s="2">
        <v>205</v>
      </c>
      <c r="AX210" s="118">
        <v>51075</v>
      </c>
      <c r="AY210" s="5">
        <f t="shared" si="48"/>
        <v>443368.17555809207</v>
      </c>
      <c r="AZ210" s="5">
        <f t="shared" si="49"/>
        <v>4457.4924920239573</v>
      </c>
      <c r="BA210" s="5">
        <f t="shared" si="19"/>
        <v>1686.441394785882</v>
      </c>
      <c r="BB210" s="35">
        <f t="shared" si="20"/>
        <v>4.5644450488483479E-2</v>
      </c>
      <c r="BC210" s="5">
        <f t="shared" si="21"/>
        <v>2771.0510972380753</v>
      </c>
      <c r="BD210" s="35">
        <f t="shared" si="22"/>
        <v>7.4999999999999997E-2</v>
      </c>
      <c r="BE210" s="5">
        <f t="shared" si="50"/>
        <v>195818.26583669372</v>
      </c>
      <c r="BF210" s="5">
        <f t="shared" si="51"/>
        <v>717967.69502821763</v>
      </c>
      <c r="BG210" s="5">
        <f t="shared" si="23"/>
        <v>441681.73416330619</v>
      </c>
      <c r="BH210" s="5">
        <f t="shared" si="24"/>
        <v>913785.96086491132</v>
      </c>
      <c r="BI210" s="150"/>
      <c r="BJ210" s="2">
        <v>205</v>
      </c>
      <c r="BK210" s="118">
        <v>51075</v>
      </c>
      <c r="BL210" s="5">
        <f t="shared" si="52"/>
        <v>438539.95353510516</v>
      </c>
      <c r="BM210" s="5">
        <f t="shared" si="53"/>
        <v>4348.8737853582215</v>
      </c>
      <c r="BN210" s="5">
        <f t="shared" si="25"/>
        <v>1699.3615660836281</v>
      </c>
      <c r="BO210" s="35">
        <f t="shared" si="26"/>
        <v>4.6500526642143512E-2</v>
      </c>
      <c r="BP210" s="5">
        <f t="shared" si="27"/>
        <v>2649.5122192745935</v>
      </c>
      <c r="BQ210" s="35">
        <f t="shared" si="28"/>
        <v>7.2499999999999995E-2</v>
      </c>
      <c r="BR210" s="5">
        <f t="shared" si="54"/>
        <v>200659.40803097823</v>
      </c>
      <c r="BS210" s="5">
        <f t="shared" si="55"/>
        <v>690859.71796745714</v>
      </c>
      <c r="BT210" s="5">
        <f t="shared" si="29"/>
        <v>436840.59196902154</v>
      </c>
      <c r="BU210" s="5">
        <f t="shared" si="30"/>
        <v>891519.12599843531</v>
      </c>
      <c r="BV210" s="150"/>
      <c r="BW210" s="2">
        <v>205</v>
      </c>
      <c r="BX210" s="118">
        <v>51075</v>
      </c>
      <c r="BY210" s="5">
        <f t="shared" si="56"/>
        <v>433638.23156729015</v>
      </c>
      <c r="BZ210" s="5">
        <f t="shared" si="57"/>
        <v>4241.3034067672888</v>
      </c>
      <c r="CA210" s="5">
        <f t="shared" si="31"/>
        <v>1711.7470559580961</v>
      </c>
      <c r="CB210" s="35">
        <f t="shared" si="32"/>
        <v>4.73688968734522E-2</v>
      </c>
      <c r="CC210" s="5">
        <f t="shared" si="33"/>
        <v>2529.5563508091927</v>
      </c>
      <c r="CD210" s="35">
        <f t="shared" si="34"/>
        <v>7.0000000000000007E-2</v>
      </c>
      <c r="CE210" s="5">
        <f t="shared" si="58"/>
        <v>205573.51548866747</v>
      </c>
      <c r="CF210" s="5">
        <f t="shared" si="59"/>
        <v>663893.68289862701</v>
      </c>
      <c r="CG210" s="5">
        <f t="shared" si="35"/>
        <v>431926.48451133206</v>
      </c>
      <c r="CH210" s="5">
        <f t="shared" si="36"/>
        <v>869467.19838729454</v>
      </c>
    </row>
    <row r="211" spans="9:86" ht="14.25" customHeight="1">
      <c r="I211" s="150"/>
      <c r="J211" s="2">
        <v>206</v>
      </c>
      <c r="K211" s="118">
        <v>51105</v>
      </c>
      <c r="L211" s="5">
        <f t="shared" si="37"/>
        <v>455754.92621485406</v>
      </c>
      <c r="M211" s="5">
        <f t="shared" si="0"/>
        <v>4789.3246008246488</v>
      </c>
      <c r="N211" s="5">
        <f t="shared" si="1"/>
        <v>1656.0094830975272</v>
      </c>
      <c r="O211" s="35">
        <f t="shared" si="2"/>
        <v>4.3602630831031601E-2</v>
      </c>
      <c r="P211" s="5">
        <f t="shared" si="3"/>
        <v>3133.3151177271216</v>
      </c>
      <c r="Q211" s="35">
        <f t="shared" si="4"/>
        <v>8.2500000000000004E-2</v>
      </c>
      <c r="R211" s="5">
        <f t="shared" si="38"/>
        <v>183401.08326824376</v>
      </c>
      <c r="S211" s="5">
        <f t="shared" si="39"/>
        <v>803199.78450163384</v>
      </c>
      <c r="T211" s="5">
        <f t="shared" si="5"/>
        <v>454098.91673175653</v>
      </c>
      <c r="U211" s="5">
        <f t="shared" si="6"/>
        <v>986600.86776987766</v>
      </c>
      <c r="V211" s="150"/>
      <c r="W211" s="2">
        <v>206</v>
      </c>
      <c r="X211" s="118">
        <v>51105</v>
      </c>
      <c r="Y211" s="5">
        <f t="shared" si="40"/>
        <v>451140.00378177461</v>
      </c>
      <c r="Z211" s="5">
        <f t="shared" si="41"/>
        <v>4677.7491584810314</v>
      </c>
      <c r="AA211" s="5">
        <f t="shared" si="7"/>
        <v>1670.1491332692003</v>
      </c>
      <c r="AB211" s="35">
        <f t="shared" si="8"/>
        <v>4.4424767103839052E-2</v>
      </c>
      <c r="AC211" s="5">
        <f t="shared" si="9"/>
        <v>3007.6000252118311</v>
      </c>
      <c r="AD211" s="35">
        <f t="shared" si="10"/>
        <v>0.08</v>
      </c>
      <c r="AE211" s="5">
        <f t="shared" si="42"/>
        <v>188030.14535149481</v>
      </c>
      <c r="AF211" s="5">
        <f t="shared" si="43"/>
        <v>775586.18129559758</v>
      </c>
      <c r="AG211" s="5">
        <f t="shared" si="11"/>
        <v>449469.8546485054</v>
      </c>
      <c r="AH211" s="5">
        <f t="shared" si="12"/>
        <v>963616.32664709236</v>
      </c>
      <c r="AI211" s="150"/>
      <c r="AJ211" s="2">
        <v>206</v>
      </c>
      <c r="AK211" s="118">
        <v>51105</v>
      </c>
      <c r="AL211" s="5">
        <f t="shared" si="44"/>
        <v>446448.59564060066</v>
      </c>
      <c r="AM211" s="5">
        <f t="shared" si="45"/>
        <v>4567.1280654389093</v>
      </c>
      <c r="AN211" s="5">
        <f t="shared" si="13"/>
        <v>1683.8142185933634</v>
      </c>
      <c r="AO211" s="35">
        <f t="shared" si="14"/>
        <v>4.5258896142628652E-2</v>
      </c>
      <c r="AP211" s="5">
        <f t="shared" si="15"/>
        <v>2883.3138468455459</v>
      </c>
      <c r="AQ211" s="35">
        <f t="shared" si="16"/>
        <v>7.7499999999999999E-2</v>
      </c>
      <c r="AR211" s="5">
        <f t="shared" si="46"/>
        <v>192735.21857799275</v>
      </c>
      <c r="AS211" s="5">
        <f t="shared" si="47"/>
        <v>748093.16290242248</v>
      </c>
      <c r="AT211" s="5">
        <f t="shared" si="17"/>
        <v>444764.78142200731</v>
      </c>
      <c r="AU211" s="5">
        <f t="shared" si="18"/>
        <v>940828.38148041524</v>
      </c>
      <c r="AV211" s="150"/>
      <c r="AW211" s="2">
        <v>206</v>
      </c>
      <c r="AX211" s="118">
        <v>51105</v>
      </c>
      <c r="AY211" s="5">
        <f t="shared" si="48"/>
        <v>441681.73416330619</v>
      </c>
      <c r="AZ211" s="5">
        <f t="shared" si="49"/>
        <v>4457.4924920239573</v>
      </c>
      <c r="BA211" s="5">
        <f t="shared" si="19"/>
        <v>1696.9816535032937</v>
      </c>
      <c r="BB211" s="35">
        <f t="shared" si="20"/>
        <v>4.6105098461034111E-2</v>
      </c>
      <c r="BC211" s="5">
        <f t="shared" si="21"/>
        <v>2760.5108385206636</v>
      </c>
      <c r="BD211" s="35">
        <f t="shared" si="22"/>
        <v>7.4999999999999997E-2</v>
      </c>
      <c r="BE211" s="5">
        <f t="shared" si="50"/>
        <v>197515.24749019701</v>
      </c>
      <c r="BF211" s="5">
        <f t="shared" si="51"/>
        <v>720728.20586673834</v>
      </c>
      <c r="BG211" s="5">
        <f t="shared" si="23"/>
        <v>439984.75250980287</v>
      </c>
      <c r="BH211" s="5">
        <f t="shared" si="24"/>
        <v>918243.45335693541</v>
      </c>
      <c r="BI211" s="150"/>
      <c r="BJ211" s="2">
        <v>206</v>
      </c>
      <c r="BK211" s="118">
        <v>51105</v>
      </c>
      <c r="BL211" s="5">
        <f t="shared" si="52"/>
        <v>436840.59196902154</v>
      </c>
      <c r="BM211" s="5">
        <f t="shared" si="53"/>
        <v>4348.8737853582215</v>
      </c>
      <c r="BN211" s="5">
        <f t="shared" si="25"/>
        <v>1709.62854221205</v>
      </c>
      <c r="BO211" s="35">
        <f t="shared" si="26"/>
        <v>4.6963452764479947E-2</v>
      </c>
      <c r="BP211" s="5">
        <f t="shared" si="27"/>
        <v>2639.2452431461716</v>
      </c>
      <c r="BQ211" s="35">
        <f t="shared" si="28"/>
        <v>7.2499999999999995E-2</v>
      </c>
      <c r="BR211" s="5">
        <f t="shared" si="54"/>
        <v>202369.03657319027</v>
      </c>
      <c r="BS211" s="5">
        <f t="shared" si="55"/>
        <v>693498.96321060334</v>
      </c>
      <c r="BT211" s="5">
        <f t="shared" si="29"/>
        <v>435130.96342680947</v>
      </c>
      <c r="BU211" s="5">
        <f t="shared" si="30"/>
        <v>895867.99978379358</v>
      </c>
      <c r="BV211" s="150"/>
      <c r="BW211" s="2">
        <v>206</v>
      </c>
      <c r="BX211" s="118">
        <v>51105</v>
      </c>
      <c r="BY211" s="5">
        <f t="shared" si="56"/>
        <v>431926.48451133206</v>
      </c>
      <c r="BZ211" s="5">
        <f t="shared" si="57"/>
        <v>4241.3034067672888</v>
      </c>
      <c r="CA211" s="5">
        <f t="shared" si="31"/>
        <v>1721.7322471178518</v>
      </c>
      <c r="CB211" s="35">
        <f t="shared" si="32"/>
        <v>4.7834035898005153E-2</v>
      </c>
      <c r="CC211" s="5">
        <f t="shared" si="33"/>
        <v>2519.571159649437</v>
      </c>
      <c r="CD211" s="35">
        <f t="shared" si="34"/>
        <v>7.0000000000000007E-2</v>
      </c>
      <c r="CE211" s="5">
        <f t="shared" si="58"/>
        <v>207295.24773578532</v>
      </c>
      <c r="CF211" s="5">
        <f t="shared" si="59"/>
        <v>666413.25405827642</v>
      </c>
      <c r="CG211" s="5">
        <f t="shared" si="35"/>
        <v>430204.75226421421</v>
      </c>
      <c r="CH211" s="5">
        <f t="shared" si="36"/>
        <v>873708.50179406174</v>
      </c>
    </row>
    <row r="212" spans="9:86" ht="14.25" customHeight="1">
      <c r="I212" s="150"/>
      <c r="J212" s="2">
        <v>207</v>
      </c>
      <c r="K212" s="118">
        <v>51136</v>
      </c>
      <c r="L212" s="5">
        <f t="shared" si="37"/>
        <v>454098.91673175653</v>
      </c>
      <c r="M212" s="5">
        <f t="shared" si="0"/>
        <v>4789.3246008246488</v>
      </c>
      <c r="N212" s="5">
        <f t="shared" si="1"/>
        <v>1667.3945482938225</v>
      </c>
      <c r="O212" s="35">
        <f t="shared" si="2"/>
        <v>4.4062502336567673E-2</v>
      </c>
      <c r="P212" s="5">
        <f t="shared" si="3"/>
        <v>3121.9300525308263</v>
      </c>
      <c r="Q212" s="35">
        <f t="shared" si="4"/>
        <v>8.2500000000000004E-2</v>
      </c>
      <c r="R212" s="5">
        <f t="shared" si="38"/>
        <v>185068.47781653758</v>
      </c>
      <c r="S212" s="5">
        <f t="shared" si="39"/>
        <v>806321.71455416468</v>
      </c>
      <c r="T212" s="5">
        <f t="shared" si="5"/>
        <v>452431.52218346269</v>
      </c>
      <c r="U212" s="5">
        <f t="shared" si="6"/>
        <v>991390.19237070228</v>
      </c>
      <c r="V212" s="150"/>
      <c r="W212" s="2">
        <v>207</v>
      </c>
      <c r="X212" s="118">
        <v>51136</v>
      </c>
      <c r="Y212" s="5">
        <f t="shared" si="40"/>
        <v>449469.8546485054</v>
      </c>
      <c r="Z212" s="5">
        <f t="shared" si="41"/>
        <v>4677.7491584810314</v>
      </c>
      <c r="AA212" s="5">
        <f t="shared" si="7"/>
        <v>1681.2834608243284</v>
      </c>
      <c r="AB212" s="35">
        <f t="shared" si="8"/>
        <v>4.4887107157986189E-2</v>
      </c>
      <c r="AC212" s="5">
        <f t="shared" si="9"/>
        <v>2996.465697656703</v>
      </c>
      <c r="AD212" s="35">
        <f t="shared" si="10"/>
        <v>0.08</v>
      </c>
      <c r="AE212" s="5">
        <f t="shared" si="42"/>
        <v>189711.42881231912</v>
      </c>
      <c r="AF212" s="5">
        <f t="shared" si="43"/>
        <v>778582.64699325431</v>
      </c>
      <c r="AG212" s="5">
        <f t="shared" si="11"/>
        <v>447788.57118768105</v>
      </c>
      <c r="AH212" s="5">
        <f t="shared" si="12"/>
        <v>968294.07580557349</v>
      </c>
      <c r="AI212" s="150"/>
      <c r="AJ212" s="2">
        <v>207</v>
      </c>
      <c r="AK212" s="118">
        <v>51136</v>
      </c>
      <c r="AL212" s="5">
        <f t="shared" si="44"/>
        <v>444764.78142200731</v>
      </c>
      <c r="AM212" s="5">
        <f t="shared" si="45"/>
        <v>4567.1280654389093</v>
      </c>
      <c r="AN212" s="5">
        <f t="shared" si="13"/>
        <v>1694.6888520884454</v>
      </c>
      <c r="AO212" s="35">
        <f t="shared" si="14"/>
        <v>4.5723643315556575E-2</v>
      </c>
      <c r="AP212" s="5">
        <f t="shared" si="15"/>
        <v>2872.4392133504639</v>
      </c>
      <c r="AQ212" s="35">
        <f t="shared" si="16"/>
        <v>7.7499999999999999E-2</v>
      </c>
      <c r="AR212" s="5">
        <f t="shared" si="46"/>
        <v>194429.90743008119</v>
      </c>
      <c r="AS212" s="5">
        <f t="shared" si="47"/>
        <v>750965.6021157729</v>
      </c>
      <c r="AT212" s="5">
        <f t="shared" si="17"/>
        <v>443070.09256991884</v>
      </c>
      <c r="AU212" s="5">
        <f t="shared" si="18"/>
        <v>945395.50954585406</v>
      </c>
      <c r="AV212" s="150"/>
      <c r="AW212" s="2">
        <v>207</v>
      </c>
      <c r="AX212" s="118">
        <v>51136</v>
      </c>
      <c r="AY212" s="5">
        <f t="shared" si="48"/>
        <v>439984.75250980287</v>
      </c>
      <c r="AZ212" s="5">
        <f t="shared" si="49"/>
        <v>4457.4924920239573</v>
      </c>
      <c r="BA212" s="5">
        <f t="shared" si="19"/>
        <v>1707.5877888376895</v>
      </c>
      <c r="BB212" s="35">
        <f t="shared" si="20"/>
        <v>4.657218994332249E-2</v>
      </c>
      <c r="BC212" s="5">
        <f t="shared" si="21"/>
        <v>2749.9047031862679</v>
      </c>
      <c r="BD212" s="35">
        <f t="shared" si="22"/>
        <v>7.4999999999999997E-2</v>
      </c>
      <c r="BE212" s="5">
        <f t="shared" si="50"/>
        <v>199222.83527903471</v>
      </c>
      <c r="BF212" s="5">
        <f t="shared" si="51"/>
        <v>723478.11056992458</v>
      </c>
      <c r="BG212" s="5">
        <f t="shared" si="23"/>
        <v>438277.1647209652</v>
      </c>
      <c r="BH212" s="5">
        <f t="shared" si="24"/>
        <v>922700.94584895927</v>
      </c>
      <c r="BI212" s="150"/>
      <c r="BJ212" s="2">
        <v>207</v>
      </c>
      <c r="BK212" s="118">
        <v>51136</v>
      </c>
      <c r="BL212" s="5">
        <f t="shared" si="52"/>
        <v>435130.96342680947</v>
      </c>
      <c r="BM212" s="5">
        <f t="shared" si="53"/>
        <v>4348.8737853582215</v>
      </c>
      <c r="BN212" s="5">
        <f t="shared" si="25"/>
        <v>1719.9575479879145</v>
      </c>
      <c r="BO212" s="35">
        <f t="shared" si="26"/>
        <v>4.7432824392251299E-2</v>
      </c>
      <c r="BP212" s="5">
        <f t="shared" si="27"/>
        <v>2628.916237370307</v>
      </c>
      <c r="BQ212" s="35">
        <f t="shared" si="28"/>
        <v>7.2499999999999995E-2</v>
      </c>
      <c r="BR212" s="5">
        <f t="shared" si="54"/>
        <v>204088.9941211782</v>
      </c>
      <c r="BS212" s="5">
        <f t="shared" si="55"/>
        <v>696127.87944797368</v>
      </c>
      <c r="BT212" s="5">
        <f t="shared" si="29"/>
        <v>433411.00587882154</v>
      </c>
      <c r="BU212" s="5">
        <f t="shared" si="30"/>
        <v>900216.87356915185</v>
      </c>
      <c r="BV212" s="150"/>
      <c r="BW212" s="2">
        <v>207</v>
      </c>
      <c r="BX212" s="118">
        <v>51136</v>
      </c>
      <c r="BY212" s="5">
        <f t="shared" si="56"/>
        <v>430204.75226421421</v>
      </c>
      <c r="BZ212" s="5">
        <f t="shared" si="57"/>
        <v>4241.3034067672888</v>
      </c>
      <c r="CA212" s="5">
        <f t="shared" si="31"/>
        <v>1731.7756852260391</v>
      </c>
      <c r="CB212" s="35">
        <f t="shared" si="32"/>
        <v>4.8305622179527753E-2</v>
      </c>
      <c r="CC212" s="5">
        <f t="shared" si="33"/>
        <v>2509.5277215412498</v>
      </c>
      <c r="CD212" s="35">
        <f t="shared" si="34"/>
        <v>7.0000000000000007E-2</v>
      </c>
      <c r="CE212" s="5">
        <f t="shared" si="58"/>
        <v>209027.02342101137</v>
      </c>
      <c r="CF212" s="5">
        <f t="shared" si="59"/>
        <v>668922.78177981765</v>
      </c>
      <c r="CG212" s="5">
        <f t="shared" si="35"/>
        <v>428472.97657898819</v>
      </c>
      <c r="CH212" s="5">
        <f t="shared" si="36"/>
        <v>877949.80520082905</v>
      </c>
    </row>
    <row r="213" spans="9:86" ht="14.25" customHeight="1">
      <c r="I213" s="150"/>
      <c r="J213" s="2">
        <v>208</v>
      </c>
      <c r="K213" s="118">
        <v>51167</v>
      </c>
      <c r="L213" s="5">
        <f t="shared" si="37"/>
        <v>452431.52218346269</v>
      </c>
      <c r="M213" s="5">
        <f t="shared" si="0"/>
        <v>4789.3246008246488</v>
      </c>
      <c r="N213" s="5">
        <f t="shared" si="1"/>
        <v>1678.8578858133428</v>
      </c>
      <c r="O213" s="35">
        <f t="shared" si="2"/>
        <v>4.4528936738388258E-2</v>
      </c>
      <c r="P213" s="5">
        <f t="shared" si="3"/>
        <v>3110.466715011306</v>
      </c>
      <c r="Q213" s="35">
        <f t="shared" si="4"/>
        <v>8.2500000000000004E-2</v>
      </c>
      <c r="R213" s="5">
        <f t="shared" si="38"/>
        <v>186747.33570235092</v>
      </c>
      <c r="S213" s="5">
        <f t="shared" si="39"/>
        <v>809432.18126917596</v>
      </c>
      <c r="T213" s="5">
        <f t="shared" si="5"/>
        <v>450752.66429764935</v>
      </c>
      <c r="U213" s="5">
        <f t="shared" si="6"/>
        <v>996179.5169715269</v>
      </c>
      <c r="V213" s="150"/>
      <c r="W213" s="2">
        <v>208</v>
      </c>
      <c r="X213" s="118">
        <v>51167</v>
      </c>
      <c r="Y213" s="5">
        <f t="shared" si="40"/>
        <v>447788.57118768105</v>
      </c>
      <c r="Z213" s="5">
        <f t="shared" si="41"/>
        <v>4677.7491584810314</v>
      </c>
      <c r="AA213" s="5">
        <f t="shared" si="7"/>
        <v>1692.4920172298243</v>
      </c>
      <c r="AB213" s="35">
        <f t="shared" si="8"/>
        <v>4.5356012889943606E-2</v>
      </c>
      <c r="AC213" s="5">
        <f t="shared" si="9"/>
        <v>2985.257141251207</v>
      </c>
      <c r="AD213" s="35">
        <f t="shared" si="10"/>
        <v>0.08</v>
      </c>
      <c r="AE213" s="5">
        <f t="shared" si="42"/>
        <v>191403.92082954894</v>
      </c>
      <c r="AF213" s="5">
        <f t="shared" si="43"/>
        <v>781567.90413450554</v>
      </c>
      <c r="AG213" s="5">
        <f t="shared" si="11"/>
        <v>446096.07917045121</v>
      </c>
      <c r="AH213" s="5">
        <f t="shared" si="12"/>
        <v>972971.82496405451</v>
      </c>
      <c r="AI213" s="150"/>
      <c r="AJ213" s="2">
        <v>208</v>
      </c>
      <c r="AK213" s="118">
        <v>51167</v>
      </c>
      <c r="AL213" s="5">
        <f t="shared" si="44"/>
        <v>443070.09256991884</v>
      </c>
      <c r="AM213" s="5">
        <f t="shared" si="45"/>
        <v>4567.1280654389093</v>
      </c>
      <c r="AN213" s="5">
        <f t="shared" si="13"/>
        <v>1705.6337175915169</v>
      </c>
      <c r="AO213" s="35">
        <f t="shared" si="14"/>
        <v>4.6194958663043378E-2</v>
      </c>
      <c r="AP213" s="5">
        <f t="shared" si="15"/>
        <v>2861.4943478473924</v>
      </c>
      <c r="AQ213" s="35">
        <f t="shared" si="16"/>
        <v>7.7499999999999999E-2</v>
      </c>
      <c r="AR213" s="5">
        <f t="shared" si="46"/>
        <v>196135.54114767272</v>
      </c>
      <c r="AS213" s="5">
        <f t="shared" si="47"/>
        <v>753827.09646362031</v>
      </c>
      <c r="AT213" s="5">
        <f t="shared" si="17"/>
        <v>441364.45885232731</v>
      </c>
      <c r="AU213" s="5">
        <f t="shared" si="18"/>
        <v>949962.637611293</v>
      </c>
      <c r="AV213" s="150"/>
      <c r="AW213" s="2">
        <v>208</v>
      </c>
      <c r="AX213" s="118">
        <v>51167</v>
      </c>
      <c r="AY213" s="5">
        <f t="shared" si="48"/>
        <v>438277.1647209652</v>
      </c>
      <c r="AZ213" s="5">
        <f t="shared" si="49"/>
        <v>4457.4924920239573</v>
      </c>
      <c r="BA213" s="5">
        <f t="shared" si="19"/>
        <v>1718.2602125179251</v>
      </c>
      <c r="BB213" s="35">
        <f t="shared" si="20"/>
        <v>4.7045851826075694E-2</v>
      </c>
      <c r="BC213" s="5">
        <f t="shared" si="21"/>
        <v>2739.2322795060322</v>
      </c>
      <c r="BD213" s="35">
        <f t="shared" si="22"/>
        <v>7.4999999999999997E-2</v>
      </c>
      <c r="BE213" s="5">
        <f t="shared" si="50"/>
        <v>200941.09549155264</v>
      </c>
      <c r="BF213" s="5">
        <f t="shared" si="51"/>
        <v>726217.34284943063</v>
      </c>
      <c r="BG213" s="5">
        <f t="shared" si="23"/>
        <v>436558.90450844727</v>
      </c>
      <c r="BH213" s="5">
        <f t="shared" si="24"/>
        <v>927158.43834098324</v>
      </c>
      <c r="BI213" s="150"/>
      <c r="BJ213" s="2">
        <v>208</v>
      </c>
      <c r="BK213" s="118">
        <v>51167</v>
      </c>
      <c r="BL213" s="5">
        <f t="shared" si="52"/>
        <v>433411.00587882154</v>
      </c>
      <c r="BM213" s="5">
        <f t="shared" si="53"/>
        <v>4348.8737853582215</v>
      </c>
      <c r="BN213" s="5">
        <f t="shared" si="25"/>
        <v>1730.3489581736749</v>
      </c>
      <c r="BO213" s="35">
        <f t="shared" si="26"/>
        <v>4.7908768389443274E-2</v>
      </c>
      <c r="BP213" s="5">
        <f t="shared" si="27"/>
        <v>2618.5248271845467</v>
      </c>
      <c r="BQ213" s="35">
        <f t="shared" si="28"/>
        <v>7.2499999999999995E-2</v>
      </c>
      <c r="BR213" s="5">
        <f t="shared" si="54"/>
        <v>205819.34307935188</v>
      </c>
      <c r="BS213" s="5">
        <f t="shared" si="55"/>
        <v>698746.40427515819</v>
      </c>
      <c r="BT213" s="5">
        <f t="shared" si="29"/>
        <v>431680.65692064789</v>
      </c>
      <c r="BU213" s="5">
        <f t="shared" si="30"/>
        <v>904565.74735451001</v>
      </c>
      <c r="BV213" s="150"/>
      <c r="BW213" s="2">
        <v>208</v>
      </c>
      <c r="BX213" s="118">
        <v>51167</v>
      </c>
      <c r="BY213" s="5">
        <f t="shared" si="56"/>
        <v>428472.97657898819</v>
      </c>
      <c r="BZ213" s="5">
        <f t="shared" si="57"/>
        <v>4241.3034067672888</v>
      </c>
      <c r="CA213" s="5">
        <f t="shared" si="31"/>
        <v>1741.8777100565244</v>
      </c>
      <c r="CB213" s="35">
        <f t="shared" si="32"/>
        <v>4.8783782556296063E-2</v>
      </c>
      <c r="CC213" s="5">
        <f t="shared" si="33"/>
        <v>2499.4256967107644</v>
      </c>
      <c r="CD213" s="35">
        <f t="shared" si="34"/>
        <v>7.0000000000000007E-2</v>
      </c>
      <c r="CE213" s="5">
        <f t="shared" si="58"/>
        <v>210768.90113106789</v>
      </c>
      <c r="CF213" s="5">
        <f t="shared" si="59"/>
        <v>671422.20747652836</v>
      </c>
      <c r="CG213" s="5">
        <f t="shared" si="35"/>
        <v>426731.09886893164</v>
      </c>
      <c r="CH213" s="5">
        <f t="shared" si="36"/>
        <v>882191.10860759625</v>
      </c>
    </row>
    <row r="214" spans="9:86" ht="14.25" customHeight="1">
      <c r="I214" s="150"/>
      <c r="J214" s="2">
        <v>209</v>
      </c>
      <c r="K214" s="118">
        <v>51196</v>
      </c>
      <c r="L214" s="5">
        <f t="shared" si="37"/>
        <v>450752.66429764935</v>
      </c>
      <c r="M214" s="5">
        <f t="shared" si="0"/>
        <v>4789.3246008246488</v>
      </c>
      <c r="N214" s="5">
        <f t="shared" si="1"/>
        <v>1690.4000337783095</v>
      </c>
      <c r="O214" s="35">
        <f t="shared" si="2"/>
        <v>4.5002064351515131E-2</v>
      </c>
      <c r="P214" s="5">
        <f t="shared" si="3"/>
        <v>3098.9245670463392</v>
      </c>
      <c r="Q214" s="35">
        <f t="shared" si="4"/>
        <v>8.2500000000000004E-2</v>
      </c>
      <c r="R214" s="5">
        <f t="shared" si="38"/>
        <v>188437.73573612922</v>
      </c>
      <c r="S214" s="5">
        <f t="shared" si="39"/>
        <v>812531.1058362223</v>
      </c>
      <c r="T214" s="5">
        <f t="shared" si="5"/>
        <v>449062.26426387101</v>
      </c>
      <c r="U214" s="5">
        <f t="shared" si="6"/>
        <v>1000968.8415723515</v>
      </c>
      <c r="V214" s="150"/>
      <c r="W214" s="2">
        <v>209</v>
      </c>
      <c r="X214" s="118">
        <v>51196</v>
      </c>
      <c r="Y214" s="5">
        <f t="shared" si="40"/>
        <v>446096.07917045121</v>
      </c>
      <c r="Z214" s="5">
        <f t="shared" si="41"/>
        <v>4677.7491584810314</v>
      </c>
      <c r="AA214" s="5">
        <f t="shared" si="7"/>
        <v>1703.77529734469</v>
      </c>
      <c r="AB214" s="35">
        <f t="shared" si="8"/>
        <v>4.5831614584364515E-2</v>
      </c>
      <c r="AC214" s="5">
        <f t="shared" si="9"/>
        <v>2973.9738611363414</v>
      </c>
      <c r="AD214" s="35">
        <f t="shared" si="10"/>
        <v>7.9999999999999988E-2</v>
      </c>
      <c r="AE214" s="5">
        <f t="shared" si="42"/>
        <v>193107.69612689363</v>
      </c>
      <c r="AF214" s="5">
        <f t="shared" si="43"/>
        <v>784541.8779956419</v>
      </c>
      <c r="AG214" s="5">
        <f t="shared" si="11"/>
        <v>444392.30387310655</v>
      </c>
      <c r="AH214" s="5">
        <f t="shared" si="12"/>
        <v>977649.57412253553</v>
      </c>
      <c r="AI214" s="150"/>
      <c r="AJ214" s="2">
        <v>209</v>
      </c>
      <c r="AK214" s="118">
        <v>51196</v>
      </c>
      <c r="AL214" s="5">
        <f t="shared" si="44"/>
        <v>441364.45885232731</v>
      </c>
      <c r="AM214" s="5">
        <f t="shared" si="45"/>
        <v>4567.1280654389093</v>
      </c>
      <c r="AN214" s="5">
        <f t="shared" si="13"/>
        <v>1716.6492686842953</v>
      </c>
      <c r="AO214" s="35">
        <f t="shared" si="14"/>
        <v>4.6672972440456213E-2</v>
      </c>
      <c r="AP214" s="5">
        <f t="shared" si="15"/>
        <v>2850.478796754614</v>
      </c>
      <c r="AQ214" s="35">
        <f t="shared" si="16"/>
        <v>7.7499999999999999E-2</v>
      </c>
      <c r="AR214" s="5">
        <f t="shared" si="46"/>
        <v>197852.19041635701</v>
      </c>
      <c r="AS214" s="5">
        <f t="shared" si="47"/>
        <v>756677.57526037493</v>
      </c>
      <c r="AT214" s="5">
        <f t="shared" si="17"/>
        <v>439647.80958364304</v>
      </c>
      <c r="AU214" s="5">
        <f t="shared" si="18"/>
        <v>954529.76567673194</v>
      </c>
      <c r="AV214" s="150"/>
      <c r="AW214" s="2">
        <v>209</v>
      </c>
      <c r="AX214" s="118">
        <v>51196</v>
      </c>
      <c r="AY214" s="5">
        <f t="shared" si="48"/>
        <v>436558.90450844727</v>
      </c>
      <c r="AZ214" s="5">
        <f t="shared" si="49"/>
        <v>4457.4924920239573</v>
      </c>
      <c r="BA214" s="5">
        <f t="shared" si="19"/>
        <v>1728.9993388461621</v>
      </c>
      <c r="BB214" s="35">
        <f t="shared" si="20"/>
        <v>4.7526214336449255E-2</v>
      </c>
      <c r="BC214" s="5">
        <f t="shared" si="21"/>
        <v>2728.4931531777952</v>
      </c>
      <c r="BD214" s="35">
        <f t="shared" si="22"/>
        <v>7.4999999999999997E-2</v>
      </c>
      <c r="BE214" s="5">
        <f t="shared" si="50"/>
        <v>202670.0948303988</v>
      </c>
      <c r="BF214" s="5">
        <f t="shared" si="51"/>
        <v>728945.83600260841</v>
      </c>
      <c r="BG214" s="5">
        <f t="shared" si="23"/>
        <v>434829.90516960109</v>
      </c>
      <c r="BH214" s="5">
        <f t="shared" si="24"/>
        <v>931615.93083300721</v>
      </c>
      <c r="BI214" s="150"/>
      <c r="BJ214" s="2">
        <v>209</v>
      </c>
      <c r="BK214" s="118">
        <v>51196</v>
      </c>
      <c r="BL214" s="5">
        <f t="shared" si="52"/>
        <v>431680.65692064789</v>
      </c>
      <c r="BM214" s="5">
        <f t="shared" si="53"/>
        <v>4348.8737853582215</v>
      </c>
      <c r="BN214" s="5">
        <f t="shared" si="25"/>
        <v>1740.8031497959742</v>
      </c>
      <c r="BO214" s="35">
        <f t="shared" si="26"/>
        <v>4.83914149560601E-2</v>
      </c>
      <c r="BP214" s="5">
        <f t="shared" si="27"/>
        <v>2608.0706355622474</v>
      </c>
      <c r="BQ214" s="35">
        <f t="shared" si="28"/>
        <v>7.2499999999999981E-2</v>
      </c>
      <c r="BR214" s="5">
        <f t="shared" si="54"/>
        <v>207560.14622914785</v>
      </c>
      <c r="BS214" s="5">
        <f t="shared" si="55"/>
        <v>701354.47491072048</v>
      </c>
      <c r="BT214" s="5">
        <f t="shared" si="29"/>
        <v>429939.85377085191</v>
      </c>
      <c r="BU214" s="5">
        <f t="shared" si="30"/>
        <v>908914.6211398684</v>
      </c>
      <c r="BV214" s="150"/>
      <c r="BW214" s="2">
        <v>209</v>
      </c>
      <c r="BX214" s="118">
        <v>51196</v>
      </c>
      <c r="BY214" s="5">
        <f t="shared" si="56"/>
        <v>426731.09886893164</v>
      </c>
      <c r="BZ214" s="5">
        <f t="shared" si="57"/>
        <v>4241.3034067672888</v>
      </c>
      <c r="CA214" s="5">
        <f t="shared" si="31"/>
        <v>1752.0386633651874</v>
      </c>
      <c r="CB214" s="35">
        <f t="shared" si="32"/>
        <v>4.9268647202204058E-2</v>
      </c>
      <c r="CC214" s="5">
        <f t="shared" si="33"/>
        <v>2489.2647434021014</v>
      </c>
      <c r="CD214" s="35">
        <f t="shared" si="34"/>
        <v>7.0000000000000007E-2</v>
      </c>
      <c r="CE214" s="5">
        <f t="shared" si="58"/>
        <v>212520.93979443307</v>
      </c>
      <c r="CF214" s="5">
        <f t="shared" si="59"/>
        <v>673911.4722199305</v>
      </c>
      <c r="CG214" s="5">
        <f t="shared" si="35"/>
        <v>424979.06020556646</v>
      </c>
      <c r="CH214" s="5">
        <f t="shared" si="36"/>
        <v>886432.41201436357</v>
      </c>
    </row>
    <row r="215" spans="9:86" ht="14.25" customHeight="1">
      <c r="I215" s="150"/>
      <c r="J215" s="2">
        <v>210</v>
      </c>
      <c r="K215" s="118">
        <v>51227</v>
      </c>
      <c r="L215" s="5">
        <f t="shared" si="37"/>
        <v>449062.26426387101</v>
      </c>
      <c r="M215" s="5">
        <f t="shared" si="0"/>
        <v>4789.3246008246488</v>
      </c>
      <c r="N215" s="5">
        <f t="shared" si="1"/>
        <v>1702.0215340105356</v>
      </c>
      <c r="O215" s="35">
        <f t="shared" si="2"/>
        <v>4.548201893919334E-2</v>
      </c>
      <c r="P215" s="5">
        <f t="shared" si="3"/>
        <v>3087.3030668141132</v>
      </c>
      <c r="Q215" s="35">
        <f t="shared" si="4"/>
        <v>8.2500000000000004E-2</v>
      </c>
      <c r="R215" s="5">
        <f t="shared" si="38"/>
        <v>190139.75727013976</v>
      </c>
      <c r="S215" s="5">
        <f t="shared" si="39"/>
        <v>815618.40890303638</v>
      </c>
      <c r="T215" s="5">
        <f t="shared" si="5"/>
        <v>447360.24272986047</v>
      </c>
      <c r="U215" s="5">
        <f t="shared" si="6"/>
        <v>1005758.1661731761</v>
      </c>
      <c r="V215" s="150"/>
      <c r="W215" s="2">
        <v>210</v>
      </c>
      <c r="X215" s="118">
        <v>51227</v>
      </c>
      <c r="Y215" s="5">
        <f t="shared" si="40"/>
        <v>444392.30387310655</v>
      </c>
      <c r="Z215" s="5">
        <f t="shared" si="41"/>
        <v>4677.7491584810314</v>
      </c>
      <c r="AA215" s="5">
        <f t="shared" si="7"/>
        <v>1715.1337993269876</v>
      </c>
      <c r="AB215" s="35">
        <f t="shared" si="8"/>
        <v>4.6314045973669248E-2</v>
      </c>
      <c r="AC215" s="5">
        <f t="shared" si="9"/>
        <v>2962.6153591540437</v>
      </c>
      <c r="AD215" s="35">
        <f t="shared" si="10"/>
        <v>0.08</v>
      </c>
      <c r="AE215" s="5">
        <f t="shared" si="42"/>
        <v>194822.82992622061</v>
      </c>
      <c r="AF215" s="5">
        <f t="shared" si="43"/>
        <v>787504.49335479597</v>
      </c>
      <c r="AG215" s="5">
        <f t="shared" si="11"/>
        <v>442677.17007377953</v>
      </c>
      <c r="AH215" s="5">
        <f t="shared" si="12"/>
        <v>982327.32328101655</v>
      </c>
      <c r="AI215" s="150"/>
      <c r="AJ215" s="2">
        <v>210</v>
      </c>
      <c r="AK215" s="118">
        <v>51227</v>
      </c>
      <c r="AL215" s="5">
        <f t="shared" si="44"/>
        <v>439647.80958364304</v>
      </c>
      <c r="AM215" s="5">
        <f t="shared" si="45"/>
        <v>4567.1280654389093</v>
      </c>
      <c r="AN215" s="5">
        <f t="shared" si="13"/>
        <v>1727.7359618778814</v>
      </c>
      <c r="AO215" s="35">
        <f t="shared" si="14"/>
        <v>4.7157818350486179E-2</v>
      </c>
      <c r="AP215" s="5">
        <f t="shared" si="15"/>
        <v>2839.3921035610279</v>
      </c>
      <c r="AQ215" s="35">
        <f t="shared" si="16"/>
        <v>7.7499999999999999E-2</v>
      </c>
      <c r="AR215" s="5">
        <f t="shared" si="46"/>
        <v>199579.9263782349</v>
      </c>
      <c r="AS215" s="5">
        <f t="shared" si="47"/>
        <v>759516.96736393601</v>
      </c>
      <c r="AT215" s="5">
        <f t="shared" si="17"/>
        <v>437920.07362176519</v>
      </c>
      <c r="AU215" s="5">
        <f t="shared" si="18"/>
        <v>959096.89374217088</v>
      </c>
      <c r="AV215" s="150"/>
      <c r="AW215" s="2">
        <v>210</v>
      </c>
      <c r="AX215" s="118">
        <v>51227</v>
      </c>
      <c r="AY215" s="5">
        <f t="shared" si="48"/>
        <v>434829.90516960109</v>
      </c>
      <c r="AZ215" s="5">
        <f t="shared" si="49"/>
        <v>4457.4924920239573</v>
      </c>
      <c r="BA215" s="5">
        <f t="shared" si="19"/>
        <v>1739.8055847139508</v>
      </c>
      <c r="BB215" s="35">
        <f t="shared" si="20"/>
        <v>4.8013411148491003E-2</v>
      </c>
      <c r="BC215" s="5">
        <f t="shared" si="21"/>
        <v>2717.6869073100065</v>
      </c>
      <c r="BD215" s="35">
        <f t="shared" si="22"/>
        <v>7.4999999999999997E-2</v>
      </c>
      <c r="BE215" s="5">
        <f t="shared" si="50"/>
        <v>204409.90041511276</v>
      </c>
      <c r="BF215" s="5">
        <f t="shared" si="51"/>
        <v>731663.52290991845</v>
      </c>
      <c r="BG215" s="5">
        <f t="shared" si="23"/>
        <v>433090.09958488715</v>
      </c>
      <c r="BH215" s="5">
        <f t="shared" si="24"/>
        <v>936073.42332503118</v>
      </c>
      <c r="BI215" s="150"/>
      <c r="BJ215" s="2">
        <v>210</v>
      </c>
      <c r="BK215" s="118">
        <v>51227</v>
      </c>
      <c r="BL215" s="5">
        <f t="shared" si="52"/>
        <v>429939.85377085191</v>
      </c>
      <c r="BM215" s="5">
        <f t="shared" si="53"/>
        <v>4348.8737853582215</v>
      </c>
      <c r="BN215" s="5">
        <f t="shared" si="25"/>
        <v>1751.3205021593244</v>
      </c>
      <c r="BO215" s="35">
        <f t="shared" si="26"/>
        <v>4.888089773857731E-2</v>
      </c>
      <c r="BP215" s="5">
        <f t="shared" si="27"/>
        <v>2597.5532831988971</v>
      </c>
      <c r="BQ215" s="35">
        <f t="shared" si="28"/>
        <v>7.2500000000000009E-2</v>
      </c>
      <c r="BR215" s="5">
        <f t="shared" si="54"/>
        <v>209311.46673130718</v>
      </c>
      <c r="BS215" s="5">
        <f t="shared" si="55"/>
        <v>703952.02819391934</v>
      </c>
      <c r="BT215" s="5">
        <f t="shared" si="29"/>
        <v>428188.53326869261</v>
      </c>
      <c r="BU215" s="5">
        <f t="shared" si="30"/>
        <v>913263.49492522655</v>
      </c>
      <c r="BV215" s="150"/>
      <c r="BW215" s="2">
        <v>210</v>
      </c>
      <c r="BX215" s="118">
        <v>51227</v>
      </c>
      <c r="BY215" s="5">
        <f t="shared" si="56"/>
        <v>424979.06020556646</v>
      </c>
      <c r="BZ215" s="5">
        <f t="shared" si="57"/>
        <v>4241.3034067672888</v>
      </c>
      <c r="CA215" s="5">
        <f t="shared" si="31"/>
        <v>1762.2588889014842</v>
      </c>
      <c r="CB215" s="35">
        <f t="shared" si="32"/>
        <v>4.9760349737205292E-2</v>
      </c>
      <c r="CC215" s="5">
        <f t="shared" si="33"/>
        <v>2479.0445178658047</v>
      </c>
      <c r="CD215" s="35">
        <f t="shared" si="34"/>
        <v>7.0000000000000007E-2</v>
      </c>
      <c r="CE215" s="5">
        <f t="shared" si="58"/>
        <v>214283.19868333454</v>
      </c>
      <c r="CF215" s="5">
        <f t="shared" si="59"/>
        <v>676390.51673779625</v>
      </c>
      <c r="CG215" s="5">
        <f t="shared" si="35"/>
        <v>423216.80131666496</v>
      </c>
      <c r="CH215" s="5">
        <f t="shared" si="36"/>
        <v>890673.71542113076</v>
      </c>
    </row>
    <row r="216" spans="9:86" ht="14.25" customHeight="1">
      <c r="I216" s="150"/>
      <c r="J216" s="2">
        <v>211</v>
      </c>
      <c r="K216" s="118">
        <v>51257</v>
      </c>
      <c r="L216" s="5">
        <f t="shared" si="37"/>
        <v>447360.24272986047</v>
      </c>
      <c r="M216" s="5">
        <f t="shared" si="0"/>
        <v>4789.3246008246488</v>
      </c>
      <c r="N216" s="5">
        <f t="shared" si="1"/>
        <v>1713.7229320568581</v>
      </c>
      <c r="O216" s="35">
        <f t="shared" si="2"/>
        <v>4.5968937827808545E-2</v>
      </c>
      <c r="P216" s="5">
        <f t="shared" si="3"/>
        <v>3075.6016687677907</v>
      </c>
      <c r="Q216" s="35">
        <f t="shared" si="4"/>
        <v>8.2500000000000004E-2</v>
      </c>
      <c r="R216" s="5">
        <f t="shared" si="38"/>
        <v>191853.4802021966</v>
      </c>
      <c r="S216" s="5">
        <f t="shared" si="39"/>
        <v>818694.01057180413</v>
      </c>
      <c r="T216" s="5">
        <f t="shared" si="5"/>
        <v>445646.5197978036</v>
      </c>
      <c r="U216" s="5">
        <f t="shared" si="6"/>
        <v>1010547.4907740008</v>
      </c>
      <c r="V216" s="150"/>
      <c r="W216" s="2">
        <v>211</v>
      </c>
      <c r="X216" s="118">
        <v>51257</v>
      </c>
      <c r="Y216" s="5">
        <f t="shared" si="40"/>
        <v>442677.17007377953</v>
      </c>
      <c r="Z216" s="5">
        <f t="shared" si="41"/>
        <v>4677.7491584810314</v>
      </c>
      <c r="AA216" s="5">
        <f t="shared" si="7"/>
        <v>1726.5680246558345</v>
      </c>
      <c r="AB216" s="35">
        <f t="shared" si="8"/>
        <v>4.6803444352951105E-2</v>
      </c>
      <c r="AC216" s="5">
        <f t="shared" si="9"/>
        <v>2951.1811338251969</v>
      </c>
      <c r="AD216" s="35">
        <f t="shared" si="10"/>
        <v>7.9999999999999988E-2</v>
      </c>
      <c r="AE216" s="5">
        <f t="shared" si="42"/>
        <v>196549.39795087645</v>
      </c>
      <c r="AF216" s="5">
        <f t="shared" si="43"/>
        <v>790455.67448862118</v>
      </c>
      <c r="AG216" s="5">
        <f t="shared" si="11"/>
        <v>440950.60204912367</v>
      </c>
      <c r="AH216" s="5">
        <f t="shared" si="12"/>
        <v>987005.07243949757</v>
      </c>
      <c r="AI216" s="150"/>
      <c r="AJ216" s="2">
        <v>211</v>
      </c>
      <c r="AK216" s="118">
        <v>51257</v>
      </c>
      <c r="AL216" s="5">
        <f t="shared" si="44"/>
        <v>437920.07362176519</v>
      </c>
      <c r="AM216" s="5">
        <f t="shared" si="45"/>
        <v>4567.1280654389093</v>
      </c>
      <c r="AN216" s="5">
        <f t="shared" si="13"/>
        <v>1738.8942566316759</v>
      </c>
      <c r="AO216" s="35">
        <f t="shared" si="14"/>
        <v>4.7649633658042499E-2</v>
      </c>
      <c r="AP216" s="5">
        <f t="shared" si="15"/>
        <v>2828.2338088072333</v>
      </c>
      <c r="AQ216" s="35">
        <f t="shared" si="16"/>
        <v>7.7499999999999999E-2</v>
      </c>
      <c r="AR216" s="5">
        <f t="shared" si="46"/>
        <v>201318.82063486657</v>
      </c>
      <c r="AS216" s="5">
        <f t="shared" si="47"/>
        <v>762345.20117274323</v>
      </c>
      <c r="AT216" s="5">
        <f t="shared" si="17"/>
        <v>436181.17936513352</v>
      </c>
      <c r="AU216" s="5">
        <f t="shared" si="18"/>
        <v>963664.02180760982</v>
      </c>
      <c r="AV216" s="150"/>
      <c r="AW216" s="2">
        <v>211</v>
      </c>
      <c r="AX216" s="118">
        <v>51257</v>
      </c>
      <c r="AY216" s="5">
        <f t="shared" si="48"/>
        <v>433090.09958488715</v>
      </c>
      <c r="AZ216" s="5">
        <f t="shared" si="49"/>
        <v>4457.4924920239573</v>
      </c>
      <c r="BA216" s="5">
        <f t="shared" si="19"/>
        <v>1750.6793696184127</v>
      </c>
      <c r="BB216" s="35">
        <f t="shared" si="20"/>
        <v>4.8507579498023784E-2</v>
      </c>
      <c r="BC216" s="5">
        <f t="shared" si="21"/>
        <v>2706.8131224055446</v>
      </c>
      <c r="BD216" s="35">
        <f t="shared" si="22"/>
        <v>7.4999999999999997E-2</v>
      </c>
      <c r="BE216" s="5">
        <f t="shared" si="50"/>
        <v>206160.57978473118</v>
      </c>
      <c r="BF216" s="5">
        <f t="shared" si="51"/>
        <v>734370.336032324</v>
      </c>
      <c r="BG216" s="5">
        <f t="shared" si="23"/>
        <v>431339.42021526874</v>
      </c>
      <c r="BH216" s="5">
        <f t="shared" si="24"/>
        <v>940530.91581705515</v>
      </c>
      <c r="BI216" s="150"/>
      <c r="BJ216" s="2">
        <v>211</v>
      </c>
      <c r="BK216" s="118">
        <v>51257</v>
      </c>
      <c r="BL216" s="5">
        <f t="shared" si="52"/>
        <v>428188.53326869261</v>
      </c>
      <c r="BM216" s="5">
        <f t="shared" si="53"/>
        <v>4348.8737853582215</v>
      </c>
      <c r="BN216" s="5">
        <f t="shared" si="25"/>
        <v>1761.9013968598706</v>
      </c>
      <c r="BO216" s="35">
        <f t="shared" si="26"/>
        <v>4.9377353944812713E-2</v>
      </c>
      <c r="BP216" s="5">
        <f t="shared" si="27"/>
        <v>2586.9723884983509</v>
      </c>
      <c r="BQ216" s="35">
        <f t="shared" si="28"/>
        <v>7.2499999999999981E-2</v>
      </c>
      <c r="BR216" s="5">
        <f t="shared" si="54"/>
        <v>211073.36812816706</v>
      </c>
      <c r="BS216" s="5">
        <f t="shared" si="55"/>
        <v>706539.00058241771</v>
      </c>
      <c r="BT216" s="5">
        <f t="shared" si="29"/>
        <v>426426.63187183277</v>
      </c>
      <c r="BU216" s="5">
        <f t="shared" si="30"/>
        <v>917612.36871058471</v>
      </c>
      <c r="BV216" s="150"/>
      <c r="BW216" s="2">
        <v>211</v>
      </c>
      <c r="BX216" s="118">
        <v>51257</v>
      </c>
      <c r="BY216" s="5">
        <f t="shared" si="56"/>
        <v>423216.80131666496</v>
      </c>
      <c r="BZ216" s="5">
        <f t="shared" si="57"/>
        <v>4241.3034067672888</v>
      </c>
      <c r="CA216" s="5">
        <f t="shared" si="31"/>
        <v>1772.5387324200765</v>
      </c>
      <c r="CB216" s="35">
        <f t="shared" si="32"/>
        <v>5.0259027342172184E-2</v>
      </c>
      <c r="CC216" s="5">
        <f t="shared" si="33"/>
        <v>2468.7646743472123</v>
      </c>
      <c r="CD216" s="35">
        <f t="shared" si="34"/>
        <v>7.0000000000000007E-2</v>
      </c>
      <c r="CE216" s="5">
        <f t="shared" si="58"/>
        <v>216055.73741575461</v>
      </c>
      <c r="CF216" s="5">
        <f t="shared" si="59"/>
        <v>678859.28141214349</v>
      </c>
      <c r="CG216" s="5">
        <f t="shared" si="35"/>
        <v>421444.26258424489</v>
      </c>
      <c r="CH216" s="5">
        <f t="shared" si="36"/>
        <v>894915.01882789808</v>
      </c>
    </row>
    <row r="217" spans="9:86" ht="14.25" customHeight="1">
      <c r="I217" s="150"/>
      <c r="J217" s="2">
        <v>212</v>
      </c>
      <c r="K217" s="118">
        <v>51288</v>
      </c>
      <c r="L217" s="5">
        <f t="shared" si="37"/>
        <v>445646.5197978036</v>
      </c>
      <c r="M217" s="5">
        <f t="shared" si="0"/>
        <v>4789.3246008246488</v>
      </c>
      <c r="N217" s="5">
        <f t="shared" si="1"/>
        <v>1725.5047772147491</v>
      </c>
      <c r="O217" s="35">
        <f t="shared" si="2"/>
        <v>4.6462962026432145E-2</v>
      </c>
      <c r="P217" s="5">
        <f t="shared" si="3"/>
        <v>3063.8198236098997</v>
      </c>
      <c r="Q217" s="35">
        <f t="shared" si="4"/>
        <v>8.2500000000000004E-2</v>
      </c>
      <c r="R217" s="5">
        <f t="shared" si="38"/>
        <v>193578.98497941135</v>
      </c>
      <c r="S217" s="5">
        <f t="shared" si="39"/>
        <v>821757.83039541403</v>
      </c>
      <c r="T217" s="5">
        <f t="shared" si="5"/>
        <v>443921.01502058888</v>
      </c>
      <c r="U217" s="5">
        <f t="shared" si="6"/>
        <v>1015336.8153748254</v>
      </c>
      <c r="V217" s="150"/>
      <c r="W217" s="2">
        <v>212</v>
      </c>
      <c r="X217" s="118">
        <v>51288</v>
      </c>
      <c r="Y217" s="5">
        <f t="shared" si="40"/>
        <v>440950.60204912367</v>
      </c>
      <c r="Z217" s="5">
        <f t="shared" si="41"/>
        <v>4677.7491584810314</v>
      </c>
      <c r="AA217" s="5">
        <f t="shared" si="7"/>
        <v>1738.0784781535399</v>
      </c>
      <c r="AB217" s="35">
        <f t="shared" si="8"/>
        <v>4.7299950699509263E-2</v>
      </c>
      <c r="AC217" s="5">
        <f t="shared" si="9"/>
        <v>2939.6706803274915</v>
      </c>
      <c r="AD217" s="35">
        <f t="shared" si="10"/>
        <v>0.08</v>
      </c>
      <c r="AE217" s="5">
        <f t="shared" si="42"/>
        <v>198287.47642902998</v>
      </c>
      <c r="AF217" s="5">
        <f t="shared" si="43"/>
        <v>793395.34516894864</v>
      </c>
      <c r="AG217" s="5">
        <f t="shared" si="11"/>
        <v>439212.52357097011</v>
      </c>
      <c r="AH217" s="5">
        <f t="shared" si="12"/>
        <v>991682.82159797859</v>
      </c>
      <c r="AI217" s="150"/>
      <c r="AJ217" s="2">
        <v>212</v>
      </c>
      <c r="AK217" s="118">
        <v>51288</v>
      </c>
      <c r="AL217" s="5">
        <f t="shared" si="44"/>
        <v>436181.17936513352</v>
      </c>
      <c r="AM217" s="5">
        <f t="shared" si="45"/>
        <v>4567.1280654389093</v>
      </c>
      <c r="AN217" s="5">
        <f t="shared" si="13"/>
        <v>1750.1246153724219</v>
      </c>
      <c r="AO217" s="35">
        <f t="shared" si="14"/>
        <v>4.814855930977345E-2</v>
      </c>
      <c r="AP217" s="5">
        <f t="shared" si="15"/>
        <v>2817.0034500664874</v>
      </c>
      <c r="AQ217" s="35">
        <f t="shared" si="16"/>
        <v>7.7499999999999999E-2</v>
      </c>
      <c r="AR217" s="5">
        <f t="shared" si="46"/>
        <v>203068.94525023899</v>
      </c>
      <c r="AS217" s="5">
        <f t="shared" si="47"/>
        <v>765162.20462280966</v>
      </c>
      <c r="AT217" s="5">
        <f t="shared" si="17"/>
        <v>434431.05474976107</v>
      </c>
      <c r="AU217" s="5">
        <f t="shared" si="18"/>
        <v>968231.14987304865</v>
      </c>
      <c r="AV217" s="150"/>
      <c r="AW217" s="2">
        <v>212</v>
      </c>
      <c r="AX217" s="118">
        <v>51288</v>
      </c>
      <c r="AY217" s="5">
        <f t="shared" si="48"/>
        <v>431339.42021526874</v>
      </c>
      <c r="AZ217" s="5">
        <f t="shared" si="49"/>
        <v>4457.4924920239573</v>
      </c>
      <c r="BA217" s="5">
        <f t="shared" si="19"/>
        <v>1761.621115678528</v>
      </c>
      <c r="BB217" s="35">
        <f t="shared" si="20"/>
        <v>4.9008860302154296E-2</v>
      </c>
      <c r="BC217" s="5">
        <f t="shared" si="21"/>
        <v>2695.8713763454293</v>
      </c>
      <c r="BD217" s="35">
        <f t="shared" si="22"/>
        <v>7.4999999999999997E-2</v>
      </c>
      <c r="BE217" s="5">
        <f t="shared" si="50"/>
        <v>207922.20090040969</v>
      </c>
      <c r="BF217" s="5">
        <f t="shared" si="51"/>
        <v>737066.2074086694</v>
      </c>
      <c r="BG217" s="5">
        <f t="shared" si="23"/>
        <v>429577.79909959022</v>
      </c>
      <c r="BH217" s="5">
        <f t="shared" si="24"/>
        <v>944988.40830907912</v>
      </c>
      <c r="BI217" s="150"/>
      <c r="BJ217" s="2">
        <v>212</v>
      </c>
      <c r="BK217" s="118">
        <v>51288</v>
      </c>
      <c r="BL217" s="5">
        <f t="shared" si="52"/>
        <v>426426.63187183277</v>
      </c>
      <c r="BM217" s="5">
        <f t="shared" si="53"/>
        <v>4348.8737853582215</v>
      </c>
      <c r="BN217" s="5">
        <f t="shared" si="25"/>
        <v>1772.5462177992322</v>
      </c>
      <c r="BO217" s="35">
        <f t="shared" si="26"/>
        <v>4.9880924463423029E-2</v>
      </c>
      <c r="BP217" s="5">
        <f t="shared" si="27"/>
        <v>2576.3275675589894</v>
      </c>
      <c r="BQ217" s="35">
        <f t="shared" si="28"/>
        <v>7.2499999999999981E-2</v>
      </c>
      <c r="BR217" s="5">
        <f t="shared" si="54"/>
        <v>212845.9143459663</v>
      </c>
      <c r="BS217" s="5">
        <f t="shared" si="55"/>
        <v>709115.32814997667</v>
      </c>
      <c r="BT217" s="5">
        <f t="shared" si="29"/>
        <v>424654.08565403352</v>
      </c>
      <c r="BU217" s="5">
        <f t="shared" si="30"/>
        <v>921961.24249594298</v>
      </c>
      <c r="BV217" s="150"/>
      <c r="BW217" s="2">
        <v>212</v>
      </c>
      <c r="BX217" s="118">
        <v>51288</v>
      </c>
      <c r="BY217" s="5">
        <f t="shared" si="56"/>
        <v>421444.26258424489</v>
      </c>
      <c r="BZ217" s="5">
        <f t="shared" si="57"/>
        <v>4241.3034067672888</v>
      </c>
      <c r="CA217" s="5">
        <f t="shared" si="31"/>
        <v>1782.8785416925271</v>
      </c>
      <c r="CB217" s="35">
        <f t="shared" si="32"/>
        <v>5.0764820878380447E-2</v>
      </c>
      <c r="CC217" s="5">
        <f t="shared" si="33"/>
        <v>2458.4248650747618</v>
      </c>
      <c r="CD217" s="35">
        <f t="shared" si="34"/>
        <v>6.9999999999999993E-2</v>
      </c>
      <c r="CE217" s="5">
        <f t="shared" si="58"/>
        <v>217838.61595744715</v>
      </c>
      <c r="CF217" s="5">
        <f t="shared" si="59"/>
        <v>681317.7062772183</v>
      </c>
      <c r="CG217" s="5">
        <f t="shared" si="35"/>
        <v>419661.38404255238</v>
      </c>
      <c r="CH217" s="5">
        <f t="shared" si="36"/>
        <v>899156.32223466551</v>
      </c>
    </row>
    <row r="218" spans="9:86" ht="14.25" customHeight="1">
      <c r="I218" s="150"/>
      <c r="J218" s="2">
        <v>213</v>
      </c>
      <c r="K218" s="118">
        <v>51318</v>
      </c>
      <c r="L218" s="5">
        <f t="shared" si="37"/>
        <v>443921.01502058888</v>
      </c>
      <c r="M218" s="5">
        <f t="shared" si="0"/>
        <v>4789.3246008246488</v>
      </c>
      <c r="N218" s="5">
        <f t="shared" si="1"/>
        <v>1737.3676225581003</v>
      </c>
      <c r="O218" s="35">
        <f t="shared" si="2"/>
        <v>4.6964236351212746E-2</v>
      </c>
      <c r="P218" s="5">
        <f t="shared" si="3"/>
        <v>3051.9569782665485</v>
      </c>
      <c r="Q218" s="35">
        <f t="shared" si="4"/>
        <v>8.2500000000000004E-2</v>
      </c>
      <c r="R218" s="5">
        <f t="shared" si="38"/>
        <v>195316.35260196944</v>
      </c>
      <c r="S218" s="5">
        <f t="shared" si="39"/>
        <v>824809.78737368062</v>
      </c>
      <c r="T218" s="5">
        <f t="shared" si="5"/>
        <v>442183.64739803079</v>
      </c>
      <c r="U218" s="5">
        <f t="shared" si="6"/>
        <v>1020126.13997565</v>
      </c>
      <c r="V218" s="150"/>
      <c r="W218" s="2">
        <v>213</v>
      </c>
      <c r="X218" s="118">
        <v>51318</v>
      </c>
      <c r="Y218" s="5">
        <f t="shared" si="40"/>
        <v>439212.52357097011</v>
      </c>
      <c r="Z218" s="5">
        <f t="shared" si="41"/>
        <v>4677.7491584810314</v>
      </c>
      <c r="AA218" s="5">
        <f t="shared" si="7"/>
        <v>1749.6656680078972</v>
      </c>
      <c r="AB218" s="35">
        <f t="shared" si="8"/>
        <v>4.7803709797227881E-2</v>
      </c>
      <c r="AC218" s="5">
        <f t="shared" si="9"/>
        <v>2928.0834904731341</v>
      </c>
      <c r="AD218" s="35">
        <f t="shared" si="10"/>
        <v>0.08</v>
      </c>
      <c r="AE218" s="5">
        <f t="shared" si="42"/>
        <v>200037.14209703787</v>
      </c>
      <c r="AF218" s="5">
        <f t="shared" si="43"/>
        <v>796323.42865942174</v>
      </c>
      <c r="AG218" s="5">
        <f t="shared" si="11"/>
        <v>437462.85790296219</v>
      </c>
      <c r="AH218" s="5">
        <f t="shared" si="12"/>
        <v>996360.57075645961</v>
      </c>
      <c r="AI218" s="150"/>
      <c r="AJ218" s="2">
        <v>213</v>
      </c>
      <c r="AK218" s="118">
        <v>51318</v>
      </c>
      <c r="AL218" s="5">
        <f t="shared" si="44"/>
        <v>434431.05474976107</v>
      </c>
      <c r="AM218" s="5">
        <f t="shared" si="45"/>
        <v>4567.1280654389093</v>
      </c>
      <c r="AN218" s="5">
        <f t="shared" si="13"/>
        <v>1761.4275035133692</v>
      </c>
      <c r="AO218" s="35">
        <f t="shared" si="14"/>
        <v>4.8654740058432837E-2</v>
      </c>
      <c r="AP218" s="5">
        <f t="shared" si="15"/>
        <v>2805.7005619255401</v>
      </c>
      <c r="AQ218" s="35">
        <f t="shared" si="16"/>
        <v>7.7499999999999999E-2</v>
      </c>
      <c r="AR218" s="5">
        <f t="shared" si="46"/>
        <v>204830.37275375237</v>
      </c>
      <c r="AS218" s="5">
        <f t="shared" si="47"/>
        <v>767967.90518473519</v>
      </c>
      <c r="AT218" s="5">
        <f t="shared" si="17"/>
        <v>432669.62724624772</v>
      </c>
      <c r="AU218" s="5">
        <f t="shared" si="18"/>
        <v>972798.27793848759</v>
      </c>
      <c r="AV218" s="150"/>
      <c r="AW218" s="2">
        <v>213</v>
      </c>
      <c r="AX218" s="118">
        <v>51318</v>
      </c>
      <c r="AY218" s="5">
        <f t="shared" si="48"/>
        <v>429577.79909959022</v>
      </c>
      <c r="AZ218" s="5">
        <f t="shared" si="49"/>
        <v>4457.4924920239573</v>
      </c>
      <c r="BA218" s="5">
        <f t="shared" si="19"/>
        <v>1772.6312476515186</v>
      </c>
      <c r="BB218" s="35">
        <f t="shared" si="20"/>
        <v>4.9517398283626793E-2</v>
      </c>
      <c r="BC218" s="5">
        <f t="shared" si="21"/>
        <v>2684.8612443724387</v>
      </c>
      <c r="BD218" s="35">
        <f t="shared" si="22"/>
        <v>7.4999999999999997E-2</v>
      </c>
      <c r="BE218" s="5">
        <f t="shared" si="50"/>
        <v>209694.83214806122</v>
      </c>
      <c r="BF218" s="5">
        <f t="shared" si="51"/>
        <v>739751.06865304185</v>
      </c>
      <c r="BG218" s="5">
        <f t="shared" si="23"/>
        <v>427805.16785193869</v>
      </c>
      <c r="BH218" s="5">
        <f t="shared" si="24"/>
        <v>949445.9008011031</v>
      </c>
      <c r="BI218" s="150"/>
      <c r="BJ218" s="2">
        <v>213</v>
      </c>
      <c r="BK218" s="118">
        <v>51318</v>
      </c>
      <c r="BL218" s="5">
        <f t="shared" si="52"/>
        <v>424654.08565403352</v>
      </c>
      <c r="BM218" s="5">
        <f t="shared" si="53"/>
        <v>4348.8737853582215</v>
      </c>
      <c r="BN218" s="5">
        <f t="shared" si="25"/>
        <v>1783.2553511984356</v>
      </c>
      <c r="BO218" s="35">
        <f t="shared" si="26"/>
        <v>5.0391753988245122E-2</v>
      </c>
      <c r="BP218" s="5">
        <f t="shared" si="27"/>
        <v>2565.6184341597859</v>
      </c>
      <c r="BQ218" s="35">
        <f t="shared" si="28"/>
        <v>7.2499999999999995E-2</v>
      </c>
      <c r="BR218" s="5">
        <f t="shared" si="54"/>
        <v>214629.16969716473</v>
      </c>
      <c r="BS218" s="5">
        <f t="shared" si="55"/>
        <v>711680.94658413646</v>
      </c>
      <c r="BT218" s="5">
        <f t="shared" si="29"/>
        <v>422870.83030283509</v>
      </c>
      <c r="BU218" s="5">
        <f t="shared" si="30"/>
        <v>926310.11628130125</v>
      </c>
      <c r="BV218" s="150"/>
      <c r="BW218" s="2">
        <v>213</v>
      </c>
      <c r="BX218" s="118">
        <v>51318</v>
      </c>
      <c r="BY218" s="5">
        <f t="shared" si="56"/>
        <v>419661.38404255238</v>
      </c>
      <c r="BZ218" s="5">
        <f t="shared" si="57"/>
        <v>4241.3034067672888</v>
      </c>
      <c r="CA218" s="5">
        <f t="shared" si="31"/>
        <v>1793.2786665190665</v>
      </c>
      <c r="CB218" s="35">
        <f t="shared" si="32"/>
        <v>5.1277875011837643E-2</v>
      </c>
      <c r="CC218" s="5">
        <f t="shared" si="33"/>
        <v>2448.0247402482223</v>
      </c>
      <c r="CD218" s="35">
        <f t="shared" si="34"/>
        <v>7.0000000000000007E-2</v>
      </c>
      <c r="CE218" s="5">
        <f t="shared" si="58"/>
        <v>219631.89462396622</v>
      </c>
      <c r="CF218" s="5">
        <f t="shared" si="59"/>
        <v>683765.73101746652</v>
      </c>
      <c r="CG218" s="5">
        <f t="shared" si="35"/>
        <v>417868.10537603329</v>
      </c>
      <c r="CH218" s="5">
        <f t="shared" si="36"/>
        <v>903397.62564143271</v>
      </c>
    </row>
    <row r="219" spans="9:86" ht="14.25" customHeight="1">
      <c r="I219" s="150"/>
      <c r="J219" s="2">
        <v>214</v>
      </c>
      <c r="K219" s="118">
        <v>51349</v>
      </c>
      <c r="L219" s="5">
        <f t="shared" si="37"/>
        <v>442183.64739803079</v>
      </c>
      <c r="M219" s="5">
        <f t="shared" si="0"/>
        <v>4789.3246008246488</v>
      </c>
      <c r="N219" s="5">
        <f t="shared" si="1"/>
        <v>1749.312024963187</v>
      </c>
      <c r="O219" s="35">
        <f t="shared" si="2"/>
        <v>4.7472909554845122E-2</v>
      </c>
      <c r="P219" s="5">
        <f t="shared" si="3"/>
        <v>3040.0125758614618</v>
      </c>
      <c r="Q219" s="35">
        <f t="shared" si="4"/>
        <v>8.2500000000000004E-2</v>
      </c>
      <c r="R219" s="5">
        <f t="shared" si="38"/>
        <v>197065.66462693262</v>
      </c>
      <c r="S219" s="5">
        <f t="shared" si="39"/>
        <v>827849.79994954204</v>
      </c>
      <c r="T219" s="5">
        <f t="shared" si="5"/>
        <v>440434.33537306759</v>
      </c>
      <c r="U219" s="5">
        <f t="shared" si="6"/>
        <v>1024915.4645764746</v>
      </c>
      <c r="V219" s="150"/>
      <c r="W219" s="2">
        <v>214</v>
      </c>
      <c r="X219" s="118">
        <v>51349</v>
      </c>
      <c r="Y219" s="5">
        <f t="shared" si="40"/>
        <v>437462.85790296219</v>
      </c>
      <c r="Z219" s="5">
        <f t="shared" si="41"/>
        <v>4677.7491584810314</v>
      </c>
      <c r="AA219" s="5">
        <f t="shared" si="7"/>
        <v>1761.3301057946164</v>
      </c>
      <c r="AB219" s="35">
        <f t="shared" si="8"/>
        <v>4.8314870366031777E-2</v>
      </c>
      <c r="AC219" s="5">
        <f t="shared" si="9"/>
        <v>2916.4190526864149</v>
      </c>
      <c r="AD219" s="35">
        <f t="shared" si="10"/>
        <v>0.08</v>
      </c>
      <c r="AE219" s="5">
        <f t="shared" si="42"/>
        <v>201798.47220283249</v>
      </c>
      <c r="AF219" s="5">
        <f t="shared" si="43"/>
        <v>799239.84771210817</v>
      </c>
      <c r="AG219" s="5">
        <f t="shared" si="11"/>
        <v>435701.5277971676</v>
      </c>
      <c r="AH219" s="5">
        <f t="shared" si="12"/>
        <v>1001038.3199149406</v>
      </c>
      <c r="AI219" s="150"/>
      <c r="AJ219" s="2">
        <v>214</v>
      </c>
      <c r="AK219" s="118">
        <v>51349</v>
      </c>
      <c r="AL219" s="5">
        <f t="shared" si="44"/>
        <v>432669.62724624772</v>
      </c>
      <c r="AM219" s="5">
        <f t="shared" si="45"/>
        <v>4567.1280654389093</v>
      </c>
      <c r="AN219" s="5">
        <f t="shared" si="13"/>
        <v>1772.8033894735595</v>
      </c>
      <c r="AO219" s="35">
        <f t="shared" si="14"/>
        <v>4.9168324592322551E-2</v>
      </c>
      <c r="AP219" s="5">
        <f t="shared" si="15"/>
        <v>2794.3246759653498</v>
      </c>
      <c r="AQ219" s="35">
        <f t="shared" si="16"/>
        <v>7.7499999999999999E-2</v>
      </c>
      <c r="AR219" s="5">
        <f t="shared" si="46"/>
        <v>206603.17614322592</v>
      </c>
      <c r="AS219" s="5">
        <f t="shared" si="47"/>
        <v>770762.22986070055</v>
      </c>
      <c r="AT219" s="5">
        <f t="shared" si="17"/>
        <v>430896.82385677414</v>
      </c>
      <c r="AU219" s="5">
        <f t="shared" si="18"/>
        <v>977365.40600392641</v>
      </c>
      <c r="AV219" s="150"/>
      <c r="AW219" s="2">
        <v>214</v>
      </c>
      <c r="AX219" s="118">
        <v>51349</v>
      </c>
      <c r="AY219" s="5">
        <f t="shared" si="48"/>
        <v>427805.16785193869</v>
      </c>
      <c r="AZ219" s="5">
        <f t="shared" si="49"/>
        <v>4457.4924920239573</v>
      </c>
      <c r="BA219" s="5">
        <f t="shared" si="19"/>
        <v>1783.7101929493406</v>
      </c>
      <c r="BB219" s="35">
        <f t="shared" si="20"/>
        <v>5.0033342100252717E-2</v>
      </c>
      <c r="BC219" s="5">
        <f t="shared" si="21"/>
        <v>2673.7822990746167</v>
      </c>
      <c r="BD219" s="35">
        <f t="shared" si="22"/>
        <v>7.4999999999999997E-2</v>
      </c>
      <c r="BE219" s="5">
        <f t="shared" si="50"/>
        <v>211478.54234101056</v>
      </c>
      <c r="BF219" s="5">
        <f t="shared" si="51"/>
        <v>742424.85095211642</v>
      </c>
      <c r="BG219" s="5">
        <f t="shared" si="23"/>
        <v>426021.45765898935</v>
      </c>
      <c r="BH219" s="5">
        <f t="shared" si="24"/>
        <v>953903.39329312695</v>
      </c>
      <c r="BI219" s="150"/>
      <c r="BJ219" s="2">
        <v>214</v>
      </c>
      <c r="BK219" s="118">
        <v>51349</v>
      </c>
      <c r="BL219" s="5">
        <f t="shared" si="52"/>
        <v>422870.83030283509</v>
      </c>
      <c r="BM219" s="5">
        <f t="shared" si="53"/>
        <v>4348.8737853582215</v>
      </c>
      <c r="BN219" s="5">
        <f t="shared" si="25"/>
        <v>1794.0291856119261</v>
      </c>
      <c r="BO219" s="35">
        <f t="shared" si="26"/>
        <v>5.0909991147712365E-2</v>
      </c>
      <c r="BP219" s="5">
        <f t="shared" si="27"/>
        <v>2554.8445997462954</v>
      </c>
      <c r="BQ219" s="35">
        <f t="shared" si="28"/>
        <v>7.2499999999999995E-2</v>
      </c>
      <c r="BR219" s="5">
        <f t="shared" si="54"/>
        <v>216423.19888277666</v>
      </c>
      <c r="BS219" s="5">
        <f t="shared" si="55"/>
        <v>714235.79118388274</v>
      </c>
      <c r="BT219" s="5">
        <f t="shared" si="29"/>
        <v>421076.80111722316</v>
      </c>
      <c r="BU219" s="5">
        <f t="shared" si="30"/>
        <v>930658.9900666594</v>
      </c>
      <c r="BV219" s="150"/>
      <c r="BW219" s="2">
        <v>214</v>
      </c>
      <c r="BX219" s="118">
        <v>51349</v>
      </c>
      <c r="BY219" s="5">
        <f t="shared" si="56"/>
        <v>417868.10537603329</v>
      </c>
      <c r="BZ219" s="5">
        <f t="shared" si="57"/>
        <v>4241.3034067672888</v>
      </c>
      <c r="CA219" s="5">
        <f t="shared" si="31"/>
        <v>1803.7394587404278</v>
      </c>
      <c r="CB219" s="35">
        <f t="shared" si="32"/>
        <v>5.1798338342686462E-2</v>
      </c>
      <c r="CC219" s="5">
        <f t="shared" si="33"/>
        <v>2437.563948026861</v>
      </c>
      <c r="CD219" s="35">
        <f t="shared" si="34"/>
        <v>7.0000000000000007E-2</v>
      </c>
      <c r="CE219" s="5">
        <f t="shared" si="58"/>
        <v>221435.63408270665</v>
      </c>
      <c r="CF219" s="5">
        <f t="shared" si="59"/>
        <v>686203.29496549338</v>
      </c>
      <c r="CG219" s="5">
        <f t="shared" si="35"/>
        <v>416064.36591729283</v>
      </c>
      <c r="CH219" s="5">
        <f t="shared" si="36"/>
        <v>907638.92904820002</v>
      </c>
    </row>
    <row r="220" spans="9:86" ht="14.25" customHeight="1">
      <c r="I220" s="150"/>
      <c r="J220" s="2">
        <v>215</v>
      </c>
      <c r="K220" s="118">
        <v>51380</v>
      </c>
      <c r="L220" s="5">
        <f t="shared" si="37"/>
        <v>440434.33537306759</v>
      </c>
      <c r="M220" s="5">
        <f t="shared" si="0"/>
        <v>4789.3246008246488</v>
      </c>
      <c r="N220" s="5">
        <f t="shared" si="1"/>
        <v>1761.338545134809</v>
      </c>
      <c r="O220" s="35">
        <f t="shared" si="2"/>
        <v>4.7989134461359648E-2</v>
      </c>
      <c r="P220" s="5">
        <f t="shared" si="3"/>
        <v>3027.9860556898398</v>
      </c>
      <c r="Q220" s="35">
        <f t="shared" si="4"/>
        <v>8.2500000000000004E-2</v>
      </c>
      <c r="R220" s="5">
        <f t="shared" si="38"/>
        <v>198827.00317206743</v>
      </c>
      <c r="S220" s="5">
        <f t="shared" si="39"/>
        <v>830877.7860052319</v>
      </c>
      <c r="T220" s="5">
        <f t="shared" si="5"/>
        <v>438672.99682793277</v>
      </c>
      <c r="U220" s="5">
        <f t="shared" si="6"/>
        <v>1029704.7891772994</v>
      </c>
      <c r="V220" s="150"/>
      <c r="W220" s="2">
        <v>215</v>
      </c>
      <c r="X220" s="118">
        <v>51380</v>
      </c>
      <c r="Y220" s="5">
        <f t="shared" si="40"/>
        <v>435701.5277971676</v>
      </c>
      <c r="Z220" s="5">
        <f t="shared" si="41"/>
        <v>4677.7491584810314</v>
      </c>
      <c r="AA220" s="5">
        <f t="shared" si="7"/>
        <v>1773.0723064999138</v>
      </c>
      <c r="AB220" s="35">
        <f t="shared" si="8"/>
        <v>4.8833585196662428E-2</v>
      </c>
      <c r="AC220" s="5">
        <f t="shared" si="9"/>
        <v>2904.6768519811176</v>
      </c>
      <c r="AD220" s="35">
        <f t="shared" si="10"/>
        <v>0.08</v>
      </c>
      <c r="AE220" s="5">
        <f t="shared" si="42"/>
        <v>203571.54450933239</v>
      </c>
      <c r="AF220" s="5">
        <f t="shared" si="43"/>
        <v>802144.52456408925</v>
      </c>
      <c r="AG220" s="5">
        <f t="shared" si="11"/>
        <v>433928.45549066766</v>
      </c>
      <c r="AH220" s="5">
        <f t="shared" si="12"/>
        <v>1005716.0690734216</v>
      </c>
      <c r="AI220" s="150"/>
      <c r="AJ220" s="2">
        <v>215</v>
      </c>
      <c r="AK220" s="118">
        <v>51380</v>
      </c>
      <c r="AL220" s="5">
        <f t="shared" si="44"/>
        <v>430896.82385677414</v>
      </c>
      <c r="AM220" s="5">
        <f t="shared" si="45"/>
        <v>4567.1280654389093</v>
      </c>
      <c r="AN220" s="5">
        <f t="shared" si="13"/>
        <v>1784.2527446972431</v>
      </c>
      <c r="AO220" s="35">
        <f t="shared" si="14"/>
        <v>4.9689465670055014E-2</v>
      </c>
      <c r="AP220" s="5">
        <f t="shared" si="15"/>
        <v>2782.8753207416662</v>
      </c>
      <c r="AQ220" s="35">
        <f t="shared" si="16"/>
        <v>7.7499999999999999E-2</v>
      </c>
      <c r="AR220" s="5">
        <f t="shared" si="46"/>
        <v>208387.42888792316</v>
      </c>
      <c r="AS220" s="5">
        <f t="shared" si="47"/>
        <v>773545.10518144222</v>
      </c>
      <c r="AT220" s="5">
        <f t="shared" si="17"/>
        <v>429112.57111207687</v>
      </c>
      <c r="AU220" s="5">
        <f t="shared" si="18"/>
        <v>981932.53406936536</v>
      </c>
      <c r="AV220" s="150"/>
      <c r="AW220" s="2">
        <v>215</v>
      </c>
      <c r="AX220" s="118">
        <v>51380</v>
      </c>
      <c r="AY220" s="5">
        <f t="shared" si="48"/>
        <v>426021.45765898935</v>
      </c>
      <c r="AZ220" s="5">
        <f t="shared" si="49"/>
        <v>4457.4924920239573</v>
      </c>
      <c r="BA220" s="5">
        <f t="shared" si="19"/>
        <v>1794.8583816552741</v>
      </c>
      <c r="BB220" s="35">
        <f t="shared" si="20"/>
        <v>5.0556844479659316E-2</v>
      </c>
      <c r="BC220" s="5">
        <f t="shared" si="21"/>
        <v>2662.6341103686832</v>
      </c>
      <c r="BD220" s="35">
        <f t="shared" si="22"/>
        <v>7.4999999999999997E-2</v>
      </c>
      <c r="BE220" s="5">
        <f t="shared" si="50"/>
        <v>213273.40072266583</v>
      </c>
      <c r="BF220" s="5">
        <f t="shared" si="51"/>
        <v>745087.4850624851</v>
      </c>
      <c r="BG220" s="5">
        <f t="shared" si="23"/>
        <v>424226.59927733405</v>
      </c>
      <c r="BH220" s="5">
        <f t="shared" si="24"/>
        <v>958360.88578515092</v>
      </c>
      <c r="BI220" s="150"/>
      <c r="BJ220" s="2">
        <v>215</v>
      </c>
      <c r="BK220" s="118">
        <v>51380</v>
      </c>
      <c r="BL220" s="5">
        <f t="shared" si="52"/>
        <v>421076.80111722316</v>
      </c>
      <c r="BM220" s="5">
        <f t="shared" si="53"/>
        <v>4348.8737853582215</v>
      </c>
      <c r="BN220" s="5">
        <f t="shared" si="25"/>
        <v>1804.8681119416651</v>
      </c>
      <c r="BO220" s="35">
        <f t="shared" si="26"/>
        <v>5.1435788639589558E-2</v>
      </c>
      <c r="BP220" s="5">
        <f t="shared" si="27"/>
        <v>2544.0056734165564</v>
      </c>
      <c r="BQ220" s="35">
        <f t="shared" si="28"/>
        <v>7.2499999999999995E-2</v>
      </c>
      <c r="BR220" s="5">
        <f t="shared" si="54"/>
        <v>218228.06699471833</v>
      </c>
      <c r="BS220" s="5">
        <f t="shared" si="55"/>
        <v>716779.79685729928</v>
      </c>
      <c r="BT220" s="5">
        <f t="shared" si="29"/>
        <v>419271.93300528149</v>
      </c>
      <c r="BU220" s="5">
        <f t="shared" si="30"/>
        <v>935007.86385201756</v>
      </c>
      <c r="BV220" s="150"/>
      <c r="BW220" s="2">
        <v>215</v>
      </c>
      <c r="BX220" s="118">
        <v>51380</v>
      </c>
      <c r="BY220" s="5">
        <f t="shared" si="56"/>
        <v>416064.36591729283</v>
      </c>
      <c r="BZ220" s="5">
        <f t="shared" si="57"/>
        <v>4241.3034067672888</v>
      </c>
      <c r="CA220" s="5">
        <f t="shared" si="31"/>
        <v>1814.2612722497474</v>
      </c>
      <c r="CB220" s="35">
        <f t="shared" si="32"/>
        <v>5.2326363539925771E-2</v>
      </c>
      <c r="CC220" s="5">
        <f t="shared" si="33"/>
        <v>2427.0421345175414</v>
      </c>
      <c r="CD220" s="35">
        <f t="shared" si="34"/>
        <v>6.9999999999999993E-2</v>
      </c>
      <c r="CE220" s="5">
        <f t="shared" si="58"/>
        <v>223249.89535495639</v>
      </c>
      <c r="CF220" s="5">
        <f t="shared" si="59"/>
        <v>688630.33710001095</v>
      </c>
      <c r="CG220" s="5">
        <f t="shared" si="35"/>
        <v>414250.10464504309</v>
      </c>
      <c r="CH220" s="5">
        <f t="shared" si="36"/>
        <v>911880.23245496734</v>
      </c>
    </row>
    <row r="221" spans="9:86" ht="14.25" customHeight="1">
      <c r="I221" s="150"/>
      <c r="J221" s="2">
        <v>216</v>
      </c>
      <c r="K221" s="118">
        <v>51410</v>
      </c>
      <c r="L221" s="5">
        <f t="shared" si="37"/>
        <v>438672.99682793277</v>
      </c>
      <c r="M221" s="5">
        <f t="shared" si="0"/>
        <v>4789.3246008246488</v>
      </c>
      <c r="N221" s="5">
        <f t="shared" si="1"/>
        <v>1773.447747632611</v>
      </c>
      <c r="O221" s="35">
        <f t="shared" si="2"/>
        <v>4.8513068106489449E-2</v>
      </c>
      <c r="P221" s="5">
        <f t="shared" si="3"/>
        <v>3015.8768531920377</v>
      </c>
      <c r="Q221" s="35">
        <f t="shared" si="4"/>
        <v>8.2500000000000004E-2</v>
      </c>
      <c r="R221" s="5">
        <f t="shared" si="38"/>
        <v>200600.45091970003</v>
      </c>
      <c r="S221" s="5">
        <f t="shared" si="39"/>
        <v>833893.66285842389</v>
      </c>
      <c r="T221" s="5">
        <f t="shared" si="5"/>
        <v>436899.54908030014</v>
      </c>
      <c r="U221" s="5">
        <f t="shared" si="6"/>
        <v>1034494.1137781239</v>
      </c>
      <c r="V221" s="150"/>
      <c r="W221" s="2">
        <v>216</v>
      </c>
      <c r="X221" s="118">
        <v>51410</v>
      </c>
      <c r="Y221" s="5">
        <f t="shared" si="40"/>
        <v>433928.45549066766</v>
      </c>
      <c r="Z221" s="5">
        <f t="shared" si="41"/>
        <v>4677.7491584810314</v>
      </c>
      <c r="AA221" s="5">
        <f t="shared" si="7"/>
        <v>1784.8927885432468</v>
      </c>
      <c r="AB221" s="35">
        <f t="shared" si="8"/>
        <v>4.9360011291030917E-2</v>
      </c>
      <c r="AC221" s="5">
        <f t="shared" si="9"/>
        <v>2892.8563699377846</v>
      </c>
      <c r="AD221" s="35">
        <f t="shared" si="10"/>
        <v>0.08</v>
      </c>
      <c r="AE221" s="5">
        <f t="shared" si="42"/>
        <v>205356.43729787564</v>
      </c>
      <c r="AF221" s="5">
        <f t="shared" si="43"/>
        <v>805037.38093402702</v>
      </c>
      <c r="AG221" s="5">
        <f t="shared" si="11"/>
        <v>432143.56270212441</v>
      </c>
      <c r="AH221" s="5">
        <f t="shared" si="12"/>
        <v>1010393.8182319027</v>
      </c>
      <c r="AI221" s="150"/>
      <c r="AJ221" s="2">
        <v>216</v>
      </c>
      <c r="AK221" s="118">
        <v>51410</v>
      </c>
      <c r="AL221" s="5">
        <f t="shared" si="44"/>
        <v>429112.57111207687</v>
      </c>
      <c r="AM221" s="5">
        <f t="shared" si="45"/>
        <v>4567.1280654389093</v>
      </c>
      <c r="AN221" s="5">
        <f t="shared" si="13"/>
        <v>1795.7760436734129</v>
      </c>
      <c r="AO221" s="35">
        <f t="shared" si="14"/>
        <v>5.0218320260891736E-2</v>
      </c>
      <c r="AP221" s="5">
        <f t="shared" si="15"/>
        <v>2771.3520217654964</v>
      </c>
      <c r="AQ221" s="35">
        <f t="shared" si="16"/>
        <v>7.7499999999999999E-2</v>
      </c>
      <c r="AR221" s="5">
        <f t="shared" si="46"/>
        <v>210183.20493159659</v>
      </c>
      <c r="AS221" s="5">
        <f t="shared" si="47"/>
        <v>776316.45720320777</v>
      </c>
      <c r="AT221" s="5">
        <f t="shared" si="17"/>
        <v>427316.79506840347</v>
      </c>
      <c r="AU221" s="5">
        <f t="shared" si="18"/>
        <v>986499.6621348043</v>
      </c>
      <c r="AV221" s="150"/>
      <c r="AW221" s="2">
        <v>216</v>
      </c>
      <c r="AX221" s="118">
        <v>51410</v>
      </c>
      <c r="AY221" s="5">
        <f t="shared" si="48"/>
        <v>424226.59927733405</v>
      </c>
      <c r="AZ221" s="5">
        <f t="shared" si="49"/>
        <v>4457.4924920239573</v>
      </c>
      <c r="BA221" s="5">
        <f t="shared" si="19"/>
        <v>1806.0762465406196</v>
      </c>
      <c r="BB221" s="35">
        <f t="shared" si="20"/>
        <v>5.1088062359614037E-2</v>
      </c>
      <c r="BC221" s="5">
        <f t="shared" si="21"/>
        <v>2651.4162454833377</v>
      </c>
      <c r="BD221" s="35">
        <f t="shared" si="22"/>
        <v>7.4999999999999997E-2</v>
      </c>
      <c r="BE221" s="5">
        <f t="shared" si="50"/>
        <v>215079.47696920644</v>
      </c>
      <c r="BF221" s="5">
        <f t="shared" si="51"/>
        <v>747738.90130796842</v>
      </c>
      <c r="BG221" s="5">
        <f t="shared" si="23"/>
        <v>422420.52303079341</v>
      </c>
      <c r="BH221" s="5">
        <f t="shared" si="24"/>
        <v>962818.3782771749</v>
      </c>
      <c r="BI221" s="150"/>
      <c r="BJ221" s="2">
        <v>216</v>
      </c>
      <c r="BK221" s="118">
        <v>51410</v>
      </c>
      <c r="BL221" s="5">
        <f t="shared" si="52"/>
        <v>419271.93300528149</v>
      </c>
      <c r="BM221" s="5">
        <f t="shared" si="53"/>
        <v>4348.8737853582215</v>
      </c>
      <c r="BN221" s="5">
        <f t="shared" si="25"/>
        <v>1815.7725234513127</v>
      </c>
      <c r="BO221" s="35">
        <f t="shared" si="26"/>
        <v>5.1969303371283089E-2</v>
      </c>
      <c r="BP221" s="5">
        <f t="shared" si="27"/>
        <v>2533.1012619069088</v>
      </c>
      <c r="BQ221" s="35">
        <f t="shared" si="28"/>
        <v>7.2499999999999995E-2</v>
      </c>
      <c r="BR221" s="5">
        <f t="shared" si="54"/>
        <v>220043.83951816964</v>
      </c>
      <c r="BS221" s="5">
        <f t="shared" si="55"/>
        <v>719312.89811920619</v>
      </c>
      <c r="BT221" s="5">
        <f t="shared" si="29"/>
        <v>417456.16048183019</v>
      </c>
      <c r="BU221" s="5">
        <f t="shared" si="30"/>
        <v>939356.73763737583</v>
      </c>
      <c r="BV221" s="150"/>
      <c r="BW221" s="2">
        <v>216</v>
      </c>
      <c r="BX221" s="118">
        <v>51410</v>
      </c>
      <c r="BY221" s="5">
        <f t="shared" si="56"/>
        <v>414250.10464504309</v>
      </c>
      <c r="BZ221" s="5">
        <f t="shared" si="57"/>
        <v>4241.3034067672888</v>
      </c>
      <c r="CA221" s="5">
        <f t="shared" si="31"/>
        <v>1824.8444630045374</v>
      </c>
      <c r="CB221" s="35">
        <f t="shared" si="32"/>
        <v>5.2862107481706534E-2</v>
      </c>
      <c r="CC221" s="5">
        <f t="shared" si="33"/>
        <v>2416.4589437627515</v>
      </c>
      <c r="CD221" s="35">
        <f t="shared" si="34"/>
        <v>7.0000000000000007E-2</v>
      </c>
      <c r="CE221" s="5">
        <f t="shared" si="58"/>
        <v>225074.73981796092</v>
      </c>
      <c r="CF221" s="5">
        <f t="shared" si="59"/>
        <v>691046.79604377365</v>
      </c>
      <c r="CG221" s="5">
        <f t="shared" si="35"/>
        <v>412425.26018203853</v>
      </c>
      <c r="CH221" s="5">
        <f t="shared" si="36"/>
        <v>916121.53586173453</v>
      </c>
    </row>
    <row r="222" spans="9:86" ht="14.25" customHeight="1">
      <c r="I222" s="150"/>
      <c r="J222" s="2">
        <v>217</v>
      </c>
      <c r="K222" s="118">
        <v>51441</v>
      </c>
      <c r="L222" s="5">
        <f t="shared" si="37"/>
        <v>436899.54908030014</v>
      </c>
      <c r="M222" s="5">
        <f t="shared" si="0"/>
        <v>4789.3246008246488</v>
      </c>
      <c r="N222" s="5">
        <f t="shared" si="1"/>
        <v>1785.6402008975851</v>
      </c>
      <c r="O222" s="35">
        <f t="shared" si="2"/>
        <v>4.9044871883886315E-2</v>
      </c>
      <c r="P222" s="5">
        <f t="shared" si="3"/>
        <v>3003.6843999270636</v>
      </c>
      <c r="Q222" s="35">
        <f t="shared" si="4"/>
        <v>8.2500000000000004E-2</v>
      </c>
      <c r="R222" s="5">
        <f t="shared" si="38"/>
        <v>202386.09112059762</v>
      </c>
      <c r="S222" s="5">
        <f t="shared" si="39"/>
        <v>836897.34725835093</v>
      </c>
      <c r="T222" s="5">
        <f t="shared" si="5"/>
        <v>435113.90887940256</v>
      </c>
      <c r="U222" s="5">
        <f t="shared" si="6"/>
        <v>1039283.4383789485</v>
      </c>
      <c r="V222" s="150"/>
      <c r="W222" s="2">
        <v>217</v>
      </c>
      <c r="X222" s="118">
        <v>51441</v>
      </c>
      <c r="Y222" s="5">
        <f t="shared" si="40"/>
        <v>432143.56270212441</v>
      </c>
      <c r="Z222" s="5">
        <f t="shared" si="41"/>
        <v>4677.7491584810314</v>
      </c>
      <c r="AA222" s="5">
        <f t="shared" si="7"/>
        <v>1796.7920738002017</v>
      </c>
      <c r="AB222" s="35">
        <f t="shared" si="8"/>
        <v>4.9894310008418929E-2</v>
      </c>
      <c r="AC222" s="5">
        <f t="shared" si="9"/>
        <v>2880.9570846808297</v>
      </c>
      <c r="AD222" s="35">
        <f t="shared" si="10"/>
        <v>0.08</v>
      </c>
      <c r="AE222" s="5">
        <f t="shared" si="42"/>
        <v>207153.22937167584</v>
      </c>
      <c r="AF222" s="5">
        <f t="shared" si="43"/>
        <v>807918.33801870781</v>
      </c>
      <c r="AG222" s="5">
        <f t="shared" si="11"/>
        <v>430346.77062832419</v>
      </c>
      <c r="AH222" s="5">
        <f t="shared" si="12"/>
        <v>1015071.5673903837</v>
      </c>
      <c r="AI222" s="150"/>
      <c r="AJ222" s="2">
        <v>217</v>
      </c>
      <c r="AK222" s="118">
        <v>51441</v>
      </c>
      <c r="AL222" s="5">
        <f t="shared" si="44"/>
        <v>427316.79506840347</v>
      </c>
      <c r="AM222" s="5">
        <f t="shared" si="45"/>
        <v>4567.1280654389093</v>
      </c>
      <c r="AN222" s="5">
        <f t="shared" si="13"/>
        <v>1807.3737639554702</v>
      </c>
      <c r="AO222" s="35">
        <f t="shared" si="14"/>
        <v>5.0755049690929706E-2</v>
      </c>
      <c r="AP222" s="5">
        <f t="shared" si="15"/>
        <v>2759.7543014834391</v>
      </c>
      <c r="AQ222" s="35">
        <f t="shared" si="16"/>
        <v>7.7499999999999999E-2</v>
      </c>
      <c r="AR222" s="5">
        <f t="shared" si="46"/>
        <v>211990.57869555205</v>
      </c>
      <c r="AS222" s="5">
        <f t="shared" si="47"/>
        <v>779076.21150469116</v>
      </c>
      <c r="AT222" s="5">
        <f t="shared" si="17"/>
        <v>425509.42130444798</v>
      </c>
      <c r="AU222" s="5">
        <f t="shared" si="18"/>
        <v>991066.79020024324</v>
      </c>
      <c r="AV222" s="150"/>
      <c r="AW222" s="2">
        <v>217</v>
      </c>
      <c r="AX222" s="118">
        <v>51441</v>
      </c>
      <c r="AY222" s="5">
        <f t="shared" si="48"/>
        <v>422420.52303079341</v>
      </c>
      <c r="AZ222" s="5">
        <f t="shared" si="49"/>
        <v>4457.4924920239573</v>
      </c>
      <c r="BA222" s="5">
        <f t="shared" si="19"/>
        <v>1817.3642230814985</v>
      </c>
      <c r="BB222" s="35">
        <f t="shared" si="20"/>
        <v>5.1627157034196007E-2</v>
      </c>
      <c r="BC222" s="5">
        <f t="shared" si="21"/>
        <v>2640.1282689424588</v>
      </c>
      <c r="BD222" s="35">
        <f t="shared" si="22"/>
        <v>7.5000000000000011E-2</v>
      </c>
      <c r="BE222" s="5">
        <f t="shared" si="50"/>
        <v>216896.84119228795</v>
      </c>
      <c r="BF222" s="5">
        <f t="shared" si="51"/>
        <v>750379.02957691089</v>
      </c>
      <c r="BG222" s="5">
        <f t="shared" si="23"/>
        <v>420603.15880771191</v>
      </c>
      <c r="BH222" s="5">
        <f t="shared" si="24"/>
        <v>967275.87076919887</v>
      </c>
      <c r="BI222" s="150"/>
      <c r="BJ222" s="2">
        <v>217</v>
      </c>
      <c r="BK222" s="118">
        <v>51441</v>
      </c>
      <c r="BL222" s="5">
        <f t="shared" si="52"/>
        <v>417456.16048183019</v>
      </c>
      <c r="BM222" s="5">
        <f t="shared" si="53"/>
        <v>4348.8737853582215</v>
      </c>
      <c r="BN222" s="5">
        <f t="shared" si="25"/>
        <v>1826.7428157804975</v>
      </c>
      <c r="BO222" s="35">
        <f t="shared" si="26"/>
        <v>5.2510696605997456E-2</v>
      </c>
      <c r="BP222" s="5">
        <f t="shared" si="27"/>
        <v>2522.130969577724</v>
      </c>
      <c r="BQ222" s="35">
        <f t="shared" si="28"/>
        <v>7.2499999999999995E-2</v>
      </c>
      <c r="BR222" s="5">
        <f t="shared" si="54"/>
        <v>221870.58233395015</v>
      </c>
      <c r="BS222" s="5">
        <f t="shared" si="55"/>
        <v>721835.02908878389</v>
      </c>
      <c r="BT222" s="5">
        <f t="shared" si="29"/>
        <v>415629.41766604967</v>
      </c>
      <c r="BU222" s="5">
        <f t="shared" si="30"/>
        <v>943705.6114227341</v>
      </c>
      <c r="BV222" s="150"/>
      <c r="BW222" s="2">
        <v>217</v>
      </c>
      <c r="BX222" s="118">
        <v>51441</v>
      </c>
      <c r="BY222" s="5">
        <f t="shared" si="56"/>
        <v>412425.26018203853</v>
      </c>
      <c r="BZ222" s="5">
        <f t="shared" si="57"/>
        <v>4241.3034067672888</v>
      </c>
      <c r="CA222" s="5">
        <f t="shared" si="31"/>
        <v>1835.4893890387307</v>
      </c>
      <c r="CB222" s="35">
        <f t="shared" si="32"/>
        <v>5.3405731401473491E-2</v>
      </c>
      <c r="CC222" s="5">
        <f t="shared" si="33"/>
        <v>2405.8140177285582</v>
      </c>
      <c r="CD222" s="35">
        <f t="shared" si="34"/>
        <v>7.0000000000000007E-2</v>
      </c>
      <c r="CE222" s="5">
        <f t="shared" si="58"/>
        <v>226910.22920699965</v>
      </c>
      <c r="CF222" s="5">
        <f t="shared" si="59"/>
        <v>693452.6100615022</v>
      </c>
      <c r="CG222" s="5">
        <f t="shared" si="35"/>
        <v>410589.77079299983</v>
      </c>
      <c r="CH222" s="5">
        <f t="shared" si="36"/>
        <v>920362.83926850185</v>
      </c>
    </row>
    <row r="223" spans="9:86" ht="14.25" customHeight="1">
      <c r="I223" s="150"/>
      <c r="J223" s="2">
        <v>218</v>
      </c>
      <c r="K223" s="118">
        <v>51471</v>
      </c>
      <c r="L223" s="5">
        <f t="shared" si="37"/>
        <v>435113.90887940256</v>
      </c>
      <c r="M223" s="5">
        <f t="shared" si="0"/>
        <v>4789.3246008246488</v>
      </c>
      <c r="N223" s="5">
        <f t="shared" si="1"/>
        <v>1797.9164772787562</v>
      </c>
      <c r="O223" s="35">
        <f t="shared" si="2"/>
        <v>4.9584711697471529E-2</v>
      </c>
      <c r="P223" s="5">
        <f t="shared" si="3"/>
        <v>2991.4081235458925</v>
      </c>
      <c r="Q223" s="35">
        <f t="shared" si="4"/>
        <v>8.2500000000000004E-2</v>
      </c>
      <c r="R223" s="5">
        <f t="shared" si="38"/>
        <v>204184.00759787636</v>
      </c>
      <c r="S223" s="5">
        <f t="shared" si="39"/>
        <v>839888.75538189686</v>
      </c>
      <c r="T223" s="5">
        <f t="shared" si="5"/>
        <v>433315.99240212381</v>
      </c>
      <c r="U223" s="5">
        <f t="shared" si="6"/>
        <v>1044072.7629797732</v>
      </c>
      <c r="V223" s="150"/>
      <c r="W223" s="2">
        <v>218</v>
      </c>
      <c r="X223" s="118">
        <v>51471</v>
      </c>
      <c r="Y223" s="5">
        <f t="shared" si="40"/>
        <v>430346.77062832419</v>
      </c>
      <c r="Z223" s="5">
        <f t="shared" si="41"/>
        <v>4677.7491584810314</v>
      </c>
      <c r="AA223" s="5">
        <f t="shared" si="7"/>
        <v>1808.7706876255365</v>
      </c>
      <c r="AB223" s="35">
        <f t="shared" si="8"/>
        <v>5.0436647217814302E-2</v>
      </c>
      <c r="AC223" s="5">
        <f t="shared" si="9"/>
        <v>2868.9784708554948</v>
      </c>
      <c r="AD223" s="35">
        <f t="shared" si="10"/>
        <v>0.08</v>
      </c>
      <c r="AE223" s="5">
        <f t="shared" si="42"/>
        <v>208962.00005930138</v>
      </c>
      <c r="AF223" s="5">
        <f t="shared" si="43"/>
        <v>810787.31648956332</v>
      </c>
      <c r="AG223" s="5">
        <f t="shared" si="11"/>
        <v>428537.99994069868</v>
      </c>
      <c r="AH223" s="5">
        <f t="shared" si="12"/>
        <v>1019749.3165488647</v>
      </c>
      <c r="AI223" s="150"/>
      <c r="AJ223" s="2">
        <v>218</v>
      </c>
      <c r="AK223" s="118">
        <v>51471</v>
      </c>
      <c r="AL223" s="5">
        <f t="shared" si="44"/>
        <v>425509.42130444798</v>
      </c>
      <c r="AM223" s="5">
        <f t="shared" si="45"/>
        <v>4567.1280654389093</v>
      </c>
      <c r="AN223" s="5">
        <f t="shared" si="13"/>
        <v>1819.0463861810163</v>
      </c>
      <c r="AO223" s="35">
        <f t="shared" si="14"/>
        <v>5.1299819795421323E-2</v>
      </c>
      <c r="AP223" s="5">
        <f t="shared" si="15"/>
        <v>2748.081679257893</v>
      </c>
      <c r="AQ223" s="35">
        <f t="shared" si="16"/>
        <v>7.7499999999999999E-2</v>
      </c>
      <c r="AR223" s="5">
        <f t="shared" si="46"/>
        <v>213809.62508173307</v>
      </c>
      <c r="AS223" s="5">
        <f t="shared" si="47"/>
        <v>781824.29318394908</v>
      </c>
      <c r="AT223" s="5">
        <f t="shared" si="17"/>
        <v>423690.37491826696</v>
      </c>
      <c r="AU223" s="5">
        <f t="shared" si="18"/>
        <v>995633.91826568218</v>
      </c>
      <c r="AV223" s="150"/>
      <c r="AW223" s="2">
        <v>218</v>
      </c>
      <c r="AX223" s="118">
        <v>51471</v>
      </c>
      <c r="AY223" s="5">
        <f t="shared" si="48"/>
        <v>420603.15880771191</v>
      </c>
      <c r="AZ223" s="5">
        <f t="shared" si="49"/>
        <v>4457.4924920239573</v>
      </c>
      <c r="BA223" s="5">
        <f t="shared" si="19"/>
        <v>1828.7227494757581</v>
      </c>
      <c r="BB223" s="35">
        <f t="shared" si="20"/>
        <v>5.217429430610053E-2</v>
      </c>
      <c r="BC223" s="5">
        <f t="shared" si="21"/>
        <v>2628.7697425481992</v>
      </c>
      <c r="BD223" s="35">
        <f t="shared" si="22"/>
        <v>7.4999999999999997E-2</v>
      </c>
      <c r="BE223" s="5">
        <f t="shared" si="50"/>
        <v>218725.56394176371</v>
      </c>
      <c r="BF223" s="5">
        <f t="shared" si="51"/>
        <v>753007.79931945913</v>
      </c>
      <c r="BG223" s="5">
        <f t="shared" si="23"/>
        <v>418774.43605823617</v>
      </c>
      <c r="BH223" s="5">
        <f t="shared" si="24"/>
        <v>971733.36326122284</v>
      </c>
      <c r="BI223" s="150"/>
      <c r="BJ223" s="2">
        <v>218</v>
      </c>
      <c r="BK223" s="118">
        <v>51471</v>
      </c>
      <c r="BL223" s="5">
        <f t="shared" si="52"/>
        <v>415629.41766604967</v>
      </c>
      <c r="BM223" s="5">
        <f t="shared" si="53"/>
        <v>4348.8737853582215</v>
      </c>
      <c r="BN223" s="5">
        <f t="shared" si="25"/>
        <v>1837.7793869591715</v>
      </c>
      <c r="BO223" s="35">
        <f t="shared" si="26"/>
        <v>5.3060134115024325E-2</v>
      </c>
      <c r="BP223" s="5">
        <f t="shared" si="27"/>
        <v>2511.0943983990501</v>
      </c>
      <c r="BQ223" s="35">
        <f t="shared" si="28"/>
        <v>7.2499999999999995E-2</v>
      </c>
      <c r="BR223" s="5">
        <f t="shared" si="54"/>
        <v>223708.36172090934</v>
      </c>
      <c r="BS223" s="5">
        <f t="shared" si="55"/>
        <v>724346.12348718289</v>
      </c>
      <c r="BT223" s="5">
        <f t="shared" si="29"/>
        <v>413791.63827909052</v>
      </c>
      <c r="BU223" s="5">
        <f t="shared" si="30"/>
        <v>948054.48520809226</v>
      </c>
      <c r="BV223" s="150"/>
      <c r="BW223" s="2">
        <v>218</v>
      </c>
      <c r="BX223" s="118">
        <v>51471</v>
      </c>
      <c r="BY223" s="5">
        <f t="shared" si="56"/>
        <v>410589.77079299983</v>
      </c>
      <c r="BZ223" s="5">
        <f t="shared" si="57"/>
        <v>4241.3034067672888</v>
      </c>
      <c r="CA223" s="5">
        <f t="shared" si="31"/>
        <v>1846.1964104747899</v>
      </c>
      <c r="CB223" s="35">
        <f t="shared" si="32"/>
        <v>5.3957401040238454E-2</v>
      </c>
      <c r="CC223" s="5">
        <f t="shared" si="33"/>
        <v>2395.1069962924989</v>
      </c>
      <c r="CD223" s="35">
        <f t="shared" si="34"/>
        <v>7.0000000000000007E-2</v>
      </c>
      <c r="CE223" s="5">
        <f t="shared" si="58"/>
        <v>228756.42561747445</v>
      </c>
      <c r="CF223" s="5">
        <f t="shared" si="59"/>
        <v>695847.71705779468</v>
      </c>
      <c r="CG223" s="5">
        <f t="shared" si="35"/>
        <v>408743.57438252505</v>
      </c>
      <c r="CH223" s="5">
        <f t="shared" si="36"/>
        <v>924604.14267526916</v>
      </c>
    </row>
    <row r="224" spans="9:86" ht="14.25" customHeight="1">
      <c r="I224" s="150"/>
      <c r="J224" s="2">
        <v>219</v>
      </c>
      <c r="K224" s="118">
        <v>51502</v>
      </c>
      <c r="L224" s="5">
        <f t="shared" si="37"/>
        <v>433315.99240212381</v>
      </c>
      <c r="M224" s="5">
        <f t="shared" si="0"/>
        <v>4789.3246008246488</v>
      </c>
      <c r="N224" s="5">
        <f t="shared" si="1"/>
        <v>1810.2771530600476</v>
      </c>
      <c r="O224" s="35">
        <f t="shared" si="2"/>
        <v>5.0132758120224177E-2</v>
      </c>
      <c r="P224" s="5">
        <f t="shared" si="3"/>
        <v>2979.0474477646012</v>
      </c>
      <c r="Q224" s="35">
        <f t="shared" si="4"/>
        <v>8.2500000000000004E-2</v>
      </c>
      <c r="R224" s="5">
        <f t="shared" si="38"/>
        <v>205994.28475093641</v>
      </c>
      <c r="S224" s="5">
        <f t="shared" si="39"/>
        <v>842867.80282966141</v>
      </c>
      <c r="T224" s="5">
        <f t="shared" si="5"/>
        <v>431505.71524906374</v>
      </c>
      <c r="U224" s="5">
        <f t="shared" si="6"/>
        <v>1048862.0875805977</v>
      </c>
      <c r="V224" s="150"/>
      <c r="W224" s="2">
        <v>219</v>
      </c>
      <c r="X224" s="118">
        <v>51502</v>
      </c>
      <c r="Y224" s="5">
        <f t="shared" si="40"/>
        <v>428537.99994069868</v>
      </c>
      <c r="Z224" s="5">
        <f t="shared" si="41"/>
        <v>4677.7491584810314</v>
      </c>
      <c r="AA224" s="5">
        <f t="shared" si="7"/>
        <v>1820.8291588763732</v>
      </c>
      <c r="AB224" s="35">
        <f t="shared" si="8"/>
        <v>5.0987193456683164E-2</v>
      </c>
      <c r="AC224" s="5">
        <f t="shared" si="9"/>
        <v>2856.9199996046582</v>
      </c>
      <c r="AD224" s="35">
        <f t="shared" si="10"/>
        <v>0.08</v>
      </c>
      <c r="AE224" s="5">
        <f t="shared" si="42"/>
        <v>210782.82921817777</v>
      </c>
      <c r="AF224" s="5">
        <f t="shared" si="43"/>
        <v>813644.23648916802</v>
      </c>
      <c r="AG224" s="5">
        <f t="shared" si="11"/>
        <v>426717.17078182229</v>
      </c>
      <c r="AH224" s="5">
        <f t="shared" si="12"/>
        <v>1024427.0657073457</v>
      </c>
      <c r="AI224" s="150"/>
      <c r="AJ224" s="2">
        <v>219</v>
      </c>
      <c r="AK224" s="118">
        <v>51502</v>
      </c>
      <c r="AL224" s="5">
        <f t="shared" si="44"/>
        <v>423690.37491826696</v>
      </c>
      <c r="AM224" s="5">
        <f t="shared" si="45"/>
        <v>4567.1280654389093</v>
      </c>
      <c r="AN224" s="5">
        <f t="shared" si="13"/>
        <v>1830.7943940917685</v>
      </c>
      <c r="AO224" s="35">
        <f t="shared" si="14"/>
        <v>5.1852801077530521E-2</v>
      </c>
      <c r="AP224" s="5">
        <f t="shared" si="15"/>
        <v>2736.3336713471408</v>
      </c>
      <c r="AQ224" s="35">
        <f t="shared" si="16"/>
        <v>7.7499999999999999E-2</v>
      </c>
      <c r="AR224" s="5">
        <f t="shared" si="46"/>
        <v>215640.41947582483</v>
      </c>
      <c r="AS224" s="5">
        <f t="shared" si="47"/>
        <v>784560.6268552962</v>
      </c>
      <c r="AT224" s="5">
        <f t="shared" si="17"/>
        <v>421859.5805241752</v>
      </c>
      <c r="AU224" s="5">
        <f t="shared" si="18"/>
        <v>1000201.046331121</v>
      </c>
      <c r="AV224" s="150"/>
      <c r="AW224" s="2">
        <v>219</v>
      </c>
      <c r="AX224" s="118">
        <v>51502</v>
      </c>
      <c r="AY224" s="5">
        <f t="shared" si="48"/>
        <v>418774.43605823617</v>
      </c>
      <c r="AZ224" s="5">
        <f t="shared" si="49"/>
        <v>4457.4924920239573</v>
      </c>
      <c r="BA224" s="5">
        <f t="shared" si="19"/>
        <v>1840.1522666599813</v>
      </c>
      <c r="BB224" s="35">
        <f t="shared" si="20"/>
        <v>5.2729644645378979E-2</v>
      </c>
      <c r="BC224" s="5">
        <f t="shared" si="21"/>
        <v>2617.3402253639761</v>
      </c>
      <c r="BD224" s="35">
        <f t="shared" si="22"/>
        <v>7.5000000000000011E-2</v>
      </c>
      <c r="BE224" s="5">
        <f t="shared" si="50"/>
        <v>220565.71620842369</v>
      </c>
      <c r="BF224" s="5">
        <f t="shared" si="51"/>
        <v>755625.13954482309</v>
      </c>
      <c r="BG224" s="5">
        <f t="shared" si="23"/>
        <v>416934.28379157616</v>
      </c>
      <c r="BH224" s="5">
        <f t="shared" si="24"/>
        <v>976190.85575324681</v>
      </c>
      <c r="BI224" s="150"/>
      <c r="BJ224" s="2">
        <v>219</v>
      </c>
      <c r="BK224" s="118">
        <v>51502</v>
      </c>
      <c r="BL224" s="5">
        <f t="shared" si="52"/>
        <v>413791.63827909052</v>
      </c>
      <c r="BM224" s="5">
        <f t="shared" si="53"/>
        <v>4348.8737853582215</v>
      </c>
      <c r="BN224" s="5">
        <f t="shared" si="25"/>
        <v>1848.8826374220498</v>
      </c>
      <c r="BO224" s="35">
        <f t="shared" si="26"/>
        <v>5.361778633646623E-2</v>
      </c>
      <c r="BP224" s="5">
        <f t="shared" si="27"/>
        <v>2499.9911479361717</v>
      </c>
      <c r="BQ224" s="35">
        <f t="shared" si="28"/>
        <v>7.2499999999999995E-2</v>
      </c>
      <c r="BR224" s="5">
        <f t="shared" si="54"/>
        <v>225557.24435833137</v>
      </c>
      <c r="BS224" s="5">
        <f t="shared" si="55"/>
        <v>726846.1146351191</v>
      </c>
      <c r="BT224" s="5">
        <f t="shared" si="29"/>
        <v>411942.75564166845</v>
      </c>
      <c r="BU224" s="5">
        <f t="shared" si="30"/>
        <v>952403.35899345041</v>
      </c>
      <c r="BV224" s="150"/>
      <c r="BW224" s="2">
        <v>219</v>
      </c>
      <c r="BX224" s="118">
        <v>51502</v>
      </c>
      <c r="BY224" s="5">
        <f t="shared" si="56"/>
        <v>408743.57438252505</v>
      </c>
      <c r="BZ224" s="5">
        <f t="shared" si="57"/>
        <v>4241.3034067672888</v>
      </c>
      <c r="CA224" s="5">
        <f t="shared" si="31"/>
        <v>1856.9658895358925</v>
      </c>
      <c r="CB224" s="35">
        <f t="shared" si="32"/>
        <v>5.4517286805288057E-2</v>
      </c>
      <c r="CC224" s="5">
        <f t="shared" si="33"/>
        <v>2384.3375172313963</v>
      </c>
      <c r="CD224" s="35">
        <f t="shared" si="34"/>
        <v>7.0000000000000007E-2</v>
      </c>
      <c r="CE224" s="5">
        <f t="shared" si="58"/>
        <v>230613.39150701035</v>
      </c>
      <c r="CF224" s="5">
        <f t="shared" si="59"/>
        <v>698232.05457502604</v>
      </c>
      <c r="CG224" s="5">
        <f t="shared" si="35"/>
        <v>406886.60849298915</v>
      </c>
      <c r="CH224" s="5">
        <f t="shared" si="36"/>
        <v>928845.44608203636</v>
      </c>
    </row>
    <row r="225" spans="9:86" ht="14.25" customHeight="1">
      <c r="I225" s="150"/>
      <c r="J225" s="2">
        <v>220</v>
      </c>
      <c r="K225" s="118">
        <v>51533</v>
      </c>
      <c r="L225" s="5">
        <f t="shared" si="37"/>
        <v>431505.71524906374</v>
      </c>
      <c r="M225" s="5">
        <f t="shared" si="0"/>
        <v>4789.3246008246488</v>
      </c>
      <c r="N225" s="5">
        <f t="shared" si="1"/>
        <v>1822.7228084873354</v>
      </c>
      <c r="O225" s="35">
        <f t="shared" si="2"/>
        <v>5.0689186559726526E-2</v>
      </c>
      <c r="P225" s="5">
        <f t="shared" si="3"/>
        <v>2966.6017923373133</v>
      </c>
      <c r="Q225" s="35">
        <f t="shared" si="4"/>
        <v>8.2500000000000004E-2</v>
      </c>
      <c r="R225" s="5">
        <f t="shared" si="38"/>
        <v>207817.00755942374</v>
      </c>
      <c r="S225" s="5">
        <f t="shared" si="39"/>
        <v>845834.40462199866</v>
      </c>
      <c r="T225" s="5">
        <f t="shared" si="5"/>
        <v>429682.99244057637</v>
      </c>
      <c r="U225" s="5">
        <f t="shared" si="6"/>
        <v>1053651.4121814223</v>
      </c>
      <c r="V225" s="150"/>
      <c r="W225" s="2">
        <v>220</v>
      </c>
      <c r="X225" s="118">
        <v>51533</v>
      </c>
      <c r="Y225" s="5">
        <f t="shared" si="40"/>
        <v>426717.17078182229</v>
      </c>
      <c r="Z225" s="5">
        <f t="shared" si="41"/>
        <v>4677.7491584810314</v>
      </c>
      <c r="AA225" s="5">
        <f t="shared" si="7"/>
        <v>1832.9680199355494</v>
      </c>
      <c r="AB225" s="35">
        <f t="shared" si="8"/>
        <v>5.1546124096498586E-2</v>
      </c>
      <c r="AC225" s="5">
        <f t="shared" si="9"/>
        <v>2844.781138545482</v>
      </c>
      <c r="AD225" s="35">
        <f t="shared" si="10"/>
        <v>0.08</v>
      </c>
      <c r="AE225" s="5">
        <f t="shared" si="42"/>
        <v>212615.7972381133</v>
      </c>
      <c r="AF225" s="5">
        <f t="shared" si="43"/>
        <v>816489.0176277135</v>
      </c>
      <c r="AG225" s="5">
        <f t="shared" si="11"/>
        <v>424884.20276188676</v>
      </c>
      <c r="AH225" s="5">
        <f t="shared" si="12"/>
        <v>1029104.8148658269</v>
      </c>
      <c r="AI225" s="150"/>
      <c r="AJ225" s="2">
        <v>220</v>
      </c>
      <c r="AK225" s="118">
        <v>51533</v>
      </c>
      <c r="AL225" s="5">
        <f t="shared" si="44"/>
        <v>421859.5805241752</v>
      </c>
      <c r="AM225" s="5">
        <f t="shared" si="45"/>
        <v>4567.1280654389093</v>
      </c>
      <c r="AN225" s="5">
        <f t="shared" si="13"/>
        <v>1842.6182745536112</v>
      </c>
      <c r="AO225" s="35">
        <f t="shared" si="14"/>
        <v>5.2414168873844529E-2</v>
      </c>
      <c r="AP225" s="5">
        <f t="shared" si="15"/>
        <v>2724.5097908852981</v>
      </c>
      <c r="AQ225" s="35">
        <f t="shared" si="16"/>
        <v>7.7499999999999999E-2</v>
      </c>
      <c r="AR225" s="5">
        <f t="shared" si="46"/>
        <v>217483.03775037845</v>
      </c>
      <c r="AS225" s="5">
        <f t="shared" si="47"/>
        <v>787285.13664618146</v>
      </c>
      <c r="AT225" s="5">
        <f t="shared" si="17"/>
        <v>420016.96224962157</v>
      </c>
      <c r="AU225" s="5">
        <f t="shared" si="18"/>
        <v>1004768.1743965599</v>
      </c>
      <c r="AV225" s="150"/>
      <c r="AW225" s="2">
        <v>220</v>
      </c>
      <c r="AX225" s="118">
        <v>51533</v>
      </c>
      <c r="AY225" s="5">
        <f t="shared" si="48"/>
        <v>416934.28379157616</v>
      </c>
      <c r="AZ225" s="5">
        <f t="shared" si="49"/>
        <v>4457.4924920239573</v>
      </c>
      <c r="BA225" s="5">
        <f t="shared" si="19"/>
        <v>1851.6532183266063</v>
      </c>
      <c r="BB225" s="35">
        <f t="shared" si="20"/>
        <v>5.3293383354933915E-2</v>
      </c>
      <c r="BC225" s="5">
        <f t="shared" si="21"/>
        <v>2605.839273697351</v>
      </c>
      <c r="BD225" s="35">
        <f t="shared" si="22"/>
        <v>7.5000000000000011E-2</v>
      </c>
      <c r="BE225" s="5">
        <f t="shared" si="50"/>
        <v>222417.36942675029</v>
      </c>
      <c r="BF225" s="5">
        <f t="shared" si="51"/>
        <v>758230.97881852044</v>
      </c>
      <c r="BG225" s="5">
        <f t="shared" si="23"/>
        <v>415082.63057324954</v>
      </c>
      <c r="BH225" s="5">
        <f t="shared" si="24"/>
        <v>980648.34824527078</v>
      </c>
      <c r="BI225" s="150"/>
      <c r="BJ225" s="2">
        <v>220</v>
      </c>
      <c r="BK225" s="118">
        <v>51533</v>
      </c>
      <c r="BL225" s="5">
        <f t="shared" si="52"/>
        <v>411942.75564166845</v>
      </c>
      <c r="BM225" s="5">
        <f t="shared" si="53"/>
        <v>4348.8737853582215</v>
      </c>
      <c r="BN225" s="5">
        <f t="shared" si="25"/>
        <v>1860.0529700231414</v>
      </c>
      <c r="BO225" s="35">
        <f t="shared" si="26"/>
        <v>5.4183828540714699E-2</v>
      </c>
      <c r="BP225" s="5">
        <f t="shared" si="27"/>
        <v>2488.8208153350802</v>
      </c>
      <c r="BQ225" s="35">
        <f t="shared" si="28"/>
        <v>7.2499999999999995E-2</v>
      </c>
      <c r="BR225" s="5">
        <f t="shared" si="54"/>
        <v>227417.2973283545</v>
      </c>
      <c r="BS225" s="5">
        <f t="shared" si="55"/>
        <v>729334.93545045413</v>
      </c>
      <c r="BT225" s="5">
        <f t="shared" si="29"/>
        <v>410082.70267164533</v>
      </c>
      <c r="BU225" s="5">
        <f t="shared" si="30"/>
        <v>956752.23277880857</v>
      </c>
      <c r="BV225" s="150"/>
      <c r="BW225" s="2">
        <v>220</v>
      </c>
      <c r="BX225" s="118">
        <v>51533</v>
      </c>
      <c r="BY225" s="5">
        <f t="shared" si="56"/>
        <v>406886.60849298915</v>
      </c>
      <c r="BZ225" s="5">
        <f t="shared" si="57"/>
        <v>4241.3034067672888</v>
      </c>
      <c r="CA225" s="5">
        <f t="shared" si="31"/>
        <v>1867.7981905581855</v>
      </c>
      <c r="CB225" s="35">
        <f t="shared" si="32"/>
        <v>5.5085563935644788E-2</v>
      </c>
      <c r="CC225" s="5">
        <f t="shared" si="33"/>
        <v>2373.5052162091033</v>
      </c>
      <c r="CD225" s="35">
        <f t="shared" si="34"/>
        <v>6.9999999999999993E-2</v>
      </c>
      <c r="CE225" s="5">
        <f t="shared" si="58"/>
        <v>232481.18969756854</v>
      </c>
      <c r="CF225" s="5">
        <f t="shared" si="59"/>
        <v>700605.55979123514</v>
      </c>
      <c r="CG225" s="5">
        <f t="shared" si="35"/>
        <v>405018.81030243094</v>
      </c>
      <c r="CH225" s="5">
        <f t="shared" si="36"/>
        <v>933086.74948880367</v>
      </c>
    </row>
    <row r="226" spans="9:86" ht="14.25" customHeight="1">
      <c r="I226" s="150"/>
      <c r="J226" s="2">
        <v>221</v>
      </c>
      <c r="K226" s="118">
        <v>51561</v>
      </c>
      <c r="L226" s="5">
        <f t="shared" si="37"/>
        <v>429682.99244057637</v>
      </c>
      <c r="M226" s="5">
        <f t="shared" si="0"/>
        <v>4789.3246008246488</v>
      </c>
      <c r="N226" s="5">
        <f t="shared" si="1"/>
        <v>1835.2540277956864</v>
      </c>
      <c r="O226" s="35">
        <f t="shared" si="2"/>
        <v>5.1254177430804279E-2</v>
      </c>
      <c r="P226" s="5">
        <f t="shared" si="3"/>
        <v>2954.0705730289624</v>
      </c>
      <c r="Q226" s="35">
        <f t="shared" si="4"/>
        <v>8.249999999999999E-2</v>
      </c>
      <c r="R226" s="5">
        <f t="shared" si="38"/>
        <v>209652.26158721943</v>
      </c>
      <c r="S226" s="5">
        <f t="shared" si="39"/>
        <v>848788.47519502765</v>
      </c>
      <c r="T226" s="5">
        <f t="shared" si="5"/>
        <v>427847.73841278069</v>
      </c>
      <c r="U226" s="5">
        <f t="shared" si="6"/>
        <v>1058440.7367822472</v>
      </c>
      <c r="V226" s="150"/>
      <c r="W226" s="2">
        <v>221</v>
      </c>
      <c r="X226" s="118">
        <v>51561</v>
      </c>
      <c r="Y226" s="5">
        <f t="shared" si="40"/>
        <v>424884.20276188676</v>
      </c>
      <c r="Z226" s="5">
        <f t="shared" si="41"/>
        <v>4677.7491584810314</v>
      </c>
      <c r="AA226" s="5">
        <f t="shared" si="7"/>
        <v>1845.1878067351195</v>
      </c>
      <c r="AB226" s="35">
        <f t="shared" si="8"/>
        <v>5.211361951536328E-2</v>
      </c>
      <c r="AC226" s="5">
        <f t="shared" si="9"/>
        <v>2832.5613517459119</v>
      </c>
      <c r="AD226" s="35">
        <f t="shared" si="10"/>
        <v>0.08</v>
      </c>
      <c r="AE226" s="5">
        <f t="shared" si="42"/>
        <v>214460.98504484841</v>
      </c>
      <c r="AF226" s="5">
        <f t="shared" si="43"/>
        <v>819321.57897945936</v>
      </c>
      <c r="AG226" s="5">
        <f t="shared" si="11"/>
        <v>423039.01495515165</v>
      </c>
      <c r="AH226" s="5">
        <f t="shared" si="12"/>
        <v>1033782.5640243078</v>
      </c>
      <c r="AI226" s="150"/>
      <c r="AJ226" s="2">
        <v>221</v>
      </c>
      <c r="AK226" s="118">
        <v>51561</v>
      </c>
      <c r="AL226" s="5">
        <f t="shared" si="44"/>
        <v>420016.96224962157</v>
      </c>
      <c r="AM226" s="5">
        <f t="shared" si="45"/>
        <v>4567.1280654389093</v>
      </c>
      <c r="AN226" s="5">
        <f t="shared" si="13"/>
        <v>1854.5185175767701</v>
      </c>
      <c r="AO226" s="35">
        <f t="shared" si="14"/>
        <v>5.2984103526979145E-2</v>
      </c>
      <c r="AP226" s="5">
        <f t="shared" si="15"/>
        <v>2712.6095478621392</v>
      </c>
      <c r="AQ226" s="35">
        <f t="shared" si="16"/>
        <v>7.7499999999999999E-2</v>
      </c>
      <c r="AR226" s="5">
        <f t="shared" si="46"/>
        <v>219337.55626795522</v>
      </c>
      <c r="AS226" s="5">
        <f t="shared" si="47"/>
        <v>789997.74619404355</v>
      </c>
      <c r="AT226" s="5">
        <f t="shared" si="17"/>
        <v>418162.44373204478</v>
      </c>
      <c r="AU226" s="5">
        <f t="shared" si="18"/>
        <v>1009335.3024619988</v>
      </c>
      <c r="AV226" s="150"/>
      <c r="AW226" s="2">
        <v>221</v>
      </c>
      <c r="AX226" s="118">
        <v>51561</v>
      </c>
      <c r="AY226" s="5">
        <f t="shared" si="48"/>
        <v>415082.63057324954</v>
      </c>
      <c r="AZ226" s="5">
        <f t="shared" si="49"/>
        <v>4457.4924920239573</v>
      </c>
      <c r="BA226" s="5">
        <f t="shared" si="19"/>
        <v>1863.2260509411481</v>
      </c>
      <c r="BB226" s="35">
        <f t="shared" si="20"/>
        <v>5.3865690743106487E-2</v>
      </c>
      <c r="BC226" s="5">
        <f t="shared" si="21"/>
        <v>2594.2664410828093</v>
      </c>
      <c r="BD226" s="35">
        <f t="shared" si="22"/>
        <v>7.4999999999999997E-2</v>
      </c>
      <c r="BE226" s="5">
        <f t="shared" si="50"/>
        <v>224280.59547769144</v>
      </c>
      <c r="BF226" s="5">
        <f t="shared" si="51"/>
        <v>760825.24525960325</v>
      </c>
      <c r="BG226" s="5">
        <f t="shared" si="23"/>
        <v>413219.40452230838</v>
      </c>
      <c r="BH226" s="5">
        <f t="shared" si="24"/>
        <v>985105.84073729464</v>
      </c>
      <c r="BI226" s="150"/>
      <c r="BJ226" s="2">
        <v>221</v>
      </c>
      <c r="BK226" s="118">
        <v>51561</v>
      </c>
      <c r="BL226" s="5">
        <f t="shared" si="52"/>
        <v>410082.70267164533</v>
      </c>
      <c r="BM226" s="5">
        <f t="shared" si="53"/>
        <v>4348.8737853582215</v>
      </c>
      <c r="BN226" s="5">
        <f t="shared" si="25"/>
        <v>1871.2907900503642</v>
      </c>
      <c r="BO226" s="35">
        <f t="shared" si="26"/>
        <v>5.4758441003020214E-2</v>
      </c>
      <c r="BP226" s="5">
        <f t="shared" si="27"/>
        <v>2477.5829953078573</v>
      </c>
      <c r="BQ226" s="35">
        <f t="shared" si="28"/>
        <v>7.2500000000000009E-2</v>
      </c>
      <c r="BR226" s="5">
        <f t="shared" si="54"/>
        <v>229288.58811840488</v>
      </c>
      <c r="BS226" s="5">
        <f t="shared" si="55"/>
        <v>731812.51844576199</v>
      </c>
      <c r="BT226" s="5">
        <f t="shared" si="29"/>
        <v>408211.41188159498</v>
      </c>
      <c r="BU226" s="5">
        <f t="shared" si="30"/>
        <v>961101.10656416684</v>
      </c>
      <c r="BV226" s="150"/>
      <c r="BW226" s="2">
        <v>221</v>
      </c>
      <c r="BX226" s="118">
        <v>51561</v>
      </c>
      <c r="BY226" s="5">
        <f t="shared" si="56"/>
        <v>405018.81030243094</v>
      </c>
      <c r="BZ226" s="5">
        <f t="shared" si="57"/>
        <v>4241.3034067672888</v>
      </c>
      <c r="CA226" s="5">
        <f t="shared" si="31"/>
        <v>1878.6936800031081</v>
      </c>
      <c r="CB226" s="35">
        <f t="shared" si="32"/>
        <v>5.5662412674619383E-2</v>
      </c>
      <c r="CC226" s="5">
        <f t="shared" si="33"/>
        <v>2362.6097267641808</v>
      </c>
      <c r="CD226" s="35">
        <f t="shared" si="34"/>
        <v>7.0000000000000007E-2</v>
      </c>
      <c r="CE226" s="5">
        <f t="shared" si="58"/>
        <v>234359.88337757165</v>
      </c>
      <c r="CF226" s="5">
        <f t="shared" si="59"/>
        <v>702968.16951799928</v>
      </c>
      <c r="CG226" s="5">
        <f t="shared" si="35"/>
        <v>403140.11662242783</v>
      </c>
      <c r="CH226" s="5">
        <f t="shared" si="36"/>
        <v>937328.05289557087</v>
      </c>
    </row>
    <row r="227" spans="9:86" ht="14.25" customHeight="1">
      <c r="I227" s="150"/>
      <c r="J227" s="2">
        <v>222</v>
      </c>
      <c r="K227" s="118">
        <v>51592</v>
      </c>
      <c r="L227" s="5">
        <f t="shared" si="37"/>
        <v>427847.73841278069</v>
      </c>
      <c r="M227" s="5">
        <f t="shared" si="0"/>
        <v>4789.3246008246488</v>
      </c>
      <c r="N227" s="5">
        <f t="shared" si="1"/>
        <v>1847.8713992367816</v>
      </c>
      <c r="O227" s="35">
        <f t="shared" si="2"/>
        <v>5.1827916335618951E-2</v>
      </c>
      <c r="P227" s="5">
        <f t="shared" si="3"/>
        <v>2941.4532015878672</v>
      </c>
      <c r="Q227" s="35">
        <f t="shared" si="4"/>
        <v>8.2500000000000004E-2</v>
      </c>
      <c r="R227" s="5">
        <f t="shared" si="38"/>
        <v>211500.13298645621</v>
      </c>
      <c r="S227" s="5">
        <f t="shared" si="39"/>
        <v>851729.92839661555</v>
      </c>
      <c r="T227" s="5">
        <f t="shared" si="5"/>
        <v>425999.8670135439</v>
      </c>
      <c r="U227" s="5">
        <f t="shared" si="6"/>
        <v>1063230.0613830718</v>
      </c>
      <c r="V227" s="150"/>
      <c r="W227" s="2">
        <v>222</v>
      </c>
      <c r="X227" s="118">
        <v>51592</v>
      </c>
      <c r="Y227" s="5">
        <f t="shared" si="40"/>
        <v>423039.01495515165</v>
      </c>
      <c r="Z227" s="5">
        <f t="shared" si="41"/>
        <v>4677.7491584810314</v>
      </c>
      <c r="AA227" s="5">
        <f t="shared" si="7"/>
        <v>1857.4890587800201</v>
      </c>
      <c r="AB227" s="35">
        <f t="shared" si="8"/>
        <v>5.2689865278083857E-2</v>
      </c>
      <c r="AC227" s="5">
        <f t="shared" si="9"/>
        <v>2820.2600997010113</v>
      </c>
      <c r="AD227" s="35">
        <f t="shared" si="10"/>
        <v>0.08</v>
      </c>
      <c r="AE227" s="5">
        <f t="shared" si="42"/>
        <v>216318.47410362842</v>
      </c>
      <c r="AF227" s="5">
        <f t="shared" si="43"/>
        <v>822141.83907916036</v>
      </c>
      <c r="AG227" s="5">
        <f t="shared" si="11"/>
        <v>421181.52589637163</v>
      </c>
      <c r="AH227" s="5">
        <f t="shared" si="12"/>
        <v>1038460.3131827888</v>
      </c>
      <c r="AI227" s="150"/>
      <c r="AJ227" s="2">
        <v>222</v>
      </c>
      <c r="AK227" s="118">
        <v>51592</v>
      </c>
      <c r="AL227" s="5">
        <f t="shared" si="44"/>
        <v>418162.44373204478</v>
      </c>
      <c r="AM227" s="5">
        <f t="shared" si="45"/>
        <v>4567.1280654389093</v>
      </c>
      <c r="AN227" s="5">
        <f t="shared" si="13"/>
        <v>1866.4956163361203</v>
      </c>
      <c r="AO227" s="35">
        <f t="shared" si="14"/>
        <v>5.3562790565634524E-2</v>
      </c>
      <c r="AP227" s="5">
        <f t="shared" si="15"/>
        <v>2700.632449102789</v>
      </c>
      <c r="AQ227" s="35">
        <f t="shared" si="16"/>
        <v>7.7499999999999999E-2</v>
      </c>
      <c r="AR227" s="5">
        <f t="shared" si="46"/>
        <v>221204.05188429134</v>
      </c>
      <c r="AS227" s="5">
        <f t="shared" si="47"/>
        <v>792698.37864314637</v>
      </c>
      <c r="AT227" s="5">
        <f t="shared" si="17"/>
        <v>416295.94811570866</v>
      </c>
      <c r="AU227" s="5">
        <f t="shared" si="18"/>
        <v>1013902.4305274377</v>
      </c>
      <c r="AV227" s="150"/>
      <c r="AW227" s="2">
        <v>222</v>
      </c>
      <c r="AX227" s="118">
        <v>51592</v>
      </c>
      <c r="AY227" s="5">
        <f t="shared" si="48"/>
        <v>413219.40452230838</v>
      </c>
      <c r="AZ227" s="5">
        <f t="shared" si="49"/>
        <v>4457.4924920239573</v>
      </c>
      <c r="BA227" s="5">
        <f t="shared" si="19"/>
        <v>1874.8712137595303</v>
      </c>
      <c r="BB227" s="35">
        <f t="shared" si="20"/>
        <v>5.444675230371411E-2</v>
      </c>
      <c r="BC227" s="5">
        <f t="shared" si="21"/>
        <v>2582.621278264427</v>
      </c>
      <c r="BD227" s="35">
        <f t="shared" si="22"/>
        <v>7.4999999999999997E-2</v>
      </c>
      <c r="BE227" s="5">
        <f t="shared" si="50"/>
        <v>226155.46669145097</v>
      </c>
      <c r="BF227" s="5">
        <f t="shared" si="51"/>
        <v>763407.8665378677</v>
      </c>
      <c r="BG227" s="5">
        <f t="shared" si="23"/>
        <v>411344.53330854885</v>
      </c>
      <c r="BH227" s="5">
        <f t="shared" si="24"/>
        <v>989563.33322931873</v>
      </c>
      <c r="BI227" s="150"/>
      <c r="BJ227" s="2">
        <v>222</v>
      </c>
      <c r="BK227" s="118">
        <v>51592</v>
      </c>
      <c r="BL227" s="5">
        <f t="shared" si="52"/>
        <v>408211.41188159498</v>
      </c>
      <c r="BM227" s="5">
        <f t="shared" si="53"/>
        <v>4348.8737853582215</v>
      </c>
      <c r="BN227" s="5">
        <f t="shared" si="25"/>
        <v>1882.5965052402521</v>
      </c>
      <c r="BO227" s="35">
        <f t="shared" si="26"/>
        <v>5.5341809183511441E-2</v>
      </c>
      <c r="BP227" s="5">
        <f t="shared" si="27"/>
        <v>2466.2772801179694</v>
      </c>
      <c r="BQ227" s="35">
        <f t="shared" si="28"/>
        <v>7.2499999999999995E-2</v>
      </c>
      <c r="BR227" s="5">
        <f t="shared" si="54"/>
        <v>231171.18462364512</v>
      </c>
      <c r="BS227" s="5">
        <f t="shared" si="55"/>
        <v>734278.79572587996</v>
      </c>
      <c r="BT227" s="5">
        <f t="shared" si="29"/>
        <v>406328.81537635473</v>
      </c>
      <c r="BU227" s="5">
        <f t="shared" si="30"/>
        <v>965449.98034952511</v>
      </c>
      <c r="BV227" s="150"/>
      <c r="BW227" s="2">
        <v>222</v>
      </c>
      <c r="BX227" s="118">
        <v>51592</v>
      </c>
      <c r="BY227" s="5">
        <f t="shared" si="56"/>
        <v>403140.11662242783</v>
      </c>
      <c r="BZ227" s="5">
        <f t="shared" si="57"/>
        <v>4241.3034067672888</v>
      </c>
      <c r="CA227" s="5">
        <f t="shared" si="31"/>
        <v>1889.6527264697929</v>
      </c>
      <c r="CB227" s="35">
        <f t="shared" si="32"/>
        <v>5.6248018449811588E-2</v>
      </c>
      <c r="CC227" s="5">
        <f t="shared" si="33"/>
        <v>2351.6506802974959</v>
      </c>
      <c r="CD227" s="35">
        <f t="shared" si="34"/>
        <v>7.0000000000000007E-2</v>
      </c>
      <c r="CE227" s="5">
        <f t="shared" si="58"/>
        <v>236249.53610404144</v>
      </c>
      <c r="CF227" s="5">
        <f t="shared" si="59"/>
        <v>705319.8201982968</v>
      </c>
      <c r="CG227" s="5">
        <f t="shared" si="35"/>
        <v>401250.46389595803</v>
      </c>
      <c r="CH227" s="5">
        <f t="shared" si="36"/>
        <v>941569.35630233819</v>
      </c>
    </row>
    <row r="228" spans="9:86" ht="14.25" customHeight="1">
      <c r="I228" s="150"/>
      <c r="J228" s="2">
        <v>223</v>
      </c>
      <c r="K228" s="118">
        <v>51622</v>
      </c>
      <c r="L228" s="5">
        <f t="shared" si="37"/>
        <v>425999.8670135439</v>
      </c>
      <c r="M228" s="5">
        <f t="shared" si="0"/>
        <v>4789.3246008246488</v>
      </c>
      <c r="N228" s="5">
        <f t="shared" si="1"/>
        <v>1860.5755151065346</v>
      </c>
      <c r="O228" s="35">
        <f t="shared" si="2"/>
        <v>5.2410594251590621E-2</v>
      </c>
      <c r="P228" s="5">
        <f t="shared" si="3"/>
        <v>2928.7490857181142</v>
      </c>
      <c r="Q228" s="35">
        <f t="shared" si="4"/>
        <v>8.2500000000000004E-2</v>
      </c>
      <c r="R228" s="5">
        <f t="shared" si="38"/>
        <v>213360.70850156274</v>
      </c>
      <c r="S228" s="5">
        <f t="shared" si="39"/>
        <v>854658.67748233362</v>
      </c>
      <c r="T228" s="5">
        <f t="shared" si="5"/>
        <v>424139.29149843735</v>
      </c>
      <c r="U228" s="5">
        <f t="shared" si="6"/>
        <v>1068019.3859838964</v>
      </c>
      <c r="V228" s="150"/>
      <c r="W228" s="2">
        <v>223</v>
      </c>
      <c r="X228" s="118">
        <v>51622</v>
      </c>
      <c r="Y228" s="5">
        <f t="shared" si="40"/>
        <v>421181.52589637163</v>
      </c>
      <c r="Z228" s="5">
        <f t="shared" si="41"/>
        <v>4677.7491584810314</v>
      </c>
      <c r="AA228" s="5">
        <f t="shared" si="7"/>
        <v>1869.8723191718868</v>
      </c>
      <c r="AB228" s="35">
        <f t="shared" si="8"/>
        <v>5.3275052324074271E-2</v>
      </c>
      <c r="AC228" s="5">
        <f t="shared" si="9"/>
        <v>2807.8768393091445</v>
      </c>
      <c r="AD228" s="35">
        <f t="shared" si="10"/>
        <v>0.08</v>
      </c>
      <c r="AE228" s="5">
        <f t="shared" si="42"/>
        <v>218188.3464228003</v>
      </c>
      <c r="AF228" s="5">
        <f t="shared" si="43"/>
        <v>824949.71591846948</v>
      </c>
      <c r="AG228" s="5">
        <f t="shared" si="11"/>
        <v>419311.65357719973</v>
      </c>
      <c r="AH228" s="5">
        <f t="shared" si="12"/>
        <v>1043138.0623412698</v>
      </c>
      <c r="AI228" s="150"/>
      <c r="AJ228" s="2">
        <v>223</v>
      </c>
      <c r="AK228" s="118">
        <v>51622</v>
      </c>
      <c r="AL228" s="5">
        <f t="shared" si="44"/>
        <v>416295.94811570866</v>
      </c>
      <c r="AM228" s="5">
        <f t="shared" si="45"/>
        <v>4567.1280654389093</v>
      </c>
      <c r="AN228" s="5">
        <f t="shared" si="13"/>
        <v>1878.5500671916243</v>
      </c>
      <c r="AO228" s="35">
        <f t="shared" si="14"/>
        <v>5.4150420892479637E-2</v>
      </c>
      <c r="AP228" s="5">
        <f t="shared" si="15"/>
        <v>2688.577998247285</v>
      </c>
      <c r="AQ228" s="35">
        <f t="shared" si="16"/>
        <v>7.7499999999999999E-2</v>
      </c>
      <c r="AR228" s="5">
        <f t="shared" si="46"/>
        <v>223082.60195148297</v>
      </c>
      <c r="AS228" s="5">
        <f t="shared" si="47"/>
        <v>795386.9566413936</v>
      </c>
      <c r="AT228" s="5">
        <f t="shared" si="17"/>
        <v>414417.398048517</v>
      </c>
      <c r="AU228" s="5">
        <f t="shared" si="18"/>
        <v>1018469.5585928765</v>
      </c>
      <c r="AV228" s="150"/>
      <c r="AW228" s="2">
        <v>223</v>
      </c>
      <c r="AX228" s="118">
        <v>51622</v>
      </c>
      <c r="AY228" s="5">
        <f t="shared" si="48"/>
        <v>411344.53330854885</v>
      </c>
      <c r="AZ228" s="5">
        <f t="shared" si="49"/>
        <v>4457.4924920239573</v>
      </c>
      <c r="BA228" s="5">
        <f t="shared" si="19"/>
        <v>1886.589158845527</v>
      </c>
      <c r="BB228" s="35">
        <f t="shared" si="20"/>
        <v>5.5036758903915697E-2</v>
      </c>
      <c r="BC228" s="5">
        <f t="shared" si="21"/>
        <v>2570.9033331784303</v>
      </c>
      <c r="BD228" s="35">
        <f t="shared" si="22"/>
        <v>7.5000000000000011E-2</v>
      </c>
      <c r="BE228" s="5">
        <f t="shared" si="50"/>
        <v>228042.05585029651</v>
      </c>
      <c r="BF228" s="5">
        <f t="shared" si="51"/>
        <v>765978.76987104607</v>
      </c>
      <c r="BG228" s="5">
        <f t="shared" si="23"/>
        <v>409457.94414970331</v>
      </c>
      <c r="BH228" s="5">
        <f t="shared" si="24"/>
        <v>994020.82572134258</v>
      </c>
      <c r="BI228" s="150"/>
      <c r="BJ228" s="2">
        <v>223</v>
      </c>
      <c r="BK228" s="118">
        <v>51622</v>
      </c>
      <c r="BL228" s="5">
        <f t="shared" si="52"/>
        <v>406328.81537635473</v>
      </c>
      <c r="BM228" s="5">
        <f t="shared" si="53"/>
        <v>4348.8737853582215</v>
      </c>
      <c r="BN228" s="5">
        <f t="shared" si="25"/>
        <v>1893.9705257927453</v>
      </c>
      <c r="BO228" s="35">
        <f t="shared" si="26"/>
        <v>5.5934123915041253E-2</v>
      </c>
      <c r="BP228" s="5">
        <f t="shared" si="27"/>
        <v>2454.9032595654762</v>
      </c>
      <c r="BQ228" s="35">
        <f t="shared" si="28"/>
        <v>7.2499999999999981E-2</v>
      </c>
      <c r="BR228" s="5">
        <f t="shared" si="54"/>
        <v>233065.15514943787</v>
      </c>
      <c r="BS228" s="5">
        <f t="shared" si="55"/>
        <v>736733.69898544543</v>
      </c>
      <c r="BT228" s="5">
        <f t="shared" si="29"/>
        <v>404434.84485056199</v>
      </c>
      <c r="BU228" s="5">
        <f t="shared" si="30"/>
        <v>969798.85413488327</v>
      </c>
      <c r="BV228" s="150"/>
      <c r="BW228" s="2">
        <v>223</v>
      </c>
      <c r="BX228" s="118">
        <v>51622</v>
      </c>
      <c r="BY228" s="5">
        <f t="shared" si="56"/>
        <v>401250.46389595803</v>
      </c>
      <c r="BZ228" s="5">
        <f t="shared" si="57"/>
        <v>4241.3034067672888</v>
      </c>
      <c r="CA228" s="5">
        <f t="shared" si="31"/>
        <v>1900.6757007075335</v>
      </c>
      <c r="CB228" s="35">
        <f t="shared" si="32"/>
        <v>5.6842572060937013E-2</v>
      </c>
      <c r="CC228" s="5">
        <f t="shared" si="33"/>
        <v>2340.6277060597554</v>
      </c>
      <c r="CD228" s="35">
        <f t="shared" si="34"/>
        <v>7.0000000000000007E-2</v>
      </c>
      <c r="CE228" s="5">
        <f t="shared" si="58"/>
        <v>238150.21180474898</v>
      </c>
      <c r="CF228" s="5">
        <f t="shared" si="59"/>
        <v>707660.44790435652</v>
      </c>
      <c r="CG228" s="5">
        <f t="shared" si="35"/>
        <v>399349.7881952505</v>
      </c>
      <c r="CH228" s="5">
        <f t="shared" si="36"/>
        <v>945810.6597091055</v>
      </c>
    </row>
    <row r="229" spans="9:86" ht="14.25" customHeight="1">
      <c r="I229" s="150"/>
      <c r="J229" s="2">
        <v>224</v>
      </c>
      <c r="K229" s="118">
        <v>51653</v>
      </c>
      <c r="L229" s="5">
        <f t="shared" si="37"/>
        <v>424139.29149843735</v>
      </c>
      <c r="M229" s="5">
        <f t="shared" si="0"/>
        <v>4789.3246008246488</v>
      </c>
      <c r="N229" s="5">
        <f t="shared" si="1"/>
        <v>1873.3669717728922</v>
      </c>
      <c r="O229" s="35">
        <f t="shared" si="2"/>
        <v>5.3002407727550813E-2</v>
      </c>
      <c r="P229" s="5">
        <f t="shared" si="3"/>
        <v>2915.9576290517566</v>
      </c>
      <c r="Q229" s="35">
        <f t="shared" si="4"/>
        <v>8.2500000000000004E-2</v>
      </c>
      <c r="R229" s="5">
        <f t="shared" si="38"/>
        <v>215234.07547333563</v>
      </c>
      <c r="S229" s="5">
        <f t="shared" si="39"/>
        <v>857574.63511138537</v>
      </c>
      <c r="T229" s="5">
        <f t="shared" si="5"/>
        <v>422265.92452666443</v>
      </c>
      <c r="U229" s="5">
        <f t="shared" si="6"/>
        <v>1072808.7105847211</v>
      </c>
      <c r="V229" s="150"/>
      <c r="W229" s="2">
        <v>224</v>
      </c>
      <c r="X229" s="118">
        <v>51653</v>
      </c>
      <c r="Y229" s="5">
        <f t="shared" si="40"/>
        <v>419311.65357719973</v>
      </c>
      <c r="Z229" s="5">
        <f t="shared" si="41"/>
        <v>4677.7491584810314</v>
      </c>
      <c r="AA229" s="5">
        <f t="shared" si="7"/>
        <v>1882.338134633033</v>
      </c>
      <c r="AB229" s="35">
        <f t="shared" si="8"/>
        <v>5.3869377163488955E-2</v>
      </c>
      <c r="AC229" s="5">
        <f t="shared" si="9"/>
        <v>2795.4110238479984</v>
      </c>
      <c r="AD229" s="35">
        <f t="shared" si="10"/>
        <v>0.08</v>
      </c>
      <c r="AE229" s="5">
        <f t="shared" si="42"/>
        <v>220070.68455743333</v>
      </c>
      <c r="AF229" s="5">
        <f t="shared" si="43"/>
        <v>827745.12694231747</v>
      </c>
      <c r="AG229" s="5">
        <f t="shared" si="11"/>
        <v>417429.3154425667</v>
      </c>
      <c r="AH229" s="5">
        <f t="shared" si="12"/>
        <v>1047815.8114997508</v>
      </c>
      <c r="AI229" s="150"/>
      <c r="AJ229" s="2">
        <v>224</v>
      </c>
      <c r="AK229" s="118">
        <v>51653</v>
      </c>
      <c r="AL229" s="5">
        <f t="shared" si="44"/>
        <v>414417.398048517</v>
      </c>
      <c r="AM229" s="5">
        <f t="shared" si="45"/>
        <v>4567.1280654389093</v>
      </c>
      <c r="AN229" s="5">
        <f t="shared" si="13"/>
        <v>1890.6823697089035</v>
      </c>
      <c r="AO229" s="35">
        <f t="shared" si="14"/>
        <v>5.4747190980265439E-2</v>
      </c>
      <c r="AP229" s="5">
        <f t="shared" si="15"/>
        <v>2676.4456957300058</v>
      </c>
      <c r="AQ229" s="35">
        <f t="shared" si="16"/>
        <v>7.7500000000000013E-2</v>
      </c>
      <c r="AR229" s="5">
        <f t="shared" si="46"/>
        <v>224973.28432119187</v>
      </c>
      <c r="AS229" s="5">
        <f t="shared" si="47"/>
        <v>798063.40233712364</v>
      </c>
      <c r="AT229" s="5">
        <f t="shared" si="17"/>
        <v>412526.7156788081</v>
      </c>
      <c r="AU229" s="5">
        <f t="shared" si="18"/>
        <v>1023036.6866583155</v>
      </c>
      <c r="AV229" s="150"/>
      <c r="AW229" s="2">
        <v>224</v>
      </c>
      <c r="AX229" s="118">
        <v>51653</v>
      </c>
      <c r="AY229" s="5">
        <f t="shared" si="48"/>
        <v>409457.94414970331</v>
      </c>
      <c r="AZ229" s="5">
        <f t="shared" si="49"/>
        <v>4457.4924920239573</v>
      </c>
      <c r="BA229" s="5">
        <f t="shared" si="19"/>
        <v>1898.380341088312</v>
      </c>
      <c r="BB229" s="35">
        <f t="shared" si="20"/>
        <v>5.5635906980304822E-2</v>
      </c>
      <c r="BC229" s="5">
        <f t="shared" si="21"/>
        <v>2559.1121509356453</v>
      </c>
      <c r="BD229" s="35">
        <f t="shared" si="22"/>
        <v>7.4999999999999997E-2</v>
      </c>
      <c r="BE229" s="5">
        <f t="shared" si="50"/>
        <v>229940.43619138483</v>
      </c>
      <c r="BF229" s="5">
        <f t="shared" si="51"/>
        <v>768537.88202198176</v>
      </c>
      <c r="BG229" s="5">
        <f t="shared" si="23"/>
        <v>407559.56380861497</v>
      </c>
      <c r="BH229" s="5">
        <f t="shared" si="24"/>
        <v>998478.31821336655</v>
      </c>
      <c r="BI229" s="150"/>
      <c r="BJ229" s="2">
        <v>224</v>
      </c>
      <c r="BK229" s="118">
        <v>51653</v>
      </c>
      <c r="BL229" s="5">
        <f t="shared" si="52"/>
        <v>404434.84485056199</v>
      </c>
      <c r="BM229" s="5">
        <f t="shared" si="53"/>
        <v>4348.8737853582215</v>
      </c>
      <c r="BN229" s="5">
        <f t="shared" si="25"/>
        <v>1905.4132643860762</v>
      </c>
      <c r="BO229" s="35">
        <f t="shared" si="26"/>
        <v>5.6535581599259775E-2</v>
      </c>
      <c r="BP229" s="5">
        <f t="shared" si="27"/>
        <v>2443.4605209721453</v>
      </c>
      <c r="BQ229" s="35">
        <f t="shared" si="28"/>
        <v>7.2499999999999995E-2</v>
      </c>
      <c r="BR229" s="5">
        <f t="shared" si="54"/>
        <v>234970.56841382393</v>
      </c>
      <c r="BS229" s="5">
        <f t="shared" si="55"/>
        <v>739177.15950641758</v>
      </c>
      <c r="BT229" s="5">
        <f t="shared" si="29"/>
        <v>402529.43158617592</v>
      </c>
      <c r="BU229" s="5">
        <f t="shared" si="30"/>
        <v>974147.72792024154</v>
      </c>
      <c r="BV229" s="150"/>
      <c r="BW229" s="2">
        <v>224</v>
      </c>
      <c r="BX229" s="118">
        <v>51653</v>
      </c>
      <c r="BY229" s="5">
        <f t="shared" si="56"/>
        <v>399349.7881952505</v>
      </c>
      <c r="BZ229" s="5">
        <f t="shared" si="57"/>
        <v>4241.3034067672888</v>
      </c>
      <c r="CA229" s="5">
        <f t="shared" si="31"/>
        <v>1911.7629756283277</v>
      </c>
      <c r="CB229" s="35">
        <f t="shared" si="32"/>
        <v>5.744626987588014E-2</v>
      </c>
      <c r="CC229" s="5">
        <f t="shared" si="33"/>
        <v>2329.5404311389611</v>
      </c>
      <c r="CD229" s="35">
        <f t="shared" si="34"/>
        <v>6.9999999999999993E-2</v>
      </c>
      <c r="CE229" s="5">
        <f t="shared" si="58"/>
        <v>240061.97478037729</v>
      </c>
      <c r="CF229" s="5">
        <f t="shared" si="59"/>
        <v>709989.98833549547</v>
      </c>
      <c r="CG229" s="5">
        <f t="shared" si="35"/>
        <v>397438.02521962218</v>
      </c>
      <c r="CH229" s="5">
        <f t="shared" si="36"/>
        <v>950051.96311587282</v>
      </c>
    </row>
    <row r="230" spans="9:86" ht="14.25" customHeight="1">
      <c r="I230" s="150"/>
      <c r="J230" s="2">
        <v>225</v>
      </c>
      <c r="K230" s="118">
        <v>51683</v>
      </c>
      <c r="L230" s="5">
        <f t="shared" si="37"/>
        <v>422265.92452666443</v>
      </c>
      <c r="M230" s="5">
        <f t="shared" si="0"/>
        <v>4789.3246008246488</v>
      </c>
      <c r="N230" s="5">
        <f t="shared" si="1"/>
        <v>1886.2463697038306</v>
      </c>
      <c r="O230" s="35">
        <f t="shared" si="2"/>
        <v>5.3603559088549323E-2</v>
      </c>
      <c r="P230" s="5">
        <f t="shared" si="3"/>
        <v>2903.0782311208181</v>
      </c>
      <c r="Q230" s="35">
        <f t="shared" si="4"/>
        <v>8.2500000000000018E-2</v>
      </c>
      <c r="R230" s="5">
        <f t="shared" si="38"/>
        <v>217120.32184303945</v>
      </c>
      <c r="S230" s="5">
        <f t="shared" si="39"/>
        <v>860477.71334250621</v>
      </c>
      <c r="T230" s="5">
        <f t="shared" si="5"/>
        <v>420379.67815696058</v>
      </c>
      <c r="U230" s="5">
        <f t="shared" si="6"/>
        <v>1077598.0351855457</v>
      </c>
      <c r="V230" s="150"/>
      <c r="W230" s="2">
        <v>225</v>
      </c>
      <c r="X230" s="118">
        <v>51683</v>
      </c>
      <c r="Y230" s="5">
        <f t="shared" si="40"/>
        <v>417429.3154425667</v>
      </c>
      <c r="Z230" s="5">
        <f t="shared" si="41"/>
        <v>4677.7491584810314</v>
      </c>
      <c r="AA230" s="5">
        <f t="shared" si="7"/>
        <v>1894.8870555305866</v>
      </c>
      <c r="AB230" s="35">
        <f t="shared" si="8"/>
        <v>5.4473042082008746E-2</v>
      </c>
      <c r="AC230" s="5">
        <f t="shared" si="9"/>
        <v>2782.8621029504448</v>
      </c>
      <c r="AD230" s="35">
        <f t="shared" si="10"/>
        <v>0.08</v>
      </c>
      <c r="AE230" s="5">
        <f t="shared" si="42"/>
        <v>221965.57161296392</v>
      </c>
      <c r="AF230" s="5">
        <f t="shared" si="43"/>
        <v>830527.98904526792</v>
      </c>
      <c r="AG230" s="5">
        <f t="shared" si="11"/>
        <v>415534.42838703614</v>
      </c>
      <c r="AH230" s="5">
        <f t="shared" si="12"/>
        <v>1052493.5606582318</v>
      </c>
      <c r="AI230" s="150"/>
      <c r="AJ230" s="2">
        <v>225</v>
      </c>
      <c r="AK230" s="118">
        <v>51683</v>
      </c>
      <c r="AL230" s="5">
        <f t="shared" si="44"/>
        <v>412526.7156788081</v>
      </c>
      <c r="AM230" s="5">
        <f t="shared" si="45"/>
        <v>4567.1280654389093</v>
      </c>
      <c r="AN230" s="5">
        <f t="shared" si="13"/>
        <v>1902.8930266799402</v>
      </c>
      <c r="AO230" s="35">
        <f t="shared" si="14"/>
        <v>5.5353303076589873E-2</v>
      </c>
      <c r="AP230" s="5">
        <f t="shared" si="15"/>
        <v>2664.235038758969</v>
      </c>
      <c r="AQ230" s="35">
        <f t="shared" si="16"/>
        <v>7.7499999999999999E-2</v>
      </c>
      <c r="AR230" s="5">
        <f t="shared" si="46"/>
        <v>226876.1773478718</v>
      </c>
      <c r="AS230" s="5">
        <f t="shared" si="47"/>
        <v>800727.63737588259</v>
      </c>
      <c r="AT230" s="5">
        <f t="shared" si="17"/>
        <v>410623.82265212818</v>
      </c>
      <c r="AU230" s="5">
        <f t="shared" si="18"/>
        <v>1027603.8147237544</v>
      </c>
      <c r="AV230" s="150"/>
      <c r="AW230" s="2">
        <v>225</v>
      </c>
      <c r="AX230" s="118">
        <v>51683</v>
      </c>
      <c r="AY230" s="5">
        <f t="shared" si="48"/>
        <v>407559.56380861497</v>
      </c>
      <c r="AZ230" s="5">
        <f t="shared" si="49"/>
        <v>4457.4924920239573</v>
      </c>
      <c r="BA230" s="5">
        <f t="shared" si="19"/>
        <v>1910.2452182201141</v>
      </c>
      <c r="BB230" s="35">
        <f t="shared" si="20"/>
        <v>5.6244398743653834E-2</v>
      </c>
      <c r="BC230" s="5">
        <f t="shared" si="21"/>
        <v>2547.2472738038432</v>
      </c>
      <c r="BD230" s="35">
        <f t="shared" si="22"/>
        <v>7.4999999999999997E-2</v>
      </c>
      <c r="BE230" s="5">
        <f t="shared" si="50"/>
        <v>231850.68140960493</v>
      </c>
      <c r="BF230" s="5">
        <f t="shared" si="51"/>
        <v>771085.12929578556</v>
      </c>
      <c r="BG230" s="5">
        <f t="shared" si="23"/>
        <v>405649.31859039486</v>
      </c>
      <c r="BH230" s="5">
        <f t="shared" si="24"/>
        <v>1002935.8107053905</v>
      </c>
      <c r="BI230" s="150"/>
      <c r="BJ230" s="2">
        <v>225</v>
      </c>
      <c r="BK230" s="118">
        <v>51683</v>
      </c>
      <c r="BL230" s="5">
        <f t="shared" si="52"/>
        <v>402529.43158617592</v>
      </c>
      <c r="BM230" s="5">
        <f t="shared" si="53"/>
        <v>4348.8737853582215</v>
      </c>
      <c r="BN230" s="5">
        <f t="shared" si="25"/>
        <v>1916.9251361917422</v>
      </c>
      <c r="BO230" s="35">
        <f t="shared" si="26"/>
        <v>5.7146384411337799E-2</v>
      </c>
      <c r="BP230" s="5">
        <f t="shared" si="27"/>
        <v>2431.9486491664793</v>
      </c>
      <c r="BQ230" s="35">
        <f t="shared" si="28"/>
        <v>7.2499999999999981E-2</v>
      </c>
      <c r="BR230" s="5">
        <f t="shared" si="54"/>
        <v>236887.49355001567</v>
      </c>
      <c r="BS230" s="5">
        <f t="shared" si="55"/>
        <v>741609.10815558408</v>
      </c>
      <c r="BT230" s="5">
        <f t="shared" si="29"/>
        <v>400612.50644998415</v>
      </c>
      <c r="BU230" s="5">
        <f t="shared" si="30"/>
        <v>978496.60170559981</v>
      </c>
      <c r="BV230" s="150"/>
      <c r="BW230" s="2">
        <v>225</v>
      </c>
      <c r="BX230" s="118">
        <v>51683</v>
      </c>
      <c r="BY230" s="5">
        <f t="shared" si="56"/>
        <v>397438.02521962218</v>
      </c>
      <c r="BZ230" s="5">
        <f t="shared" si="57"/>
        <v>4241.3034067672888</v>
      </c>
      <c r="CA230" s="5">
        <f t="shared" si="31"/>
        <v>1922.9149263194927</v>
      </c>
      <c r="CB230" s="35">
        <f t="shared" si="32"/>
        <v>5.8059314035396589E-2</v>
      </c>
      <c r="CC230" s="5">
        <f t="shared" si="33"/>
        <v>2318.3884804477962</v>
      </c>
      <c r="CD230" s="35">
        <f t="shared" si="34"/>
        <v>7.0000000000000007E-2</v>
      </c>
      <c r="CE230" s="5">
        <f t="shared" si="58"/>
        <v>241984.88970669679</v>
      </c>
      <c r="CF230" s="5">
        <f t="shared" si="59"/>
        <v>712308.37681594328</v>
      </c>
      <c r="CG230" s="5">
        <f t="shared" si="35"/>
        <v>395515.11029330269</v>
      </c>
      <c r="CH230" s="5">
        <f t="shared" si="36"/>
        <v>954293.26652264013</v>
      </c>
    </row>
    <row r="231" spans="9:86" ht="14.25" customHeight="1">
      <c r="I231" s="150"/>
      <c r="J231" s="2">
        <v>226</v>
      </c>
      <c r="K231" s="118">
        <v>51714</v>
      </c>
      <c r="L231" s="5">
        <f t="shared" si="37"/>
        <v>420379.67815696058</v>
      </c>
      <c r="M231" s="5">
        <f t="shared" si="0"/>
        <v>4789.3246008246488</v>
      </c>
      <c r="N231" s="5">
        <f t="shared" si="1"/>
        <v>1899.214313495545</v>
      </c>
      <c r="O231" s="35">
        <f t="shared" si="2"/>
        <v>5.4214256649763738E-2</v>
      </c>
      <c r="P231" s="5">
        <f t="shared" si="3"/>
        <v>2890.1102873291038</v>
      </c>
      <c r="Q231" s="35">
        <f t="shared" si="4"/>
        <v>8.249999999999999E-2</v>
      </c>
      <c r="R231" s="5">
        <f t="shared" si="38"/>
        <v>219019.536156535</v>
      </c>
      <c r="S231" s="5">
        <f t="shared" si="39"/>
        <v>863367.82362983527</v>
      </c>
      <c r="T231" s="5">
        <f t="shared" si="5"/>
        <v>418480.46384346503</v>
      </c>
      <c r="U231" s="5">
        <f t="shared" si="6"/>
        <v>1082387.3597863703</v>
      </c>
      <c r="V231" s="150"/>
      <c r="W231" s="2">
        <v>226</v>
      </c>
      <c r="X231" s="118">
        <v>51714</v>
      </c>
      <c r="Y231" s="5">
        <f t="shared" si="40"/>
        <v>415534.42838703614</v>
      </c>
      <c r="Z231" s="5">
        <f t="shared" si="41"/>
        <v>4677.7491584810314</v>
      </c>
      <c r="AA231" s="5">
        <f t="shared" si="7"/>
        <v>1907.5196359007905</v>
      </c>
      <c r="AB231" s="35">
        <f t="shared" si="8"/>
        <v>5.5086255354728664E-2</v>
      </c>
      <c r="AC231" s="5">
        <f t="shared" si="9"/>
        <v>2770.2295225802409</v>
      </c>
      <c r="AD231" s="35">
        <f t="shared" si="10"/>
        <v>7.9999999999999988E-2</v>
      </c>
      <c r="AE231" s="5">
        <f t="shared" si="42"/>
        <v>223873.09124886472</v>
      </c>
      <c r="AF231" s="5">
        <f t="shared" si="43"/>
        <v>833298.21856784821</v>
      </c>
      <c r="AG231" s="5">
        <f t="shared" si="11"/>
        <v>413626.90875113534</v>
      </c>
      <c r="AH231" s="5">
        <f t="shared" si="12"/>
        <v>1057171.309816713</v>
      </c>
      <c r="AI231" s="150"/>
      <c r="AJ231" s="2">
        <v>226</v>
      </c>
      <c r="AK231" s="118">
        <v>51714</v>
      </c>
      <c r="AL231" s="5">
        <f t="shared" si="44"/>
        <v>410623.82265212818</v>
      </c>
      <c r="AM231" s="5">
        <f t="shared" si="45"/>
        <v>4567.1280654389093</v>
      </c>
      <c r="AN231" s="5">
        <f t="shared" si="13"/>
        <v>1915.182544143915</v>
      </c>
      <c r="AO231" s="35">
        <f t="shared" si="14"/>
        <v>5.5968965417763902E-2</v>
      </c>
      <c r="AP231" s="5">
        <f t="shared" si="15"/>
        <v>2651.9455212949943</v>
      </c>
      <c r="AQ231" s="35">
        <f t="shared" si="16"/>
        <v>7.7499999999999986E-2</v>
      </c>
      <c r="AR231" s="5">
        <f t="shared" si="46"/>
        <v>228791.35989201572</v>
      </c>
      <c r="AS231" s="5">
        <f t="shared" si="47"/>
        <v>803379.58289717755</v>
      </c>
      <c r="AT231" s="5">
        <f t="shared" si="17"/>
        <v>408708.64010798425</v>
      </c>
      <c r="AU231" s="5">
        <f t="shared" si="18"/>
        <v>1032170.9427891932</v>
      </c>
      <c r="AV231" s="150"/>
      <c r="AW231" s="2">
        <v>226</v>
      </c>
      <c r="AX231" s="118">
        <v>51714</v>
      </c>
      <c r="AY231" s="5">
        <f t="shared" si="48"/>
        <v>405649.31859039486</v>
      </c>
      <c r="AZ231" s="5">
        <f t="shared" si="49"/>
        <v>4457.4924920239573</v>
      </c>
      <c r="BA231" s="5">
        <f t="shared" si="19"/>
        <v>1922.1842508339896</v>
      </c>
      <c r="BB231" s="35">
        <f t="shared" si="20"/>
        <v>5.6862442392758027E-2</v>
      </c>
      <c r="BC231" s="5">
        <f t="shared" si="21"/>
        <v>2535.3082411899677</v>
      </c>
      <c r="BD231" s="35">
        <f t="shared" si="22"/>
        <v>7.4999999999999997E-2</v>
      </c>
      <c r="BE231" s="5">
        <f t="shared" si="50"/>
        <v>233772.86566043893</v>
      </c>
      <c r="BF231" s="5">
        <f t="shared" si="51"/>
        <v>773620.43753697549</v>
      </c>
      <c r="BG231" s="5">
        <f t="shared" si="23"/>
        <v>403727.13433956087</v>
      </c>
      <c r="BH231" s="5">
        <f t="shared" si="24"/>
        <v>1007393.3031974144</v>
      </c>
      <c r="BI231" s="150"/>
      <c r="BJ231" s="2">
        <v>226</v>
      </c>
      <c r="BK231" s="118">
        <v>51714</v>
      </c>
      <c r="BL231" s="5">
        <f t="shared" si="52"/>
        <v>400612.50644998415</v>
      </c>
      <c r="BM231" s="5">
        <f t="shared" si="53"/>
        <v>4348.8737853582215</v>
      </c>
      <c r="BN231" s="5">
        <f t="shared" si="25"/>
        <v>1928.5065588895673</v>
      </c>
      <c r="BO231" s="35">
        <f t="shared" si="26"/>
        <v>5.7766740513788883E-2</v>
      </c>
      <c r="BP231" s="5">
        <f t="shared" si="27"/>
        <v>2420.3672264686543</v>
      </c>
      <c r="BQ231" s="35">
        <f t="shared" si="28"/>
        <v>7.2499999999999995E-2</v>
      </c>
      <c r="BR231" s="5">
        <f t="shared" si="54"/>
        <v>238816.00010890525</v>
      </c>
      <c r="BS231" s="5">
        <f t="shared" si="55"/>
        <v>744029.47538205271</v>
      </c>
      <c r="BT231" s="5">
        <f t="shared" si="29"/>
        <v>398683.99989109457</v>
      </c>
      <c r="BU231" s="5">
        <f t="shared" si="30"/>
        <v>982845.47549095796</v>
      </c>
      <c r="BV231" s="150"/>
      <c r="BW231" s="2">
        <v>226</v>
      </c>
      <c r="BX231" s="118">
        <v>51714</v>
      </c>
      <c r="BY231" s="5">
        <f t="shared" si="56"/>
        <v>395515.11029330269</v>
      </c>
      <c r="BZ231" s="5">
        <f t="shared" si="57"/>
        <v>4241.3034067672888</v>
      </c>
      <c r="CA231" s="5">
        <f t="shared" si="31"/>
        <v>1934.1319300563564</v>
      </c>
      <c r="CB231" s="35">
        <f t="shared" si="32"/>
        <v>5.8681912666913569E-2</v>
      </c>
      <c r="CC231" s="5">
        <f t="shared" si="33"/>
        <v>2307.1714767109324</v>
      </c>
      <c r="CD231" s="35">
        <f t="shared" si="34"/>
        <v>7.0000000000000007E-2</v>
      </c>
      <c r="CE231" s="5">
        <f t="shared" si="58"/>
        <v>243919.02163675314</v>
      </c>
      <c r="CF231" s="5">
        <f t="shared" si="59"/>
        <v>714615.54829265422</v>
      </c>
      <c r="CG231" s="5">
        <f t="shared" si="35"/>
        <v>393580.97836324631</v>
      </c>
      <c r="CH231" s="5">
        <f t="shared" si="36"/>
        <v>958534.56992940733</v>
      </c>
    </row>
    <row r="232" spans="9:86" ht="14.25" customHeight="1">
      <c r="I232" s="150"/>
      <c r="J232" s="2">
        <v>227</v>
      </c>
      <c r="K232" s="118">
        <v>51745</v>
      </c>
      <c r="L232" s="5">
        <f t="shared" si="37"/>
        <v>418480.46384346503</v>
      </c>
      <c r="M232" s="5">
        <f t="shared" si="0"/>
        <v>4789.3246008246488</v>
      </c>
      <c r="N232" s="5">
        <f t="shared" si="1"/>
        <v>1912.2714119008265</v>
      </c>
      <c r="O232" s="35">
        <f t="shared" si="2"/>
        <v>5.4834714939986949E-2</v>
      </c>
      <c r="P232" s="5">
        <f t="shared" si="3"/>
        <v>2877.0531889238223</v>
      </c>
      <c r="Q232" s="35">
        <f t="shared" si="4"/>
        <v>8.2500000000000018E-2</v>
      </c>
      <c r="R232" s="5">
        <f t="shared" si="38"/>
        <v>220931.80756843582</v>
      </c>
      <c r="S232" s="5">
        <f t="shared" si="39"/>
        <v>866244.87681875913</v>
      </c>
      <c r="T232" s="5">
        <f t="shared" si="5"/>
        <v>416568.19243156421</v>
      </c>
      <c r="U232" s="5">
        <f t="shared" si="6"/>
        <v>1087176.6843871949</v>
      </c>
      <c r="V232" s="150"/>
      <c r="W232" s="2">
        <v>227</v>
      </c>
      <c r="X232" s="118">
        <v>51745</v>
      </c>
      <c r="Y232" s="5">
        <f t="shared" si="40"/>
        <v>413626.90875113534</v>
      </c>
      <c r="Z232" s="5">
        <f t="shared" si="41"/>
        <v>4677.7491584810314</v>
      </c>
      <c r="AA232" s="5">
        <f t="shared" si="7"/>
        <v>1920.2364334734621</v>
      </c>
      <c r="AB232" s="35">
        <f t="shared" si="8"/>
        <v>5.5709231469622797E-2</v>
      </c>
      <c r="AC232" s="5">
        <f t="shared" si="9"/>
        <v>2757.5127250075693</v>
      </c>
      <c r="AD232" s="35">
        <f t="shared" si="10"/>
        <v>8.0000000000000016E-2</v>
      </c>
      <c r="AE232" s="5">
        <f t="shared" si="42"/>
        <v>225793.32768233819</v>
      </c>
      <c r="AF232" s="5">
        <f t="shared" si="43"/>
        <v>836055.73129285581</v>
      </c>
      <c r="AG232" s="5">
        <f t="shared" si="11"/>
        <v>411706.67231766187</v>
      </c>
      <c r="AH232" s="5">
        <f t="shared" si="12"/>
        <v>1061849.0589751941</v>
      </c>
      <c r="AI232" s="150"/>
      <c r="AJ232" s="2">
        <v>227</v>
      </c>
      <c r="AK232" s="118">
        <v>51745</v>
      </c>
      <c r="AL232" s="5">
        <f t="shared" si="44"/>
        <v>408708.64010798425</v>
      </c>
      <c r="AM232" s="5">
        <f t="shared" si="45"/>
        <v>4567.1280654389093</v>
      </c>
      <c r="AN232" s="5">
        <f t="shared" si="13"/>
        <v>1927.5514314081779</v>
      </c>
      <c r="AO232" s="35">
        <f t="shared" si="14"/>
        <v>5.6594392452253596E-2</v>
      </c>
      <c r="AP232" s="5">
        <f t="shared" si="15"/>
        <v>2639.5766340307314</v>
      </c>
      <c r="AQ232" s="35">
        <f t="shared" si="16"/>
        <v>7.7499999999999986E-2</v>
      </c>
      <c r="AR232" s="5">
        <f t="shared" si="46"/>
        <v>230718.9113234239</v>
      </c>
      <c r="AS232" s="5">
        <f t="shared" si="47"/>
        <v>806019.15953120834</v>
      </c>
      <c r="AT232" s="5">
        <f t="shared" si="17"/>
        <v>406781.0886765761</v>
      </c>
      <c r="AU232" s="5">
        <f t="shared" si="18"/>
        <v>1036738.0708546322</v>
      </c>
      <c r="AV232" s="150"/>
      <c r="AW232" s="2">
        <v>227</v>
      </c>
      <c r="AX232" s="118">
        <v>51745</v>
      </c>
      <c r="AY232" s="5">
        <f t="shared" si="48"/>
        <v>403727.13433956087</v>
      </c>
      <c r="AZ232" s="5">
        <f t="shared" si="49"/>
        <v>4457.4924920239573</v>
      </c>
      <c r="BA232" s="5">
        <f t="shared" si="19"/>
        <v>1934.1979024017019</v>
      </c>
      <c r="BB232" s="35">
        <f t="shared" si="20"/>
        <v>5.7490252337854958E-2</v>
      </c>
      <c r="BC232" s="5">
        <f t="shared" si="21"/>
        <v>2523.2945896222554</v>
      </c>
      <c r="BD232" s="35">
        <f t="shared" si="22"/>
        <v>7.5000000000000011E-2</v>
      </c>
      <c r="BE232" s="5">
        <f t="shared" si="50"/>
        <v>235707.06356284063</v>
      </c>
      <c r="BF232" s="5">
        <f t="shared" si="51"/>
        <v>776143.73212659778</v>
      </c>
      <c r="BG232" s="5">
        <f t="shared" si="23"/>
        <v>401792.93643715919</v>
      </c>
      <c r="BH232" s="5">
        <f t="shared" si="24"/>
        <v>1011850.7956894385</v>
      </c>
      <c r="BI232" s="150"/>
      <c r="BJ232" s="2">
        <v>227</v>
      </c>
      <c r="BK232" s="118">
        <v>51745</v>
      </c>
      <c r="BL232" s="5">
        <f t="shared" si="52"/>
        <v>398683.99989109457</v>
      </c>
      <c r="BM232" s="5">
        <f t="shared" si="53"/>
        <v>4348.8737853582215</v>
      </c>
      <c r="BN232" s="5">
        <f t="shared" si="25"/>
        <v>1940.1579526828586</v>
      </c>
      <c r="BO232" s="35">
        <f t="shared" si="26"/>
        <v>5.8396864279865859E-2</v>
      </c>
      <c r="BP232" s="5">
        <f t="shared" si="27"/>
        <v>2408.7158326753629</v>
      </c>
      <c r="BQ232" s="35">
        <f t="shared" si="28"/>
        <v>7.2499999999999995E-2</v>
      </c>
      <c r="BR232" s="5">
        <f t="shared" si="54"/>
        <v>240756.15806158812</v>
      </c>
      <c r="BS232" s="5">
        <f t="shared" si="55"/>
        <v>746438.19121472805</v>
      </c>
      <c r="BT232" s="5">
        <f t="shared" si="29"/>
        <v>396743.8419384117</v>
      </c>
      <c r="BU232" s="5">
        <f t="shared" si="30"/>
        <v>987194.34927631612</v>
      </c>
      <c r="BV232" s="150"/>
      <c r="BW232" s="2">
        <v>227</v>
      </c>
      <c r="BX232" s="118">
        <v>51745</v>
      </c>
      <c r="BY232" s="5">
        <f t="shared" si="56"/>
        <v>393580.97836324631</v>
      </c>
      <c r="BZ232" s="5">
        <f t="shared" si="57"/>
        <v>4241.3034067672888</v>
      </c>
      <c r="CA232" s="5">
        <f t="shared" si="31"/>
        <v>1945.4143663150185</v>
      </c>
      <c r="CB232" s="35">
        <f t="shared" si="32"/>
        <v>5.9314280107903308E-2</v>
      </c>
      <c r="CC232" s="5">
        <f t="shared" si="33"/>
        <v>2295.8890404522704</v>
      </c>
      <c r="CD232" s="35">
        <f t="shared" si="34"/>
        <v>7.0000000000000007E-2</v>
      </c>
      <c r="CE232" s="5">
        <f t="shared" si="58"/>
        <v>245864.43600306817</v>
      </c>
      <c r="CF232" s="5">
        <f t="shared" si="59"/>
        <v>716911.43733310653</v>
      </c>
      <c r="CG232" s="5">
        <f t="shared" si="35"/>
        <v>391635.56399693131</v>
      </c>
      <c r="CH232" s="5">
        <f t="shared" si="36"/>
        <v>962775.87333617476</v>
      </c>
    </row>
    <row r="233" spans="9:86" ht="14.25" customHeight="1">
      <c r="I233" s="150"/>
      <c r="J233" s="2">
        <v>228</v>
      </c>
      <c r="K233" s="118">
        <v>51775</v>
      </c>
      <c r="L233" s="5">
        <f t="shared" si="37"/>
        <v>416568.19243156421</v>
      </c>
      <c r="M233" s="5">
        <f t="shared" si="0"/>
        <v>4789.3246008246488</v>
      </c>
      <c r="N233" s="5">
        <f t="shared" si="1"/>
        <v>1925.4182778576446</v>
      </c>
      <c r="O233" s="35">
        <f t="shared" si="2"/>
        <v>5.5465154935197172E-2</v>
      </c>
      <c r="P233" s="5">
        <f t="shared" si="3"/>
        <v>2863.9063229670041</v>
      </c>
      <c r="Q233" s="35">
        <f t="shared" si="4"/>
        <v>8.2500000000000018E-2</v>
      </c>
      <c r="R233" s="5">
        <f t="shared" si="38"/>
        <v>222857.22584629347</v>
      </c>
      <c r="S233" s="5">
        <f t="shared" si="39"/>
        <v>869108.78314172616</v>
      </c>
      <c r="T233" s="5">
        <f t="shared" si="5"/>
        <v>414642.77415370656</v>
      </c>
      <c r="U233" s="5">
        <f t="shared" si="6"/>
        <v>1091966.0089880195</v>
      </c>
      <c r="V233" s="150"/>
      <c r="W233" s="2">
        <v>228</v>
      </c>
      <c r="X233" s="118">
        <v>51775</v>
      </c>
      <c r="Y233" s="5">
        <f t="shared" si="40"/>
        <v>411706.67231766187</v>
      </c>
      <c r="Z233" s="5">
        <f t="shared" si="41"/>
        <v>4677.7491584810314</v>
      </c>
      <c r="AA233" s="5">
        <f t="shared" si="7"/>
        <v>1933.0380096966187</v>
      </c>
      <c r="AB233" s="35">
        <f t="shared" si="8"/>
        <v>5.6342191361090352E-2</v>
      </c>
      <c r="AC233" s="5">
        <f t="shared" si="9"/>
        <v>2744.7111487844127</v>
      </c>
      <c r="AD233" s="35">
        <f t="shared" si="10"/>
        <v>0.08</v>
      </c>
      <c r="AE233" s="5">
        <f t="shared" si="42"/>
        <v>227726.3656920348</v>
      </c>
      <c r="AF233" s="5">
        <f t="shared" si="43"/>
        <v>838800.44244164019</v>
      </c>
      <c r="AG233" s="5">
        <f t="shared" si="11"/>
        <v>409773.63430796523</v>
      </c>
      <c r="AH233" s="5">
        <f t="shared" si="12"/>
        <v>1066526.808133675</v>
      </c>
      <c r="AI233" s="150"/>
      <c r="AJ233" s="2">
        <v>228</v>
      </c>
      <c r="AK233" s="118">
        <v>51775</v>
      </c>
      <c r="AL233" s="5">
        <f t="shared" si="44"/>
        <v>406781.0886765761</v>
      </c>
      <c r="AM233" s="5">
        <f t="shared" si="45"/>
        <v>4567.1280654389093</v>
      </c>
      <c r="AN233" s="5">
        <f t="shared" si="13"/>
        <v>1940.0002010693552</v>
      </c>
      <c r="AO233" s="35">
        <f t="shared" si="14"/>
        <v>5.7229805074202326E-2</v>
      </c>
      <c r="AP233" s="5">
        <f t="shared" si="15"/>
        <v>2627.1278643695541</v>
      </c>
      <c r="AQ233" s="35">
        <f t="shared" si="16"/>
        <v>7.7500000000000013E-2</v>
      </c>
      <c r="AR233" s="5">
        <f t="shared" si="46"/>
        <v>232658.91152449325</v>
      </c>
      <c r="AS233" s="5">
        <f t="shared" si="47"/>
        <v>808646.28739557788</v>
      </c>
      <c r="AT233" s="5">
        <f t="shared" si="17"/>
        <v>404841.08847550675</v>
      </c>
      <c r="AU233" s="5">
        <f t="shared" si="18"/>
        <v>1041305.1989200711</v>
      </c>
      <c r="AV233" s="150"/>
      <c r="AW233" s="2">
        <v>228</v>
      </c>
      <c r="AX233" s="118">
        <v>51775</v>
      </c>
      <c r="AY233" s="5">
        <f t="shared" si="48"/>
        <v>401792.93643715919</v>
      </c>
      <c r="AZ233" s="5">
        <f t="shared" si="49"/>
        <v>4457.4924920239573</v>
      </c>
      <c r="BA233" s="5">
        <f t="shared" si="19"/>
        <v>1946.2866392917126</v>
      </c>
      <c r="BB233" s="35">
        <f t="shared" si="20"/>
        <v>5.8128049434122808E-2</v>
      </c>
      <c r="BC233" s="5">
        <f t="shared" si="21"/>
        <v>2511.2058527322447</v>
      </c>
      <c r="BD233" s="35">
        <f t="shared" si="22"/>
        <v>7.4999999999999997E-2</v>
      </c>
      <c r="BE233" s="5">
        <f t="shared" si="50"/>
        <v>237653.35020213234</v>
      </c>
      <c r="BF233" s="5">
        <f t="shared" si="51"/>
        <v>778654.93797933008</v>
      </c>
      <c r="BG233" s="5">
        <f t="shared" si="23"/>
        <v>399846.64979786746</v>
      </c>
      <c r="BH233" s="5">
        <f t="shared" si="24"/>
        <v>1016308.2881814624</v>
      </c>
      <c r="BI233" s="150"/>
      <c r="BJ233" s="2">
        <v>228</v>
      </c>
      <c r="BK233" s="118">
        <v>51775</v>
      </c>
      <c r="BL233" s="5">
        <f t="shared" si="52"/>
        <v>396743.8419384117</v>
      </c>
      <c r="BM233" s="5">
        <f t="shared" si="53"/>
        <v>4348.8737853582215</v>
      </c>
      <c r="BN233" s="5">
        <f t="shared" si="25"/>
        <v>1951.8797403136509</v>
      </c>
      <c r="BO233" s="35">
        <f t="shared" si="26"/>
        <v>5.9036976527035288E-2</v>
      </c>
      <c r="BP233" s="5">
        <f t="shared" si="27"/>
        <v>2396.9940450445706</v>
      </c>
      <c r="BQ233" s="35">
        <f t="shared" si="28"/>
        <v>7.2499999999999995E-2</v>
      </c>
      <c r="BR233" s="5">
        <f t="shared" si="54"/>
        <v>242708.03780190178</v>
      </c>
      <c r="BS233" s="5">
        <f t="shared" si="55"/>
        <v>748835.18525977258</v>
      </c>
      <c r="BT233" s="5">
        <f t="shared" si="29"/>
        <v>394791.96219809807</v>
      </c>
      <c r="BU233" s="5">
        <f t="shared" si="30"/>
        <v>991543.22306167439</v>
      </c>
      <c r="BV233" s="150"/>
      <c r="BW233" s="2">
        <v>228</v>
      </c>
      <c r="BX233" s="118">
        <v>51775</v>
      </c>
      <c r="BY233" s="5">
        <f t="shared" si="56"/>
        <v>391635.56399693131</v>
      </c>
      <c r="BZ233" s="5">
        <f t="shared" si="57"/>
        <v>4241.3034067672888</v>
      </c>
      <c r="CA233" s="5">
        <f t="shared" si="31"/>
        <v>1956.7626167851895</v>
      </c>
      <c r="CB233" s="35">
        <f t="shared" si="32"/>
        <v>5.9956637139333607E-2</v>
      </c>
      <c r="CC233" s="5">
        <f t="shared" si="33"/>
        <v>2284.5407899820993</v>
      </c>
      <c r="CD233" s="35">
        <f t="shared" si="34"/>
        <v>7.0000000000000007E-2</v>
      </c>
      <c r="CE233" s="5">
        <f t="shared" si="58"/>
        <v>247821.19861985336</v>
      </c>
      <c r="CF233" s="5">
        <f t="shared" si="59"/>
        <v>719195.9781230886</v>
      </c>
      <c r="CG233" s="5">
        <f t="shared" si="35"/>
        <v>389678.80138014612</v>
      </c>
      <c r="CH233" s="5">
        <f t="shared" si="36"/>
        <v>967017.17674294196</v>
      </c>
    </row>
    <row r="234" spans="9:86" ht="14.25" customHeight="1">
      <c r="I234" s="150"/>
      <c r="J234" s="2">
        <v>229</v>
      </c>
      <c r="K234" s="118">
        <v>51806</v>
      </c>
      <c r="L234" s="5">
        <f t="shared" si="37"/>
        <v>414642.77415370656</v>
      </c>
      <c r="M234" s="5">
        <f t="shared" si="0"/>
        <v>4789.3246008246488</v>
      </c>
      <c r="N234" s="5">
        <f t="shared" si="1"/>
        <v>1938.6555285179161</v>
      </c>
      <c r="O234" s="35">
        <f t="shared" si="2"/>
        <v>5.6105804302744616E-2</v>
      </c>
      <c r="P234" s="5">
        <f t="shared" si="3"/>
        <v>2850.6690723067327</v>
      </c>
      <c r="Q234" s="35">
        <f t="shared" si="4"/>
        <v>8.2500000000000004E-2</v>
      </c>
      <c r="R234" s="5">
        <f t="shared" si="38"/>
        <v>224795.88137481138</v>
      </c>
      <c r="S234" s="5">
        <f t="shared" si="39"/>
        <v>871959.45221403288</v>
      </c>
      <c r="T234" s="5">
        <f t="shared" si="5"/>
        <v>412704.11862518865</v>
      </c>
      <c r="U234" s="5">
        <f t="shared" si="6"/>
        <v>1096755.3335888442</v>
      </c>
      <c r="V234" s="150"/>
      <c r="W234" s="2">
        <v>229</v>
      </c>
      <c r="X234" s="118">
        <v>51806</v>
      </c>
      <c r="Y234" s="5">
        <f t="shared" si="40"/>
        <v>409773.63430796523</v>
      </c>
      <c r="Z234" s="5">
        <f t="shared" si="41"/>
        <v>4677.7491584810314</v>
      </c>
      <c r="AA234" s="5">
        <f t="shared" si="7"/>
        <v>1945.9249297612632</v>
      </c>
      <c r="AB234" s="35">
        <f t="shared" si="8"/>
        <v>5.6985362654117584E-2</v>
      </c>
      <c r="AC234" s="5">
        <f t="shared" si="9"/>
        <v>2731.8242287197681</v>
      </c>
      <c r="AD234" s="35">
        <f t="shared" si="10"/>
        <v>7.9999999999999988E-2</v>
      </c>
      <c r="AE234" s="5">
        <f t="shared" si="42"/>
        <v>229672.29062179607</v>
      </c>
      <c r="AF234" s="5">
        <f t="shared" si="43"/>
        <v>841532.26667036</v>
      </c>
      <c r="AG234" s="5">
        <f t="shared" si="11"/>
        <v>407827.70937820396</v>
      </c>
      <c r="AH234" s="5">
        <f t="shared" si="12"/>
        <v>1071204.5572921562</v>
      </c>
      <c r="AI234" s="150"/>
      <c r="AJ234" s="2">
        <v>229</v>
      </c>
      <c r="AK234" s="118">
        <v>51806</v>
      </c>
      <c r="AL234" s="5">
        <f t="shared" si="44"/>
        <v>404841.08847550675</v>
      </c>
      <c r="AM234" s="5">
        <f t="shared" si="45"/>
        <v>4567.1280654389093</v>
      </c>
      <c r="AN234" s="5">
        <f t="shared" si="13"/>
        <v>1952.5293690345948</v>
      </c>
      <c r="AO234" s="35">
        <f t="shared" si="14"/>
        <v>5.7875430867567912E-2</v>
      </c>
      <c r="AP234" s="5">
        <f t="shared" si="15"/>
        <v>2614.5986964043145</v>
      </c>
      <c r="AQ234" s="35">
        <f t="shared" si="16"/>
        <v>7.7499999999999999E-2</v>
      </c>
      <c r="AR234" s="5">
        <f t="shared" si="46"/>
        <v>234611.44089352785</v>
      </c>
      <c r="AS234" s="5">
        <f t="shared" si="47"/>
        <v>811260.88609198225</v>
      </c>
      <c r="AT234" s="5">
        <f t="shared" si="17"/>
        <v>402888.55910647218</v>
      </c>
      <c r="AU234" s="5">
        <f t="shared" si="18"/>
        <v>1045872.3269855101</v>
      </c>
      <c r="AV234" s="150"/>
      <c r="AW234" s="2">
        <v>229</v>
      </c>
      <c r="AX234" s="118">
        <v>51806</v>
      </c>
      <c r="AY234" s="5">
        <f t="shared" si="48"/>
        <v>399846.64979786746</v>
      </c>
      <c r="AZ234" s="5">
        <f t="shared" si="49"/>
        <v>4457.4924920239573</v>
      </c>
      <c r="BA234" s="5">
        <f t="shared" si="19"/>
        <v>1958.4509307872859</v>
      </c>
      <c r="BB234" s="35">
        <f t="shared" si="20"/>
        <v>5.8776061225792403E-2</v>
      </c>
      <c r="BC234" s="5">
        <f t="shared" si="21"/>
        <v>2499.0415612366714</v>
      </c>
      <c r="BD234" s="35">
        <f t="shared" si="22"/>
        <v>7.4999999999999997E-2</v>
      </c>
      <c r="BE234" s="5">
        <f t="shared" si="50"/>
        <v>239611.80113291962</v>
      </c>
      <c r="BF234" s="5">
        <f t="shared" si="51"/>
        <v>781153.9795405668</v>
      </c>
      <c r="BG234" s="5">
        <f t="shared" si="23"/>
        <v>397888.19886708015</v>
      </c>
      <c r="BH234" s="5">
        <f t="shared" si="24"/>
        <v>1020765.7806734864</v>
      </c>
      <c r="BI234" s="150"/>
      <c r="BJ234" s="2">
        <v>229</v>
      </c>
      <c r="BK234" s="118">
        <v>51806</v>
      </c>
      <c r="BL234" s="5">
        <f t="shared" si="52"/>
        <v>394791.96219809807</v>
      </c>
      <c r="BM234" s="5">
        <f t="shared" si="53"/>
        <v>4348.8737853582215</v>
      </c>
      <c r="BN234" s="5">
        <f t="shared" si="25"/>
        <v>1963.6723470780457</v>
      </c>
      <c r="BO234" s="35">
        <f t="shared" si="26"/>
        <v>5.9687304761064541E-2</v>
      </c>
      <c r="BP234" s="5">
        <f t="shared" si="27"/>
        <v>2385.2014382801758</v>
      </c>
      <c r="BQ234" s="35">
        <f t="shared" si="28"/>
        <v>7.2499999999999995E-2</v>
      </c>
      <c r="BR234" s="5">
        <f t="shared" si="54"/>
        <v>244671.71014897982</v>
      </c>
      <c r="BS234" s="5">
        <f t="shared" si="55"/>
        <v>751220.38669805275</v>
      </c>
      <c r="BT234" s="5">
        <f t="shared" si="29"/>
        <v>392828.28985102003</v>
      </c>
      <c r="BU234" s="5">
        <f t="shared" si="30"/>
        <v>995892.09684703255</v>
      </c>
      <c r="BV234" s="150"/>
      <c r="BW234" s="2">
        <v>229</v>
      </c>
      <c r="BX234" s="118">
        <v>51806</v>
      </c>
      <c r="BY234" s="5">
        <f t="shared" si="56"/>
        <v>389678.80138014612</v>
      </c>
      <c r="BZ234" s="5">
        <f t="shared" si="57"/>
        <v>4241.3034067672888</v>
      </c>
      <c r="CA234" s="5">
        <f t="shared" si="31"/>
        <v>1968.1770653831031</v>
      </c>
      <c r="CB234" s="35">
        <f t="shared" si="32"/>
        <v>6.0609211229729891E-2</v>
      </c>
      <c r="CC234" s="5">
        <f t="shared" si="33"/>
        <v>2273.1263413841857</v>
      </c>
      <c r="CD234" s="35">
        <f t="shared" si="34"/>
        <v>7.0000000000000007E-2</v>
      </c>
      <c r="CE234" s="5">
        <f t="shared" si="58"/>
        <v>249789.37568523645</v>
      </c>
      <c r="CF234" s="5">
        <f t="shared" si="59"/>
        <v>721469.10446447274</v>
      </c>
      <c r="CG234" s="5">
        <f t="shared" si="35"/>
        <v>387710.624314763</v>
      </c>
      <c r="CH234" s="5">
        <f t="shared" si="36"/>
        <v>971258.48014970915</v>
      </c>
    </row>
    <row r="235" spans="9:86" ht="14.25" customHeight="1">
      <c r="I235" s="150"/>
      <c r="J235" s="2">
        <v>230</v>
      </c>
      <c r="K235" s="118">
        <v>51836</v>
      </c>
      <c r="L235" s="5">
        <f t="shared" si="37"/>
        <v>412704.11862518865</v>
      </c>
      <c r="M235" s="5">
        <f t="shared" si="0"/>
        <v>4789.3246008246488</v>
      </c>
      <c r="N235" s="5">
        <f t="shared" si="1"/>
        <v>1951.9837852764767</v>
      </c>
      <c r="O235" s="35">
        <f t="shared" si="2"/>
        <v>5.6756897656722559E-2</v>
      </c>
      <c r="P235" s="5">
        <f t="shared" si="3"/>
        <v>2837.340815548172</v>
      </c>
      <c r="Q235" s="35">
        <f t="shared" si="4"/>
        <v>8.2500000000000004E-2</v>
      </c>
      <c r="R235" s="5">
        <f t="shared" si="38"/>
        <v>226747.86516008785</v>
      </c>
      <c r="S235" s="5">
        <f t="shared" si="39"/>
        <v>874796.79302958108</v>
      </c>
      <c r="T235" s="5">
        <f t="shared" si="5"/>
        <v>410752.13483991218</v>
      </c>
      <c r="U235" s="5">
        <f t="shared" si="6"/>
        <v>1101544.658189669</v>
      </c>
      <c r="V235" s="150"/>
      <c r="W235" s="2">
        <v>230</v>
      </c>
      <c r="X235" s="118">
        <v>51836</v>
      </c>
      <c r="Y235" s="5">
        <f t="shared" si="40"/>
        <v>407827.70937820396</v>
      </c>
      <c r="Z235" s="5">
        <f t="shared" si="41"/>
        <v>4677.7491584810314</v>
      </c>
      <c r="AA235" s="5">
        <f t="shared" si="7"/>
        <v>1958.8977626263381</v>
      </c>
      <c r="AB235" s="35">
        <f t="shared" si="8"/>
        <v>5.7638979919622788E-2</v>
      </c>
      <c r="AC235" s="5">
        <f t="shared" si="9"/>
        <v>2718.8513958546932</v>
      </c>
      <c r="AD235" s="35">
        <f t="shared" si="10"/>
        <v>0.08</v>
      </c>
      <c r="AE235" s="5">
        <f t="shared" si="42"/>
        <v>231631.18838442242</v>
      </c>
      <c r="AF235" s="5">
        <f t="shared" si="43"/>
        <v>844251.11806621472</v>
      </c>
      <c r="AG235" s="5">
        <f t="shared" si="11"/>
        <v>405868.81161557761</v>
      </c>
      <c r="AH235" s="5">
        <f t="shared" si="12"/>
        <v>1075882.3064506371</v>
      </c>
      <c r="AI235" s="150"/>
      <c r="AJ235" s="2">
        <v>230</v>
      </c>
      <c r="AK235" s="118">
        <v>51836</v>
      </c>
      <c r="AL235" s="5">
        <f t="shared" si="44"/>
        <v>402888.55910647218</v>
      </c>
      <c r="AM235" s="5">
        <f t="shared" si="45"/>
        <v>4567.1280654389093</v>
      </c>
      <c r="AN235" s="5">
        <f t="shared" si="13"/>
        <v>1965.139454542943</v>
      </c>
      <c r="AO235" s="35">
        <f t="shared" si="14"/>
        <v>5.8531504361441396E-2</v>
      </c>
      <c r="AP235" s="5">
        <f t="shared" si="15"/>
        <v>2601.9886108959663</v>
      </c>
      <c r="AQ235" s="35">
        <f t="shared" si="16"/>
        <v>7.7499999999999999E-2</v>
      </c>
      <c r="AR235" s="5">
        <f t="shared" si="46"/>
        <v>236576.5803480708</v>
      </c>
      <c r="AS235" s="5">
        <f t="shared" si="47"/>
        <v>813862.87470287818</v>
      </c>
      <c r="AT235" s="5">
        <f t="shared" si="17"/>
        <v>400923.41965192923</v>
      </c>
      <c r="AU235" s="5">
        <f t="shared" si="18"/>
        <v>1050439.455050949</v>
      </c>
      <c r="AV235" s="150"/>
      <c r="AW235" s="2">
        <v>230</v>
      </c>
      <c r="AX235" s="118">
        <v>51836</v>
      </c>
      <c r="AY235" s="5">
        <f t="shared" si="48"/>
        <v>397888.19886708015</v>
      </c>
      <c r="AZ235" s="5">
        <f t="shared" si="49"/>
        <v>4457.4924920239573</v>
      </c>
      <c r="BA235" s="5">
        <f t="shared" si="19"/>
        <v>1970.6912491047065</v>
      </c>
      <c r="BB235" s="35">
        <f t="shared" si="20"/>
        <v>5.943452220144007E-2</v>
      </c>
      <c r="BC235" s="5">
        <f t="shared" si="21"/>
        <v>2486.8012429192509</v>
      </c>
      <c r="BD235" s="35">
        <f t="shared" si="22"/>
        <v>7.4999999999999997E-2</v>
      </c>
      <c r="BE235" s="5">
        <f t="shared" si="50"/>
        <v>241582.49238202433</v>
      </c>
      <c r="BF235" s="5">
        <f t="shared" si="51"/>
        <v>783640.78078348609</v>
      </c>
      <c r="BG235" s="5">
        <f t="shared" si="23"/>
        <v>395917.50761797547</v>
      </c>
      <c r="BH235" s="5">
        <f t="shared" si="24"/>
        <v>1025223.2731655104</v>
      </c>
      <c r="BI235" s="150"/>
      <c r="BJ235" s="2">
        <v>230</v>
      </c>
      <c r="BK235" s="118">
        <v>51836</v>
      </c>
      <c r="BL235" s="5">
        <f t="shared" si="52"/>
        <v>392828.28985102003</v>
      </c>
      <c r="BM235" s="5">
        <f t="shared" si="53"/>
        <v>4348.8737853582215</v>
      </c>
      <c r="BN235" s="5">
        <f t="shared" si="25"/>
        <v>1975.5362008416423</v>
      </c>
      <c r="BO235" s="35">
        <f t="shared" si="26"/>
        <v>6.0348083431288425E-2</v>
      </c>
      <c r="BP235" s="5">
        <f t="shared" si="27"/>
        <v>2373.3375845165792</v>
      </c>
      <c r="BQ235" s="35">
        <f t="shared" si="28"/>
        <v>7.2499999999999995E-2</v>
      </c>
      <c r="BR235" s="5">
        <f t="shared" si="54"/>
        <v>246647.24634982148</v>
      </c>
      <c r="BS235" s="5">
        <f t="shared" si="55"/>
        <v>753593.72428256937</v>
      </c>
      <c r="BT235" s="5">
        <f t="shared" si="29"/>
        <v>390852.75365017838</v>
      </c>
      <c r="BU235" s="5">
        <f t="shared" si="30"/>
        <v>1000240.9706323908</v>
      </c>
      <c r="BV235" s="150"/>
      <c r="BW235" s="2">
        <v>230</v>
      </c>
      <c r="BX235" s="118">
        <v>51836</v>
      </c>
      <c r="BY235" s="5">
        <f t="shared" si="56"/>
        <v>387710.624314763</v>
      </c>
      <c r="BZ235" s="5">
        <f t="shared" si="57"/>
        <v>4241.3034067672888</v>
      </c>
      <c r="CA235" s="5">
        <f t="shared" si="31"/>
        <v>1979.6580982645046</v>
      </c>
      <c r="CB235" s="35">
        <f t="shared" si="32"/>
        <v>6.1272236790415685E-2</v>
      </c>
      <c r="CC235" s="5">
        <f t="shared" si="33"/>
        <v>2261.6453085027842</v>
      </c>
      <c r="CD235" s="35">
        <f t="shared" si="34"/>
        <v>7.0000000000000007E-2</v>
      </c>
      <c r="CE235" s="5">
        <f t="shared" si="58"/>
        <v>251769.03378350096</v>
      </c>
      <c r="CF235" s="5">
        <f t="shared" si="59"/>
        <v>723730.74977297557</v>
      </c>
      <c r="CG235" s="5">
        <f t="shared" si="35"/>
        <v>385730.96621649852</v>
      </c>
      <c r="CH235" s="5">
        <f t="shared" si="36"/>
        <v>975499.78355647647</v>
      </c>
    </row>
    <row r="236" spans="9:86" ht="14.25" customHeight="1">
      <c r="I236" s="150"/>
      <c r="J236" s="2">
        <v>231</v>
      </c>
      <c r="K236" s="118">
        <v>51867</v>
      </c>
      <c r="L236" s="5">
        <f t="shared" si="37"/>
        <v>410752.13483991218</v>
      </c>
      <c r="M236" s="5">
        <f t="shared" si="0"/>
        <v>4789.3246008246488</v>
      </c>
      <c r="N236" s="5">
        <f t="shared" si="1"/>
        <v>1965.4036738002524</v>
      </c>
      <c r="O236" s="35">
        <f t="shared" si="2"/>
        <v>5.7418676825124866E-2</v>
      </c>
      <c r="P236" s="5">
        <f t="shared" si="3"/>
        <v>2823.9209270243964</v>
      </c>
      <c r="Q236" s="35">
        <f t="shared" si="4"/>
        <v>8.2500000000000004E-2</v>
      </c>
      <c r="R236" s="5">
        <f t="shared" si="38"/>
        <v>228713.26883388811</v>
      </c>
      <c r="S236" s="5">
        <f t="shared" si="39"/>
        <v>877620.71395660553</v>
      </c>
      <c r="T236" s="5">
        <f t="shared" si="5"/>
        <v>408786.73116611195</v>
      </c>
      <c r="U236" s="5">
        <f t="shared" si="6"/>
        <v>1106333.9827904936</v>
      </c>
      <c r="V236" s="150"/>
      <c r="W236" s="2">
        <v>231</v>
      </c>
      <c r="X236" s="118">
        <v>51867</v>
      </c>
      <c r="Y236" s="5">
        <f t="shared" si="40"/>
        <v>405868.81161557761</v>
      </c>
      <c r="Z236" s="5">
        <f t="shared" si="41"/>
        <v>4677.7491584810314</v>
      </c>
      <c r="AA236" s="5">
        <f t="shared" si="7"/>
        <v>1971.9570810438472</v>
      </c>
      <c r="AB236" s="35">
        <f t="shared" si="8"/>
        <v>5.8303284941586632E-2</v>
      </c>
      <c r="AC236" s="5">
        <f t="shared" si="9"/>
        <v>2705.7920774371842</v>
      </c>
      <c r="AD236" s="35">
        <f t="shared" si="10"/>
        <v>0.08</v>
      </c>
      <c r="AE236" s="5">
        <f t="shared" si="42"/>
        <v>233603.14546546628</v>
      </c>
      <c r="AF236" s="5">
        <f t="shared" si="43"/>
        <v>846956.91014365188</v>
      </c>
      <c r="AG236" s="5">
        <f t="shared" si="11"/>
        <v>403896.85453453375</v>
      </c>
      <c r="AH236" s="5">
        <f t="shared" si="12"/>
        <v>1080560.0556091182</v>
      </c>
      <c r="AI236" s="150"/>
      <c r="AJ236" s="2">
        <v>231</v>
      </c>
      <c r="AK236" s="118">
        <v>51867</v>
      </c>
      <c r="AL236" s="5">
        <f t="shared" si="44"/>
        <v>400923.41965192923</v>
      </c>
      <c r="AM236" s="5">
        <f t="shared" si="45"/>
        <v>4567.1280654389093</v>
      </c>
      <c r="AN236" s="5">
        <f t="shared" si="13"/>
        <v>1977.8309801868663</v>
      </c>
      <c r="AO236" s="35">
        <f t="shared" si="14"/>
        <v>5.9198267297150123E-2</v>
      </c>
      <c r="AP236" s="5">
        <f t="shared" si="15"/>
        <v>2589.297085252043</v>
      </c>
      <c r="AQ236" s="35">
        <f t="shared" si="16"/>
        <v>7.7499999999999999E-2</v>
      </c>
      <c r="AR236" s="5">
        <f t="shared" si="46"/>
        <v>238554.41132825767</v>
      </c>
      <c r="AS236" s="5">
        <f t="shared" si="47"/>
        <v>816452.17178813019</v>
      </c>
      <c r="AT236" s="5">
        <f t="shared" si="17"/>
        <v>398945.58867174236</v>
      </c>
      <c r="AU236" s="5">
        <f t="shared" si="18"/>
        <v>1055006.5831163879</v>
      </c>
      <c r="AV236" s="150"/>
      <c r="AW236" s="2">
        <v>231</v>
      </c>
      <c r="AX236" s="118">
        <v>51867</v>
      </c>
      <c r="AY236" s="5">
        <f t="shared" si="48"/>
        <v>395917.50761797547</v>
      </c>
      <c r="AZ236" s="5">
        <f t="shared" si="49"/>
        <v>4457.4924920239573</v>
      </c>
      <c r="BA236" s="5">
        <f t="shared" si="19"/>
        <v>1983.0080694116109</v>
      </c>
      <c r="BB236" s="35">
        <f t="shared" si="20"/>
        <v>6.0103674061063275E-2</v>
      </c>
      <c r="BC236" s="5">
        <f t="shared" si="21"/>
        <v>2474.4844226123464</v>
      </c>
      <c r="BD236" s="35">
        <f t="shared" si="22"/>
        <v>7.4999999999999997E-2</v>
      </c>
      <c r="BE236" s="5">
        <f t="shared" si="50"/>
        <v>243565.50045143595</v>
      </c>
      <c r="BF236" s="5">
        <f t="shared" si="51"/>
        <v>786115.26520609844</v>
      </c>
      <c r="BG236" s="5">
        <f t="shared" si="23"/>
        <v>393934.49954856385</v>
      </c>
      <c r="BH236" s="5">
        <f t="shared" si="24"/>
        <v>1029680.7656575344</v>
      </c>
      <c r="BI236" s="150"/>
      <c r="BJ236" s="2">
        <v>231</v>
      </c>
      <c r="BK236" s="118">
        <v>51867</v>
      </c>
      <c r="BL236" s="5">
        <f t="shared" si="52"/>
        <v>390852.75365017838</v>
      </c>
      <c r="BM236" s="5">
        <f t="shared" si="53"/>
        <v>4348.8737853582215</v>
      </c>
      <c r="BN236" s="5">
        <f t="shared" si="25"/>
        <v>1987.4717320550608</v>
      </c>
      <c r="BO236" s="35">
        <f t="shared" si="26"/>
        <v>6.1019554197657491E-2</v>
      </c>
      <c r="BP236" s="5">
        <f t="shared" si="27"/>
        <v>2361.4020533031608</v>
      </c>
      <c r="BQ236" s="35">
        <f t="shared" si="28"/>
        <v>7.2499999999999981E-2</v>
      </c>
      <c r="BR236" s="5">
        <f t="shared" si="54"/>
        <v>248634.71808187655</v>
      </c>
      <c r="BS236" s="5">
        <f t="shared" si="55"/>
        <v>755955.12633587257</v>
      </c>
      <c r="BT236" s="5">
        <f t="shared" si="29"/>
        <v>388865.28191812331</v>
      </c>
      <c r="BU236" s="5">
        <f t="shared" si="30"/>
        <v>1004589.8444177491</v>
      </c>
      <c r="BV236" s="150"/>
      <c r="BW236" s="2">
        <v>231</v>
      </c>
      <c r="BX236" s="118">
        <v>51867</v>
      </c>
      <c r="BY236" s="5">
        <f t="shared" si="56"/>
        <v>385730.96621649852</v>
      </c>
      <c r="BZ236" s="5">
        <f t="shared" si="57"/>
        <v>4241.3034067672888</v>
      </c>
      <c r="CA236" s="5">
        <f t="shared" si="31"/>
        <v>1991.2061038377142</v>
      </c>
      <c r="CB236" s="35">
        <f t="shared" si="32"/>
        <v>6.1945955442533396E-2</v>
      </c>
      <c r="CC236" s="5">
        <f t="shared" si="33"/>
        <v>2250.0973029295747</v>
      </c>
      <c r="CD236" s="35">
        <f t="shared" si="34"/>
        <v>7.0000000000000007E-2</v>
      </c>
      <c r="CE236" s="5">
        <f t="shared" si="58"/>
        <v>253760.23988733866</v>
      </c>
      <c r="CF236" s="5">
        <f t="shared" si="59"/>
        <v>725980.84707590519</v>
      </c>
      <c r="CG236" s="5">
        <f t="shared" si="35"/>
        <v>383739.76011266082</v>
      </c>
      <c r="CH236" s="5">
        <f t="shared" si="36"/>
        <v>979741.08696324378</v>
      </c>
    </row>
    <row r="237" spans="9:86" ht="14.25" customHeight="1">
      <c r="I237" s="150"/>
      <c r="J237" s="2">
        <v>232</v>
      </c>
      <c r="K237" s="118">
        <v>51898</v>
      </c>
      <c r="L237" s="5">
        <f t="shared" si="37"/>
        <v>408786.73116611195</v>
      </c>
      <c r="M237" s="5">
        <f t="shared" si="0"/>
        <v>4789.3246008246488</v>
      </c>
      <c r="N237" s="5">
        <f t="shared" si="1"/>
        <v>1978.9158240576289</v>
      </c>
      <c r="O237" s="35">
        <f t="shared" si="2"/>
        <v>5.8091391129429473E-2</v>
      </c>
      <c r="P237" s="5">
        <f t="shared" si="3"/>
        <v>2810.4087767670198</v>
      </c>
      <c r="Q237" s="35">
        <f t="shared" si="4"/>
        <v>8.2500000000000018E-2</v>
      </c>
      <c r="R237" s="5">
        <f t="shared" si="38"/>
        <v>230692.18465794573</v>
      </c>
      <c r="S237" s="5">
        <f t="shared" si="39"/>
        <v>880431.1227333725</v>
      </c>
      <c r="T237" s="5">
        <f t="shared" si="5"/>
        <v>406807.81534205429</v>
      </c>
      <c r="U237" s="5">
        <f t="shared" si="6"/>
        <v>1111123.3073913183</v>
      </c>
      <c r="V237" s="150"/>
      <c r="W237" s="2">
        <v>232</v>
      </c>
      <c r="X237" s="118">
        <v>51898</v>
      </c>
      <c r="Y237" s="5">
        <f t="shared" si="40"/>
        <v>403896.85453453375</v>
      </c>
      <c r="Z237" s="5">
        <f t="shared" si="41"/>
        <v>4677.7491584810314</v>
      </c>
      <c r="AA237" s="5">
        <f t="shared" si="7"/>
        <v>1985.1034615841395</v>
      </c>
      <c r="AB237" s="35">
        <f t="shared" si="8"/>
        <v>5.8978526996607064E-2</v>
      </c>
      <c r="AC237" s="5">
        <f t="shared" si="9"/>
        <v>2692.6456968968919</v>
      </c>
      <c r="AD237" s="35">
        <f t="shared" si="10"/>
        <v>0.08</v>
      </c>
      <c r="AE237" s="5">
        <f t="shared" si="42"/>
        <v>235588.24892705042</v>
      </c>
      <c r="AF237" s="5">
        <f t="shared" si="43"/>
        <v>849649.55584054883</v>
      </c>
      <c r="AG237" s="5">
        <f t="shared" si="11"/>
        <v>401911.75107294961</v>
      </c>
      <c r="AH237" s="5">
        <f t="shared" si="12"/>
        <v>1085237.8047675993</v>
      </c>
      <c r="AI237" s="150"/>
      <c r="AJ237" s="2">
        <v>232</v>
      </c>
      <c r="AK237" s="118">
        <v>51898</v>
      </c>
      <c r="AL237" s="5">
        <f t="shared" si="44"/>
        <v>398945.58867174236</v>
      </c>
      <c r="AM237" s="5">
        <f t="shared" si="45"/>
        <v>4567.1280654389093</v>
      </c>
      <c r="AN237" s="5">
        <f t="shared" si="13"/>
        <v>1990.6044719339066</v>
      </c>
      <c r="AO237" s="35">
        <f t="shared" si="14"/>
        <v>5.9875968907784127E-2</v>
      </c>
      <c r="AP237" s="5">
        <f t="shared" si="15"/>
        <v>2576.5235935050027</v>
      </c>
      <c r="AQ237" s="35">
        <f t="shared" si="16"/>
        <v>7.7499999999999999E-2</v>
      </c>
      <c r="AR237" s="5">
        <f t="shared" si="46"/>
        <v>240545.01580019158</v>
      </c>
      <c r="AS237" s="5">
        <f t="shared" si="47"/>
        <v>819028.69538163522</v>
      </c>
      <c r="AT237" s="5">
        <f t="shared" si="17"/>
        <v>396954.98419980844</v>
      </c>
      <c r="AU237" s="5">
        <f t="shared" si="18"/>
        <v>1059573.7111818269</v>
      </c>
      <c r="AV237" s="150"/>
      <c r="AW237" s="2">
        <v>232</v>
      </c>
      <c r="AX237" s="118">
        <v>51898</v>
      </c>
      <c r="AY237" s="5">
        <f t="shared" si="48"/>
        <v>393934.49954856385</v>
      </c>
      <c r="AZ237" s="5">
        <f t="shared" si="49"/>
        <v>4457.4924920239573</v>
      </c>
      <c r="BA237" s="5">
        <f t="shared" si="19"/>
        <v>1995.4018698454333</v>
      </c>
      <c r="BB237" s="35">
        <f t="shared" si="20"/>
        <v>6.0783765995578429E-2</v>
      </c>
      <c r="BC237" s="5">
        <f t="shared" si="21"/>
        <v>2462.090622178524</v>
      </c>
      <c r="BD237" s="35">
        <f t="shared" si="22"/>
        <v>7.4999999999999997E-2</v>
      </c>
      <c r="BE237" s="5">
        <f t="shared" si="50"/>
        <v>245560.90232128138</v>
      </c>
      <c r="BF237" s="5">
        <f t="shared" si="51"/>
        <v>788577.35582827695</v>
      </c>
      <c r="BG237" s="5">
        <f t="shared" si="23"/>
        <v>391939.09767871839</v>
      </c>
      <c r="BH237" s="5">
        <f t="shared" si="24"/>
        <v>1034138.2581495583</v>
      </c>
      <c r="BI237" s="150"/>
      <c r="BJ237" s="2">
        <v>232</v>
      </c>
      <c r="BK237" s="118">
        <v>51898</v>
      </c>
      <c r="BL237" s="5">
        <f t="shared" si="52"/>
        <v>388865.28191812331</v>
      </c>
      <c r="BM237" s="5">
        <f t="shared" si="53"/>
        <v>4348.8737853582215</v>
      </c>
      <c r="BN237" s="5">
        <f t="shared" si="25"/>
        <v>1999.47937376956</v>
      </c>
      <c r="BO237" s="35">
        <f t="shared" si="26"/>
        <v>6.170196621020714E-2</v>
      </c>
      <c r="BP237" s="5">
        <f t="shared" si="27"/>
        <v>2349.3944115886616</v>
      </c>
      <c r="BQ237" s="35">
        <f t="shared" si="28"/>
        <v>7.2499999999999995E-2</v>
      </c>
      <c r="BR237" s="5">
        <f t="shared" si="54"/>
        <v>250634.19745564612</v>
      </c>
      <c r="BS237" s="5">
        <f t="shared" si="55"/>
        <v>758304.52074746124</v>
      </c>
      <c r="BT237" s="5">
        <f t="shared" si="29"/>
        <v>386865.80254435376</v>
      </c>
      <c r="BU237" s="5">
        <f t="shared" si="30"/>
        <v>1008938.7182031074</v>
      </c>
      <c r="BV237" s="150"/>
      <c r="BW237" s="2">
        <v>232</v>
      </c>
      <c r="BX237" s="118">
        <v>51898</v>
      </c>
      <c r="BY237" s="5">
        <f t="shared" si="56"/>
        <v>383739.76011266082</v>
      </c>
      <c r="BZ237" s="5">
        <f t="shared" si="57"/>
        <v>4241.3034067672888</v>
      </c>
      <c r="CA237" s="5">
        <f t="shared" si="31"/>
        <v>2002.8214727767672</v>
      </c>
      <c r="CB237" s="35">
        <f t="shared" si="32"/>
        <v>6.2630616296484865E-2</v>
      </c>
      <c r="CC237" s="5">
        <f t="shared" si="33"/>
        <v>2238.4819339905216</v>
      </c>
      <c r="CD237" s="35">
        <f t="shared" si="34"/>
        <v>7.0000000000000007E-2</v>
      </c>
      <c r="CE237" s="5">
        <f t="shared" si="58"/>
        <v>255763.06136011542</v>
      </c>
      <c r="CF237" s="5">
        <f t="shared" si="59"/>
        <v>728219.32900989568</v>
      </c>
      <c r="CG237" s="5">
        <f t="shared" si="35"/>
        <v>381736.93863988406</v>
      </c>
      <c r="CH237" s="5">
        <f t="shared" si="36"/>
        <v>983982.3903700111</v>
      </c>
    </row>
    <row r="238" spans="9:86" ht="14.25" customHeight="1">
      <c r="I238" s="150"/>
      <c r="J238" s="2">
        <v>233</v>
      </c>
      <c r="K238" s="118">
        <v>51926</v>
      </c>
      <c r="L238" s="5">
        <f t="shared" si="37"/>
        <v>406807.81534205429</v>
      </c>
      <c r="M238" s="5">
        <f t="shared" si="0"/>
        <v>4789.3246008246488</v>
      </c>
      <c r="N238" s="5">
        <f t="shared" si="1"/>
        <v>1992.5208703480253</v>
      </c>
      <c r="O238" s="35">
        <f t="shared" si="2"/>
        <v>5.8775297677287647E-2</v>
      </c>
      <c r="P238" s="5">
        <f t="shared" si="3"/>
        <v>2796.8037304766235</v>
      </c>
      <c r="Q238" s="35">
        <f t="shared" si="4"/>
        <v>8.2500000000000018E-2</v>
      </c>
      <c r="R238" s="5">
        <f t="shared" si="38"/>
        <v>232684.70552829377</v>
      </c>
      <c r="S238" s="5">
        <f t="shared" si="39"/>
        <v>883227.92646384914</v>
      </c>
      <c r="T238" s="5">
        <f t="shared" si="5"/>
        <v>404815.29447170626</v>
      </c>
      <c r="U238" s="5">
        <f t="shared" si="6"/>
        <v>1115912.6319921429</v>
      </c>
      <c r="V238" s="150"/>
      <c r="W238" s="2">
        <v>233</v>
      </c>
      <c r="X238" s="118">
        <v>51926</v>
      </c>
      <c r="Y238" s="5">
        <f t="shared" si="40"/>
        <v>401911.75107294961</v>
      </c>
      <c r="Z238" s="5">
        <f t="shared" si="41"/>
        <v>4677.7491584810314</v>
      </c>
      <c r="AA238" s="5">
        <f t="shared" si="7"/>
        <v>1998.3374846613669</v>
      </c>
      <c r="AB238" s="35">
        <f t="shared" si="8"/>
        <v>5.9664963146558669E-2</v>
      </c>
      <c r="AC238" s="5">
        <f t="shared" si="9"/>
        <v>2679.4116738196644</v>
      </c>
      <c r="AD238" s="35">
        <f t="shared" si="10"/>
        <v>0.08</v>
      </c>
      <c r="AE238" s="5">
        <f t="shared" si="42"/>
        <v>237586.58641171179</v>
      </c>
      <c r="AF238" s="5">
        <f t="shared" si="43"/>
        <v>852328.96751436847</v>
      </c>
      <c r="AG238" s="5">
        <f t="shared" si="11"/>
        <v>399913.41358828824</v>
      </c>
      <c r="AH238" s="5">
        <f t="shared" si="12"/>
        <v>1089915.5539260802</v>
      </c>
      <c r="AI238" s="150"/>
      <c r="AJ238" s="2">
        <v>233</v>
      </c>
      <c r="AK238" s="118">
        <v>51926</v>
      </c>
      <c r="AL238" s="5">
        <f t="shared" si="44"/>
        <v>396954.98419980844</v>
      </c>
      <c r="AM238" s="5">
        <f t="shared" si="45"/>
        <v>4567.1280654389093</v>
      </c>
      <c r="AN238" s="5">
        <f t="shared" si="13"/>
        <v>2003.4604591484799</v>
      </c>
      <c r="AO238" s="35">
        <f t="shared" si="14"/>
        <v>6.0564866210825533E-2</v>
      </c>
      <c r="AP238" s="5">
        <f t="shared" si="15"/>
        <v>2563.6676062904294</v>
      </c>
      <c r="AQ238" s="35">
        <f t="shared" si="16"/>
        <v>7.7499999999999999E-2</v>
      </c>
      <c r="AR238" s="5">
        <f t="shared" si="46"/>
        <v>242548.47625934007</v>
      </c>
      <c r="AS238" s="5">
        <f t="shared" si="47"/>
        <v>821592.36298792565</v>
      </c>
      <c r="AT238" s="5">
        <f t="shared" si="17"/>
        <v>394951.52374065999</v>
      </c>
      <c r="AU238" s="5">
        <f t="shared" si="18"/>
        <v>1064140.8392472658</v>
      </c>
      <c r="AV238" s="150"/>
      <c r="AW238" s="2">
        <v>233</v>
      </c>
      <c r="AX238" s="118">
        <v>51926</v>
      </c>
      <c r="AY238" s="5">
        <f t="shared" si="48"/>
        <v>391939.09767871839</v>
      </c>
      <c r="AZ238" s="5">
        <f t="shared" si="49"/>
        <v>4457.4924920239573</v>
      </c>
      <c r="BA238" s="5">
        <f t="shared" si="19"/>
        <v>2007.8731315319674</v>
      </c>
      <c r="BB238" s="35">
        <f t="shared" si="20"/>
        <v>6.1475054979420338E-2</v>
      </c>
      <c r="BC238" s="5">
        <f t="shared" si="21"/>
        <v>2449.6193604919899</v>
      </c>
      <c r="BD238" s="35">
        <f t="shared" si="22"/>
        <v>7.5000000000000011E-2</v>
      </c>
      <c r="BE238" s="5">
        <f t="shared" si="50"/>
        <v>247568.77545281334</v>
      </c>
      <c r="BF238" s="5">
        <f t="shared" si="51"/>
        <v>791026.97518876893</v>
      </c>
      <c r="BG238" s="5">
        <f t="shared" si="23"/>
        <v>389931.2245471864</v>
      </c>
      <c r="BH238" s="5">
        <f t="shared" si="24"/>
        <v>1038595.7506415823</v>
      </c>
      <c r="BI238" s="150"/>
      <c r="BJ238" s="2">
        <v>233</v>
      </c>
      <c r="BK238" s="118">
        <v>51926</v>
      </c>
      <c r="BL238" s="5">
        <f t="shared" si="52"/>
        <v>386865.80254435376</v>
      </c>
      <c r="BM238" s="5">
        <f t="shared" si="53"/>
        <v>4348.8737853582215</v>
      </c>
      <c r="BN238" s="5">
        <f t="shared" si="25"/>
        <v>2011.5595616527507</v>
      </c>
      <c r="BO238" s="35">
        <f t="shared" si="26"/>
        <v>6.2395576401627101E-2</v>
      </c>
      <c r="BP238" s="5">
        <f t="shared" si="27"/>
        <v>2337.3142237054708</v>
      </c>
      <c r="BQ238" s="35">
        <f t="shared" si="28"/>
        <v>7.2500000000000009E-2</v>
      </c>
      <c r="BR238" s="5">
        <f t="shared" si="54"/>
        <v>252645.75701729886</v>
      </c>
      <c r="BS238" s="5">
        <f t="shared" si="55"/>
        <v>760641.83497116668</v>
      </c>
      <c r="BT238" s="5">
        <f t="shared" si="29"/>
        <v>384854.24298270099</v>
      </c>
      <c r="BU238" s="5">
        <f t="shared" si="30"/>
        <v>1013287.5919884655</v>
      </c>
      <c r="BV238" s="150"/>
      <c r="BW238" s="2">
        <v>233</v>
      </c>
      <c r="BX238" s="118">
        <v>51926</v>
      </c>
      <c r="BY238" s="5">
        <f t="shared" si="56"/>
        <v>381736.93863988406</v>
      </c>
      <c r="BZ238" s="5">
        <f t="shared" si="57"/>
        <v>4241.3034067672888</v>
      </c>
      <c r="CA238" s="5">
        <f t="shared" si="31"/>
        <v>2014.5045980346317</v>
      </c>
      <c r="CB238" s="35">
        <f t="shared" si="32"/>
        <v>6.3326476244470686E-2</v>
      </c>
      <c r="CC238" s="5">
        <f t="shared" si="33"/>
        <v>2226.7988087326571</v>
      </c>
      <c r="CD238" s="35">
        <f t="shared" si="34"/>
        <v>7.0000000000000007E-2</v>
      </c>
      <c r="CE238" s="5">
        <f t="shared" si="58"/>
        <v>257777.56595815005</v>
      </c>
      <c r="CF238" s="5">
        <f t="shared" si="59"/>
        <v>730446.12781862833</v>
      </c>
      <c r="CG238" s="5">
        <f t="shared" si="35"/>
        <v>379722.43404184945</v>
      </c>
      <c r="CH238" s="5">
        <f t="shared" si="36"/>
        <v>988223.69377677841</v>
      </c>
    </row>
    <row r="239" spans="9:86" ht="14.25" customHeight="1">
      <c r="I239" s="150"/>
      <c r="J239" s="2">
        <v>234</v>
      </c>
      <c r="K239" s="118">
        <v>51957</v>
      </c>
      <c r="L239" s="5">
        <f t="shared" si="37"/>
        <v>404815.29447170626</v>
      </c>
      <c r="M239" s="5">
        <f t="shared" si="0"/>
        <v>4789.3246008246488</v>
      </c>
      <c r="N239" s="5">
        <f t="shared" si="1"/>
        <v>2006.2194513316681</v>
      </c>
      <c r="O239" s="35">
        <f t="shared" si="2"/>
        <v>5.9470661669040928E-2</v>
      </c>
      <c r="P239" s="5">
        <f t="shared" si="3"/>
        <v>2783.1051494929807</v>
      </c>
      <c r="Q239" s="35">
        <f t="shared" si="4"/>
        <v>8.2500000000000004E-2</v>
      </c>
      <c r="R239" s="5">
        <f t="shared" si="38"/>
        <v>234690.92497962544</v>
      </c>
      <c r="S239" s="5">
        <f t="shared" si="39"/>
        <v>886011.03161334211</v>
      </c>
      <c r="T239" s="5">
        <f t="shared" si="5"/>
        <v>402809.07502037461</v>
      </c>
      <c r="U239" s="5">
        <f t="shared" si="6"/>
        <v>1120701.9565929675</v>
      </c>
      <c r="V239" s="150"/>
      <c r="W239" s="2">
        <v>234</v>
      </c>
      <c r="X239" s="118">
        <v>51957</v>
      </c>
      <c r="Y239" s="5">
        <f t="shared" si="40"/>
        <v>399913.41358828824</v>
      </c>
      <c r="Z239" s="5">
        <f t="shared" si="41"/>
        <v>4677.7491584810314</v>
      </c>
      <c r="AA239" s="5">
        <f t="shared" si="7"/>
        <v>2011.6597345591094</v>
      </c>
      <c r="AB239" s="35">
        <f t="shared" si="8"/>
        <v>6.0362858545078495E-2</v>
      </c>
      <c r="AC239" s="5">
        <f t="shared" si="9"/>
        <v>2666.0894239219219</v>
      </c>
      <c r="AD239" s="35">
        <f t="shared" si="10"/>
        <v>0.08</v>
      </c>
      <c r="AE239" s="5">
        <f t="shared" si="42"/>
        <v>239598.24614627089</v>
      </c>
      <c r="AF239" s="5">
        <f t="shared" si="43"/>
        <v>854995.05693829036</v>
      </c>
      <c r="AG239" s="5">
        <f t="shared" si="11"/>
        <v>397901.75385372911</v>
      </c>
      <c r="AH239" s="5">
        <f t="shared" si="12"/>
        <v>1094593.3030845611</v>
      </c>
      <c r="AI239" s="150"/>
      <c r="AJ239" s="2">
        <v>234</v>
      </c>
      <c r="AK239" s="118">
        <v>51957</v>
      </c>
      <c r="AL239" s="5">
        <f t="shared" si="44"/>
        <v>394951.52374065999</v>
      </c>
      <c r="AM239" s="5">
        <f t="shared" si="45"/>
        <v>4567.1280654389093</v>
      </c>
      <c r="AN239" s="5">
        <f t="shared" si="13"/>
        <v>2016.3994746138137</v>
      </c>
      <c r="AO239" s="35">
        <f t="shared" si="14"/>
        <v>6.1265224314602948E-2</v>
      </c>
      <c r="AP239" s="5">
        <f t="shared" si="15"/>
        <v>2550.7285908250956</v>
      </c>
      <c r="AQ239" s="35">
        <f t="shared" si="16"/>
        <v>7.7499999999999986E-2</v>
      </c>
      <c r="AR239" s="5">
        <f t="shared" si="46"/>
        <v>244564.87573395387</v>
      </c>
      <c r="AS239" s="5">
        <f t="shared" si="47"/>
        <v>824143.09157875075</v>
      </c>
      <c r="AT239" s="5">
        <f t="shared" si="17"/>
        <v>392935.12426604616</v>
      </c>
      <c r="AU239" s="5">
        <f t="shared" si="18"/>
        <v>1068707.9673127045</v>
      </c>
      <c r="AV239" s="150"/>
      <c r="AW239" s="2">
        <v>234</v>
      </c>
      <c r="AX239" s="118">
        <v>51957</v>
      </c>
      <c r="AY239" s="5">
        <f t="shared" si="48"/>
        <v>389931.2245471864</v>
      </c>
      <c r="AZ239" s="5">
        <f t="shared" si="49"/>
        <v>4457.4924920239573</v>
      </c>
      <c r="BA239" s="5">
        <f t="shared" si="19"/>
        <v>2020.4223386040426</v>
      </c>
      <c r="BB239" s="35">
        <f t="shared" si="20"/>
        <v>6.2177806076965159E-2</v>
      </c>
      <c r="BC239" s="5">
        <f t="shared" si="21"/>
        <v>2437.0701534199147</v>
      </c>
      <c r="BD239" s="35">
        <f t="shared" si="22"/>
        <v>7.4999999999999997E-2</v>
      </c>
      <c r="BE239" s="5">
        <f t="shared" si="50"/>
        <v>249589.19779141739</v>
      </c>
      <c r="BF239" s="5">
        <f t="shared" si="51"/>
        <v>793464.04534218879</v>
      </c>
      <c r="BG239" s="5">
        <f t="shared" si="23"/>
        <v>387910.80220858235</v>
      </c>
      <c r="BH239" s="5">
        <f t="shared" si="24"/>
        <v>1043053.2431336062</v>
      </c>
      <c r="BI239" s="150"/>
      <c r="BJ239" s="2">
        <v>234</v>
      </c>
      <c r="BK239" s="118">
        <v>51957</v>
      </c>
      <c r="BL239" s="5">
        <f t="shared" si="52"/>
        <v>384854.24298270099</v>
      </c>
      <c r="BM239" s="5">
        <f t="shared" si="53"/>
        <v>4348.8737853582215</v>
      </c>
      <c r="BN239" s="5">
        <f t="shared" si="25"/>
        <v>2023.712734004403</v>
      </c>
      <c r="BO239" s="35">
        <f t="shared" si="26"/>
        <v>6.3100649793652958E-2</v>
      </c>
      <c r="BP239" s="5">
        <f t="shared" si="27"/>
        <v>2325.1610513538185</v>
      </c>
      <c r="BQ239" s="35">
        <f t="shared" si="28"/>
        <v>7.2499999999999995E-2</v>
      </c>
      <c r="BR239" s="5">
        <f t="shared" si="54"/>
        <v>254669.46975130326</v>
      </c>
      <c r="BS239" s="5">
        <f t="shared" si="55"/>
        <v>762966.99602252047</v>
      </c>
      <c r="BT239" s="5">
        <f t="shared" si="29"/>
        <v>382830.53024869657</v>
      </c>
      <c r="BU239" s="5">
        <f t="shared" si="30"/>
        <v>1017636.4657738237</v>
      </c>
      <c r="BV239" s="150"/>
      <c r="BW239" s="2">
        <v>234</v>
      </c>
      <c r="BX239" s="118">
        <v>51957</v>
      </c>
      <c r="BY239" s="5">
        <f t="shared" si="56"/>
        <v>379722.43404184945</v>
      </c>
      <c r="BZ239" s="5">
        <f t="shared" si="57"/>
        <v>4241.3034067672888</v>
      </c>
      <c r="CA239" s="5">
        <f t="shared" si="31"/>
        <v>2026.2558748565002</v>
      </c>
      <c r="CB239" s="35">
        <f t="shared" si="32"/>
        <v>6.4033800266850238E-2</v>
      </c>
      <c r="CC239" s="5">
        <f t="shared" si="33"/>
        <v>2215.0475319107886</v>
      </c>
      <c r="CD239" s="35">
        <f t="shared" si="34"/>
        <v>7.0000000000000007E-2</v>
      </c>
      <c r="CE239" s="5">
        <f t="shared" si="58"/>
        <v>259803.82183300654</v>
      </c>
      <c r="CF239" s="5">
        <f t="shared" si="59"/>
        <v>732661.17535053915</v>
      </c>
      <c r="CG239" s="5">
        <f t="shared" si="35"/>
        <v>377696.17816699296</v>
      </c>
      <c r="CH239" s="5">
        <f t="shared" si="36"/>
        <v>992464.99718354573</v>
      </c>
    </row>
    <row r="240" spans="9:86" ht="14.25" customHeight="1">
      <c r="I240" s="150"/>
      <c r="J240" s="2">
        <v>235</v>
      </c>
      <c r="K240" s="118">
        <v>51987</v>
      </c>
      <c r="L240" s="5">
        <f t="shared" si="37"/>
        <v>402809.07502037461</v>
      </c>
      <c r="M240" s="5">
        <f t="shared" si="0"/>
        <v>4789.3246008246488</v>
      </c>
      <c r="N240" s="5">
        <f t="shared" si="1"/>
        <v>2020.0122100595731</v>
      </c>
      <c r="O240" s="35">
        <f t="shared" si="2"/>
        <v>6.0177756718834546E-2</v>
      </c>
      <c r="P240" s="5">
        <f t="shared" si="3"/>
        <v>2769.3123907650756</v>
      </c>
      <c r="Q240" s="35">
        <f t="shared" si="4"/>
        <v>8.2500000000000004E-2</v>
      </c>
      <c r="R240" s="5">
        <f t="shared" si="38"/>
        <v>236710.93718968501</v>
      </c>
      <c r="S240" s="5">
        <f t="shared" si="39"/>
        <v>888780.34400410717</v>
      </c>
      <c r="T240" s="5">
        <f t="shared" si="5"/>
        <v>400789.06281031505</v>
      </c>
      <c r="U240" s="5">
        <f t="shared" si="6"/>
        <v>1125491.2811937921</v>
      </c>
      <c r="V240" s="150"/>
      <c r="W240" s="2">
        <v>235</v>
      </c>
      <c r="X240" s="118">
        <v>51987</v>
      </c>
      <c r="Y240" s="5">
        <f t="shared" si="40"/>
        <v>397901.75385372911</v>
      </c>
      <c r="Z240" s="5">
        <f t="shared" si="41"/>
        <v>4677.7491584810314</v>
      </c>
      <c r="AA240" s="5">
        <f t="shared" si="7"/>
        <v>2025.0707994561703</v>
      </c>
      <c r="AB240" s="35">
        <f t="shared" si="8"/>
        <v>6.1072486758646384E-2</v>
      </c>
      <c r="AC240" s="5">
        <f t="shared" si="9"/>
        <v>2652.678359024861</v>
      </c>
      <c r="AD240" s="35">
        <f t="shared" si="10"/>
        <v>0.08</v>
      </c>
      <c r="AE240" s="5">
        <f t="shared" si="42"/>
        <v>241623.31694572707</v>
      </c>
      <c r="AF240" s="5">
        <f t="shared" si="43"/>
        <v>857647.73529731517</v>
      </c>
      <c r="AG240" s="5">
        <f t="shared" si="11"/>
        <v>395876.68305427296</v>
      </c>
      <c r="AH240" s="5">
        <f t="shared" si="12"/>
        <v>1099271.0522430423</v>
      </c>
      <c r="AI240" s="150"/>
      <c r="AJ240" s="2">
        <v>235</v>
      </c>
      <c r="AK240" s="118">
        <v>51987</v>
      </c>
      <c r="AL240" s="5">
        <f t="shared" si="44"/>
        <v>392935.12426604616</v>
      </c>
      <c r="AM240" s="5">
        <f t="shared" si="45"/>
        <v>4567.1280654389093</v>
      </c>
      <c r="AN240" s="5">
        <f t="shared" si="13"/>
        <v>2029.4220545540279</v>
      </c>
      <c r="AO240" s="35">
        <f t="shared" si="14"/>
        <v>6.197731673933915E-2</v>
      </c>
      <c r="AP240" s="5">
        <f t="shared" si="15"/>
        <v>2537.7060108848814</v>
      </c>
      <c r="AQ240" s="35">
        <f t="shared" si="16"/>
        <v>7.7499999999999999E-2</v>
      </c>
      <c r="AR240" s="5">
        <f t="shared" si="46"/>
        <v>246594.29778850789</v>
      </c>
      <c r="AS240" s="5">
        <f t="shared" si="47"/>
        <v>826680.79758963559</v>
      </c>
      <c r="AT240" s="5">
        <f t="shared" si="17"/>
        <v>390905.70221149211</v>
      </c>
      <c r="AU240" s="5">
        <f t="shared" si="18"/>
        <v>1073275.0953781435</v>
      </c>
      <c r="AV240" s="150"/>
      <c r="AW240" s="2">
        <v>235</v>
      </c>
      <c r="AX240" s="118">
        <v>51987</v>
      </c>
      <c r="AY240" s="5">
        <f t="shared" si="48"/>
        <v>387910.80220858235</v>
      </c>
      <c r="AZ240" s="5">
        <f t="shared" si="49"/>
        <v>4457.4924920239573</v>
      </c>
      <c r="BA240" s="5">
        <f t="shared" si="19"/>
        <v>2033.0499782203178</v>
      </c>
      <c r="BB240" s="35">
        <f t="shared" si="20"/>
        <v>6.2892292763545132E-2</v>
      </c>
      <c r="BC240" s="5">
        <f t="shared" si="21"/>
        <v>2424.4425138036395</v>
      </c>
      <c r="BD240" s="35">
        <f t="shared" si="22"/>
        <v>7.4999999999999997E-2</v>
      </c>
      <c r="BE240" s="5">
        <f t="shared" si="50"/>
        <v>251622.2477696377</v>
      </c>
      <c r="BF240" s="5">
        <f t="shared" si="51"/>
        <v>795888.4878559924</v>
      </c>
      <c r="BG240" s="5">
        <f t="shared" si="23"/>
        <v>385877.75223036204</v>
      </c>
      <c r="BH240" s="5">
        <f t="shared" si="24"/>
        <v>1047510.7356256301</v>
      </c>
      <c r="BI240" s="150"/>
      <c r="BJ240" s="2">
        <v>235</v>
      </c>
      <c r="BK240" s="118">
        <v>51987</v>
      </c>
      <c r="BL240" s="5">
        <f t="shared" si="52"/>
        <v>382830.53024869657</v>
      </c>
      <c r="BM240" s="5">
        <f t="shared" si="53"/>
        <v>4348.8737853582215</v>
      </c>
      <c r="BN240" s="5">
        <f t="shared" si="25"/>
        <v>2035.9393317723466</v>
      </c>
      <c r="BO240" s="35">
        <f t="shared" si="26"/>
        <v>6.3817459818047886E-2</v>
      </c>
      <c r="BP240" s="5">
        <f t="shared" si="27"/>
        <v>2312.934453585875</v>
      </c>
      <c r="BQ240" s="35">
        <f t="shared" si="28"/>
        <v>7.2499999999999995E-2</v>
      </c>
      <c r="BR240" s="5">
        <f t="shared" si="54"/>
        <v>256705.40908307562</v>
      </c>
      <c r="BS240" s="5">
        <f t="shared" si="55"/>
        <v>765279.93047610635</v>
      </c>
      <c r="BT240" s="5">
        <f t="shared" si="29"/>
        <v>380794.59091692424</v>
      </c>
      <c r="BU240" s="5">
        <f t="shared" si="30"/>
        <v>1021985.3395591819</v>
      </c>
      <c r="BV240" s="150"/>
      <c r="BW240" s="2">
        <v>235</v>
      </c>
      <c r="BX240" s="118">
        <v>51987</v>
      </c>
      <c r="BY240" s="5">
        <f t="shared" si="56"/>
        <v>377696.17816699296</v>
      </c>
      <c r="BZ240" s="5">
        <f t="shared" si="57"/>
        <v>4241.3034067672888</v>
      </c>
      <c r="CA240" s="5">
        <f t="shared" si="31"/>
        <v>2038.0757007931629</v>
      </c>
      <c r="CB240" s="35">
        <f t="shared" si="32"/>
        <v>6.4752861753090557E-2</v>
      </c>
      <c r="CC240" s="5">
        <f t="shared" si="33"/>
        <v>2203.2277059741259</v>
      </c>
      <c r="CD240" s="35">
        <f t="shared" si="34"/>
        <v>7.0000000000000007E-2</v>
      </c>
      <c r="CE240" s="5">
        <f t="shared" si="58"/>
        <v>261841.8975337997</v>
      </c>
      <c r="CF240" s="5">
        <f t="shared" si="59"/>
        <v>734864.40305651329</v>
      </c>
      <c r="CG240" s="5">
        <f t="shared" si="35"/>
        <v>375658.10246619978</v>
      </c>
      <c r="CH240" s="5">
        <f t="shared" si="36"/>
        <v>996706.30059031304</v>
      </c>
    </row>
    <row r="241" spans="9:86" ht="14.25" customHeight="1">
      <c r="I241" s="150"/>
      <c r="J241" s="2">
        <v>236</v>
      </c>
      <c r="K241" s="118">
        <v>52018</v>
      </c>
      <c r="L241" s="5">
        <f t="shared" si="37"/>
        <v>400789.06281031505</v>
      </c>
      <c r="M241" s="5">
        <f t="shared" si="0"/>
        <v>4789.3246008246488</v>
      </c>
      <c r="N241" s="5">
        <f t="shared" si="1"/>
        <v>2033.8997940037329</v>
      </c>
      <c r="O241" s="35">
        <f t="shared" si="2"/>
        <v>6.0896865191144234E-2</v>
      </c>
      <c r="P241" s="5">
        <f t="shared" si="3"/>
        <v>2755.4248068209158</v>
      </c>
      <c r="Q241" s="35">
        <f t="shared" si="4"/>
        <v>8.249999999999999E-2</v>
      </c>
      <c r="R241" s="5">
        <f t="shared" si="38"/>
        <v>238744.83698368873</v>
      </c>
      <c r="S241" s="5">
        <f t="shared" si="39"/>
        <v>891535.7688109281</v>
      </c>
      <c r="T241" s="5">
        <f t="shared" si="5"/>
        <v>398755.1630163113</v>
      </c>
      <c r="U241" s="5">
        <f t="shared" si="6"/>
        <v>1130280.6057946167</v>
      </c>
      <c r="V241" s="150"/>
      <c r="W241" s="2">
        <v>236</v>
      </c>
      <c r="X241" s="118">
        <v>52018</v>
      </c>
      <c r="Y241" s="5">
        <f t="shared" si="40"/>
        <v>395876.68305427296</v>
      </c>
      <c r="Z241" s="5">
        <f t="shared" si="41"/>
        <v>4677.7491584810314</v>
      </c>
      <c r="AA241" s="5">
        <f t="shared" si="7"/>
        <v>2038.5712714525448</v>
      </c>
      <c r="AB241" s="35">
        <f t="shared" si="8"/>
        <v>6.1794130103077549E-2</v>
      </c>
      <c r="AC241" s="5">
        <f t="shared" si="9"/>
        <v>2639.1778870284866</v>
      </c>
      <c r="AD241" s="35">
        <f t="shared" si="10"/>
        <v>0.08</v>
      </c>
      <c r="AE241" s="5">
        <f t="shared" si="42"/>
        <v>243661.88821717963</v>
      </c>
      <c r="AF241" s="5">
        <f t="shared" si="43"/>
        <v>860286.9131843436</v>
      </c>
      <c r="AG241" s="5">
        <f t="shared" si="11"/>
        <v>393838.11178282043</v>
      </c>
      <c r="AH241" s="5">
        <f t="shared" si="12"/>
        <v>1103948.8014015232</v>
      </c>
      <c r="AI241" s="150"/>
      <c r="AJ241" s="2">
        <v>236</v>
      </c>
      <c r="AK241" s="118">
        <v>52018</v>
      </c>
      <c r="AL241" s="5">
        <f t="shared" si="44"/>
        <v>390905.70221149211</v>
      </c>
      <c r="AM241" s="5">
        <f t="shared" si="45"/>
        <v>4567.1280654389093</v>
      </c>
      <c r="AN241" s="5">
        <f t="shared" si="13"/>
        <v>2042.5287386563559</v>
      </c>
      <c r="AO241" s="35">
        <f t="shared" si="14"/>
        <v>6.2701425753609027E-2</v>
      </c>
      <c r="AP241" s="5">
        <f t="shared" si="15"/>
        <v>2524.5993267825534</v>
      </c>
      <c r="AQ241" s="35">
        <f t="shared" si="16"/>
        <v>7.7499999999999999E-2</v>
      </c>
      <c r="AR241" s="5">
        <f t="shared" si="46"/>
        <v>248636.82652716423</v>
      </c>
      <c r="AS241" s="5">
        <f t="shared" si="47"/>
        <v>829205.3969164181</v>
      </c>
      <c r="AT241" s="5">
        <f t="shared" si="17"/>
        <v>388863.17347283574</v>
      </c>
      <c r="AU241" s="5">
        <f t="shared" si="18"/>
        <v>1077842.2234435824</v>
      </c>
      <c r="AV241" s="150"/>
      <c r="AW241" s="2">
        <v>236</v>
      </c>
      <c r="AX241" s="118">
        <v>52018</v>
      </c>
      <c r="AY241" s="5">
        <f t="shared" si="48"/>
        <v>385877.75223036204</v>
      </c>
      <c r="AZ241" s="5">
        <f t="shared" si="49"/>
        <v>4457.4924920239573</v>
      </c>
      <c r="BA241" s="5">
        <f t="shared" si="19"/>
        <v>2045.7565405841947</v>
      </c>
      <c r="BB241" s="35">
        <f t="shared" si="20"/>
        <v>6.3618797261872154E-2</v>
      </c>
      <c r="BC241" s="5">
        <f t="shared" si="21"/>
        <v>2411.7359514397626</v>
      </c>
      <c r="BD241" s="35">
        <f t="shared" si="22"/>
        <v>7.4999999999999997E-2</v>
      </c>
      <c r="BE241" s="5">
        <f t="shared" si="50"/>
        <v>253668.00431022191</v>
      </c>
      <c r="BF241" s="5">
        <f t="shared" si="51"/>
        <v>798300.22380743211</v>
      </c>
      <c r="BG241" s="5">
        <f t="shared" si="23"/>
        <v>383831.99568977783</v>
      </c>
      <c r="BH241" s="5">
        <f t="shared" si="24"/>
        <v>1051968.2281176541</v>
      </c>
      <c r="BI241" s="150"/>
      <c r="BJ241" s="2">
        <v>236</v>
      </c>
      <c r="BK241" s="118">
        <v>52018</v>
      </c>
      <c r="BL241" s="5">
        <f t="shared" si="52"/>
        <v>380794.59091692424</v>
      </c>
      <c r="BM241" s="5">
        <f t="shared" si="53"/>
        <v>4348.8737853582215</v>
      </c>
      <c r="BN241" s="5">
        <f t="shared" si="25"/>
        <v>2048.2397985684711</v>
      </c>
      <c r="BO241" s="35">
        <f t="shared" si="26"/>
        <v>6.4546288652991612E-2</v>
      </c>
      <c r="BP241" s="5">
        <f t="shared" si="27"/>
        <v>2300.6339867897505</v>
      </c>
      <c r="BQ241" s="35">
        <f t="shared" si="28"/>
        <v>7.2499999999999995E-2</v>
      </c>
      <c r="BR241" s="5">
        <f t="shared" si="54"/>
        <v>258753.6488816441</v>
      </c>
      <c r="BS241" s="5">
        <f t="shared" si="55"/>
        <v>767580.56446289609</v>
      </c>
      <c r="BT241" s="5">
        <f t="shared" si="29"/>
        <v>378746.35111835576</v>
      </c>
      <c r="BU241" s="5">
        <f t="shared" si="30"/>
        <v>1026334.2133445402</v>
      </c>
      <c r="BV241" s="150"/>
      <c r="BW241" s="2">
        <v>236</v>
      </c>
      <c r="BX241" s="118">
        <v>52018</v>
      </c>
      <c r="BY241" s="5">
        <f t="shared" si="56"/>
        <v>375658.10246619978</v>
      </c>
      <c r="BZ241" s="5">
        <f t="shared" si="57"/>
        <v>4241.3034067672888</v>
      </c>
      <c r="CA241" s="5">
        <f t="shared" si="31"/>
        <v>2049.9644757144565</v>
      </c>
      <c r="CB241" s="35">
        <f t="shared" si="32"/>
        <v>6.5483942838120604E-2</v>
      </c>
      <c r="CC241" s="5">
        <f t="shared" si="33"/>
        <v>2191.3389310528323</v>
      </c>
      <c r="CD241" s="35">
        <f t="shared" si="34"/>
        <v>7.0000000000000007E-2</v>
      </c>
      <c r="CE241" s="5">
        <f t="shared" si="58"/>
        <v>263891.86200951418</v>
      </c>
      <c r="CF241" s="5">
        <f t="shared" si="59"/>
        <v>737055.74198756611</v>
      </c>
      <c r="CG241" s="5">
        <f t="shared" si="35"/>
        <v>373608.13799048529</v>
      </c>
      <c r="CH241" s="5">
        <f t="shared" si="36"/>
        <v>1000947.6039970804</v>
      </c>
    </row>
    <row r="242" spans="9:86" ht="14.25" customHeight="1">
      <c r="I242" s="150"/>
      <c r="J242" s="2">
        <v>237</v>
      </c>
      <c r="K242" s="118">
        <v>52048</v>
      </c>
      <c r="L242" s="5">
        <f t="shared" si="37"/>
        <v>398755.1630163113</v>
      </c>
      <c r="M242" s="5">
        <f t="shared" si="0"/>
        <v>4789.3246008246488</v>
      </c>
      <c r="N242" s="5">
        <f t="shared" si="1"/>
        <v>2047.8828550875087</v>
      </c>
      <c r="O242" s="35">
        <f t="shared" si="2"/>
        <v>6.1628278553586699E-2</v>
      </c>
      <c r="P242" s="5">
        <f t="shared" si="3"/>
        <v>2741.4417457371401</v>
      </c>
      <c r="Q242" s="35">
        <f t="shared" si="4"/>
        <v>8.2500000000000004E-2</v>
      </c>
      <c r="R242" s="5">
        <f t="shared" si="38"/>
        <v>240792.71983877625</v>
      </c>
      <c r="S242" s="5">
        <f t="shared" si="39"/>
        <v>894277.2105566652</v>
      </c>
      <c r="T242" s="5">
        <f t="shared" si="5"/>
        <v>396707.28016122378</v>
      </c>
      <c r="U242" s="5">
        <f t="shared" si="6"/>
        <v>1135069.9303954414</v>
      </c>
      <c r="V242" s="150"/>
      <c r="W242" s="2">
        <v>237</v>
      </c>
      <c r="X242" s="118">
        <v>52048</v>
      </c>
      <c r="Y242" s="5">
        <f t="shared" si="40"/>
        <v>393838.11178282043</v>
      </c>
      <c r="Z242" s="5">
        <f t="shared" si="41"/>
        <v>4677.7491584810314</v>
      </c>
      <c r="AA242" s="5">
        <f t="shared" si="7"/>
        <v>2052.1617465955615</v>
      </c>
      <c r="AB242" s="35">
        <f t="shared" si="8"/>
        <v>6.2528079996296948E-2</v>
      </c>
      <c r="AC242" s="5">
        <f t="shared" si="9"/>
        <v>2625.5874118854699</v>
      </c>
      <c r="AD242" s="35">
        <f t="shared" si="10"/>
        <v>8.0000000000000016E-2</v>
      </c>
      <c r="AE242" s="5">
        <f t="shared" si="42"/>
        <v>245714.04996377518</v>
      </c>
      <c r="AF242" s="5">
        <f t="shared" si="43"/>
        <v>862912.5005962291</v>
      </c>
      <c r="AG242" s="5">
        <f t="shared" si="11"/>
        <v>391785.95003622485</v>
      </c>
      <c r="AH242" s="5">
        <f t="shared" si="12"/>
        <v>1108626.5505600043</v>
      </c>
      <c r="AI242" s="150"/>
      <c r="AJ242" s="2">
        <v>237</v>
      </c>
      <c r="AK242" s="118">
        <v>52048</v>
      </c>
      <c r="AL242" s="5">
        <f t="shared" si="44"/>
        <v>388863.17347283574</v>
      </c>
      <c r="AM242" s="5">
        <f t="shared" si="45"/>
        <v>4567.1280654389093</v>
      </c>
      <c r="AN242" s="5">
        <f t="shared" si="13"/>
        <v>2055.7200700935118</v>
      </c>
      <c r="AO242" s="35">
        <f t="shared" si="14"/>
        <v>6.3437842727077837E-2</v>
      </c>
      <c r="AP242" s="5">
        <f t="shared" si="15"/>
        <v>2511.4079953453975</v>
      </c>
      <c r="AQ242" s="35">
        <f t="shared" si="16"/>
        <v>7.7499999999999999E-2</v>
      </c>
      <c r="AR242" s="5">
        <f t="shared" si="46"/>
        <v>250692.54659725775</v>
      </c>
      <c r="AS242" s="5">
        <f t="shared" si="47"/>
        <v>831716.80491176352</v>
      </c>
      <c r="AT242" s="5">
        <f t="shared" si="17"/>
        <v>386807.45340274222</v>
      </c>
      <c r="AU242" s="5">
        <f t="shared" si="18"/>
        <v>1082409.3515090214</v>
      </c>
      <c r="AV242" s="150"/>
      <c r="AW242" s="2">
        <v>237</v>
      </c>
      <c r="AX242" s="118">
        <v>52048</v>
      </c>
      <c r="AY242" s="5">
        <f t="shared" si="48"/>
        <v>383831.99568977783</v>
      </c>
      <c r="AZ242" s="5">
        <f t="shared" si="49"/>
        <v>4457.4924920239573</v>
      </c>
      <c r="BA242" s="5">
        <f t="shared" si="19"/>
        <v>2058.5425189628459</v>
      </c>
      <c r="BB242" s="35">
        <f t="shared" si="20"/>
        <v>6.4357610894739764E-2</v>
      </c>
      <c r="BC242" s="5">
        <f t="shared" si="21"/>
        <v>2398.9499730611115</v>
      </c>
      <c r="BD242" s="35">
        <f t="shared" si="22"/>
        <v>7.5000000000000011E-2</v>
      </c>
      <c r="BE242" s="5">
        <f t="shared" si="50"/>
        <v>255726.54682918475</v>
      </c>
      <c r="BF242" s="5">
        <f t="shared" si="51"/>
        <v>800699.17378049321</v>
      </c>
      <c r="BG242" s="5">
        <f t="shared" si="23"/>
        <v>381773.45317081496</v>
      </c>
      <c r="BH242" s="5">
        <f t="shared" si="24"/>
        <v>1056425.720609678</v>
      </c>
      <c r="BI242" s="150"/>
      <c r="BJ242" s="2">
        <v>237</v>
      </c>
      <c r="BK242" s="118">
        <v>52048</v>
      </c>
      <c r="BL242" s="5">
        <f t="shared" si="52"/>
        <v>378746.35111835576</v>
      </c>
      <c r="BM242" s="5">
        <f t="shared" si="53"/>
        <v>4348.8737853582215</v>
      </c>
      <c r="BN242" s="5">
        <f t="shared" si="25"/>
        <v>2060.6145806848222</v>
      </c>
      <c r="BO242" s="35">
        <f t="shared" si="26"/>
        <v>6.5287427575746404E-2</v>
      </c>
      <c r="BP242" s="5">
        <f t="shared" si="27"/>
        <v>2288.2592046733994</v>
      </c>
      <c r="BQ242" s="35">
        <f t="shared" si="28"/>
        <v>7.2499999999999995E-2</v>
      </c>
      <c r="BR242" s="5">
        <f t="shared" si="54"/>
        <v>260814.26346232893</v>
      </c>
      <c r="BS242" s="5">
        <f t="shared" si="55"/>
        <v>769868.82366756944</v>
      </c>
      <c r="BT242" s="5">
        <f t="shared" si="29"/>
        <v>376685.73653767095</v>
      </c>
      <c r="BU242" s="5">
        <f t="shared" si="30"/>
        <v>1030683.0871298984</v>
      </c>
      <c r="BV242" s="150"/>
      <c r="BW242" s="2">
        <v>237</v>
      </c>
      <c r="BX242" s="118">
        <v>52048</v>
      </c>
      <c r="BY242" s="5">
        <f t="shared" si="56"/>
        <v>373608.13799048529</v>
      </c>
      <c r="BZ242" s="5">
        <f t="shared" si="57"/>
        <v>4241.3034067672888</v>
      </c>
      <c r="CA242" s="5">
        <f t="shared" si="31"/>
        <v>2061.922601822791</v>
      </c>
      <c r="CB242" s="35">
        <f t="shared" si="32"/>
        <v>6.6227334754960884E-2</v>
      </c>
      <c r="CC242" s="5">
        <f t="shared" si="33"/>
        <v>2179.3808049444979</v>
      </c>
      <c r="CD242" s="35">
        <f t="shared" si="34"/>
        <v>7.0000000000000007E-2</v>
      </c>
      <c r="CE242" s="5">
        <f t="shared" si="58"/>
        <v>265953.78461133695</v>
      </c>
      <c r="CF242" s="5">
        <f t="shared" si="59"/>
        <v>739235.12279251067</v>
      </c>
      <c r="CG242" s="5">
        <f t="shared" si="35"/>
        <v>371546.21538866253</v>
      </c>
      <c r="CH242" s="5">
        <f t="shared" si="36"/>
        <v>1005188.9074038477</v>
      </c>
    </row>
    <row r="243" spans="9:86" ht="14.25" customHeight="1">
      <c r="I243" s="150"/>
      <c r="J243" s="2">
        <v>238</v>
      </c>
      <c r="K243" s="118">
        <v>52079</v>
      </c>
      <c r="L243" s="5">
        <f t="shared" si="37"/>
        <v>396707.28016122378</v>
      </c>
      <c r="M243" s="5">
        <f t="shared" si="0"/>
        <v>4789.3246008246488</v>
      </c>
      <c r="N243" s="5">
        <f t="shared" si="1"/>
        <v>2061.9620497162355</v>
      </c>
      <c r="O243" s="35">
        <f t="shared" si="2"/>
        <v>6.2372297746940586E-2</v>
      </c>
      <c r="P243" s="5">
        <f t="shared" si="3"/>
        <v>2727.3625511084133</v>
      </c>
      <c r="Q243" s="35">
        <f t="shared" si="4"/>
        <v>8.249999999999999E-2</v>
      </c>
      <c r="R243" s="5">
        <f t="shared" si="38"/>
        <v>242854.68188849249</v>
      </c>
      <c r="S243" s="5">
        <f t="shared" si="39"/>
        <v>897004.57310777367</v>
      </c>
      <c r="T243" s="5">
        <f t="shared" si="5"/>
        <v>394645.31811150757</v>
      </c>
      <c r="U243" s="5">
        <f t="shared" si="6"/>
        <v>1139859.2549962662</v>
      </c>
      <c r="V243" s="150"/>
      <c r="W243" s="2">
        <v>238</v>
      </c>
      <c r="X243" s="118">
        <v>52079</v>
      </c>
      <c r="Y243" s="5">
        <f t="shared" si="40"/>
        <v>391785.95003622485</v>
      </c>
      <c r="Z243" s="5">
        <f t="shared" si="41"/>
        <v>4677.7491584810314</v>
      </c>
      <c r="AA243" s="5">
        <f t="shared" si="7"/>
        <v>2065.842824906199</v>
      </c>
      <c r="AB243" s="35">
        <f t="shared" si="8"/>
        <v>6.3274637328322447E-2</v>
      </c>
      <c r="AC243" s="5">
        <f t="shared" si="9"/>
        <v>2611.9063335748324</v>
      </c>
      <c r="AD243" s="35">
        <f t="shared" si="10"/>
        <v>0.08</v>
      </c>
      <c r="AE243" s="5">
        <f t="shared" si="42"/>
        <v>247779.89278868138</v>
      </c>
      <c r="AF243" s="5">
        <f t="shared" si="43"/>
        <v>865524.4069298039</v>
      </c>
      <c r="AG243" s="5">
        <f t="shared" si="11"/>
        <v>389720.10721131862</v>
      </c>
      <c r="AH243" s="5">
        <f t="shared" si="12"/>
        <v>1113304.2997184852</v>
      </c>
      <c r="AI243" s="150"/>
      <c r="AJ243" s="2">
        <v>238</v>
      </c>
      <c r="AK243" s="118">
        <v>52079</v>
      </c>
      <c r="AL243" s="5">
        <f t="shared" si="44"/>
        <v>386807.45340274222</v>
      </c>
      <c r="AM243" s="5">
        <f t="shared" si="45"/>
        <v>4567.1280654389093</v>
      </c>
      <c r="AN243" s="5">
        <f t="shared" si="13"/>
        <v>2068.9965955461989</v>
      </c>
      <c r="AO243" s="35">
        <f t="shared" si="14"/>
        <v>6.418686850044647E-2</v>
      </c>
      <c r="AP243" s="5">
        <f t="shared" si="15"/>
        <v>2498.1314698927104</v>
      </c>
      <c r="AQ243" s="35">
        <f t="shared" si="16"/>
        <v>7.7500000000000013E-2</v>
      </c>
      <c r="AR243" s="5">
        <f t="shared" si="46"/>
        <v>252761.54319280395</v>
      </c>
      <c r="AS243" s="5">
        <f t="shared" si="47"/>
        <v>834214.93638165621</v>
      </c>
      <c r="AT243" s="5">
        <f t="shared" si="17"/>
        <v>384738.45680719602</v>
      </c>
      <c r="AU243" s="5">
        <f t="shared" si="18"/>
        <v>1086976.4795744601</v>
      </c>
      <c r="AV243" s="150"/>
      <c r="AW243" s="2">
        <v>238</v>
      </c>
      <c r="AX243" s="118">
        <v>52079</v>
      </c>
      <c r="AY243" s="5">
        <f t="shared" si="48"/>
        <v>381773.45317081496</v>
      </c>
      <c r="AZ243" s="5">
        <f t="shared" si="49"/>
        <v>4457.4924920239573</v>
      </c>
      <c r="BA243" s="5">
        <f t="shared" si="19"/>
        <v>2071.4084097063642</v>
      </c>
      <c r="BB243" s="35">
        <f t="shared" si="20"/>
        <v>6.5109034454930464E-2</v>
      </c>
      <c r="BC243" s="5">
        <f t="shared" si="21"/>
        <v>2386.0840823175931</v>
      </c>
      <c r="BD243" s="35">
        <f t="shared" si="22"/>
        <v>7.4999999999999997E-2</v>
      </c>
      <c r="BE243" s="5">
        <f t="shared" si="50"/>
        <v>257797.95523889113</v>
      </c>
      <c r="BF243" s="5">
        <f t="shared" si="51"/>
        <v>803085.25786281074</v>
      </c>
      <c r="BG243" s="5">
        <f t="shared" si="23"/>
        <v>379702.04476110858</v>
      </c>
      <c r="BH243" s="5">
        <f t="shared" si="24"/>
        <v>1060883.2131017018</v>
      </c>
      <c r="BI243" s="150"/>
      <c r="BJ243" s="2">
        <v>238</v>
      </c>
      <c r="BK243" s="118">
        <v>52079</v>
      </c>
      <c r="BL243" s="5">
        <f t="shared" si="52"/>
        <v>376685.73653767095</v>
      </c>
      <c r="BM243" s="5">
        <f t="shared" si="53"/>
        <v>4348.8737853582215</v>
      </c>
      <c r="BN243" s="5">
        <f t="shared" si="25"/>
        <v>2073.0641271097929</v>
      </c>
      <c r="BO243" s="35">
        <f t="shared" si="26"/>
        <v>6.6041177332526055E-2</v>
      </c>
      <c r="BP243" s="5">
        <f t="shared" si="27"/>
        <v>2275.8096582484286</v>
      </c>
      <c r="BQ243" s="35">
        <f t="shared" si="28"/>
        <v>7.2499999999999995E-2</v>
      </c>
      <c r="BR243" s="5">
        <f t="shared" si="54"/>
        <v>262887.3275894387</v>
      </c>
      <c r="BS243" s="5">
        <f t="shared" si="55"/>
        <v>772144.63332581788</v>
      </c>
      <c r="BT243" s="5">
        <f t="shared" si="29"/>
        <v>374612.67241056118</v>
      </c>
      <c r="BU243" s="5">
        <f t="shared" si="30"/>
        <v>1035031.9609152565</v>
      </c>
      <c r="BV243" s="150"/>
      <c r="BW243" s="2">
        <v>238</v>
      </c>
      <c r="BX243" s="118">
        <v>52079</v>
      </c>
      <c r="BY243" s="5">
        <f t="shared" si="56"/>
        <v>371546.21538866253</v>
      </c>
      <c r="BZ243" s="5">
        <f t="shared" si="57"/>
        <v>4241.3034067672888</v>
      </c>
      <c r="CA243" s="5">
        <f t="shared" si="31"/>
        <v>2073.9504836667575</v>
      </c>
      <c r="CB243" s="35">
        <f t="shared" si="32"/>
        <v>6.6983338204554654E-2</v>
      </c>
      <c r="CC243" s="5">
        <f t="shared" si="33"/>
        <v>2167.3529231005314</v>
      </c>
      <c r="CD243" s="35">
        <f t="shared" si="34"/>
        <v>7.0000000000000007E-2</v>
      </c>
      <c r="CE243" s="5">
        <f t="shared" si="58"/>
        <v>268027.73509500368</v>
      </c>
      <c r="CF243" s="5">
        <f t="shared" si="59"/>
        <v>741402.47571561125</v>
      </c>
      <c r="CG243" s="5">
        <f t="shared" si="35"/>
        <v>369472.2649049958</v>
      </c>
      <c r="CH243" s="5">
        <f t="shared" si="36"/>
        <v>1009430.210810615</v>
      </c>
    </row>
    <row r="244" spans="9:86" ht="14.25" customHeight="1">
      <c r="I244" s="150"/>
      <c r="J244" s="2">
        <v>239</v>
      </c>
      <c r="K244" s="118">
        <v>52110</v>
      </c>
      <c r="L244" s="5">
        <f t="shared" si="37"/>
        <v>394645.31811150757</v>
      </c>
      <c r="M244" s="5">
        <f t="shared" si="0"/>
        <v>4789.3246008246488</v>
      </c>
      <c r="N244" s="5">
        <f t="shared" si="1"/>
        <v>2076.1380388080343</v>
      </c>
      <c r="O244" s="35">
        <f t="shared" si="2"/>
        <v>6.3129233573365293E-2</v>
      </c>
      <c r="P244" s="5">
        <f t="shared" si="3"/>
        <v>2713.1865620166145</v>
      </c>
      <c r="Q244" s="35">
        <f t="shared" si="4"/>
        <v>8.2500000000000004E-2</v>
      </c>
      <c r="R244" s="5">
        <f t="shared" si="38"/>
        <v>244930.81992730053</v>
      </c>
      <c r="S244" s="5">
        <f t="shared" si="39"/>
        <v>899717.75966979028</v>
      </c>
      <c r="T244" s="5">
        <f t="shared" si="5"/>
        <v>392569.18007269956</v>
      </c>
      <c r="U244" s="5">
        <f t="shared" si="6"/>
        <v>1144648.5795970908</v>
      </c>
      <c r="V244" s="150"/>
      <c r="W244" s="2">
        <v>239</v>
      </c>
      <c r="X244" s="118">
        <v>52110</v>
      </c>
      <c r="Y244" s="5">
        <f t="shared" si="40"/>
        <v>389720.10721131862</v>
      </c>
      <c r="Z244" s="5">
        <f t="shared" si="41"/>
        <v>4677.7491584810314</v>
      </c>
      <c r="AA244" s="5">
        <f t="shared" si="7"/>
        <v>2079.6151104055739</v>
      </c>
      <c r="AB244" s="35">
        <f t="shared" si="8"/>
        <v>6.4034112849443728E-2</v>
      </c>
      <c r="AC244" s="5">
        <f t="shared" si="9"/>
        <v>2598.1340480754575</v>
      </c>
      <c r="AD244" s="35">
        <f t="shared" si="10"/>
        <v>7.9999999999999988E-2</v>
      </c>
      <c r="AE244" s="5">
        <f t="shared" si="42"/>
        <v>249859.50789908695</v>
      </c>
      <c r="AF244" s="5">
        <f t="shared" si="43"/>
        <v>868122.54097787931</v>
      </c>
      <c r="AG244" s="5">
        <f t="shared" si="11"/>
        <v>387640.49210091308</v>
      </c>
      <c r="AH244" s="5">
        <f t="shared" si="12"/>
        <v>1117982.0488769663</v>
      </c>
      <c r="AI244" s="150"/>
      <c r="AJ244" s="2">
        <v>239</v>
      </c>
      <c r="AK244" s="118">
        <v>52110</v>
      </c>
      <c r="AL244" s="5">
        <f t="shared" si="44"/>
        <v>384738.45680719602</v>
      </c>
      <c r="AM244" s="5">
        <f t="shared" si="45"/>
        <v>4567.1280654389093</v>
      </c>
      <c r="AN244" s="5">
        <f t="shared" si="13"/>
        <v>2082.3588652257681</v>
      </c>
      <c r="AO244" s="35">
        <f t="shared" si="14"/>
        <v>6.494881377359063E-2</v>
      </c>
      <c r="AP244" s="5">
        <f t="shared" si="15"/>
        <v>2484.7692002131412</v>
      </c>
      <c r="AQ244" s="35">
        <f t="shared" si="16"/>
        <v>7.7500000000000013E-2</v>
      </c>
      <c r="AR244" s="5">
        <f t="shared" si="46"/>
        <v>254843.90205802972</v>
      </c>
      <c r="AS244" s="5">
        <f t="shared" si="47"/>
        <v>836699.70558186935</v>
      </c>
      <c r="AT244" s="5">
        <f t="shared" si="17"/>
        <v>382656.09794197028</v>
      </c>
      <c r="AU244" s="5">
        <f t="shared" si="18"/>
        <v>1091543.607639899</v>
      </c>
      <c r="AV244" s="150"/>
      <c r="AW244" s="2">
        <v>239</v>
      </c>
      <c r="AX244" s="118">
        <v>52110</v>
      </c>
      <c r="AY244" s="5">
        <f t="shared" si="48"/>
        <v>379702.04476110858</v>
      </c>
      <c r="AZ244" s="5">
        <f t="shared" si="49"/>
        <v>4457.4924920239573</v>
      </c>
      <c r="BA244" s="5">
        <f t="shared" si="19"/>
        <v>2084.3547122670288</v>
      </c>
      <c r="BB244" s="35">
        <f t="shared" si="20"/>
        <v>6.5873378593315005E-2</v>
      </c>
      <c r="BC244" s="5">
        <f t="shared" si="21"/>
        <v>2373.1377797569285</v>
      </c>
      <c r="BD244" s="35">
        <f t="shared" si="22"/>
        <v>7.4999999999999997E-2</v>
      </c>
      <c r="BE244" s="5">
        <f t="shared" si="50"/>
        <v>259882.30995115815</v>
      </c>
      <c r="BF244" s="5">
        <f t="shared" si="51"/>
        <v>805458.39564256766</v>
      </c>
      <c r="BG244" s="5">
        <f t="shared" si="23"/>
        <v>377617.69004884153</v>
      </c>
      <c r="BH244" s="5">
        <f t="shared" si="24"/>
        <v>1065340.7055937259</v>
      </c>
      <c r="BI244" s="150"/>
      <c r="BJ244" s="2">
        <v>239</v>
      </c>
      <c r="BK244" s="118">
        <v>52110</v>
      </c>
      <c r="BL244" s="5">
        <f t="shared" si="52"/>
        <v>374612.67241056118</v>
      </c>
      <c r="BM244" s="5">
        <f t="shared" si="53"/>
        <v>4348.8737853582215</v>
      </c>
      <c r="BN244" s="5">
        <f t="shared" si="25"/>
        <v>2085.5888895444145</v>
      </c>
      <c r="BO244" s="35">
        <f t="shared" si="26"/>
        <v>6.6807848526555622E-2</v>
      </c>
      <c r="BP244" s="5">
        <f t="shared" si="27"/>
        <v>2263.284895813807</v>
      </c>
      <c r="BQ244" s="35">
        <f t="shared" si="28"/>
        <v>7.2499999999999995E-2</v>
      </c>
      <c r="BR244" s="5">
        <f t="shared" si="54"/>
        <v>264972.91647898313</v>
      </c>
      <c r="BS244" s="5">
        <f t="shared" si="55"/>
        <v>774407.91822163167</v>
      </c>
      <c r="BT244" s="5">
        <f t="shared" si="29"/>
        <v>372527.08352101676</v>
      </c>
      <c r="BU244" s="5">
        <f t="shared" si="30"/>
        <v>1039380.8347006148</v>
      </c>
      <c r="BV244" s="150"/>
      <c r="BW244" s="2">
        <v>239</v>
      </c>
      <c r="BX244" s="118">
        <v>52110</v>
      </c>
      <c r="BY244" s="5">
        <f t="shared" si="56"/>
        <v>369472.2649049958</v>
      </c>
      <c r="BZ244" s="5">
        <f t="shared" si="57"/>
        <v>4241.3034067672888</v>
      </c>
      <c r="CA244" s="5">
        <f t="shared" si="31"/>
        <v>2086.0485281548131</v>
      </c>
      <c r="CB244" s="35">
        <f t="shared" si="32"/>
        <v>6.77522637437874E-2</v>
      </c>
      <c r="CC244" s="5">
        <f t="shared" si="33"/>
        <v>2155.2548786124757</v>
      </c>
      <c r="CD244" s="35">
        <f t="shared" si="34"/>
        <v>7.0000000000000007E-2</v>
      </c>
      <c r="CE244" s="5">
        <f t="shared" si="58"/>
        <v>270113.78362315847</v>
      </c>
      <c r="CF244" s="5">
        <f t="shared" si="59"/>
        <v>743557.73059422371</v>
      </c>
      <c r="CG244" s="5">
        <f t="shared" si="35"/>
        <v>367386.21637684101</v>
      </c>
      <c r="CH244" s="5">
        <f t="shared" si="36"/>
        <v>1013671.5142173822</v>
      </c>
    </row>
    <row r="245" spans="9:86" ht="14.25" customHeight="1">
      <c r="I245" s="150"/>
      <c r="J245" s="2">
        <v>240</v>
      </c>
      <c r="K245" s="118">
        <v>52140</v>
      </c>
      <c r="L245" s="5">
        <f t="shared" si="37"/>
        <v>392569.18007269956</v>
      </c>
      <c r="M245" s="5">
        <f t="shared" si="0"/>
        <v>4789.3246008246488</v>
      </c>
      <c r="N245" s="5">
        <f t="shared" si="1"/>
        <v>2090.4114878248392</v>
      </c>
      <c r="O245" s="35">
        <f t="shared" si="2"/>
        <v>6.3899407103870487E-2</v>
      </c>
      <c r="P245" s="5">
        <f t="shared" si="3"/>
        <v>2698.9131129998095</v>
      </c>
      <c r="Q245" s="35">
        <f t="shared" si="4"/>
        <v>8.2500000000000004E-2</v>
      </c>
      <c r="R245" s="5">
        <f t="shared" si="38"/>
        <v>247021.23141512537</v>
      </c>
      <c r="S245" s="5">
        <f t="shared" si="39"/>
        <v>902416.67278279003</v>
      </c>
      <c r="T245" s="5">
        <f t="shared" si="5"/>
        <v>390478.76858487469</v>
      </c>
      <c r="U245" s="5">
        <f t="shared" si="6"/>
        <v>1149437.9041979155</v>
      </c>
      <c r="V245" s="150"/>
      <c r="W245" s="2">
        <v>240</v>
      </c>
      <c r="X245" s="118">
        <v>52140</v>
      </c>
      <c r="Y245" s="5">
        <f t="shared" si="40"/>
        <v>387640.49210091308</v>
      </c>
      <c r="Z245" s="5">
        <f t="shared" si="41"/>
        <v>4677.7491584810314</v>
      </c>
      <c r="AA245" s="5">
        <f t="shared" si="7"/>
        <v>2093.4792111416109</v>
      </c>
      <c r="AB245" s="35">
        <f t="shared" si="8"/>
        <v>6.4806827577650161E-2</v>
      </c>
      <c r="AC245" s="5">
        <f t="shared" si="9"/>
        <v>2584.2699473394205</v>
      </c>
      <c r="AD245" s="35">
        <f t="shared" si="10"/>
        <v>7.9999999999999988E-2</v>
      </c>
      <c r="AE245" s="5">
        <f t="shared" si="42"/>
        <v>251952.98711022857</v>
      </c>
      <c r="AF245" s="5">
        <f t="shared" si="43"/>
        <v>870706.81092521874</v>
      </c>
      <c r="AG245" s="5">
        <f t="shared" si="11"/>
        <v>385547.01288977149</v>
      </c>
      <c r="AH245" s="5">
        <f t="shared" si="12"/>
        <v>1122659.7980354473</v>
      </c>
      <c r="AI245" s="150"/>
      <c r="AJ245" s="2">
        <v>240</v>
      </c>
      <c r="AK245" s="118">
        <v>52140</v>
      </c>
      <c r="AL245" s="5">
        <f t="shared" si="44"/>
        <v>382656.09794197028</v>
      </c>
      <c r="AM245" s="5">
        <f t="shared" si="45"/>
        <v>4567.1280654389093</v>
      </c>
      <c r="AN245" s="5">
        <f t="shared" si="13"/>
        <v>2095.8074328970179</v>
      </c>
      <c r="AO245" s="35">
        <f t="shared" si="14"/>
        <v>6.5723999512946898E-2</v>
      </c>
      <c r="AP245" s="5">
        <f t="shared" si="15"/>
        <v>2471.3206325418914</v>
      </c>
      <c r="AQ245" s="35">
        <f t="shared" si="16"/>
        <v>7.7499999999999999E-2</v>
      </c>
      <c r="AR245" s="5">
        <f t="shared" si="46"/>
        <v>256939.70949092673</v>
      </c>
      <c r="AS245" s="5">
        <f t="shared" si="47"/>
        <v>839171.02621441125</v>
      </c>
      <c r="AT245" s="5">
        <f t="shared" si="17"/>
        <v>380560.29050907324</v>
      </c>
      <c r="AU245" s="5">
        <f t="shared" si="18"/>
        <v>1096110.735705338</v>
      </c>
      <c r="AV245" s="150"/>
      <c r="AW245" s="2">
        <v>240</v>
      </c>
      <c r="AX245" s="118">
        <v>52140</v>
      </c>
      <c r="AY245" s="5">
        <f t="shared" si="48"/>
        <v>377617.69004884153</v>
      </c>
      <c r="AZ245" s="5">
        <f t="shared" si="49"/>
        <v>4457.4924920239573</v>
      </c>
      <c r="BA245" s="5">
        <f t="shared" si="19"/>
        <v>2097.3819292186981</v>
      </c>
      <c r="BB245" s="35">
        <f t="shared" si="20"/>
        <v>6.6650964226196721E-2</v>
      </c>
      <c r="BC245" s="5">
        <f t="shared" si="21"/>
        <v>2360.1105628052592</v>
      </c>
      <c r="BD245" s="35">
        <f t="shared" si="22"/>
        <v>7.4999999999999983E-2</v>
      </c>
      <c r="BE245" s="5">
        <f t="shared" si="50"/>
        <v>261979.69188037686</v>
      </c>
      <c r="BF245" s="5">
        <f t="shared" si="51"/>
        <v>807818.50620537286</v>
      </c>
      <c r="BG245" s="5">
        <f t="shared" si="23"/>
        <v>375520.30811962282</v>
      </c>
      <c r="BH245" s="5">
        <f t="shared" si="24"/>
        <v>1069798.1980857498</v>
      </c>
      <c r="BI245" s="150"/>
      <c r="BJ245" s="2">
        <v>240</v>
      </c>
      <c r="BK245" s="118">
        <v>52140</v>
      </c>
      <c r="BL245" s="5">
        <f t="shared" si="52"/>
        <v>372527.08352101676</v>
      </c>
      <c r="BM245" s="5">
        <f t="shared" si="53"/>
        <v>4348.8737853582215</v>
      </c>
      <c r="BN245" s="5">
        <f t="shared" si="25"/>
        <v>2098.1893224187452</v>
      </c>
      <c r="BO245" s="35">
        <f t="shared" si="26"/>
        <v>6.758776202537356E-2</v>
      </c>
      <c r="BP245" s="5">
        <f t="shared" si="27"/>
        <v>2250.6844629394764</v>
      </c>
      <c r="BQ245" s="35">
        <f t="shared" si="28"/>
        <v>7.2500000000000009E-2</v>
      </c>
      <c r="BR245" s="5">
        <f t="shared" si="54"/>
        <v>267071.10580140189</v>
      </c>
      <c r="BS245" s="5">
        <f t="shared" si="55"/>
        <v>776658.60268457117</v>
      </c>
      <c r="BT245" s="5">
        <f t="shared" si="29"/>
        <v>370428.89419859799</v>
      </c>
      <c r="BU245" s="5">
        <f t="shared" si="30"/>
        <v>1043729.7084859731</v>
      </c>
      <c r="BV245" s="150"/>
      <c r="BW245" s="2">
        <v>240</v>
      </c>
      <c r="BX245" s="118">
        <v>52140</v>
      </c>
      <c r="BY245" s="5">
        <f t="shared" si="56"/>
        <v>367386.21637684101</v>
      </c>
      <c r="BZ245" s="5">
        <f t="shared" si="57"/>
        <v>4241.3034067672888</v>
      </c>
      <c r="CA245" s="5">
        <f t="shared" si="31"/>
        <v>2098.2171445690497</v>
      </c>
      <c r="CB245" s="35">
        <f t="shared" si="32"/>
        <v>6.8534432192747297E-2</v>
      </c>
      <c r="CC245" s="5">
        <f t="shared" si="33"/>
        <v>2143.0862621982392</v>
      </c>
      <c r="CD245" s="35">
        <f t="shared" si="34"/>
        <v>7.0000000000000007E-2</v>
      </c>
      <c r="CE245" s="5">
        <f t="shared" si="58"/>
        <v>272212.0007677275</v>
      </c>
      <c r="CF245" s="5">
        <f t="shared" si="59"/>
        <v>745700.816856422</v>
      </c>
      <c r="CG245" s="5">
        <f t="shared" si="35"/>
        <v>365287.99923227198</v>
      </c>
      <c r="CH245" s="5">
        <f t="shared" si="36"/>
        <v>1017912.8176241495</v>
      </c>
    </row>
    <row r="246" spans="9:86" ht="14.25" customHeight="1">
      <c r="I246" s="150"/>
      <c r="J246" s="2">
        <v>241</v>
      </c>
      <c r="K246" s="118">
        <v>52171</v>
      </c>
      <c r="L246" s="5">
        <f t="shared" si="37"/>
        <v>390478.76858487469</v>
      </c>
      <c r="M246" s="5">
        <f t="shared" si="0"/>
        <v>4789.3246008246488</v>
      </c>
      <c r="N246" s="5">
        <f t="shared" si="1"/>
        <v>2104.7830668036354</v>
      </c>
      <c r="O246" s="35">
        <f t="shared" si="2"/>
        <v>6.4683150106159132E-2</v>
      </c>
      <c r="P246" s="5">
        <f t="shared" si="3"/>
        <v>2684.5415340210134</v>
      </c>
      <c r="Q246" s="35">
        <f t="shared" si="4"/>
        <v>8.2500000000000004E-2</v>
      </c>
      <c r="R246" s="5">
        <f t="shared" si="38"/>
        <v>249126.01448192901</v>
      </c>
      <c r="S246" s="5">
        <f t="shared" si="39"/>
        <v>905101.21431681106</v>
      </c>
      <c r="T246" s="5">
        <f t="shared" si="5"/>
        <v>388373.98551807104</v>
      </c>
      <c r="U246" s="5">
        <f t="shared" si="6"/>
        <v>1154227.2287987401</v>
      </c>
      <c r="V246" s="150"/>
      <c r="W246" s="2">
        <v>241</v>
      </c>
      <c r="X246" s="118">
        <v>52171</v>
      </c>
      <c r="Y246" s="5">
        <f t="shared" si="40"/>
        <v>385547.01288977149</v>
      </c>
      <c r="Z246" s="5">
        <f t="shared" si="41"/>
        <v>4677.7491584810314</v>
      </c>
      <c r="AA246" s="5">
        <f t="shared" si="7"/>
        <v>2107.4357392158881</v>
      </c>
      <c r="AB246" s="35">
        <f t="shared" si="8"/>
        <v>6.5593113226430022E-2</v>
      </c>
      <c r="AC246" s="5">
        <f t="shared" si="9"/>
        <v>2570.3134192651432</v>
      </c>
      <c r="AD246" s="35">
        <f t="shared" si="10"/>
        <v>7.9999999999999988E-2</v>
      </c>
      <c r="AE246" s="5">
        <f t="shared" si="42"/>
        <v>254060.42284944447</v>
      </c>
      <c r="AF246" s="5">
        <f t="shared" si="43"/>
        <v>873277.12434448383</v>
      </c>
      <c r="AG246" s="5">
        <f t="shared" si="11"/>
        <v>383439.57715055562</v>
      </c>
      <c r="AH246" s="5">
        <f t="shared" si="12"/>
        <v>1127337.5471939284</v>
      </c>
      <c r="AI246" s="150"/>
      <c r="AJ246" s="2">
        <v>241</v>
      </c>
      <c r="AK246" s="118">
        <v>52171</v>
      </c>
      <c r="AL246" s="5">
        <f t="shared" si="44"/>
        <v>380560.29050907324</v>
      </c>
      <c r="AM246" s="5">
        <f t="shared" si="45"/>
        <v>4567.1280654389093</v>
      </c>
      <c r="AN246" s="5">
        <f t="shared" si="13"/>
        <v>2109.3428559011445</v>
      </c>
      <c r="AO246" s="35">
        <f t="shared" si="14"/>
        <v>6.6512757379267998E-2</v>
      </c>
      <c r="AP246" s="5">
        <f t="shared" si="15"/>
        <v>2457.7852095377648</v>
      </c>
      <c r="AQ246" s="35">
        <f t="shared" si="16"/>
        <v>7.7499999999999999E-2</v>
      </c>
      <c r="AR246" s="5">
        <f t="shared" si="46"/>
        <v>259049.05234682787</v>
      </c>
      <c r="AS246" s="5">
        <f t="shared" si="47"/>
        <v>841628.81142394897</v>
      </c>
      <c r="AT246" s="5">
        <f t="shared" si="17"/>
        <v>378450.94765317207</v>
      </c>
      <c r="AU246" s="5">
        <f t="shared" si="18"/>
        <v>1100677.8637707769</v>
      </c>
      <c r="AV246" s="150"/>
      <c r="AW246" s="2">
        <v>241</v>
      </c>
      <c r="AX246" s="118">
        <v>52171</v>
      </c>
      <c r="AY246" s="5">
        <f t="shared" si="48"/>
        <v>375520.30811962282</v>
      </c>
      <c r="AZ246" s="5">
        <f t="shared" si="49"/>
        <v>4457.4924920239573</v>
      </c>
      <c r="BA246" s="5">
        <f t="shared" si="19"/>
        <v>2110.4905662763149</v>
      </c>
      <c r="BB246" s="35">
        <f t="shared" si="20"/>
        <v>6.744212296302271E-2</v>
      </c>
      <c r="BC246" s="5">
        <f t="shared" si="21"/>
        <v>2347.0019257476424</v>
      </c>
      <c r="BD246" s="35">
        <f t="shared" si="22"/>
        <v>7.4999999999999997E-2</v>
      </c>
      <c r="BE246" s="5">
        <f t="shared" si="50"/>
        <v>264090.1824466532</v>
      </c>
      <c r="BF246" s="5">
        <f t="shared" si="51"/>
        <v>810165.50813112047</v>
      </c>
      <c r="BG246" s="5">
        <f t="shared" si="23"/>
        <v>373409.81755334651</v>
      </c>
      <c r="BH246" s="5">
        <f t="shared" si="24"/>
        <v>1074255.6905777736</v>
      </c>
      <c r="BI246" s="150"/>
      <c r="BJ246" s="2">
        <v>241</v>
      </c>
      <c r="BK246" s="118">
        <v>52171</v>
      </c>
      <c r="BL246" s="5">
        <f t="shared" si="52"/>
        <v>370428.89419859799</v>
      </c>
      <c r="BM246" s="5">
        <f t="shared" si="53"/>
        <v>4348.8737853582215</v>
      </c>
      <c r="BN246" s="5">
        <f t="shared" si="25"/>
        <v>2110.8658829083588</v>
      </c>
      <c r="BO246" s="35">
        <f t="shared" si="26"/>
        <v>6.8381249388499182E-2</v>
      </c>
      <c r="BP246" s="5">
        <f t="shared" si="27"/>
        <v>2238.0079024498627</v>
      </c>
      <c r="BQ246" s="35">
        <f t="shared" si="28"/>
        <v>7.2499999999999995E-2</v>
      </c>
      <c r="BR246" s="5">
        <f t="shared" si="54"/>
        <v>269181.97168431024</v>
      </c>
      <c r="BS246" s="5">
        <f t="shared" si="55"/>
        <v>778896.61058702099</v>
      </c>
      <c r="BT246" s="5">
        <f t="shared" si="29"/>
        <v>368318.02831568965</v>
      </c>
      <c r="BU246" s="5">
        <f t="shared" si="30"/>
        <v>1048078.5822713312</v>
      </c>
      <c r="BV246" s="150"/>
      <c r="BW246" s="2">
        <v>241</v>
      </c>
      <c r="BX246" s="118">
        <v>52171</v>
      </c>
      <c r="BY246" s="5">
        <f t="shared" si="56"/>
        <v>365287.99923227198</v>
      </c>
      <c r="BZ246" s="5">
        <f t="shared" si="57"/>
        <v>4241.3034067672888</v>
      </c>
      <c r="CA246" s="5">
        <f t="shared" si="31"/>
        <v>2110.4567445790353</v>
      </c>
      <c r="CB246" s="35">
        <f t="shared" si="32"/>
        <v>6.9330175062348454E-2</v>
      </c>
      <c r="CC246" s="5">
        <f t="shared" si="33"/>
        <v>2130.8466621882535</v>
      </c>
      <c r="CD246" s="35">
        <f t="shared" si="34"/>
        <v>7.0000000000000007E-2</v>
      </c>
      <c r="CE246" s="5">
        <f t="shared" si="58"/>
        <v>274322.45751230652</v>
      </c>
      <c r="CF246" s="5">
        <f t="shared" si="59"/>
        <v>747831.66351861029</v>
      </c>
      <c r="CG246" s="5">
        <f t="shared" si="35"/>
        <v>363177.54248769296</v>
      </c>
      <c r="CH246" s="5">
        <f t="shared" si="36"/>
        <v>1022154.1210309168</v>
      </c>
    </row>
    <row r="247" spans="9:86" ht="14.25" customHeight="1">
      <c r="I247" s="150"/>
      <c r="J247" s="2">
        <v>242</v>
      </c>
      <c r="K247" s="118">
        <v>52201</v>
      </c>
      <c r="L247" s="5">
        <f t="shared" si="37"/>
        <v>388373.98551807104</v>
      </c>
      <c r="M247" s="5">
        <f t="shared" si="0"/>
        <v>4789.3246008246488</v>
      </c>
      <c r="N247" s="5">
        <f t="shared" si="1"/>
        <v>2119.2534503879101</v>
      </c>
      <c r="O247" s="35">
        <f t="shared" si="2"/>
        <v>6.5480805494042588E-2</v>
      </c>
      <c r="P247" s="5">
        <f t="shared" si="3"/>
        <v>2670.0711504367387</v>
      </c>
      <c r="Q247" s="35">
        <f t="shared" si="4"/>
        <v>8.2500000000000018E-2</v>
      </c>
      <c r="R247" s="5">
        <f t="shared" si="38"/>
        <v>251245.26793231693</v>
      </c>
      <c r="S247" s="5">
        <f t="shared" si="39"/>
        <v>907771.28546724783</v>
      </c>
      <c r="T247" s="5">
        <f t="shared" si="5"/>
        <v>386254.73206768313</v>
      </c>
      <c r="U247" s="5">
        <f t="shared" si="6"/>
        <v>1159016.5533995647</v>
      </c>
      <c r="V247" s="150"/>
      <c r="W247" s="2">
        <v>242</v>
      </c>
      <c r="X247" s="118">
        <v>52201</v>
      </c>
      <c r="Y247" s="5">
        <f t="shared" si="40"/>
        <v>383439.57715055562</v>
      </c>
      <c r="Z247" s="5">
        <f t="shared" si="41"/>
        <v>4677.7491584810314</v>
      </c>
      <c r="AA247" s="5">
        <f t="shared" si="7"/>
        <v>2121.4853108106604</v>
      </c>
      <c r="AB247" s="35">
        <f t="shared" si="8"/>
        <v>6.63933126541396E-2</v>
      </c>
      <c r="AC247" s="5">
        <f t="shared" si="9"/>
        <v>2556.263847670371</v>
      </c>
      <c r="AD247" s="35">
        <f t="shared" si="10"/>
        <v>0.08</v>
      </c>
      <c r="AE247" s="5">
        <f t="shared" si="42"/>
        <v>256181.90816025512</v>
      </c>
      <c r="AF247" s="5">
        <f t="shared" si="43"/>
        <v>875833.38819215423</v>
      </c>
      <c r="AG247" s="5">
        <f t="shared" si="11"/>
        <v>381318.09183974494</v>
      </c>
      <c r="AH247" s="5">
        <f t="shared" si="12"/>
        <v>1132015.2963524093</v>
      </c>
      <c r="AI247" s="150"/>
      <c r="AJ247" s="2">
        <v>242</v>
      </c>
      <c r="AK247" s="118">
        <v>52201</v>
      </c>
      <c r="AL247" s="5">
        <f t="shared" si="44"/>
        <v>378450.94765317207</v>
      </c>
      <c r="AM247" s="5">
        <f t="shared" si="45"/>
        <v>4567.1280654389093</v>
      </c>
      <c r="AN247" s="5">
        <f t="shared" si="13"/>
        <v>2122.9656951788397</v>
      </c>
      <c r="AO247" s="35">
        <f t="shared" si="14"/>
        <v>6.7315430176945801E-2</v>
      </c>
      <c r="AP247" s="5">
        <f t="shared" si="15"/>
        <v>2444.1623702600696</v>
      </c>
      <c r="AQ247" s="35">
        <f t="shared" si="16"/>
        <v>7.7499999999999999E-2</v>
      </c>
      <c r="AR247" s="5">
        <f t="shared" si="46"/>
        <v>261172.0180420067</v>
      </c>
      <c r="AS247" s="5">
        <f t="shared" si="47"/>
        <v>844072.97379420907</v>
      </c>
      <c r="AT247" s="5">
        <f t="shared" si="17"/>
        <v>376327.98195799324</v>
      </c>
      <c r="AU247" s="5">
        <f t="shared" si="18"/>
        <v>1105244.9918362158</v>
      </c>
      <c r="AV247" s="150"/>
      <c r="AW247" s="2">
        <v>242</v>
      </c>
      <c r="AX247" s="118">
        <v>52201</v>
      </c>
      <c r="AY247" s="5">
        <f t="shared" si="48"/>
        <v>373409.81755334651</v>
      </c>
      <c r="AZ247" s="5">
        <f t="shared" si="49"/>
        <v>4457.4924920239573</v>
      </c>
      <c r="BA247" s="5">
        <f t="shared" si="19"/>
        <v>2123.6811323155416</v>
      </c>
      <c r="BB247" s="35">
        <f t="shared" si="20"/>
        <v>6.8247197555660818E-2</v>
      </c>
      <c r="BC247" s="5">
        <f t="shared" si="21"/>
        <v>2333.8113597084157</v>
      </c>
      <c r="BD247" s="35">
        <f t="shared" si="22"/>
        <v>7.5000000000000011E-2</v>
      </c>
      <c r="BE247" s="5">
        <f t="shared" si="50"/>
        <v>266213.86357896874</v>
      </c>
      <c r="BF247" s="5">
        <f t="shared" si="51"/>
        <v>812499.3194908289</v>
      </c>
      <c r="BG247" s="5">
        <f t="shared" si="23"/>
        <v>371286.13642103097</v>
      </c>
      <c r="BH247" s="5">
        <f t="shared" si="24"/>
        <v>1078713.1830697977</v>
      </c>
      <c r="BI247" s="150"/>
      <c r="BJ247" s="2">
        <v>242</v>
      </c>
      <c r="BK247" s="118">
        <v>52201</v>
      </c>
      <c r="BL247" s="5">
        <f t="shared" si="52"/>
        <v>368318.02831568965</v>
      </c>
      <c r="BM247" s="5">
        <f t="shared" si="53"/>
        <v>4348.8737853582215</v>
      </c>
      <c r="BN247" s="5">
        <f t="shared" si="25"/>
        <v>2123.6190309509298</v>
      </c>
      <c r="BO247" s="35">
        <f t="shared" si="26"/>
        <v>6.9188653316663101E-2</v>
      </c>
      <c r="BP247" s="5">
        <f t="shared" si="27"/>
        <v>2225.2547544072918</v>
      </c>
      <c r="BQ247" s="35">
        <f t="shared" si="28"/>
        <v>7.2500000000000009E-2</v>
      </c>
      <c r="BR247" s="5">
        <f t="shared" si="54"/>
        <v>271305.59071526118</v>
      </c>
      <c r="BS247" s="5">
        <f t="shared" si="55"/>
        <v>781121.86534142832</v>
      </c>
      <c r="BT247" s="5">
        <f t="shared" si="29"/>
        <v>366194.40928473871</v>
      </c>
      <c r="BU247" s="5">
        <f t="shared" si="30"/>
        <v>1052427.4560566894</v>
      </c>
      <c r="BV247" s="150"/>
      <c r="BW247" s="2">
        <v>242</v>
      </c>
      <c r="BX247" s="118">
        <v>52201</v>
      </c>
      <c r="BY247" s="5">
        <f t="shared" si="56"/>
        <v>363177.54248769296</v>
      </c>
      <c r="BZ247" s="5">
        <f t="shared" si="57"/>
        <v>4241.3034067672888</v>
      </c>
      <c r="CA247" s="5">
        <f t="shared" si="31"/>
        <v>2122.7677422557463</v>
      </c>
      <c r="CB247" s="35">
        <f t="shared" si="32"/>
        <v>7.0139835003515311E-2</v>
      </c>
      <c r="CC247" s="5">
        <f t="shared" si="33"/>
        <v>2118.5356645115426</v>
      </c>
      <c r="CD247" s="35">
        <f t="shared" si="34"/>
        <v>7.0000000000000007E-2</v>
      </c>
      <c r="CE247" s="5">
        <f t="shared" si="58"/>
        <v>276445.22525456228</v>
      </c>
      <c r="CF247" s="5">
        <f t="shared" si="59"/>
        <v>749950.19918312179</v>
      </c>
      <c r="CG247" s="5">
        <f t="shared" si="35"/>
        <v>361054.7747454372</v>
      </c>
      <c r="CH247" s="5">
        <f t="shared" si="36"/>
        <v>1026395.424437684</v>
      </c>
    </row>
    <row r="248" spans="9:86" ht="14.25" customHeight="1">
      <c r="I248" s="150"/>
      <c r="J248" s="2">
        <v>243</v>
      </c>
      <c r="K248" s="118">
        <v>52232</v>
      </c>
      <c r="L248" s="5">
        <f t="shared" si="37"/>
        <v>386254.73206768313</v>
      </c>
      <c r="M248" s="5">
        <f t="shared" si="0"/>
        <v>4789.3246008246488</v>
      </c>
      <c r="N248" s="5">
        <f t="shared" si="1"/>
        <v>2133.8233178593273</v>
      </c>
      <c r="O248" s="35">
        <f t="shared" si="2"/>
        <v>6.6292727799707643E-2</v>
      </c>
      <c r="P248" s="5">
        <f t="shared" si="3"/>
        <v>2655.5012829653215</v>
      </c>
      <c r="Q248" s="35">
        <f t="shared" si="4"/>
        <v>8.2500000000000004E-2</v>
      </c>
      <c r="R248" s="5">
        <f t="shared" si="38"/>
        <v>253379.09125017625</v>
      </c>
      <c r="S248" s="5">
        <f t="shared" si="39"/>
        <v>910426.78675021313</v>
      </c>
      <c r="T248" s="5">
        <f t="shared" si="5"/>
        <v>384120.90874982381</v>
      </c>
      <c r="U248" s="5">
        <f t="shared" si="6"/>
        <v>1163805.8780003893</v>
      </c>
      <c r="V248" s="150"/>
      <c r="W248" s="2">
        <v>243</v>
      </c>
      <c r="X248" s="118">
        <v>52232</v>
      </c>
      <c r="Y248" s="5">
        <f t="shared" si="40"/>
        <v>381318.09183974494</v>
      </c>
      <c r="Z248" s="5">
        <f t="shared" si="41"/>
        <v>4677.7491584810314</v>
      </c>
      <c r="AA248" s="5">
        <f t="shared" si="7"/>
        <v>2135.6285462160649</v>
      </c>
      <c r="AB248" s="35">
        <f t="shared" si="8"/>
        <v>6.720778033622167E-2</v>
      </c>
      <c r="AC248" s="5">
        <f t="shared" si="9"/>
        <v>2542.1206122649664</v>
      </c>
      <c r="AD248" s="35">
        <f t="shared" si="10"/>
        <v>0.08</v>
      </c>
      <c r="AE248" s="5">
        <f t="shared" si="42"/>
        <v>258317.53670647118</v>
      </c>
      <c r="AF248" s="5">
        <f t="shared" si="43"/>
        <v>878375.50880441919</v>
      </c>
      <c r="AG248" s="5">
        <f t="shared" si="11"/>
        <v>379182.46329352888</v>
      </c>
      <c r="AH248" s="5">
        <f t="shared" si="12"/>
        <v>1136693.0455108904</v>
      </c>
      <c r="AI248" s="150"/>
      <c r="AJ248" s="2">
        <v>243</v>
      </c>
      <c r="AK248" s="118">
        <v>52232</v>
      </c>
      <c r="AL248" s="5">
        <f t="shared" si="44"/>
        <v>376327.98195799324</v>
      </c>
      <c r="AM248" s="5">
        <f t="shared" si="45"/>
        <v>4567.1280654389093</v>
      </c>
      <c r="AN248" s="5">
        <f t="shared" si="13"/>
        <v>2136.6765152935363</v>
      </c>
      <c r="AO248" s="35">
        <f t="shared" si="14"/>
        <v>6.8132372326181301E-2</v>
      </c>
      <c r="AP248" s="5">
        <f t="shared" si="15"/>
        <v>2430.4515501453729</v>
      </c>
      <c r="AQ248" s="35">
        <f t="shared" si="16"/>
        <v>7.7499999999999999E-2</v>
      </c>
      <c r="AR248" s="5">
        <f t="shared" si="46"/>
        <v>263308.69455730024</v>
      </c>
      <c r="AS248" s="5">
        <f t="shared" si="47"/>
        <v>846503.42534435447</v>
      </c>
      <c r="AT248" s="5">
        <f t="shared" si="17"/>
        <v>374191.3054426997</v>
      </c>
      <c r="AU248" s="5">
        <f t="shared" si="18"/>
        <v>1109812.1199016548</v>
      </c>
      <c r="AV248" s="150"/>
      <c r="AW248" s="2">
        <v>243</v>
      </c>
      <c r="AX248" s="118">
        <v>52232</v>
      </c>
      <c r="AY248" s="5">
        <f t="shared" si="48"/>
        <v>371286.13642103097</v>
      </c>
      <c r="AZ248" s="5">
        <f t="shared" si="49"/>
        <v>4457.4924920239573</v>
      </c>
      <c r="BA248" s="5">
        <f t="shared" si="19"/>
        <v>2136.9541393925138</v>
      </c>
      <c r="BB248" s="35">
        <f t="shared" si="20"/>
        <v>6.906654237052097E-2</v>
      </c>
      <c r="BC248" s="5">
        <f t="shared" si="21"/>
        <v>2320.5383526314436</v>
      </c>
      <c r="BD248" s="35">
        <f t="shared" si="22"/>
        <v>7.5000000000000011E-2</v>
      </c>
      <c r="BE248" s="5">
        <f t="shared" si="50"/>
        <v>268350.81771836127</v>
      </c>
      <c r="BF248" s="5">
        <f t="shared" si="51"/>
        <v>814819.8578434604</v>
      </c>
      <c r="BG248" s="5">
        <f t="shared" si="23"/>
        <v>369149.18228163844</v>
      </c>
      <c r="BH248" s="5">
        <f t="shared" si="24"/>
        <v>1083170.6755618216</v>
      </c>
      <c r="BI248" s="150"/>
      <c r="BJ248" s="2">
        <v>243</v>
      </c>
      <c r="BK248" s="118">
        <v>52232</v>
      </c>
      <c r="BL248" s="5">
        <f t="shared" si="52"/>
        <v>366194.40928473871</v>
      </c>
      <c r="BM248" s="5">
        <f t="shared" si="53"/>
        <v>4348.8737853582215</v>
      </c>
      <c r="BN248" s="5">
        <f t="shared" si="25"/>
        <v>2136.4492292629252</v>
      </c>
      <c r="BO248" s="35">
        <f t="shared" si="26"/>
        <v>7.0010328123880375E-2</v>
      </c>
      <c r="BP248" s="5">
        <f t="shared" si="27"/>
        <v>2212.4245560952963</v>
      </c>
      <c r="BQ248" s="35">
        <f t="shared" si="28"/>
        <v>7.2499999999999995E-2</v>
      </c>
      <c r="BR248" s="5">
        <f t="shared" si="54"/>
        <v>273442.03994452412</v>
      </c>
      <c r="BS248" s="5">
        <f t="shared" si="55"/>
        <v>783334.28989752359</v>
      </c>
      <c r="BT248" s="5">
        <f t="shared" si="29"/>
        <v>364057.96005547576</v>
      </c>
      <c r="BU248" s="5">
        <f t="shared" si="30"/>
        <v>1056776.3298420478</v>
      </c>
      <c r="BV248" s="150"/>
      <c r="BW248" s="2">
        <v>243</v>
      </c>
      <c r="BX248" s="118">
        <v>52232</v>
      </c>
      <c r="BY248" s="5">
        <f t="shared" si="56"/>
        <v>361054.7747454372</v>
      </c>
      <c r="BZ248" s="5">
        <f t="shared" si="57"/>
        <v>4241.3034067672888</v>
      </c>
      <c r="CA248" s="5">
        <f t="shared" si="31"/>
        <v>2135.1505540855719</v>
      </c>
      <c r="CB248" s="35">
        <f t="shared" si="32"/>
        <v>7.0963766279206794E-2</v>
      </c>
      <c r="CC248" s="5">
        <f t="shared" si="33"/>
        <v>2106.1528526817169</v>
      </c>
      <c r="CD248" s="35">
        <f t="shared" si="34"/>
        <v>6.9999999999999993E-2</v>
      </c>
      <c r="CE248" s="5">
        <f t="shared" si="58"/>
        <v>278580.37580864783</v>
      </c>
      <c r="CF248" s="5">
        <f t="shared" si="59"/>
        <v>752056.35203580349</v>
      </c>
      <c r="CG248" s="5">
        <f t="shared" si="35"/>
        <v>358919.62419135164</v>
      </c>
      <c r="CH248" s="5">
        <f t="shared" si="36"/>
        <v>1030636.7278444513</v>
      </c>
    </row>
    <row r="249" spans="9:86" ht="14.25" customHeight="1">
      <c r="I249" s="150"/>
      <c r="J249" s="2">
        <v>244</v>
      </c>
      <c r="K249" s="118">
        <v>52263</v>
      </c>
      <c r="L249" s="5">
        <f t="shared" si="37"/>
        <v>384120.90874982381</v>
      </c>
      <c r="M249" s="5">
        <f t="shared" si="0"/>
        <v>4789.3246008246488</v>
      </c>
      <c r="N249" s="5">
        <f t="shared" si="1"/>
        <v>2148.4933531696101</v>
      </c>
      <c r="O249" s="35">
        <f t="shared" si="2"/>
        <v>6.7119283670202312E-2</v>
      </c>
      <c r="P249" s="5">
        <f t="shared" si="3"/>
        <v>2640.8312476550386</v>
      </c>
      <c r="Q249" s="35">
        <f t="shared" si="4"/>
        <v>8.2500000000000004E-2</v>
      </c>
      <c r="R249" s="5">
        <f t="shared" si="38"/>
        <v>255527.58460334587</v>
      </c>
      <c r="S249" s="5">
        <f t="shared" si="39"/>
        <v>913067.61799786822</v>
      </c>
      <c r="T249" s="5">
        <f t="shared" si="5"/>
        <v>381972.41539665422</v>
      </c>
      <c r="U249" s="5">
        <f t="shared" si="6"/>
        <v>1168595.2026012142</v>
      </c>
      <c r="V249" s="150"/>
      <c r="W249" s="2">
        <v>244</v>
      </c>
      <c r="X249" s="118">
        <v>52263</v>
      </c>
      <c r="Y249" s="5">
        <f t="shared" si="40"/>
        <v>379182.46329352888</v>
      </c>
      <c r="Z249" s="5">
        <f t="shared" si="41"/>
        <v>4677.7491584810314</v>
      </c>
      <c r="AA249" s="5">
        <f t="shared" si="7"/>
        <v>2149.8660698575054</v>
      </c>
      <c r="AB249" s="35">
        <f t="shared" si="8"/>
        <v>6.8036882861640349E-2</v>
      </c>
      <c r="AC249" s="5">
        <f t="shared" si="9"/>
        <v>2527.883088623526</v>
      </c>
      <c r="AD249" s="35">
        <f t="shared" si="10"/>
        <v>0.08</v>
      </c>
      <c r="AE249" s="5">
        <f t="shared" si="42"/>
        <v>260467.40277632867</v>
      </c>
      <c r="AF249" s="5">
        <f t="shared" si="43"/>
        <v>880903.39189304272</v>
      </c>
      <c r="AG249" s="5">
        <f t="shared" si="11"/>
        <v>377032.59722367139</v>
      </c>
      <c r="AH249" s="5">
        <f t="shared" si="12"/>
        <v>1141370.7946693713</v>
      </c>
      <c r="AI249" s="150"/>
      <c r="AJ249" s="2">
        <v>244</v>
      </c>
      <c r="AK249" s="118">
        <v>52263</v>
      </c>
      <c r="AL249" s="5">
        <f t="shared" si="44"/>
        <v>374191.3054426997</v>
      </c>
      <c r="AM249" s="5">
        <f t="shared" si="45"/>
        <v>4567.1280654389093</v>
      </c>
      <c r="AN249" s="5">
        <f t="shared" si="13"/>
        <v>2150.4758844548069</v>
      </c>
      <c r="AO249" s="35">
        <f t="shared" si="14"/>
        <v>6.8963950359368614E-2</v>
      </c>
      <c r="AP249" s="5">
        <f t="shared" si="15"/>
        <v>2416.6521809841024</v>
      </c>
      <c r="AQ249" s="35">
        <f t="shared" si="16"/>
        <v>7.7500000000000013E-2</v>
      </c>
      <c r="AR249" s="5">
        <f t="shared" si="46"/>
        <v>265459.17044175504</v>
      </c>
      <c r="AS249" s="5">
        <f t="shared" si="47"/>
        <v>848920.07752533862</v>
      </c>
      <c r="AT249" s="5">
        <f t="shared" si="17"/>
        <v>372040.82955824491</v>
      </c>
      <c r="AU249" s="5">
        <f t="shared" si="18"/>
        <v>1114379.2479670937</v>
      </c>
      <c r="AV249" s="150"/>
      <c r="AW249" s="2">
        <v>244</v>
      </c>
      <c r="AX249" s="118">
        <v>52263</v>
      </c>
      <c r="AY249" s="5">
        <f t="shared" si="48"/>
        <v>369149.18228163844</v>
      </c>
      <c r="AZ249" s="5">
        <f t="shared" si="49"/>
        <v>4457.4924920239573</v>
      </c>
      <c r="BA249" s="5">
        <f t="shared" si="19"/>
        <v>2150.3101027637172</v>
      </c>
      <c r="BB249" s="35">
        <f t="shared" si="20"/>
        <v>6.9900523884888169E-2</v>
      </c>
      <c r="BC249" s="5">
        <f t="shared" si="21"/>
        <v>2307.1823892602401</v>
      </c>
      <c r="BD249" s="35">
        <f t="shared" si="22"/>
        <v>7.4999999999999997E-2</v>
      </c>
      <c r="BE249" s="5">
        <f t="shared" si="50"/>
        <v>270501.12782112497</v>
      </c>
      <c r="BF249" s="5">
        <f t="shared" si="51"/>
        <v>817127.04023272067</v>
      </c>
      <c r="BG249" s="5">
        <f t="shared" si="23"/>
        <v>366998.87217887474</v>
      </c>
      <c r="BH249" s="5">
        <f t="shared" si="24"/>
        <v>1087628.1680538456</v>
      </c>
      <c r="BI249" s="150"/>
      <c r="BJ249" s="2">
        <v>244</v>
      </c>
      <c r="BK249" s="118">
        <v>52263</v>
      </c>
      <c r="BL249" s="5">
        <f t="shared" si="52"/>
        <v>364057.96005547576</v>
      </c>
      <c r="BM249" s="5">
        <f t="shared" si="53"/>
        <v>4348.8737853582215</v>
      </c>
      <c r="BN249" s="5">
        <f t="shared" si="25"/>
        <v>2149.3569433563889</v>
      </c>
      <c r="BO249" s="35">
        <f t="shared" si="26"/>
        <v>7.0846640233732008E-2</v>
      </c>
      <c r="BP249" s="5">
        <f t="shared" si="27"/>
        <v>2199.5168420018326</v>
      </c>
      <c r="BQ249" s="35">
        <f t="shared" si="28"/>
        <v>7.2499999999999995E-2</v>
      </c>
      <c r="BR249" s="5">
        <f t="shared" si="54"/>
        <v>275591.39688788052</v>
      </c>
      <c r="BS249" s="5">
        <f t="shared" si="55"/>
        <v>785533.8067395254</v>
      </c>
      <c r="BT249" s="5">
        <f t="shared" si="29"/>
        <v>361908.60311211937</v>
      </c>
      <c r="BU249" s="5">
        <f t="shared" si="30"/>
        <v>1061125.2036274059</v>
      </c>
      <c r="BV249" s="150"/>
      <c r="BW249" s="2">
        <v>244</v>
      </c>
      <c r="BX249" s="118">
        <v>52263</v>
      </c>
      <c r="BY249" s="5">
        <f t="shared" si="56"/>
        <v>358919.62419135164</v>
      </c>
      <c r="BZ249" s="5">
        <f t="shared" si="57"/>
        <v>4241.3034067672888</v>
      </c>
      <c r="CA249" s="5">
        <f t="shared" si="31"/>
        <v>2147.605598984404</v>
      </c>
      <c r="CB249" s="35">
        <f t="shared" si="32"/>
        <v>7.1802335260646971E-2</v>
      </c>
      <c r="CC249" s="5">
        <f t="shared" si="33"/>
        <v>2093.6978077828849</v>
      </c>
      <c r="CD249" s="35">
        <f t="shared" si="34"/>
        <v>7.0000000000000007E-2</v>
      </c>
      <c r="CE249" s="5">
        <f t="shared" si="58"/>
        <v>280727.98140763224</v>
      </c>
      <c r="CF249" s="5">
        <f t="shared" si="59"/>
        <v>754150.0498435864</v>
      </c>
      <c r="CG249" s="5">
        <f t="shared" si="35"/>
        <v>356772.01859236724</v>
      </c>
      <c r="CH249" s="5">
        <f t="shared" si="36"/>
        <v>1034878.0312512186</v>
      </c>
    </row>
    <row r="250" spans="9:86" ht="14.25" customHeight="1">
      <c r="I250" s="150"/>
      <c r="J250" s="2">
        <v>245</v>
      </c>
      <c r="K250" s="118">
        <v>52291</v>
      </c>
      <c r="L250" s="5">
        <f t="shared" si="37"/>
        <v>381972.41539665422</v>
      </c>
      <c r="M250" s="5">
        <f t="shared" si="0"/>
        <v>4789.3246008246488</v>
      </c>
      <c r="N250" s="5">
        <f t="shared" si="1"/>
        <v>2163.2642449726509</v>
      </c>
      <c r="O250" s="35">
        <f t="shared" si="2"/>
        <v>6.7960852389602144E-2</v>
      </c>
      <c r="P250" s="5">
        <f t="shared" si="3"/>
        <v>2626.0603558519979</v>
      </c>
      <c r="Q250" s="35">
        <f t="shared" si="4"/>
        <v>8.2500000000000004E-2</v>
      </c>
      <c r="R250" s="5">
        <f t="shared" si="38"/>
        <v>257690.84884831851</v>
      </c>
      <c r="S250" s="5">
        <f t="shared" si="39"/>
        <v>915693.67835372023</v>
      </c>
      <c r="T250" s="5">
        <f t="shared" si="5"/>
        <v>379809.15115168155</v>
      </c>
      <c r="U250" s="5">
        <f t="shared" si="6"/>
        <v>1173384.5272020388</v>
      </c>
      <c r="V250" s="150"/>
      <c r="W250" s="2">
        <v>245</v>
      </c>
      <c r="X250" s="118">
        <v>52291</v>
      </c>
      <c r="Y250" s="5">
        <f t="shared" si="40"/>
        <v>377032.59722367139</v>
      </c>
      <c r="Z250" s="5">
        <f t="shared" si="41"/>
        <v>4677.7491584810314</v>
      </c>
      <c r="AA250" s="5">
        <f t="shared" si="7"/>
        <v>2164.1985103232219</v>
      </c>
      <c r="AB250" s="35">
        <f t="shared" si="8"/>
        <v>6.8880999454993944E-2</v>
      </c>
      <c r="AC250" s="5">
        <f t="shared" si="9"/>
        <v>2513.5506481578095</v>
      </c>
      <c r="AD250" s="35">
        <f t="shared" si="10"/>
        <v>0.08</v>
      </c>
      <c r="AE250" s="5">
        <f t="shared" si="42"/>
        <v>262631.60128665192</v>
      </c>
      <c r="AF250" s="5">
        <f t="shared" si="43"/>
        <v>883416.94254120055</v>
      </c>
      <c r="AG250" s="5">
        <f t="shared" si="11"/>
        <v>374868.39871334814</v>
      </c>
      <c r="AH250" s="5">
        <f t="shared" si="12"/>
        <v>1146048.5438278525</v>
      </c>
      <c r="AI250" s="150"/>
      <c r="AJ250" s="2">
        <v>245</v>
      </c>
      <c r="AK250" s="118">
        <v>52291</v>
      </c>
      <c r="AL250" s="5">
        <f t="shared" si="44"/>
        <v>372040.82955824491</v>
      </c>
      <c r="AM250" s="5">
        <f t="shared" si="45"/>
        <v>4567.1280654389093</v>
      </c>
      <c r="AN250" s="5">
        <f t="shared" si="13"/>
        <v>2164.3643745419108</v>
      </c>
      <c r="AO250" s="35">
        <f t="shared" si="14"/>
        <v>6.9810543443154058E-2</v>
      </c>
      <c r="AP250" s="5">
        <f t="shared" si="15"/>
        <v>2402.7636908969985</v>
      </c>
      <c r="AQ250" s="35">
        <f t="shared" si="16"/>
        <v>7.7499999999999999E-2</v>
      </c>
      <c r="AR250" s="5">
        <f t="shared" si="46"/>
        <v>267623.53481629695</v>
      </c>
      <c r="AS250" s="5">
        <f t="shared" si="47"/>
        <v>851322.84121623565</v>
      </c>
      <c r="AT250" s="5">
        <f t="shared" si="17"/>
        <v>369876.465183703</v>
      </c>
      <c r="AU250" s="5">
        <f t="shared" si="18"/>
        <v>1118946.3760325327</v>
      </c>
      <c r="AV250" s="150"/>
      <c r="AW250" s="2">
        <v>245</v>
      </c>
      <c r="AX250" s="118">
        <v>52291</v>
      </c>
      <c r="AY250" s="5">
        <f t="shared" si="48"/>
        <v>366998.87217887474</v>
      </c>
      <c r="AZ250" s="5">
        <f t="shared" si="49"/>
        <v>4457.4924920239573</v>
      </c>
      <c r="BA250" s="5">
        <f t="shared" si="19"/>
        <v>2163.7495409059902</v>
      </c>
      <c r="BB250" s="35">
        <f t="shared" si="20"/>
        <v>7.0749521208927801E-2</v>
      </c>
      <c r="BC250" s="5">
        <f t="shared" si="21"/>
        <v>2293.7429511179671</v>
      </c>
      <c r="BD250" s="35">
        <f t="shared" si="22"/>
        <v>7.5000000000000011E-2</v>
      </c>
      <c r="BE250" s="5">
        <f t="shared" si="50"/>
        <v>272664.87736203097</v>
      </c>
      <c r="BF250" s="5">
        <f t="shared" si="51"/>
        <v>819420.78318383859</v>
      </c>
      <c r="BG250" s="5">
        <f t="shared" si="23"/>
        <v>364835.12263796874</v>
      </c>
      <c r="BH250" s="5">
        <f t="shared" si="24"/>
        <v>1092085.6605458695</v>
      </c>
      <c r="BI250" s="150"/>
      <c r="BJ250" s="2">
        <v>245</v>
      </c>
      <c r="BK250" s="118">
        <v>52291</v>
      </c>
      <c r="BL250" s="5">
        <f t="shared" si="52"/>
        <v>361908.60311211937</v>
      </c>
      <c r="BM250" s="5">
        <f t="shared" si="53"/>
        <v>4348.8737853582215</v>
      </c>
      <c r="BN250" s="5">
        <f t="shared" si="25"/>
        <v>2162.3426415558338</v>
      </c>
      <c r="BO250" s="35">
        <f t="shared" si="26"/>
        <v>7.1697968701316769E-2</v>
      </c>
      <c r="BP250" s="5">
        <f t="shared" si="27"/>
        <v>2186.5311438023878</v>
      </c>
      <c r="BQ250" s="35">
        <f t="shared" si="28"/>
        <v>7.2499999999999995E-2</v>
      </c>
      <c r="BR250" s="5">
        <f t="shared" si="54"/>
        <v>277753.73952943634</v>
      </c>
      <c r="BS250" s="5">
        <f t="shared" si="55"/>
        <v>787720.33788332774</v>
      </c>
      <c r="BT250" s="5">
        <f t="shared" si="29"/>
        <v>359746.26047056355</v>
      </c>
      <c r="BU250" s="5">
        <f t="shared" si="30"/>
        <v>1065474.0774127641</v>
      </c>
      <c r="BV250" s="150"/>
      <c r="BW250" s="2">
        <v>245</v>
      </c>
      <c r="BX250" s="118">
        <v>52291</v>
      </c>
      <c r="BY250" s="5">
        <f t="shared" si="56"/>
        <v>356772.01859236724</v>
      </c>
      <c r="BZ250" s="5">
        <f t="shared" si="57"/>
        <v>4241.3034067672888</v>
      </c>
      <c r="CA250" s="5">
        <f t="shared" si="31"/>
        <v>2160.1332983118132</v>
      </c>
      <c r="CB250" s="35">
        <f t="shared" si="32"/>
        <v>7.2655920949223018E-2</v>
      </c>
      <c r="CC250" s="5">
        <f t="shared" si="33"/>
        <v>2081.1701084554757</v>
      </c>
      <c r="CD250" s="35">
        <f t="shared" si="34"/>
        <v>7.0000000000000007E-2</v>
      </c>
      <c r="CE250" s="5">
        <f t="shared" si="58"/>
        <v>282888.11470594403</v>
      </c>
      <c r="CF250" s="5">
        <f t="shared" si="59"/>
        <v>756231.21995204187</v>
      </c>
      <c r="CG250" s="5">
        <f t="shared" si="35"/>
        <v>354611.88529405545</v>
      </c>
      <c r="CH250" s="5">
        <f t="shared" si="36"/>
        <v>1039119.3346579859</v>
      </c>
    </row>
    <row r="251" spans="9:86" ht="14.25" customHeight="1">
      <c r="I251" s="150"/>
      <c r="J251" s="2">
        <v>246</v>
      </c>
      <c r="K251" s="118">
        <v>52322</v>
      </c>
      <c r="L251" s="5">
        <f t="shared" si="37"/>
        <v>379809.15115168155</v>
      </c>
      <c r="M251" s="5">
        <f t="shared" si="0"/>
        <v>4789.3246008246488</v>
      </c>
      <c r="N251" s="5">
        <f t="shared" si="1"/>
        <v>2178.1366866568383</v>
      </c>
      <c r="O251" s="35">
        <f t="shared" si="2"/>
        <v>6.881782642842027E-2</v>
      </c>
      <c r="P251" s="5">
        <f t="shared" si="3"/>
        <v>2611.1879141678105</v>
      </c>
      <c r="Q251" s="35">
        <f t="shared" si="4"/>
        <v>8.249999999999999E-2</v>
      </c>
      <c r="R251" s="5">
        <f t="shared" si="38"/>
        <v>259868.98553497533</v>
      </c>
      <c r="S251" s="5">
        <f t="shared" si="39"/>
        <v>918304.86626788799</v>
      </c>
      <c r="T251" s="5">
        <f t="shared" si="5"/>
        <v>377631.01446502469</v>
      </c>
      <c r="U251" s="5">
        <f t="shared" si="6"/>
        <v>1178173.8518028634</v>
      </c>
      <c r="V251" s="150"/>
      <c r="W251" s="2">
        <v>246</v>
      </c>
      <c r="X251" s="118">
        <v>52322</v>
      </c>
      <c r="Y251" s="5">
        <f t="shared" si="40"/>
        <v>374868.39871334814</v>
      </c>
      <c r="Z251" s="5">
        <f t="shared" si="41"/>
        <v>4677.7491584810314</v>
      </c>
      <c r="AA251" s="5">
        <f t="shared" si="7"/>
        <v>2178.6265003920435</v>
      </c>
      <c r="AB251" s="35">
        <f t="shared" si="8"/>
        <v>6.9740522525868529E-2</v>
      </c>
      <c r="AC251" s="5">
        <f t="shared" si="9"/>
        <v>2499.1226580889879</v>
      </c>
      <c r="AD251" s="35">
        <f t="shared" si="10"/>
        <v>0.08</v>
      </c>
      <c r="AE251" s="5">
        <f t="shared" si="42"/>
        <v>264810.22778704396</v>
      </c>
      <c r="AF251" s="5">
        <f t="shared" si="43"/>
        <v>885916.06519928959</v>
      </c>
      <c r="AG251" s="5">
        <f t="shared" si="11"/>
        <v>372689.7722129561</v>
      </c>
      <c r="AH251" s="5">
        <f t="shared" si="12"/>
        <v>1150726.2929863336</v>
      </c>
      <c r="AI251" s="150"/>
      <c r="AJ251" s="2">
        <v>246</v>
      </c>
      <c r="AK251" s="118">
        <v>52322</v>
      </c>
      <c r="AL251" s="5">
        <f t="shared" si="44"/>
        <v>369876.465183703</v>
      </c>
      <c r="AM251" s="5">
        <f t="shared" si="45"/>
        <v>4567.1280654389093</v>
      </c>
      <c r="AN251" s="5">
        <f t="shared" si="13"/>
        <v>2178.3425611274943</v>
      </c>
      <c r="AO251" s="35">
        <f t="shared" si="14"/>
        <v>7.06725439277332E-2</v>
      </c>
      <c r="AP251" s="5">
        <f t="shared" si="15"/>
        <v>2388.785504311415</v>
      </c>
      <c r="AQ251" s="35">
        <f t="shared" si="16"/>
        <v>7.7499999999999999E-2</v>
      </c>
      <c r="AR251" s="5">
        <f t="shared" si="46"/>
        <v>269801.87737742445</v>
      </c>
      <c r="AS251" s="5">
        <f t="shared" si="47"/>
        <v>853711.62672054709</v>
      </c>
      <c r="AT251" s="5">
        <f t="shared" si="17"/>
        <v>367698.12262257549</v>
      </c>
      <c r="AU251" s="5">
        <f t="shared" si="18"/>
        <v>1123513.5040979716</v>
      </c>
      <c r="AV251" s="150"/>
      <c r="AW251" s="2">
        <v>246</v>
      </c>
      <c r="AX251" s="118">
        <v>52322</v>
      </c>
      <c r="AY251" s="5">
        <f t="shared" si="48"/>
        <v>364835.12263796874</v>
      </c>
      <c r="AZ251" s="5">
        <f t="shared" si="49"/>
        <v>4457.4924920239573</v>
      </c>
      <c r="BA251" s="5">
        <f t="shared" si="19"/>
        <v>2177.2729755366527</v>
      </c>
      <c r="BB251" s="35">
        <f t="shared" si="20"/>
        <v>7.16139266349263E-2</v>
      </c>
      <c r="BC251" s="5">
        <f t="shared" si="21"/>
        <v>2280.2195164873046</v>
      </c>
      <c r="BD251" s="35">
        <f t="shared" si="22"/>
        <v>7.5000000000000011E-2</v>
      </c>
      <c r="BE251" s="5">
        <f t="shared" si="50"/>
        <v>274842.15033756761</v>
      </c>
      <c r="BF251" s="5">
        <f t="shared" si="51"/>
        <v>821701.00270032592</v>
      </c>
      <c r="BG251" s="5">
        <f t="shared" si="23"/>
        <v>362657.8496624321</v>
      </c>
      <c r="BH251" s="5">
        <f t="shared" si="24"/>
        <v>1096543.1530378936</v>
      </c>
      <c r="BI251" s="150"/>
      <c r="BJ251" s="2">
        <v>246</v>
      </c>
      <c r="BK251" s="118">
        <v>52322</v>
      </c>
      <c r="BL251" s="5">
        <f t="shared" si="52"/>
        <v>359746.26047056355</v>
      </c>
      <c r="BM251" s="5">
        <f t="shared" si="53"/>
        <v>4348.8737853582215</v>
      </c>
      <c r="BN251" s="5">
        <f t="shared" si="25"/>
        <v>2175.4067950152335</v>
      </c>
      <c r="BO251" s="35">
        <f t="shared" si="26"/>
        <v>7.256470576243515E-2</v>
      </c>
      <c r="BP251" s="5">
        <f t="shared" si="27"/>
        <v>2173.4669903429881</v>
      </c>
      <c r="BQ251" s="35">
        <f t="shared" si="28"/>
        <v>7.2499999999999995E-2</v>
      </c>
      <c r="BR251" s="5">
        <f t="shared" si="54"/>
        <v>279929.14632445155</v>
      </c>
      <c r="BS251" s="5">
        <f t="shared" si="55"/>
        <v>789893.80487367068</v>
      </c>
      <c r="BT251" s="5">
        <f t="shared" si="29"/>
        <v>357570.85367554834</v>
      </c>
      <c r="BU251" s="5">
        <f t="shared" si="30"/>
        <v>1069822.9511981222</v>
      </c>
      <c r="BV251" s="150"/>
      <c r="BW251" s="2">
        <v>246</v>
      </c>
      <c r="BX251" s="118">
        <v>52322</v>
      </c>
      <c r="BY251" s="5">
        <f t="shared" si="56"/>
        <v>354611.88529405545</v>
      </c>
      <c r="BZ251" s="5">
        <f t="shared" si="57"/>
        <v>4241.3034067672888</v>
      </c>
      <c r="CA251" s="5">
        <f t="shared" si="31"/>
        <v>2172.7340758852988</v>
      </c>
      <c r="CB251" s="35">
        <f t="shared" si="32"/>
        <v>7.3524915525612411E-2</v>
      </c>
      <c r="CC251" s="5">
        <f t="shared" si="33"/>
        <v>2068.56933088199</v>
      </c>
      <c r="CD251" s="35">
        <f t="shared" si="34"/>
        <v>6.9999999999999993E-2</v>
      </c>
      <c r="CE251" s="5">
        <f t="shared" si="58"/>
        <v>285060.84878182935</v>
      </c>
      <c r="CF251" s="5">
        <f t="shared" si="59"/>
        <v>758299.7892829238</v>
      </c>
      <c r="CG251" s="5">
        <f t="shared" si="35"/>
        <v>352439.15121817013</v>
      </c>
      <c r="CH251" s="5">
        <f t="shared" si="36"/>
        <v>1043360.6380647531</v>
      </c>
    </row>
    <row r="252" spans="9:86" ht="14.25" customHeight="1">
      <c r="I252" s="150"/>
      <c r="J252" s="2">
        <v>247</v>
      </c>
      <c r="K252" s="118">
        <v>52352</v>
      </c>
      <c r="L252" s="5">
        <f t="shared" si="37"/>
        <v>377631.01446502469</v>
      </c>
      <c r="M252" s="5">
        <f t="shared" si="0"/>
        <v>4789.3246008246488</v>
      </c>
      <c r="N252" s="5">
        <f t="shared" si="1"/>
        <v>2193.1113763776038</v>
      </c>
      <c r="O252" s="35">
        <f t="shared" si="2"/>
        <v>6.9690612021933634E-2</v>
      </c>
      <c r="P252" s="5">
        <f t="shared" si="3"/>
        <v>2596.2132244470449</v>
      </c>
      <c r="Q252" s="35">
        <f t="shared" si="4"/>
        <v>8.2500000000000004E-2</v>
      </c>
      <c r="R252" s="5">
        <f t="shared" si="38"/>
        <v>262062.09691135294</v>
      </c>
      <c r="S252" s="5">
        <f t="shared" si="39"/>
        <v>920901.07949233509</v>
      </c>
      <c r="T252" s="5">
        <f t="shared" si="5"/>
        <v>375437.90308864712</v>
      </c>
      <c r="U252" s="5">
        <f t="shared" si="6"/>
        <v>1182963.176403688</v>
      </c>
      <c r="V252" s="150"/>
      <c r="W252" s="2">
        <v>247</v>
      </c>
      <c r="X252" s="118">
        <v>52352</v>
      </c>
      <c r="Y252" s="5">
        <f t="shared" si="40"/>
        <v>372689.7722129561</v>
      </c>
      <c r="Z252" s="5">
        <f t="shared" si="41"/>
        <v>4677.7491584810314</v>
      </c>
      <c r="AA252" s="5">
        <f t="shared" si="7"/>
        <v>2193.1506770613237</v>
      </c>
      <c r="AB252" s="35">
        <f t="shared" si="8"/>
        <v>7.0615858247104799E-2</v>
      </c>
      <c r="AC252" s="5">
        <f t="shared" si="9"/>
        <v>2484.5984814197077</v>
      </c>
      <c r="AD252" s="35">
        <f t="shared" si="10"/>
        <v>8.0000000000000016E-2</v>
      </c>
      <c r="AE252" s="5">
        <f t="shared" si="42"/>
        <v>267003.37846410531</v>
      </c>
      <c r="AF252" s="5">
        <f t="shared" si="43"/>
        <v>888400.66368070932</v>
      </c>
      <c r="AG252" s="5">
        <f t="shared" si="11"/>
        <v>370496.62153589475</v>
      </c>
      <c r="AH252" s="5">
        <f t="shared" si="12"/>
        <v>1155404.0421448145</v>
      </c>
      <c r="AI252" s="150"/>
      <c r="AJ252" s="2">
        <v>247</v>
      </c>
      <c r="AK252" s="118">
        <v>52352</v>
      </c>
      <c r="AL252" s="5">
        <f t="shared" si="44"/>
        <v>367698.12262257549</v>
      </c>
      <c r="AM252" s="5">
        <f t="shared" si="45"/>
        <v>4567.1280654389093</v>
      </c>
      <c r="AN252" s="5">
        <f t="shared" si="13"/>
        <v>2192.4110235014427</v>
      </c>
      <c r="AO252" s="35">
        <f t="shared" si="14"/>
        <v>7.1550357925058469E-2</v>
      </c>
      <c r="AP252" s="5">
        <f t="shared" si="15"/>
        <v>2374.7170419374665</v>
      </c>
      <c r="AQ252" s="35">
        <f t="shared" si="16"/>
        <v>7.7499999999999986E-2</v>
      </c>
      <c r="AR252" s="5">
        <f t="shared" si="46"/>
        <v>271994.28840092587</v>
      </c>
      <c r="AS252" s="5">
        <f t="shared" si="47"/>
        <v>856086.34376248461</v>
      </c>
      <c r="AT252" s="5">
        <f t="shared" si="17"/>
        <v>365505.71159907407</v>
      </c>
      <c r="AU252" s="5">
        <f t="shared" si="18"/>
        <v>1128080.6321634105</v>
      </c>
      <c r="AV252" s="150"/>
      <c r="AW252" s="2">
        <v>247</v>
      </c>
      <c r="AX252" s="118">
        <v>52352</v>
      </c>
      <c r="AY252" s="5">
        <f t="shared" si="48"/>
        <v>362657.8496624321</v>
      </c>
      <c r="AZ252" s="5">
        <f t="shared" si="49"/>
        <v>4457.4924920239573</v>
      </c>
      <c r="BA252" s="5">
        <f t="shared" si="19"/>
        <v>2190.880931633757</v>
      </c>
      <c r="BB252" s="35">
        <f t="shared" si="20"/>
        <v>7.2494146215439106E-2</v>
      </c>
      <c r="BC252" s="5">
        <f t="shared" si="21"/>
        <v>2266.6115603902003</v>
      </c>
      <c r="BD252" s="35">
        <f t="shared" si="22"/>
        <v>7.4999999999999997E-2</v>
      </c>
      <c r="BE252" s="5">
        <f t="shared" si="50"/>
        <v>277033.03126920137</v>
      </c>
      <c r="BF252" s="5">
        <f t="shared" si="51"/>
        <v>823967.61426071613</v>
      </c>
      <c r="BG252" s="5">
        <f t="shared" si="23"/>
        <v>360466.96873079834</v>
      </c>
      <c r="BH252" s="5">
        <f t="shared" si="24"/>
        <v>1101000.6455299174</v>
      </c>
      <c r="BI252" s="150"/>
      <c r="BJ252" s="2">
        <v>247</v>
      </c>
      <c r="BK252" s="118">
        <v>52352</v>
      </c>
      <c r="BL252" s="5">
        <f t="shared" si="52"/>
        <v>357570.85367554834</v>
      </c>
      <c r="BM252" s="5">
        <f t="shared" si="53"/>
        <v>4348.8737853582215</v>
      </c>
      <c r="BN252" s="5">
        <f t="shared" si="25"/>
        <v>2188.5498777351172</v>
      </c>
      <c r="BO252" s="35">
        <f t="shared" si="26"/>
        <v>7.3447257411677888E-2</v>
      </c>
      <c r="BP252" s="5">
        <f t="shared" si="27"/>
        <v>2160.3239076231043</v>
      </c>
      <c r="BQ252" s="35">
        <f t="shared" si="28"/>
        <v>7.2499999999999995E-2</v>
      </c>
      <c r="BR252" s="5">
        <f t="shared" si="54"/>
        <v>282117.69620218669</v>
      </c>
      <c r="BS252" s="5">
        <f t="shared" si="55"/>
        <v>792054.12878129375</v>
      </c>
      <c r="BT252" s="5">
        <f t="shared" si="29"/>
        <v>355382.30379781319</v>
      </c>
      <c r="BU252" s="5">
        <f t="shared" si="30"/>
        <v>1074171.8249834804</v>
      </c>
      <c r="BV252" s="150"/>
      <c r="BW252" s="2">
        <v>247</v>
      </c>
      <c r="BX252" s="118">
        <v>52352</v>
      </c>
      <c r="BY252" s="5">
        <f t="shared" si="56"/>
        <v>352439.15121817013</v>
      </c>
      <c r="BZ252" s="5">
        <f t="shared" si="57"/>
        <v>4241.3034067672888</v>
      </c>
      <c r="CA252" s="5">
        <f t="shared" si="31"/>
        <v>2185.4083579946296</v>
      </c>
      <c r="CB252" s="35">
        <f t="shared" si="32"/>
        <v>7.4409724927811949E-2</v>
      </c>
      <c r="CC252" s="5">
        <f t="shared" si="33"/>
        <v>2055.8950487726593</v>
      </c>
      <c r="CD252" s="35">
        <f t="shared" si="34"/>
        <v>7.0000000000000007E-2</v>
      </c>
      <c r="CE252" s="5">
        <f t="shared" si="58"/>
        <v>287246.25713982398</v>
      </c>
      <c r="CF252" s="5">
        <f t="shared" si="59"/>
        <v>760355.68433169648</v>
      </c>
      <c r="CG252" s="5">
        <f t="shared" si="35"/>
        <v>350253.74286017549</v>
      </c>
      <c r="CH252" s="5">
        <f t="shared" si="36"/>
        <v>1047601.9414715205</v>
      </c>
    </row>
    <row r="253" spans="9:86" ht="14.25" customHeight="1">
      <c r="I253" s="150"/>
      <c r="J253" s="2">
        <v>248</v>
      </c>
      <c r="K253" s="118">
        <v>52383</v>
      </c>
      <c r="L253" s="5">
        <f t="shared" si="37"/>
        <v>375437.90308864712</v>
      </c>
      <c r="M253" s="5">
        <f t="shared" si="0"/>
        <v>4789.3246008246488</v>
      </c>
      <c r="N253" s="5">
        <f t="shared" si="1"/>
        <v>2208.1890170901997</v>
      </c>
      <c r="O253" s="35">
        <f t="shared" si="2"/>
        <v>7.0579629779217362E-2</v>
      </c>
      <c r="P253" s="5">
        <f t="shared" si="3"/>
        <v>2581.135583734449</v>
      </c>
      <c r="Q253" s="35">
        <f t="shared" si="4"/>
        <v>8.2500000000000004E-2</v>
      </c>
      <c r="R253" s="5">
        <f t="shared" si="38"/>
        <v>264270.28592844313</v>
      </c>
      <c r="S253" s="5">
        <f t="shared" si="39"/>
        <v>923482.21507606958</v>
      </c>
      <c r="T253" s="5">
        <f t="shared" si="5"/>
        <v>373229.71407155693</v>
      </c>
      <c r="U253" s="5">
        <f t="shared" si="6"/>
        <v>1187752.5010045127</v>
      </c>
      <c r="V253" s="150"/>
      <c r="W253" s="2">
        <v>248</v>
      </c>
      <c r="X253" s="118">
        <v>52383</v>
      </c>
      <c r="Y253" s="5">
        <f t="shared" si="40"/>
        <v>370496.62153589475</v>
      </c>
      <c r="Z253" s="5">
        <f t="shared" si="41"/>
        <v>4677.7491584810314</v>
      </c>
      <c r="AA253" s="5">
        <f t="shared" si="7"/>
        <v>2207.7716815750664</v>
      </c>
      <c r="AB253" s="35">
        <f t="shared" si="8"/>
        <v>7.1507427163769843E-2</v>
      </c>
      <c r="AC253" s="5">
        <f t="shared" si="9"/>
        <v>2469.977476905965</v>
      </c>
      <c r="AD253" s="35">
        <f t="shared" si="10"/>
        <v>7.9999999999999988E-2</v>
      </c>
      <c r="AE253" s="5">
        <f t="shared" si="42"/>
        <v>269211.15014568035</v>
      </c>
      <c r="AF253" s="5">
        <f t="shared" si="43"/>
        <v>890870.64115761523</v>
      </c>
      <c r="AG253" s="5">
        <f t="shared" si="11"/>
        <v>368288.84985431971</v>
      </c>
      <c r="AH253" s="5">
        <f t="shared" si="12"/>
        <v>1160081.7913032956</v>
      </c>
      <c r="AI253" s="150"/>
      <c r="AJ253" s="2">
        <v>248</v>
      </c>
      <c r="AK253" s="118">
        <v>52383</v>
      </c>
      <c r="AL253" s="5">
        <f t="shared" si="44"/>
        <v>365505.71159907407</v>
      </c>
      <c r="AM253" s="5">
        <f t="shared" si="45"/>
        <v>4567.1280654389093</v>
      </c>
      <c r="AN253" s="5">
        <f t="shared" si="13"/>
        <v>2206.5703446948892</v>
      </c>
      <c r="AO253" s="35">
        <f t="shared" si="14"/>
        <v>7.2444405917748034E-2</v>
      </c>
      <c r="AP253" s="5">
        <f t="shared" si="15"/>
        <v>2360.5577207440201</v>
      </c>
      <c r="AQ253" s="35">
        <f t="shared" si="16"/>
        <v>7.7499999999999999E-2</v>
      </c>
      <c r="AR253" s="5">
        <f t="shared" si="46"/>
        <v>274200.85874562076</v>
      </c>
      <c r="AS253" s="5">
        <f t="shared" si="47"/>
        <v>858446.90148322866</v>
      </c>
      <c r="AT253" s="5">
        <f t="shared" si="17"/>
        <v>363299.14125437918</v>
      </c>
      <c r="AU253" s="5">
        <f t="shared" si="18"/>
        <v>1132647.7602288495</v>
      </c>
      <c r="AV253" s="150"/>
      <c r="AW253" s="2">
        <v>248</v>
      </c>
      <c r="AX253" s="118">
        <v>52383</v>
      </c>
      <c r="AY253" s="5">
        <f t="shared" si="48"/>
        <v>360466.96873079834</v>
      </c>
      <c r="AZ253" s="5">
        <f t="shared" si="49"/>
        <v>4457.4924920239573</v>
      </c>
      <c r="BA253" s="5">
        <f t="shared" si="19"/>
        <v>2204.5739374564678</v>
      </c>
      <c r="BB253" s="35">
        <f t="shared" si="20"/>
        <v>7.339060037213696E-2</v>
      </c>
      <c r="BC253" s="5">
        <f t="shared" si="21"/>
        <v>2252.9185545674895</v>
      </c>
      <c r="BD253" s="35">
        <f t="shared" si="22"/>
        <v>7.4999999999999997E-2</v>
      </c>
      <c r="BE253" s="5">
        <f t="shared" si="50"/>
        <v>279237.60520665784</v>
      </c>
      <c r="BF253" s="5">
        <f t="shared" si="51"/>
        <v>826220.53281528363</v>
      </c>
      <c r="BG253" s="5">
        <f t="shared" si="23"/>
        <v>358262.39479334187</v>
      </c>
      <c r="BH253" s="5">
        <f t="shared" si="24"/>
        <v>1105458.1380219415</v>
      </c>
      <c r="BI253" s="150"/>
      <c r="BJ253" s="2">
        <v>248</v>
      </c>
      <c r="BK253" s="118">
        <v>52383</v>
      </c>
      <c r="BL253" s="5">
        <f t="shared" si="52"/>
        <v>355382.30379781319</v>
      </c>
      <c r="BM253" s="5">
        <f t="shared" si="53"/>
        <v>4348.8737853582215</v>
      </c>
      <c r="BN253" s="5">
        <f t="shared" si="25"/>
        <v>2201.7723665797671</v>
      </c>
      <c r="BO253" s="35">
        <f t="shared" si="26"/>
        <v>7.4346044011209395E-2</v>
      </c>
      <c r="BP253" s="5">
        <f t="shared" si="27"/>
        <v>2147.1014187784544</v>
      </c>
      <c r="BQ253" s="35">
        <f t="shared" si="28"/>
        <v>7.2499999999999981E-2</v>
      </c>
      <c r="BR253" s="5">
        <f t="shared" si="54"/>
        <v>284319.46856876643</v>
      </c>
      <c r="BS253" s="5">
        <f t="shared" si="55"/>
        <v>794201.23020007217</v>
      </c>
      <c r="BT253" s="5">
        <f t="shared" si="29"/>
        <v>353180.53143123345</v>
      </c>
      <c r="BU253" s="5">
        <f t="shared" si="30"/>
        <v>1078520.6987688385</v>
      </c>
      <c r="BV253" s="150"/>
      <c r="BW253" s="2">
        <v>248</v>
      </c>
      <c r="BX253" s="118">
        <v>52383</v>
      </c>
      <c r="BY253" s="5">
        <f t="shared" si="56"/>
        <v>350253.74286017549</v>
      </c>
      <c r="BZ253" s="5">
        <f t="shared" si="57"/>
        <v>4241.3034067672888</v>
      </c>
      <c r="CA253" s="5">
        <f t="shared" si="31"/>
        <v>2198.156573416265</v>
      </c>
      <c r="CB253" s="35">
        <f t="shared" si="32"/>
        <v>7.5310769459858332E-2</v>
      </c>
      <c r="CC253" s="5">
        <f t="shared" si="33"/>
        <v>2043.1468333510238</v>
      </c>
      <c r="CD253" s="35">
        <f t="shared" si="34"/>
        <v>7.0000000000000007E-2</v>
      </c>
      <c r="CE253" s="5">
        <f t="shared" si="58"/>
        <v>289444.41371324024</v>
      </c>
      <c r="CF253" s="5">
        <f t="shared" si="59"/>
        <v>762398.83116504748</v>
      </c>
      <c r="CG253" s="5">
        <f t="shared" si="35"/>
        <v>348055.58628675924</v>
      </c>
      <c r="CH253" s="5">
        <f t="shared" si="36"/>
        <v>1051843.2448782877</v>
      </c>
    </row>
    <row r="254" spans="9:86" ht="14.25" customHeight="1">
      <c r="I254" s="150"/>
      <c r="J254" s="2">
        <v>249</v>
      </c>
      <c r="K254" s="118">
        <v>52413</v>
      </c>
      <c r="L254" s="5">
        <f t="shared" si="37"/>
        <v>373229.71407155693</v>
      </c>
      <c r="M254" s="5">
        <f t="shared" si="0"/>
        <v>4789.3246008246488</v>
      </c>
      <c r="N254" s="5">
        <f t="shared" si="1"/>
        <v>2223.3703165826951</v>
      </c>
      <c r="O254" s="35">
        <f t="shared" si="2"/>
        <v>7.1485315324805759E-2</v>
      </c>
      <c r="P254" s="5">
        <f t="shared" si="3"/>
        <v>2565.9542842419537</v>
      </c>
      <c r="Q254" s="35">
        <f t="shared" si="4"/>
        <v>8.249999999999999E-2</v>
      </c>
      <c r="R254" s="5">
        <f t="shared" si="38"/>
        <v>266493.65624502581</v>
      </c>
      <c r="S254" s="5">
        <f t="shared" si="39"/>
        <v>926048.16936031159</v>
      </c>
      <c r="T254" s="5">
        <f t="shared" si="5"/>
        <v>371006.34375497425</v>
      </c>
      <c r="U254" s="5">
        <f t="shared" si="6"/>
        <v>1192541.8256053375</v>
      </c>
      <c r="V254" s="150"/>
      <c r="W254" s="2">
        <v>249</v>
      </c>
      <c r="X254" s="118">
        <v>52413</v>
      </c>
      <c r="Y254" s="5">
        <f t="shared" si="40"/>
        <v>368288.84985431971</v>
      </c>
      <c r="Z254" s="5">
        <f t="shared" si="41"/>
        <v>4677.7491584810314</v>
      </c>
      <c r="AA254" s="5">
        <f t="shared" si="7"/>
        <v>2222.490159452233</v>
      </c>
      <c r="AB254" s="35">
        <f t="shared" si="8"/>
        <v>7.2415664834752216E-2</v>
      </c>
      <c r="AC254" s="5">
        <f t="shared" si="9"/>
        <v>2455.2589990287984</v>
      </c>
      <c r="AD254" s="35">
        <f t="shared" si="10"/>
        <v>8.0000000000000016E-2</v>
      </c>
      <c r="AE254" s="5">
        <f t="shared" si="42"/>
        <v>271433.64030513261</v>
      </c>
      <c r="AF254" s="5">
        <f t="shared" si="43"/>
        <v>893325.90015664406</v>
      </c>
      <c r="AG254" s="5">
        <f t="shared" si="11"/>
        <v>366066.35969486745</v>
      </c>
      <c r="AH254" s="5">
        <f t="shared" si="12"/>
        <v>1164759.5404617768</v>
      </c>
      <c r="AI254" s="150"/>
      <c r="AJ254" s="2">
        <v>249</v>
      </c>
      <c r="AK254" s="118">
        <v>52413</v>
      </c>
      <c r="AL254" s="5">
        <f t="shared" si="44"/>
        <v>363299.14125437918</v>
      </c>
      <c r="AM254" s="5">
        <f t="shared" si="45"/>
        <v>4567.1280654389093</v>
      </c>
      <c r="AN254" s="5">
        <f t="shared" si="13"/>
        <v>2220.8211115043773</v>
      </c>
      <c r="AO254" s="35">
        <f t="shared" si="14"/>
        <v>7.335512340061523E-2</v>
      </c>
      <c r="AP254" s="5">
        <f t="shared" si="15"/>
        <v>2346.306953934532</v>
      </c>
      <c r="AQ254" s="35">
        <f t="shared" si="16"/>
        <v>7.7499999999999986E-2</v>
      </c>
      <c r="AR254" s="5">
        <f t="shared" si="46"/>
        <v>276421.67985712516</v>
      </c>
      <c r="AS254" s="5">
        <f t="shared" si="47"/>
        <v>860793.20843716315</v>
      </c>
      <c r="AT254" s="5">
        <f t="shared" si="17"/>
        <v>361078.32014287479</v>
      </c>
      <c r="AU254" s="5">
        <f t="shared" si="18"/>
        <v>1137214.8882942884</v>
      </c>
      <c r="AV254" s="150"/>
      <c r="AW254" s="2">
        <v>249</v>
      </c>
      <c r="AX254" s="118">
        <v>52413</v>
      </c>
      <c r="AY254" s="5">
        <f t="shared" si="48"/>
        <v>358262.39479334187</v>
      </c>
      <c r="AZ254" s="5">
        <f t="shared" si="49"/>
        <v>4457.4924920239573</v>
      </c>
      <c r="BA254" s="5">
        <f t="shared" si="19"/>
        <v>2218.352524565571</v>
      </c>
      <c r="BB254" s="35">
        <f t="shared" si="20"/>
        <v>7.4303724537269175E-2</v>
      </c>
      <c r="BC254" s="5">
        <f t="shared" si="21"/>
        <v>2239.1399674583863</v>
      </c>
      <c r="BD254" s="35">
        <f t="shared" si="22"/>
        <v>7.4999999999999983E-2</v>
      </c>
      <c r="BE254" s="5">
        <f t="shared" si="50"/>
        <v>281455.95773122343</v>
      </c>
      <c r="BF254" s="5">
        <f t="shared" si="51"/>
        <v>828459.67278274207</v>
      </c>
      <c r="BG254" s="5">
        <f t="shared" si="23"/>
        <v>356044.04226877628</v>
      </c>
      <c r="BH254" s="5">
        <f t="shared" si="24"/>
        <v>1109915.6305139656</v>
      </c>
      <c r="BI254" s="150"/>
      <c r="BJ254" s="2">
        <v>249</v>
      </c>
      <c r="BK254" s="118">
        <v>52413</v>
      </c>
      <c r="BL254" s="5">
        <f t="shared" si="52"/>
        <v>353180.53143123345</v>
      </c>
      <c r="BM254" s="5">
        <f t="shared" si="53"/>
        <v>4348.8737853582215</v>
      </c>
      <c r="BN254" s="5">
        <f t="shared" si="25"/>
        <v>2215.0747412945193</v>
      </c>
      <c r="BO254" s="35">
        <f t="shared" si="26"/>
        <v>7.5261500932164785E-2</v>
      </c>
      <c r="BP254" s="5">
        <f t="shared" si="27"/>
        <v>2133.7990440637022</v>
      </c>
      <c r="BQ254" s="35">
        <f t="shared" si="28"/>
        <v>7.2500000000000009E-2</v>
      </c>
      <c r="BR254" s="5">
        <f t="shared" si="54"/>
        <v>286534.54331006092</v>
      </c>
      <c r="BS254" s="5">
        <f t="shared" si="55"/>
        <v>796335.02924413583</v>
      </c>
      <c r="BT254" s="5">
        <f t="shared" si="29"/>
        <v>350965.45668993896</v>
      </c>
      <c r="BU254" s="5">
        <f t="shared" si="30"/>
        <v>1082869.5725541967</v>
      </c>
      <c r="BV254" s="150"/>
      <c r="BW254" s="2">
        <v>249</v>
      </c>
      <c r="BX254" s="118">
        <v>52413</v>
      </c>
      <c r="BY254" s="5">
        <f t="shared" si="56"/>
        <v>348055.58628675924</v>
      </c>
      <c r="BZ254" s="5">
        <f t="shared" si="57"/>
        <v>4241.3034067672888</v>
      </c>
      <c r="CA254" s="5">
        <f t="shared" si="31"/>
        <v>2210.9791534278602</v>
      </c>
      <c r="CB254" s="35">
        <f t="shared" si="32"/>
        <v>7.6228484433159188E-2</v>
      </c>
      <c r="CC254" s="5">
        <f t="shared" si="33"/>
        <v>2030.3242533394289</v>
      </c>
      <c r="CD254" s="35">
        <f t="shared" si="34"/>
        <v>7.0000000000000007E-2</v>
      </c>
      <c r="CE254" s="5">
        <f t="shared" si="58"/>
        <v>291655.39286666812</v>
      </c>
      <c r="CF254" s="5">
        <f t="shared" si="59"/>
        <v>764429.15541838692</v>
      </c>
      <c r="CG254" s="5">
        <f t="shared" si="35"/>
        <v>345844.60713333136</v>
      </c>
      <c r="CH254" s="5">
        <f t="shared" si="36"/>
        <v>1056084.548285055</v>
      </c>
    </row>
    <row r="255" spans="9:86" ht="14.25" customHeight="1">
      <c r="I255" s="150"/>
      <c r="J255" s="2">
        <v>250</v>
      </c>
      <c r="K255" s="118">
        <v>52444</v>
      </c>
      <c r="L255" s="5">
        <f t="shared" si="37"/>
        <v>371006.34375497425</v>
      </c>
      <c r="M255" s="5">
        <f t="shared" si="0"/>
        <v>4789.3246008246488</v>
      </c>
      <c r="N255" s="5">
        <f t="shared" si="1"/>
        <v>2238.6559875092007</v>
      </c>
      <c r="O255" s="35">
        <f t="shared" si="2"/>
        <v>7.2408119975038113E-2</v>
      </c>
      <c r="P255" s="5">
        <f t="shared" si="3"/>
        <v>2550.6686133154481</v>
      </c>
      <c r="Q255" s="35">
        <f t="shared" si="4"/>
        <v>8.2500000000000004E-2</v>
      </c>
      <c r="R255" s="5">
        <f t="shared" si="38"/>
        <v>268732.31223253498</v>
      </c>
      <c r="S255" s="5">
        <f t="shared" si="39"/>
        <v>928598.83797362703</v>
      </c>
      <c r="T255" s="5">
        <f t="shared" si="5"/>
        <v>368767.68776746508</v>
      </c>
      <c r="U255" s="5">
        <f t="shared" si="6"/>
        <v>1197331.1502061621</v>
      </c>
      <c r="V255" s="150"/>
      <c r="W255" s="2">
        <v>250</v>
      </c>
      <c r="X255" s="118">
        <v>52444</v>
      </c>
      <c r="Y255" s="5">
        <f t="shared" si="40"/>
        <v>366066.35969486745</v>
      </c>
      <c r="Z255" s="5">
        <f t="shared" si="41"/>
        <v>4677.7491584810314</v>
      </c>
      <c r="AA255" s="5">
        <f t="shared" si="7"/>
        <v>2237.3067605152482</v>
      </c>
      <c r="AB255" s="35">
        <f t="shared" si="8"/>
        <v>7.3341022509038289E-2</v>
      </c>
      <c r="AC255" s="5">
        <f t="shared" si="9"/>
        <v>2440.4423979657831</v>
      </c>
      <c r="AD255" s="35">
        <f t="shared" si="10"/>
        <v>0.08</v>
      </c>
      <c r="AE255" s="5">
        <f t="shared" si="42"/>
        <v>273670.94706564787</v>
      </c>
      <c r="AF255" s="5">
        <f t="shared" si="43"/>
        <v>895766.34255460987</v>
      </c>
      <c r="AG255" s="5">
        <f t="shared" si="11"/>
        <v>363829.05293435219</v>
      </c>
      <c r="AH255" s="5">
        <f t="shared" si="12"/>
        <v>1169437.2896202577</v>
      </c>
      <c r="AI255" s="150"/>
      <c r="AJ255" s="2">
        <v>250</v>
      </c>
      <c r="AK255" s="118">
        <v>52444</v>
      </c>
      <c r="AL255" s="5">
        <f t="shared" si="44"/>
        <v>361078.32014287479</v>
      </c>
      <c r="AM255" s="5">
        <f t="shared" si="45"/>
        <v>4567.1280654389093</v>
      </c>
      <c r="AN255" s="5">
        <f t="shared" si="13"/>
        <v>2235.1639145161762</v>
      </c>
      <c r="AO255" s="35">
        <f t="shared" si="14"/>
        <v>7.4282961556874846E-2</v>
      </c>
      <c r="AP255" s="5">
        <f t="shared" si="15"/>
        <v>2331.9641509227331</v>
      </c>
      <c r="AQ255" s="35">
        <f t="shared" si="16"/>
        <v>7.7499999999999999E-2</v>
      </c>
      <c r="AR255" s="5">
        <f t="shared" si="46"/>
        <v>278656.84377164132</v>
      </c>
      <c r="AS255" s="5">
        <f t="shared" si="47"/>
        <v>863125.17258808587</v>
      </c>
      <c r="AT255" s="5">
        <f t="shared" si="17"/>
        <v>358843.15622835862</v>
      </c>
      <c r="AU255" s="5">
        <f t="shared" si="18"/>
        <v>1141782.0163597271</v>
      </c>
      <c r="AV255" s="150"/>
      <c r="AW255" s="2">
        <v>250</v>
      </c>
      <c r="AX255" s="118">
        <v>52444</v>
      </c>
      <c r="AY255" s="5">
        <f t="shared" si="48"/>
        <v>356044.04226877628</v>
      </c>
      <c r="AZ255" s="5">
        <f t="shared" si="49"/>
        <v>4457.4924920239573</v>
      </c>
      <c r="BA255" s="5">
        <f t="shared" si="19"/>
        <v>2232.2172278441058</v>
      </c>
      <c r="BB255" s="35">
        <f t="shared" si="20"/>
        <v>7.5233969829800337E-2</v>
      </c>
      <c r="BC255" s="5">
        <f t="shared" si="21"/>
        <v>2225.2752641798515</v>
      </c>
      <c r="BD255" s="35">
        <f t="shared" si="22"/>
        <v>7.4999999999999997E-2</v>
      </c>
      <c r="BE255" s="5">
        <f t="shared" si="50"/>
        <v>283688.17495906755</v>
      </c>
      <c r="BF255" s="5">
        <f t="shared" si="51"/>
        <v>830684.94804692187</v>
      </c>
      <c r="BG255" s="5">
        <f t="shared" si="23"/>
        <v>353811.82504093216</v>
      </c>
      <c r="BH255" s="5">
        <f t="shared" si="24"/>
        <v>1114373.1230059895</v>
      </c>
      <c r="BI255" s="150"/>
      <c r="BJ255" s="2">
        <v>250</v>
      </c>
      <c r="BK255" s="118">
        <v>52444</v>
      </c>
      <c r="BL255" s="5">
        <f t="shared" si="52"/>
        <v>350965.45668993896</v>
      </c>
      <c r="BM255" s="5">
        <f t="shared" si="53"/>
        <v>4348.8737853582215</v>
      </c>
      <c r="BN255" s="5">
        <f t="shared" si="25"/>
        <v>2228.4574845231737</v>
      </c>
      <c r="BO255" s="35">
        <f t="shared" si="26"/>
        <v>7.6194079230717277E-2</v>
      </c>
      <c r="BP255" s="5">
        <f t="shared" si="27"/>
        <v>2120.4163008350479</v>
      </c>
      <c r="BQ255" s="35">
        <f t="shared" si="28"/>
        <v>7.2499999999999995E-2</v>
      </c>
      <c r="BR255" s="5">
        <f t="shared" si="54"/>
        <v>288763.00079458411</v>
      </c>
      <c r="BS255" s="5">
        <f t="shared" si="55"/>
        <v>798455.44554497092</v>
      </c>
      <c r="BT255" s="5">
        <f t="shared" si="29"/>
        <v>348736.99920541578</v>
      </c>
      <c r="BU255" s="5">
        <f t="shared" si="30"/>
        <v>1087218.4463395551</v>
      </c>
      <c r="BV255" s="150"/>
      <c r="BW255" s="2">
        <v>250</v>
      </c>
      <c r="BX255" s="118">
        <v>52444</v>
      </c>
      <c r="BY255" s="5">
        <f t="shared" si="56"/>
        <v>345844.60713333136</v>
      </c>
      <c r="BZ255" s="5">
        <f t="shared" si="57"/>
        <v>4241.3034067672888</v>
      </c>
      <c r="CA255" s="5">
        <f t="shared" si="31"/>
        <v>2223.8765318228561</v>
      </c>
      <c r="CB255" s="35">
        <f t="shared" si="32"/>
        <v>7.7163320842490349E-2</v>
      </c>
      <c r="CC255" s="5">
        <f t="shared" si="33"/>
        <v>2017.4268749444329</v>
      </c>
      <c r="CD255" s="35">
        <f t="shared" si="34"/>
        <v>7.0000000000000007E-2</v>
      </c>
      <c r="CE255" s="5">
        <f t="shared" si="58"/>
        <v>293879.26939849096</v>
      </c>
      <c r="CF255" s="5">
        <f t="shared" si="59"/>
        <v>766446.58229333139</v>
      </c>
      <c r="CG255" s="5">
        <f t="shared" si="35"/>
        <v>343620.73060150852</v>
      </c>
      <c r="CH255" s="5">
        <f t="shared" si="36"/>
        <v>1060325.8516918223</v>
      </c>
    </row>
    <row r="256" spans="9:86" ht="14.25" customHeight="1">
      <c r="I256" s="150"/>
      <c r="J256" s="2">
        <v>251</v>
      </c>
      <c r="K256" s="118">
        <v>52475</v>
      </c>
      <c r="L256" s="5">
        <f t="shared" si="37"/>
        <v>368767.68776746508</v>
      </c>
      <c r="M256" s="5">
        <f t="shared" si="0"/>
        <v>4789.3246008246488</v>
      </c>
      <c r="N256" s="5">
        <f t="shared" si="1"/>
        <v>2254.0467474233265</v>
      </c>
      <c r="O256" s="35">
        <f t="shared" si="2"/>
        <v>7.3348511451296158E-2</v>
      </c>
      <c r="P256" s="5">
        <f t="shared" si="3"/>
        <v>2535.2778534013223</v>
      </c>
      <c r="Q256" s="35">
        <f t="shared" si="4"/>
        <v>8.2500000000000004E-2</v>
      </c>
      <c r="R256" s="5">
        <f t="shared" si="38"/>
        <v>270986.35897995828</v>
      </c>
      <c r="S256" s="5">
        <f t="shared" si="39"/>
        <v>931134.11582702841</v>
      </c>
      <c r="T256" s="5">
        <f t="shared" si="5"/>
        <v>366513.64102004177</v>
      </c>
      <c r="U256" s="5">
        <f t="shared" si="6"/>
        <v>1202120.4748069867</v>
      </c>
      <c r="V256" s="150"/>
      <c r="W256" s="2">
        <v>251</v>
      </c>
      <c r="X256" s="118">
        <v>52475</v>
      </c>
      <c r="Y256" s="5">
        <f t="shared" si="40"/>
        <v>363829.05293435219</v>
      </c>
      <c r="Z256" s="5">
        <f t="shared" si="41"/>
        <v>4677.7491584810314</v>
      </c>
      <c r="AA256" s="5">
        <f t="shared" si="7"/>
        <v>2252.2221389186834</v>
      </c>
      <c r="AB256" s="35">
        <f t="shared" si="8"/>
        <v>7.4283967838876197E-2</v>
      </c>
      <c r="AC256" s="5">
        <f t="shared" si="9"/>
        <v>2425.527019562348</v>
      </c>
      <c r="AD256" s="35">
        <f t="shared" si="10"/>
        <v>0.08</v>
      </c>
      <c r="AE256" s="5">
        <f t="shared" si="42"/>
        <v>275923.16920456657</v>
      </c>
      <c r="AF256" s="5">
        <f t="shared" si="43"/>
        <v>898191.86957417219</v>
      </c>
      <c r="AG256" s="5">
        <f t="shared" si="11"/>
        <v>361576.83079543349</v>
      </c>
      <c r="AH256" s="5">
        <f t="shared" si="12"/>
        <v>1174115.0387787388</v>
      </c>
      <c r="AI256" s="150"/>
      <c r="AJ256" s="2">
        <v>251</v>
      </c>
      <c r="AK256" s="118">
        <v>52475</v>
      </c>
      <c r="AL256" s="5">
        <f t="shared" si="44"/>
        <v>358843.15622835862</v>
      </c>
      <c r="AM256" s="5">
        <f t="shared" si="45"/>
        <v>4567.1280654389093</v>
      </c>
      <c r="AN256" s="5">
        <f t="shared" si="13"/>
        <v>2249.5993481307601</v>
      </c>
      <c r="AO256" s="35">
        <f t="shared" si="14"/>
        <v>7.5228387971234073E-2</v>
      </c>
      <c r="AP256" s="5">
        <f t="shared" si="15"/>
        <v>2317.5287173081492</v>
      </c>
      <c r="AQ256" s="35">
        <f t="shared" si="16"/>
        <v>7.7499999999999986E-2</v>
      </c>
      <c r="AR256" s="5">
        <f t="shared" si="46"/>
        <v>280906.44311977207</v>
      </c>
      <c r="AS256" s="5">
        <f t="shared" si="47"/>
        <v>865442.70130539406</v>
      </c>
      <c r="AT256" s="5">
        <f t="shared" si="17"/>
        <v>356593.55688022787</v>
      </c>
      <c r="AU256" s="5">
        <f t="shared" si="18"/>
        <v>1146349.1444251661</v>
      </c>
      <c r="AV256" s="150"/>
      <c r="AW256" s="2">
        <v>251</v>
      </c>
      <c r="AX256" s="118">
        <v>52475</v>
      </c>
      <c r="AY256" s="5">
        <f t="shared" si="48"/>
        <v>353811.82504093216</v>
      </c>
      <c r="AZ256" s="5">
        <f t="shared" si="49"/>
        <v>4457.4924920239573</v>
      </c>
      <c r="BA256" s="5">
        <f t="shared" si="19"/>
        <v>2246.1685855181313</v>
      </c>
      <c r="BB256" s="35">
        <f t="shared" si="20"/>
        <v>7.6181803768427717E-2</v>
      </c>
      <c r="BC256" s="5">
        <f t="shared" si="21"/>
        <v>2211.323906505826</v>
      </c>
      <c r="BD256" s="35">
        <f t="shared" si="22"/>
        <v>7.5000000000000011E-2</v>
      </c>
      <c r="BE256" s="5">
        <f t="shared" si="50"/>
        <v>285934.34354458569</v>
      </c>
      <c r="BF256" s="5">
        <f t="shared" si="51"/>
        <v>832896.2719534277</v>
      </c>
      <c r="BG256" s="5">
        <f t="shared" si="23"/>
        <v>351565.65645541402</v>
      </c>
      <c r="BH256" s="5">
        <f t="shared" si="24"/>
        <v>1118830.6154980133</v>
      </c>
      <c r="BI256" s="150"/>
      <c r="BJ256" s="2">
        <v>251</v>
      </c>
      <c r="BK256" s="118">
        <v>52475</v>
      </c>
      <c r="BL256" s="5">
        <f t="shared" si="52"/>
        <v>348736.99920541578</v>
      </c>
      <c r="BM256" s="5">
        <f t="shared" si="53"/>
        <v>4348.8737853582215</v>
      </c>
      <c r="BN256" s="5">
        <f t="shared" si="25"/>
        <v>2241.9210818255015</v>
      </c>
      <c r="BO256" s="35">
        <f t="shared" si="26"/>
        <v>7.7144246361021684E-2</v>
      </c>
      <c r="BP256" s="5">
        <f t="shared" si="27"/>
        <v>2106.9527035327201</v>
      </c>
      <c r="BQ256" s="35">
        <f t="shared" si="28"/>
        <v>7.2499999999999981E-2</v>
      </c>
      <c r="BR256" s="5">
        <f t="shared" si="54"/>
        <v>291004.92187640961</v>
      </c>
      <c r="BS256" s="5">
        <f t="shared" si="55"/>
        <v>800562.39824850368</v>
      </c>
      <c r="BT256" s="5">
        <f t="shared" si="29"/>
        <v>346495.07812359027</v>
      </c>
      <c r="BU256" s="5">
        <f t="shared" si="30"/>
        <v>1091567.3201249132</v>
      </c>
      <c r="BV256" s="150"/>
      <c r="BW256" s="2">
        <v>251</v>
      </c>
      <c r="BX256" s="118">
        <v>52475</v>
      </c>
      <c r="BY256" s="5">
        <f t="shared" si="56"/>
        <v>343620.73060150852</v>
      </c>
      <c r="BZ256" s="5">
        <f t="shared" si="57"/>
        <v>4241.3034067672888</v>
      </c>
      <c r="CA256" s="5">
        <f t="shared" si="31"/>
        <v>2236.849144925156</v>
      </c>
      <c r="CB256" s="35">
        <f t="shared" si="32"/>
        <v>7.8115746078866038E-2</v>
      </c>
      <c r="CC256" s="5">
        <f t="shared" si="33"/>
        <v>2004.4542618421331</v>
      </c>
      <c r="CD256" s="35">
        <f t="shared" si="34"/>
        <v>7.0000000000000007E-2</v>
      </c>
      <c r="CE256" s="5">
        <f t="shared" si="58"/>
        <v>296116.11854341609</v>
      </c>
      <c r="CF256" s="5">
        <f t="shared" si="59"/>
        <v>768451.03655517357</v>
      </c>
      <c r="CG256" s="5">
        <f t="shared" si="35"/>
        <v>341383.88145658339</v>
      </c>
      <c r="CH256" s="5">
        <f t="shared" si="36"/>
        <v>1064567.1550985896</v>
      </c>
    </row>
    <row r="257" spans="9:86" ht="14.25" customHeight="1">
      <c r="I257" s="150"/>
      <c r="J257" s="2">
        <v>252</v>
      </c>
      <c r="K257" s="118">
        <v>52505</v>
      </c>
      <c r="L257" s="5">
        <f t="shared" si="37"/>
        <v>366513.64102004177</v>
      </c>
      <c r="M257" s="5">
        <f t="shared" si="0"/>
        <v>4789.3246008246488</v>
      </c>
      <c r="N257" s="5">
        <f t="shared" si="1"/>
        <v>2269.5433188118614</v>
      </c>
      <c r="O257" s="35">
        <f t="shared" si="2"/>
        <v>7.4306974632502409E-2</v>
      </c>
      <c r="P257" s="5">
        <f t="shared" si="3"/>
        <v>2519.7812820127874</v>
      </c>
      <c r="Q257" s="35">
        <f t="shared" si="4"/>
        <v>8.2500000000000018E-2</v>
      </c>
      <c r="R257" s="5">
        <f t="shared" si="38"/>
        <v>273255.90229877015</v>
      </c>
      <c r="S257" s="5">
        <f t="shared" si="39"/>
        <v>933653.89710904122</v>
      </c>
      <c r="T257" s="5">
        <f t="shared" si="5"/>
        <v>364244.09770122991</v>
      </c>
      <c r="U257" s="5">
        <f t="shared" si="6"/>
        <v>1206909.7994078114</v>
      </c>
      <c r="V257" s="150"/>
      <c r="W257" s="2">
        <v>252</v>
      </c>
      <c r="X257" s="118">
        <v>52505</v>
      </c>
      <c r="Y257" s="5">
        <f t="shared" si="40"/>
        <v>361576.83079543349</v>
      </c>
      <c r="Z257" s="5">
        <f t="shared" si="41"/>
        <v>4677.7491584810314</v>
      </c>
      <c r="AA257" s="5">
        <f t="shared" si="7"/>
        <v>2267.2369531781414</v>
      </c>
      <c r="AB257" s="35">
        <f t="shared" si="8"/>
        <v>7.5244985632196948E-2</v>
      </c>
      <c r="AC257" s="5">
        <f t="shared" si="9"/>
        <v>2410.5122053028899</v>
      </c>
      <c r="AD257" s="35">
        <f t="shared" si="10"/>
        <v>0.08</v>
      </c>
      <c r="AE257" s="5">
        <f t="shared" si="42"/>
        <v>278190.4061577447</v>
      </c>
      <c r="AF257" s="5">
        <f t="shared" si="43"/>
        <v>900602.38177947514</v>
      </c>
      <c r="AG257" s="5">
        <f t="shared" si="11"/>
        <v>359309.59384225536</v>
      </c>
      <c r="AH257" s="5">
        <f t="shared" si="12"/>
        <v>1178792.7879372197</v>
      </c>
      <c r="AI257" s="150"/>
      <c r="AJ257" s="2">
        <v>252</v>
      </c>
      <c r="AK257" s="118">
        <v>52505</v>
      </c>
      <c r="AL257" s="5">
        <f t="shared" si="44"/>
        <v>356593.55688022787</v>
      </c>
      <c r="AM257" s="5">
        <f t="shared" si="45"/>
        <v>4567.1280654389093</v>
      </c>
      <c r="AN257" s="5">
        <f t="shared" si="13"/>
        <v>2264.1280105874375</v>
      </c>
      <c r="AO257" s="35">
        <f t="shared" si="14"/>
        <v>7.6191887382235896E-2</v>
      </c>
      <c r="AP257" s="5">
        <f t="shared" si="15"/>
        <v>2303.0000548514718</v>
      </c>
      <c r="AQ257" s="35">
        <f t="shared" si="16"/>
        <v>7.7499999999999999E-2</v>
      </c>
      <c r="AR257" s="5">
        <f t="shared" si="46"/>
        <v>283170.57113035949</v>
      </c>
      <c r="AS257" s="5">
        <f t="shared" si="47"/>
        <v>867745.70136024558</v>
      </c>
      <c r="AT257" s="5">
        <f t="shared" si="17"/>
        <v>354329.42886964045</v>
      </c>
      <c r="AU257" s="5">
        <f t="shared" si="18"/>
        <v>1150916.272490605</v>
      </c>
      <c r="AV257" s="150"/>
      <c r="AW257" s="2">
        <v>252</v>
      </c>
      <c r="AX257" s="118">
        <v>52505</v>
      </c>
      <c r="AY257" s="5">
        <f t="shared" si="48"/>
        <v>351565.65645541402</v>
      </c>
      <c r="AZ257" s="5">
        <f t="shared" si="49"/>
        <v>4457.4924920239573</v>
      </c>
      <c r="BA257" s="5">
        <f t="shared" si="19"/>
        <v>2260.2071391776199</v>
      </c>
      <c r="BB257" s="35">
        <f t="shared" si="20"/>
        <v>7.7147711023847251E-2</v>
      </c>
      <c r="BC257" s="5">
        <f t="shared" si="21"/>
        <v>2197.2853528463374</v>
      </c>
      <c r="BD257" s="35">
        <f t="shared" si="22"/>
        <v>7.4999999999999997E-2</v>
      </c>
      <c r="BE257" s="5">
        <f t="shared" si="50"/>
        <v>288194.55068376329</v>
      </c>
      <c r="BF257" s="5">
        <f t="shared" si="51"/>
        <v>835093.55730627407</v>
      </c>
      <c r="BG257" s="5">
        <f t="shared" si="23"/>
        <v>349305.44931623642</v>
      </c>
      <c r="BH257" s="5">
        <f t="shared" si="24"/>
        <v>1123288.1079900374</v>
      </c>
      <c r="BI257" s="150"/>
      <c r="BJ257" s="2">
        <v>252</v>
      </c>
      <c r="BK257" s="118">
        <v>52505</v>
      </c>
      <c r="BL257" s="5">
        <f t="shared" si="52"/>
        <v>346495.07812359027</v>
      </c>
      <c r="BM257" s="5">
        <f t="shared" si="53"/>
        <v>4348.8737853582215</v>
      </c>
      <c r="BN257" s="5">
        <f t="shared" si="25"/>
        <v>2255.4660216948637</v>
      </c>
      <c r="BO257" s="35">
        <f t="shared" si="26"/>
        <v>7.811248692740283E-2</v>
      </c>
      <c r="BP257" s="5">
        <f t="shared" si="27"/>
        <v>2093.4077636633579</v>
      </c>
      <c r="BQ257" s="35">
        <f t="shared" si="28"/>
        <v>7.2499999999999995E-2</v>
      </c>
      <c r="BR257" s="5">
        <f t="shared" si="54"/>
        <v>293260.3878981045</v>
      </c>
      <c r="BS257" s="5">
        <f t="shared" si="55"/>
        <v>802655.80601216701</v>
      </c>
      <c r="BT257" s="5">
        <f t="shared" si="29"/>
        <v>344239.61210189539</v>
      </c>
      <c r="BU257" s="5">
        <f t="shared" si="30"/>
        <v>1095916.1939102714</v>
      </c>
      <c r="BV257" s="150"/>
      <c r="BW257" s="2">
        <v>252</v>
      </c>
      <c r="BX257" s="118">
        <v>52505</v>
      </c>
      <c r="BY257" s="5">
        <f t="shared" si="56"/>
        <v>341383.88145658339</v>
      </c>
      <c r="BZ257" s="5">
        <f t="shared" si="57"/>
        <v>4241.3034067672888</v>
      </c>
      <c r="CA257" s="5">
        <f t="shared" si="31"/>
        <v>2249.8974316038857</v>
      </c>
      <c r="CB257" s="35">
        <f t="shared" si="32"/>
        <v>7.9086244681649639E-2</v>
      </c>
      <c r="CC257" s="5">
        <f t="shared" si="33"/>
        <v>1991.4059751634031</v>
      </c>
      <c r="CD257" s="35">
        <f t="shared" si="34"/>
        <v>7.0000000000000007E-2</v>
      </c>
      <c r="CE257" s="5">
        <f t="shared" si="58"/>
        <v>298366.01597501995</v>
      </c>
      <c r="CF257" s="5">
        <f t="shared" si="59"/>
        <v>770442.44253033702</v>
      </c>
      <c r="CG257" s="5">
        <f t="shared" si="35"/>
        <v>339133.98402497952</v>
      </c>
      <c r="CH257" s="5">
        <f t="shared" si="36"/>
        <v>1068808.4585053569</v>
      </c>
    </row>
    <row r="258" spans="9:86" ht="14.25" customHeight="1">
      <c r="I258" s="150"/>
      <c r="J258" s="2">
        <v>253</v>
      </c>
      <c r="K258" s="118">
        <v>52536</v>
      </c>
      <c r="L258" s="5">
        <f t="shared" si="37"/>
        <v>364244.09770122991</v>
      </c>
      <c r="M258" s="5">
        <f t="shared" si="0"/>
        <v>4789.3246008246488</v>
      </c>
      <c r="N258" s="5">
        <f t="shared" si="1"/>
        <v>2285.1464291286929</v>
      </c>
      <c r="O258" s="35">
        <f t="shared" si="2"/>
        <v>7.5284012349424334E-2</v>
      </c>
      <c r="P258" s="5">
        <f t="shared" si="3"/>
        <v>2504.1781716959558</v>
      </c>
      <c r="Q258" s="35">
        <f t="shared" si="4"/>
        <v>8.2500000000000018E-2</v>
      </c>
      <c r="R258" s="5">
        <f t="shared" si="38"/>
        <v>275541.04872789886</v>
      </c>
      <c r="S258" s="5">
        <f t="shared" si="39"/>
        <v>936158.07528073713</v>
      </c>
      <c r="T258" s="5">
        <f t="shared" si="5"/>
        <v>361958.9512721012</v>
      </c>
      <c r="U258" s="5">
        <f t="shared" si="6"/>
        <v>1211699.124008636</v>
      </c>
      <c r="V258" s="150"/>
      <c r="W258" s="2">
        <v>253</v>
      </c>
      <c r="X258" s="118">
        <v>52536</v>
      </c>
      <c r="Y258" s="5">
        <f t="shared" si="40"/>
        <v>359309.59384225536</v>
      </c>
      <c r="Z258" s="5">
        <f t="shared" si="41"/>
        <v>4677.7491584810314</v>
      </c>
      <c r="AA258" s="5">
        <f t="shared" si="7"/>
        <v>2282.3518661993289</v>
      </c>
      <c r="AB258" s="35">
        <f t="shared" si="8"/>
        <v>7.622457864683671E-2</v>
      </c>
      <c r="AC258" s="5">
        <f t="shared" si="9"/>
        <v>2395.3972922817024</v>
      </c>
      <c r="AD258" s="35">
        <f t="shared" si="10"/>
        <v>0.08</v>
      </c>
      <c r="AE258" s="5">
        <f t="shared" si="42"/>
        <v>280472.75802394404</v>
      </c>
      <c r="AF258" s="5">
        <f t="shared" si="43"/>
        <v>902997.77907175687</v>
      </c>
      <c r="AG258" s="5">
        <f t="shared" si="11"/>
        <v>357027.24197605602</v>
      </c>
      <c r="AH258" s="5">
        <f t="shared" si="12"/>
        <v>1183470.5370957009</v>
      </c>
      <c r="AI258" s="150"/>
      <c r="AJ258" s="2">
        <v>253</v>
      </c>
      <c r="AK258" s="118">
        <v>52536</v>
      </c>
      <c r="AL258" s="5">
        <f t="shared" si="44"/>
        <v>354329.42886964045</v>
      </c>
      <c r="AM258" s="5">
        <f t="shared" si="45"/>
        <v>4567.1280654389093</v>
      </c>
      <c r="AN258" s="5">
        <f t="shared" si="13"/>
        <v>2278.750503989148</v>
      </c>
      <c r="AO258" s="35">
        <f t="shared" si="14"/>
        <v>7.7173962476399724E-2</v>
      </c>
      <c r="AP258" s="5">
        <f t="shared" si="15"/>
        <v>2288.3775614497613</v>
      </c>
      <c r="AQ258" s="35">
        <f t="shared" si="16"/>
        <v>7.7499999999999999E-2</v>
      </c>
      <c r="AR258" s="5">
        <f t="shared" si="46"/>
        <v>285449.32163434866</v>
      </c>
      <c r="AS258" s="5">
        <f t="shared" si="47"/>
        <v>870034.07892169536</v>
      </c>
      <c r="AT258" s="5">
        <f t="shared" si="17"/>
        <v>352050.67836565129</v>
      </c>
      <c r="AU258" s="5">
        <f t="shared" si="18"/>
        <v>1155483.400556044</v>
      </c>
      <c r="AV258" s="150"/>
      <c r="AW258" s="2">
        <v>253</v>
      </c>
      <c r="AX258" s="118">
        <v>52536</v>
      </c>
      <c r="AY258" s="5">
        <f t="shared" si="48"/>
        <v>349305.44931623642</v>
      </c>
      <c r="AZ258" s="5">
        <f t="shared" si="49"/>
        <v>4457.4924920239573</v>
      </c>
      <c r="BA258" s="5">
        <f t="shared" si="19"/>
        <v>2274.3334337974798</v>
      </c>
      <c r="BB258" s="35">
        <f t="shared" si="20"/>
        <v>7.8132194212812048E-2</v>
      </c>
      <c r="BC258" s="5">
        <f t="shared" si="21"/>
        <v>2183.1590582264776</v>
      </c>
      <c r="BD258" s="35">
        <f t="shared" si="22"/>
        <v>7.4999999999999997E-2</v>
      </c>
      <c r="BE258" s="5">
        <f t="shared" si="50"/>
        <v>290468.88411756075</v>
      </c>
      <c r="BF258" s="5">
        <f t="shared" si="51"/>
        <v>837276.71636450058</v>
      </c>
      <c r="BG258" s="5">
        <f t="shared" si="23"/>
        <v>347031.11588243896</v>
      </c>
      <c r="BH258" s="5">
        <f t="shared" si="24"/>
        <v>1127745.6004820613</v>
      </c>
      <c r="BI258" s="150"/>
      <c r="BJ258" s="2">
        <v>253</v>
      </c>
      <c r="BK258" s="118">
        <v>52536</v>
      </c>
      <c r="BL258" s="5">
        <f t="shared" si="52"/>
        <v>344239.61210189539</v>
      </c>
      <c r="BM258" s="5">
        <f t="shared" si="53"/>
        <v>4348.8737853582215</v>
      </c>
      <c r="BN258" s="5">
        <f t="shared" si="25"/>
        <v>2269.0927955759371</v>
      </c>
      <c r="BO258" s="35">
        <f t="shared" si="26"/>
        <v>7.9099303478332383E-2</v>
      </c>
      <c r="BP258" s="5">
        <f t="shared" si="27"/>
        <v>2079.7809897822845</v>
      </c>
      <c r="BQ258" s="35">
        <f t="shared" si="28"/>
        <v>7.2499999999999995E-2</v>
      </c>
      <c r="BR258" s="5">
        <f t="shared" si="54"/>
        <v>295529.48069368041</v>
      </c>
      <c r="BS258" s="5">
        <f t="shared" si="55"/>
        <v>804735.58700194932</v>
      </c>
      <c r="BT258" s="5">
        <f t="shared" si="29"/>
        <v>341970.51930631947</v>
      </c>
      <c r="BU258" s="5">
        <f t="shared" si="30"/>
        <v>1100265.0676956298</v>
      </c>
      <c r="BV258" s="150"/>
      <c r="BW258" s="2">
        <v>253</v>
      </c>
      <c r="BX258" s="118">
        <v>52536</v>
      </c>
      <c r="BY258" s="5">
        <f t="shared" si="56"/>
        <v>339133.98402497952</v>
      </c>
      <c r="BZ258" s="5">
        <f t="shared" si="57"/>
        <v>4241.3034067672888</v>
      </c>
      <c r="CA258" s="5">
        <f t="shared" si="31"/>
        <v>2263.0218332882414</v>
      </c>
      <c r="CB258" s="35">
        <f t="shared" si="32"/>
        <v>8.0075319132448419E-2</v>
      </c>
      <c r="CC258" s="5">
        <f t="shared" si="33"/>
        <v>1978.2815734790472</v>
      </c>
      <c r="CD258" s="35">
        <f t="shared" si="34"/>
        <v>7.0000000000000007E-2</v>
      </c>
      <c r="CE258" s="5">
        <f t="shared" si="58"/>
        <v>300629.0378083082</v>
      </c>
      <c r="CF258" s="5">
        <f t="shared" si="59"/>
        <v>772420.72410381609</v>
      </c>
      <c r="CG258" s="5">
        <f t="shared" si="35"/>
        <v>336870.96219169127</v>
      </c>
      <c r="CH258" s="5">
        <f t="shared" si="36"/>
        <v>1073049.7619121242</v>
      </c>
    </row>
    <row r="259" spans="9:86" ht="14.25" customHeight="1">
      <c r="I259" s="150"/>
      <c r="J259" s="2">
        <v>254</v>
      </c>
      <c r="K259" s="118">
        <v>52566</v>
      </c>
      <c r="L259" s="5">
        <f t="shared" si="37"/>
        <v>361958.9512721012</v>
      </c>
      <c r="M259" s="5">
        <f t="shared" si="0"/>
        <v>4789.3246008246488</v>
      </c>
      <c r="N259" s="5">
        <f t="shared" si="1"/>
        <v>2300.8568108289528</v>
      </c>
      <c r="O259" s="35">
        <f t="shared" si="2"/>
        <v>7.6280146223518905E-2</v>
      </c>
      <c r="P259" s="5">
        <f t="shared" si="3"/>
        <v>2488.467789995696</v>
      </c>
      <c r="Q259" s="35">
        <f t="shared" si="4"/>
        <v>8.2500000000000018E-2</v>
      </c>
      <c r="R259" s="5">
        <f t="shared" si="38"/>
        <v>277841.90553872782</v>
      </c>
      <c r="S259" s="5">
        <f t="shared" si="39"/>
        <v>938646.54307073285</v>
      </c>
      <c r="T259" s="5">
        <f t="shared" si="5"/>
        <v>359658.09446127224</v>
      </c>
      <c r="U259" s="5">
        <f t="shared" si="6"/>
        <v>1216488.4486094606</v>
      </c>
      <c r="V259" s="150"/>
      <c r="W259" s="2">
        <v>254</v>
      </c>
      <c r="X259" s="118">
        <v>52566</v>
      </c>
      <c r="Y259" s="5">
        <f t="shared" si="40"/>
        <v>357027.24197605602</v>
      </c>
      <c r="Z259" s="5">
        <f t="shared" si="41"/>
        <v>4677.7491584810314</v>
      </c>
      <c r="AA259" s="5">
        <f t="shared" si="7"/>
        <v>2297.5675453073245</v>
      </c>
      <c r="AB259" s="35">
        <f t="shared" si="8"/>
        <v>7.7223268429295167E-2</v>
      </c>
      <c r="AC259" s="5">
        <f t="shared" si="9"/>
        <v>2380.1816131737069</v>
      </c>
      <c r="AD259" s="35">
        <f t="shared" si="10"/>
        <v>0.08</v>
      </c>
      <c r="AE259" s="5">
        <f t="shared" si="42"/>
        <v>282770.32556925138</v>
      </c>
      <c r="AF259" s="5">
        <f t="shared" si="43"/>
        <v>905377.96068493056</v>
      </c>
      <c r="AG259" s="5">
        <f t="shared" si="11"/>
        <v>354729.67443074868</v>
      </c>
      <c r="AH259" s="5">
        <f t="shared" si="12"/>
        <v>1188148.286254182</v>
      </c>
      <c r="AI259" s="150"/>
      <c r="AJ259" s="2">
        <v>254</v>
      </c>
      <c r="AK259" s="118">
        <v>52566</v>
      </c>
      <c r="AL259" s="5">
        <f t="shared" si="44"/>
        <v>352050.67836565129</v>
      </c>
      <c r="AM259" s="5">
        <f t="shared" si="45"/>
        <v>4567.1280654389093</v>
      </c>
      <c r="AN259" s="5">
        <f t="shared" si="13"/>
        <v>2293.4674343274114</v>
      </c>
      <c r="AO259" s="35">
        <f t="shared" si="14"/>
        <v>7.8175134726893206E-2</v>
      </c>
      <c r="AP259" s="5">
        <f t="shared" si="15"/>
        <v>2273.6606311114979</v>
      </c>
      <c r="AQ259" s="35">
        <f t="shared" si="16"/>
        <v>7.7499999999999999E-2</v>
      </c>
      <c r="AR259" s="5">
        <f t="shared" si="46"/>
        <v>287742.78906867607</v>
      </c>
      <c r="AS259" s="5">
        <f t="shared" si="47"/>
        <v>872307.73955280683</v>
      </c>
      <c r="AT259" s="5">
        <f t="shared" si="17"/>
        <v>349757.21093132388</v>
      </c>
      <c r="AU259" s="5">
        <f t="shared" si="18"/>
        <v>1160050.5286214829</v>
      </c>
      <c r="AV259" s="150"/>
      <c r="AW259" s="2">
        <v>254</v>
      </c>
      <c r="AX259" s="118">
        <v>52566</v>
      </c>
      <c r="AY259" s="5">
        <f t="shared" si="48"/>
        <v>347031.11588243896</v>
      </c>
      <c r="AZ259" s="5">
        <f t="shared" si="49"/>
        <v>4457.4924920239573</v>
      </c>
      <c r="BA259" s="5">
        <f t="shared" si="19"/>
        <v>2288.5480177587142</v>
      </c>
      <c r="BB259" s="35">
        <f t="shared" si="20"/>
        <v>7.9135774736717998E-2</v>
      </c>
      <c r="BC259" s="5">
        <f t="shared" si="21"/>
        <v>2168.9444742652431</v>
      </c>
      <c r="BD259" s="35">
        <f t="shared" si="22"/>
        <v>7.4999999999999983E-2</v>
      </c>
      <c r="BE259" s="5">
        <f t="shared" si="50"/>
        <v>292757.43213531945</v>
      </c>
      <c r="BF259" s="5">
        <f t="shared" si="51"/>
        <v>839445.66083876579</v>
      </c>
      <c r="BG259" s="5">
        <f t="shared" si="23"/>
        <v>344742.56786468026</v>
      </c>
      <c r="BH259" s="5">
        <f t="shared" si="24"/>
        <v>1132203.0929740854</v>
      </c>
      <c r="BI259" s="150"/>
      <c r="BJ259" s="2">
        <v>254</v>
      </c>
      <c r="BK259" s="118">
        <v>52566</v>
      </c>
      <c r="BL259" s="5">
        <f t="shared" si="52"/>
        <v>341970.51930631947</v>
      </c>
      <c r="BM259" s="5">
        <f t="shared" si="53"/>
        <v>4348.8737853582215</v>
      </c>
      <c r="BN259" s="5">
        <f t="shared" si="25"/>
        <v>2282.8018978825412</v>
      </c>
      <c r="BO259" s="35">
        <f t="shared" si="26"/>
        <v>8.0105217344927634E-2</v>
      </c>
      <c r="BP259" s="5">
        <f t="shared" si="27"/>
        <v>2066.0718874756803</v>
      </c>
      <c r="BQ259" s="35">
        <f t="shared" si="28"/>
        <v>7.2500000000000009E-2</v>
      </c>
      <c r="BR259" s="5">
        <f t="shared" si="54"/>
        <v>297812.28259156295</v>
      </c>
      <c r="BS259" s="5">
        <f t="shared" si="55"/>
        <v>806801.65888942499</v>
      </c>
      <c r="BT259" s="5">
        <f t="shared" si="29"/>
        <v>339687.71740843693</v>
      </c>
      <c r="BU259" s="5">
        <f t="shared" si="30"/>
        <v>1104613.9414809879</v>
      </c>
      <c r="BV259" s="150"/>
      <c r="BW259" s="2">
        <v>254</v>
      </c>
      <c r="BX259" s="118">
        <v>52566</v>
      </c>
      <c r="BY259" s="5">
        <f t="shared" si="56"/>
        <v>336870.96219169127</v>
      </c>
      <c r="BZ259" s="5">
        <f t="shared" si="57"/>
        <v>4241.3034067672888</v>
      </c>
      <c r="CA259" s="5">
        <f t="shared" si="31"/>
        <v>2276.2227939824229</v>
      </c>
      <c r="CB259" s="35">
        <f t="shared" si="32"/>
        <v>8.1083490693525787E-2</v>
      </c>
      <c r="CC259" s="5">
        <f t="shared" si="33"/>
        <v>1965.0806127848659</v>
      </c>
      <c r="CD259" s="35">
        <f t="shared" si="34"/>
        <v>7.0000000000000007E-2</v>
      </c>
      <c r="CE259" s="5">
        <f t="shared" si="58"/>
        <v>302905.26060229063</v>
      </c>
      <c r="CF259" s="5">
        <f t="shared" si="59"/>
        <v>774385.80471660092</v>
      </c>
      <c r="CG259" s="5">
        <f t="shared" si="35"/>
        <v>334594.73939770885</v>
      </c>
      <c r="CH259" s="5">
        <f t="shared" si="36"/>
        <v>1077291.0653188915</v>
      </c>
    </row>
    <row r="260" spans="9:86" ht="14.25" customHeight="1">
      <c r="I260" s="150"/>
      <c r="J260" s="2">
        <v>255</v>
      </c>
      <c r="K260" s="118">
        <v>52597</v>
      </c>
      <c r="L260" s="5">
        <f t="shared" si="37"/>
        <v>359658.09446127224</v>
      </c>
      <c r="M260" s="5">
        <f t="shared" si="0"/>
        <v>4789.3246008246488</v>
      </c>
      <c r="N260" s="5">
        <f t="shared" si="1"/>
        <v>2316.6752014034023</v>
      </c>
      <c r="O260" s="35">
        <f t="shared" si="2"/>
        <v>7.7295917553259263E-2</v>
      </c>
      <c r="P260" s="5">
        <f t="shared" si="3"/>
        <v>2472.6493994212465</v>
      </c>
      <c r="Q260" s="35">
        <f t="shared" si="4"/>
        <v>8.249999999999999E-2</v>
      </c>
      <c r="R260" s="5">
        <f t="shared" si="38"/>
        <v>280158.5807401312</v>
      </c>
      <c r="S260" s="5">
        <f t="shared" si="39"/>
        <v>941119.19247015414</v>
      </c>
      <c r="T260" s="5">
        <f t="shared" si="5"/>
        <v>357341.41925986885</v>
      </c>
      <c r="U260" s="5">
        <f t="shared" si="6"/>
        <v>1221277.7732102852</v>
      </c>
      <c r="V260" s="150"/>
      <c r="W260" s="2">
        <v>255</v>
      </c>
      <c r="X260" s="118">
        <v>52597</v>
      </c>
      <c r="Y260" s="5">
        <f t="shared" si="40"/>
        <v>354729.67443074868</v>
      </c>
      <c r="Z260" s="5">
        <f t="shared" si="41"/>
        <v>4677.7491584810314</v>
      </c>
      <c r="AA260" s="5">
        <f t="shared" si="7"/>
        <v>2312.8846622760402</v>
      </c>
      <c r="AB260" s="35">
        <f t="shared" si="8"/>
        <v>7.824159620097082E-2</v>
      </c>
      <c r="AC260" s="5">
        <f t="shared" si="9"/>
        <v>2364.8644962049912</v>
      </c>
      <c r="AD260" s="35">
        <f t="shared" si="10"/>
        <v>7.9999999999999988E-2</v>
      </c>
      <c r="AE260" s="5">
        <f t="shared" si="42"/>
        <v>285083.2102315274</v>
      </c>
      <c r="AF260" s="5">
        <f t="shared" si="43"/>
        <v>907742.82518113556</v>
      </c>
      <c r="AG260" s="5">
        <f t="shared" si="11"/>
        <v>352416.78976847266</v>
      </c>
      <c r="AH260" s="5">
        <f t="shared" si="12"/>
        <v>1192826.0354126629</v>
      </c>
      <c r="AI260" s="150"/>
      <c r="AJ260" s="2">
        <v>255</v>
      </c>
      <c r="AK260" s="118">
        <v>52597</v>
      </c>
      <c r="AL260" s="5">
        <f t="shared" si="44"/>
        <v>349757.21093132388</v>
      </c>
      <c r="AM260" s="5">
        <f t="shared" si="45"/>
        <v>4567.1280654389093</v>
      </c>
      <c r="AN260" s="5">
        <f t="shared" si="13"/>
        <v>2308.2794115074425</v>
      </c>
      <c r="AO260" s="35">
        <f t="shared" si="14"/>
        <v>7.9195945279676244E-2</v>
      </c>
      <c r="AP260" s="5">
        <f t="shared" si="15"/>
        <v>2258.8486539314667</v>
      </c>
      <c r="AQ260" s="35">
        <f t="shared" si="16"/>
        <v>7.7499999999999999E-2</v>
      </c>
      <c r="AR260" s="5">
        <f t="shared" si="46"/>
        <v>290051.06848018349</v>
      </c>
      <c r="AS260" s="5">
        <f t="shared" si="47"/>
        <v>874566.58820673835</v>
      </c>
      <c r="AT260" s="5">
        <f t="shared" si="17"/>
        <v>347448.93151981645</v>
      </c>
      <c r="AU260" s="5">
        <f t="shared" si="18"/>
        <v>1164617.6566869218</v>
      </c>
      <c r="AV260" s="150"/>
      <c r="AW260" s="2">
        <v>255</v>
      </c>
      <c r="AX260" s="118">
        <v>52597</v>
      </c>
      <c r="AY260" s="5">
        <f t="shared" si="48"/>
        <v>344742.56786468026</v>
      </c>
      <c r="AZ260" s="5">
        <f t="shared" si="49"/>
        <v>4457.4924920239573</v>
      </c>
      <c r="BA260" s="5">
        <f t="shared" si="19"/>
        <v>2302.8514428697058</v>
      </c>
      <c r="BB260" s="35">
        <f t="shared" si="20"/>
        <v>8.0158993667656275E-2</v>
      </c>
      <c r="BC260" s="5">
        <f t="shared" si="21"/>
        <v>2154.6410491542515</v>
      </c>
      <c r="BD260" s="35">
        <f t="shared" si="22"/>
        <v>7.4999999999999997E-2</v>
      </c>
      <c r="BE260" s="5">
        <f t="shared" si="50"/>
        <v>295060.28357818915</v>
      </c>
      <c r="BF260" s="5">
        <f t="shared" si="51"/>
        <v>841600.30188792001</v>
      </c>
      <c r="BG260" s="5">
        <f t="shared" si="23"/>
        <v>342439.71642181056</v>
      </c>
      <c r="BH260" s="5">
        <f t="shared" si="24"/>
        <v>1136660.5854661092</v>
      </c>
      <c r="BI260" s="150"/>
      <c r="BJ260" s="2">
        <v>255</v>
      </c>
      <c r="BK260" s="118">
        <v>52597</v>
      </c>
      <c r="BL260" s="5">
        <f t="shared" si="52"/>
        <v>339687.71740843693</v>
      </c>
      <c r="BM260" s="5">
        <f t="shared" si="53"/>
        <v>4348.8737853582215</v>
      </c>
      <c r="BN260" s="5">
        <f t="shared" si="25"/>
        <v>2296.5938260155817</v>
      </c>
      <c r="BO260" s="35">
        <f t="shared" si="26"/>
        <v>8.1130769526912797E-2</v>
      </c>
      <c r="BP260" s="5">
        <f t="shared" si="27"/>
        <v>2052.2799593426398</v>
      </c>
      <c r="BQ260" s="35">
        <f t="shared" si="28"/>
        <v>7.2499999999999995E-2</v>
      </c>
      <c r="BR260" s="5">
        <f t="shared" si="54"/>
        <v>300108.87641757855</v>
      </c>
      <c r="BS260" s="5">
        <f t="shared" si="55"/>
        <v>808853.93884876766</v>
      </c>
      <c r="BT260" s="5">
        <f t="shared" si="29"/>
        <v>337391.12358242134</v>
      </c>
      <c r="BU260" s="5">
        <f t="shared" si="30"/>
        <v>1108962.8152663461</v>
      </c>
      <c r="BV260" s="150"/>
      <c r="BW260" s="2">
        <v>255</v>
      </c>
      <c r="BX260" s="118">
        <v>52597</v>
      </c>
      <c r="BY260" s="5">
        <f t="shared" si="56"/>
        <v>334594.73939770885</v>
      </c>
      <c r="BZ260" s="5">
        <f t="shared" si="57"/>
        <v>4241.3034067672888</v>
      </c>
      <c r="CA260" s="5">
        <f t="shared" si="31"/>
        <v>2289.5007602806536</v>
      </c>
      <c r="CB260" s="35">
        <f t="shared" si="32"/>
        <v>8.2111300293670947E-2</v>
      </c>
      <c r="CC260" s="5">
        <f t="shared" si="33"/>
        <v>1951.802646486635</v>
      </c>
      <c r="CD260" s="35">
        <f t="shared" si="34"/>
        <v>7.0000000000000007E-2</v>
      </c>
      <c r="CE260" s="5">
        <f t="shared" si="58"/>
        <v>305194.76136257127</v>
      </c>
      <c r="CF260" s="5">
        <f t="shared" si="59"/>
        <v>776337.60736308759</v>
      </c>
      <c r="CG260" s="5">
        <f t="shared" si="35"/>
        <v>332305.23863742821</v>
      </c>
      <c r="CH260" s="5">
        <f t="shared" si="36"/>
        <v>1081532.3687256589</v>
      </c>
    </row>
    <row r="261" spans="9:86" ht="14.25" customHeight="1">
      <c r="I261" s="150"/>
      <c r="J261" s="2">
        <v>256</v>
      </c>
      <c r="K261" s="118">
        <v>52628</v>
      </c>
      <c r="L261" s="5">
        <f t="shared" si="37"/>
        <v>357341.41925986885</v>
      </c>
      <c r="M261" s="5">
        <f t="shared" ref="M261:M365" si="67">$L$6/((($N$2)-1)/($N$1*$N$2))</f>
        <v>4789.3246008246488</v>
      </c>
      <c r="N261" s="5">
        <f t="shared" ref="N261:N365" si="68">M261-P261</f>
        <v>2332.6023434130502</v>
      </c>
      <c r="O261" s="35">
        <f t="shared" ref="O261:O365" si="69">(N261/L261)*12</f>
        <v>7.8331888251108622E-2</v>
      </c>
      <c r="P261" s="5">
        <f t="shared" ref="P261:P365" si="70">L261*($K$1/12)</f>
        <v>2456.7222574115985</v>
      </c>
      <c r="Q261" s="35">
        <f t="shared" ref="Q261:Q365" si="71">(P261/L261)*12</f>
        <v>8.2500000000000018E-2</v>
      </c>
      <c r="R261" s="5">
        <f t="shared" si="38"/>
        <v>282491.18308354425</v>
      </c>
      <c r="S261" s="5">
        <f t="shared" si="39"/>
        <v>943575.91472756572</v>
      </c>
      <c r="T261" s="5">
        <f t="shared" ref="T261:T365" si="72">L261-N261</f>
        <v>355008.81691645581</v>
      </c>
      <c r="U261" s="5">
        <f t="shared" ref="U261:U365" si="73">R261+S261</f>
        <v>1226067.0978111099</v>
      </c>
      <c r="V261" s="150"/>
      <c r="W261" s="2">
        <v>256</v>
      </c>
      <c r="X261" s="118">
        <v>52628</v>
      </c>
      <c r="Y261" s="5">
        <f t="shared" si="40"/>
        <v>352416.78976847266</v>
      </c>
      <c r="Z261" s="5">
        <f t="shared" si="41"/>
        <v>4677.7491584810314</v>
      </c>
      <c r="AA261" s="5">
        <f t="shared" ref="AA261:AA365" si="74">Z261-AC261</f>
        <v>2328.30389335788</v>
      </c>
      <c r="AB261" s="35">
        <f t="shared" ref="AB261:AB365" si="75">(AA261/Y261)*12</f>
        <v>7.9280123795038474E-2</v>
      </c>
      <c r="AC261" s="5">
        <f t="shared" ref="AC261:AC365" si="76">Y261*($X$1/12)</f>
        <v>2349.4452651231513</v>
      </c>
      <c r="AD261" s="35">
        <f t="shared" ref="AD261:AD365" si="77">(AC261/Y261)*12</f>
        <v>0.08</v>
      </c>
      <c r="AE261" s="5">
        <f t="shared" si="42"/>
        <v>287411.51412488526</v>
      </c>
      <c r="AF261" s="5">
        <f t="shared" si="43"/>
        <v>910092.27044625871</v>
      </c>
      <c r="AG261" s="5">
        <f t="shared" ref="AG261:AG365" si="78">Y261-AA261</f>
        <v>350088.4858751148</v>
      </c>
      <c r="AH261" s="5">
        <f t="shared" ref="AH261:AH365" si="79">AE261+AF261</f>
        <v>1197503.784571144</v>
      </c>
      <c r="AI261" s="150"/>
      <c r="AJ261" s="2">
        <v>256</v>
      </c>
      <c r="AK261" s="118">
        <v>52628</v>
      </c>
      <c r="AL261" s="5">
        <f t="shared" si="44"/>
        <v>347448.93151981645</v>
      </c>
      <c r="AM261" s="5">
        <f t="shared" si="45"/>
        <v>4567.1280654389093</v>
      </c>
      <c r="AN261" s="5">
        <f t="shared" ref="AN261:AN365" si="80">AM261-AP261</f>
        <v>2323.1870493734282</v>
      </c>
      <c r="AO261" s="35">
        <f t="shared" ref="AO261:AO365" si="81">(AN261/AL261)*12</f>
        <v>8.0236955890282041E-2</v>
      </c>
      <c r="AP261" s="5">
        <f t="shared" ref="AP261:AP365" si="82">AL261*($AK$1/12)</f>
        <v>2243.9410160654811</v>
      </c>
      <c r="AQ261" s="35">
        <f t="shared" ref="AQ261:AQ365" si="83">(AP261/AL261)*12</f>
        <v>7.7499999999999999E-2</v>
      </c>
      <c r="AR261" s="5">
        <f t="shared" si="46"/>
        <v>292374.25552955689</v>
      </c>
      <c r="AS261" s="5">
        <f t="shared" si="47"/>
        <v>876810.52922280389</v>
      </c>
      <c r="AT261" s="5">
        <f t="shared" ref="AT261:AT365" si="84">AL261-AN261</f>
        <v>345125.74447044305</v>
      </c>
      <c r="AU261" s="5">
        <f t="shared" ref="AU261:AU365" si="85">AR261+AS261</f>
        <v>1169184.7847523608</v>
      </c>
      <c r="AV261" s="150"/>
      <c r="AW261" s="2">
        <v>256</v>
      </c>
      <c r="AX261" s="118">
        <v>52628</v>
      </c>
      <c r="AY261" s="5">
        <f t="shared" si="48"/>
        <v>342439.71642181056</v>
      </c>
      <c r="AZ261" s="5">
        <f t="shared" si="49"/>
        <v>4457.4924920239573</v>
      </c>
      <c r="BA261" s="5">
        <f t="shared" ref="BA261:BA365" si="86">AZ261-BC261</f>
        <v>2317.2442643876416</v>
      </c>
      <c r="BB261" s="35">
        <f t="shared" ref="BB261:BB365" si="87">(BA261/AY261)*12</f>
        <v>8.120241268509773E-2</v>
      </c>
      <c r="BC261" s="5">
        <f t="shared" ref="BC261:BC365" si="88">AY261*($AX$1/12)</f>
        <v>2140.2482276363157</v>
      </c>
      <c r="BD261" s="35">
        <f t="shared" ref="BD261:BD365" si="89">(BC261/AY261)*12</f>
        <v>7.4999999999999997E-2</v>
      </c>
      <c r="BE261" s="5">
        <f t="shared" si="50"/>
        <v>297377.52784257679</v>
      </c>
      <c r="BF261" s="5">
        <f t="shared" si="51"/>
        <v>843740.55011555634</v>
      </c>
      <c r="BG261" s="5">
        <f t="shared" ref="BG261:BG365" si="90">AY261-BA261</f>
        <v>340122.47215742292</v>
      </c>
      <c r="BH261" s="5">
        <f t="shared" ref="BH261:BH365" si="91">BE261+BF261</f>
        <v>1141118.0779581331</v>
      </c>
      <c r="BI261" s="150"/>
      <c r="BJ261" s="2">
        <v>256</v>
      </c>
      <c r="BK261" s="118">
        <v>52628</v>
      </c>
      <c r="BL261" s="5">
        <f t="shared" si="52"/>
        <v>337391.12358242134</v>
      </c>
      <c r="BM261" s="5">
        <f t="shared" si="53"/>
        <v>4348.8737853582215</v>
      </c>
      <c r="BN261" s="5">
        <f t="shared" ref="BN261:BN365" si="92">BM261-BP261</f>
        <v>2310.4690803810927</v>
      </c>
      <c r="BO261" s="35">
        <f t="shared" ref="BO261:BO365" si="93">(BN261/BL261)*12</f>
        <v>8.2176521629206439E-2</v>
      </c>
      <c r="BP261" s="5">
        <f t="shared" ref="BP261:BP365" si="94">BL261*($BK$1/12)</f>
        <v>2038.4047049771289</v>
      </c>
      <c r="BQ261" s="35">
        <f t="shared" ref="BQ261:BQ365" si="95">(BP261/BL261)*12</f>
        <v>7.2499999999999995E-2</v>
      </c>
      <c r="BR261" s="5">
        <f t="shared" si="54"/>
        <v>302419.34549795964</v>
      </c>
      <c r="BS261" s="5">
        <f t="shared" si="55"/>
        <v>810892.34355374484</v>
      </c>
      <c r="BT261" s="5">
        <f t="shared" ref="BT261:BT365" si="96">BL261-BN261</f>
        <v>335080.65450204024</v>
      </c>
      <c r="BU261" s="5">
        <f t="shared" ref="BU261:BU365" si="97">BR261+BS261</f>
        <v>1113311.6890517045</v>
      </c>
      <c r="BV261" s="150"/>
      <c r="BW261" s="2">
        <v>256</v>
      </c>
      <c r="BX261" s="118">
        <v>52628</v>
      </c>
      <c r="BY261" s="5">
        <f t="shared" si="56"/>
        <v>332305.23863742821</v>
      </c>
      <c r="BZ261" s="5">
        <f t="shared" si="57"/>
        <v>4241.3034067672888</v>
      </c>
      <c r="CA261" s="5">
        <f t="shared" ref="CA261:CA365" si="98">BZ261-CC261</f>
        <v>2302.8561813822907</v>
      </c>
      <c r="CB261" s="35">
        <f t="shared" ref="CB261:CB365" si="99">(CA261/BY261)*12</f>
        <v>8.3159309464689815E-2</v>
      </c>
      <c r="CC261" s="5">
        <f t="shared" ref="CC261:CC365" si="100">BY261*($BX$1/12)</f>
        <v>1938.4472253849979</v>
      </c>
      <c r="CD261" s="35">
        <f t="shared" ref="CD261:CD365" si="101">(CC261/BY261)*12</f>
        <v>7.0000000000000007E-2</v>
      </c>
      <c r="CE261" s="5">
        <f t="shared" si="58"/>
        <v>307497.61754395359</v>
      </c>
      <c r="CF261" s="5">
        <f t="shared" si="59"/>
        <v>778276.05458847259</v>
      </c>
      <c r="CG261" s="5">
        <f t="shared" ref="CG261:CG365" si="102">BY261-CA261</f>
        <v>330002.38245604589</v>
      </c>
      <c r="CH261" s="5">
        <f t="shared" ref="CH261:CH365" si="103">CE261+CF261</f>
        <v>1085773.6721324262</v>
      </c>
    </row>
    <row r="262" spans="9:86" ht="14.25" customHeight="1">
      <c r="I262" s="150"/>
      <c r="J262" s="2">
        <v>257</v>
      </c>
      <c r="K262" s="118">
        <v>52657</v>
      </c>
      <c r="L262" s="5">
        <f t="shared" ref="L262:L365" si="104">T261</f>
        <v>355008.81691645581</v>
      </c>
      <c r="M262" s="5">
        <f t="shared" si="67"/>
        <v>4789.3246008246488</v>
      </c>
      <c r="N262" s="5">
        <f t="shared" si="68"/>
        <v>2348.6389845240151</v>
      </c>
      <c r="O262" s="35">
        <f t="shared" si="69"/>
        <v>7.9388641834550938E-2</v>
      </c>
      <c r="P262" s="5">
        <f t="shared" si="70"/>
        <v>2440.6856163006337</v>
      </c>
      <c r="Q262" s="35">
        <f t="shared" si="71"/>
        <v>8.2500000000000004E-2</v>
      </c>
      <c r="R262" s="5">
        <f t="shared" ref="R262:R365" si="105">R261+N262</f>
        <v>284839.82206806826</v>
      </c>
      <c r="S262" s="5">
        <f t="shared" ref="S262:S365" si="106">S261+P262</f>
        <v>946016.60034386639</v>
      </c>
      <c r="T262" s="5">
        <f t="shared" si="72"/>
        <v>352660.1779319318</v>
      </c>
      <c r="U262" s="5">
        <f t="shared" si="73"/>
        <v>1230856.4224119347</v>
      </c>
      <c r="V262" s="150"/>
      <c r="W262" s="2">
        <v>257</v>
      </c>
      <c r="X262" s="118">
        <v>52657</v>
      </c>
      <c r="Y262" s="5">
        <f t="shared" ref="Y262:Y365" si="107">AG261</f>
        <v>350088.4858751148</v>
      </c>
      <c r="Z262" s="5">
        <f t="shared" ref="Z262:Z365" si="108">Z261</f>
        <v>4677.7491584810314</v>
      </c>
      <c r="AA262" s="5">
        <f t="shared" si="74"/>
        <v>2343.8259193135991</v>
      </c>
      <c r="AB262" s="35">
        <f t="shared" si="75"/>
        <v>8.033943464737768E-2</v>
      </c>
      <c r="AC262" s="5">
        <f t="shared" si="76"/>
        <v>2333.9232391674323</v>
      </c>
      <c r="AD262" s="35">
        <f t="shared" si="77"/>
        <v>0.08</v>
      </c>
      <c r="AE262" s="5">
        <f t="shared" ref="AE262:AE365" si="109">AE261+AA262</f>
        <v>289755.34004419885</v>
      </c>
      <c r="AF262" s="5">
        <f t="shared" ref="AF262:AF365" si="110">AF261+AC262</f>
        <v>912426.19368542614</v>
      </c>
      <c r="AG262" s="5">
        <f t="shared" si="78"/>
        <v>347744.65995580121</v>
      </c>
      <c r="AH262" s="5">
        <f t="shared" si="79"/>
        <v>1202181.5337296249</v>
      </c>
      <c r="AI262" s="150"/>
      <c r="AJ262" s="2">
        <v>257</v>
      </c>
      <c r="AK262" s="118">
        <v>52657</v>
      </c>
      <c r="AL262" s="5">
        <f t="shared" ref="AL262:AL365" si="111">AT261</f>
        <v>345125.74447044305</v>
      </c>
      <c r="AM262" s="5">
        <f t="shared" ref="AM262:AM365" si="112">AM261</f>
        <v>4567.1280654389093</v>
      </c>
      <c r="AN262" s="5">
        <f t="shared" si="80"/>
        <v>2338.1909657339647</v>
      </c>
      <c r="AO262" s="35">
        <f t="shared" si="81"/>
        <v>8.1298749914643115E-2</v>
      </c>
      <c r="AP262" s="5">
        <f t="shared" si="82"/>
        <v>2228.9370997049446</v>
      </c>
      <c r="AQ262" s="35">
        <f t="shared" si="83"/>
        <v>7.7499999999999999E-2</v>
      </c>
      <c r="AR262" s="5">
        <f t="shared" ref="AR262:AR365" si="113">AR261+AN262</f>
        <v>294712.44649529085</v>
      </c>
      <c r="AS262" s="5">
        <f t="shared" ref="AS262:AS365" si="114">AS261+AP262</f>
        <v>879039.46632250887</v>
      </c>
      <c r="AT262" s="5">
        <f t="shared" si="84"/>
        <v>342787.5535047091</v>
      </c>
      <c r="AU262" s="5">
        <f t="shared" si="85"/>
        <v>1173751.9128177997</v>
      </c>
      <c r="AV262" s="150"/>
      <c r="AW262" s="2">
        <v>257</v>
      </c>
      <c r="AX262" s="118">
        <v>52657</v>
      </c>
      <c r="AY262" s="5">
        <f t="shared" ref="AY262:AY365" si="115">BG261</f>
        <v>340122.47215742292</v>
      </c>
      <c r="AZ262" s="5">
        <f t="shared" ref="AZ262:AZ365" si="116">AZ261</f>
        <v>4457.4924920239573</v>
      </c>
      <c r="BA262" s="5">
        <f t="shared" si="86"/>
        <v>2331.7270410400643</v>
      </c>
      <c r="BB262" s="35">
        <f t="shared" si="87"/>
        <v>8.22666150666167E-2</v>
      </c>
      <c r="BC262" s="5">
        <f t="shared" si="88"/>
        <v>2125.7654509838931</v>
      </c>
      <c r="BD262" s="35">
        <f t="shared" si="89"/>
        <v>7.4999999999999997E-2</v>
      </c>
      <c r="BE262" s="5">
        <f t="shared" ref="BE262:BE365" si="117">BE261+BA262</f>
        <v>299709.25488361687</v>
      </c>
      <c r="BF262" s="5">
        <f t="shared" ref="BF262:BF365" si="118">BF261+BC262</f>
        <v>845866.31556654023</v>
      </c>
      <c r="BG262" s="5">
        <f t="shared" si="90"/>
        <v>337790.74511638284</v>
      </c>
      <c r="BH262" s="5">
        <f t="shared" si="91"/>
        <v>1145575.5704501572</v>
      </c>
      <c r="BI262" s="150"/>
      <c r="BJ262" s="2">
        <v>257</v>
      </c>
      <c r="BK262" s="118">
        <v>52657</v>
      </c>
      <c r="BL262" s="5">
        <f t="shared" ref="BL262:BL365" si="119">BT261</f>
        <v>335080.65450204024</v>
      </c>
      <c r="BM262" s="5">
        <f t="shared" ref="BM262:BM365" si="120">BM261</f>
        <v>4348.8737853582215</v>
      </c>
      <c r="BN262" s="5">
        <f t="shared" si="92"/>
        <v>2324.4281644083949</v>
      </c>
      <c r="BO262" s="35">
        <f t="shared" si="93"/>
        <v>8.324305685254324E-2</v>
      </c>
      <c r="BP262" s="5">
        <f t="shared" si="94"/>
        <v>2024.4456209498264</v>
      </c>
      <c r="BQ262" s="35">
        <f t="shared" si="95"/>
        <v>7.2499999999999995E-2</v>
      </c>
      <c r="BR262" s="5">
        <f t="shared" ref="BR262:BR365" si="121">BR261+BN262</f>
        <v>304743.77366236801</v>
      </c>
      <c r="BS262" s="5">
        <f t="shared" ref="BS262:BS365" si="122">BS261+BP262</f>
        <v>812916.78917469468</v>
      </c>
      <c r="BT262" s="5">
        <f t="shared" si="96"/>
        <v>332756.22633763187</v>
      </c>
      <c r="BU262" s="5">
        <f t="shared" si="97"/>
        <v>1117660.5628370626</v>
      </c>
      <c r="BV262" s="150"/>
      <c r="BW262" s="2">
        <v>257</v>
      </c>
      <c r="BX262" s="118">
        <v>52657</v>
      </c>
      <c r="BY262" s="5">
        <f t="shared" ref="BY262:BY365" si="123">CG261</f>
        <v>330002.38245604589</v>
      </c>
      <c r="BZ262" s="5">
        <f t="shared" ref="BZ262:BZ365" si="124">BZ261</f>
        <v>4241.3034067672888</v>
      </c>
      <c r="CA262" s="5">
        <f t="shared" si="98"/>
        <v>2316.2895091070213</v>
      </c>
      <c r="CB262" s="35">
        <f t="shared" si="99"/>
        <v>8.4228101331924266E-2</v>
      </c>
      <c r="CC262" s="5">
        <f t="shared" si="100"/>
        <v>1925.0138976602677</v>
      </c>
      <c r="CD262" s="35">
        <f t="shared" si="101"/>
        <v>7.0000000000000007E-2</v>
      </c>
      <c r="CE262" s="5">
        <f t="shared" ref="CE262:CE365" si="125">CE261+CA262</f>
        <v>309813.9070530606</v>
      </c>
      <c r="CF262" s="5">
        <f t="shared" ref="CF262:CF365" si="126">CF261+CC262</f>
        <v>780201.06848613289</v>
      </c>
      <c r="CG262" s="5">
        <f t="shared" si="102"/>
        <v>327686.09294693888</v>
      </c>
      <c r="CH262" s="5">
        <f t="shared" si="103"/>
        <v>1090014.9755391935</v>
      </c>
    </row>
    <row r="263" spans="9:86" ht="14.25" customHeight="1">
      <c r="I263" s="150"/>
      <c r="J263" s="2">
        <v>258</v>
      </c>
      <c r="K263" s="118">
        <v>52688</v>
      </c>
      <c r="L263" s="5">
        <f t="shared" si="104"/>
        <v>352660.1779319318</v>
      </c>
      <c r="M263" s="5">
        <f t="shared" si="67"/>
        <v>4789.3246008246488</v>
      </c>
      <c r="N263" s="5">
        <f t="shared" si="68"/>
        <v>2364.7858775426175</v>
      </c>
      <c r="O263" s="35">
        <f t="shared" si="69"/>
        <v>8.0466784474851144E-2</v>
      </c>
      <c r="P263" s="5">
        <f t="shared" si="70"/>
        <v>2424.5387232820312</v>
      </c>
      <c r="Q263" s="35">
        <f t="shared" si="71"/>
        <v>8.2500000000000004E-2</v>
      </c>
      <c r="R263" s="5">
        <f t="shared" si="105"/>
        <v>287204.60794561089</v>
      </c>
      <c r="S263" s="5">
        <f t="shared" si="106"/>
        <v>948441.13906714844</v>
      </c>
      <c r="T263" s="5">
        <f t="shared" si="72"/>
        <v>350295.39205438917</v>
      </c>
      <c r="U263" s="5">
        <f t="shared" si="73"/>
        <v>1235645.7470127593</v>
      </c>
      <c r="V263" s="150"/>
      <c r="W263" s="2">
        <v>258</v>
      </c>
      <c r="X263" s="118">
        <v>52688</v>
      </c>
      <c r="Y263" s="5">
        <f t="shared" si="107"/>
        <v>347744.65995580121</v>
      </c>
      <c r="Z263" s="5">
        <f t="shared" si="108"/>
        <v>4677.7491584810314</v>
      </c>
      <c r="AA263" s="5">
        <f t="shared" si="74"/>
        <v>2359.4514254423566</v>
      </c>
      <c r="AB263" s="35">
        <f t="shared" si="75"/>
        <v>8.1420134845225089E-2</v>
      </c>
      <c r="AC263" s="5">
        <f t="shared" si="76"/>
        <v>2318.2977330386748</v>
      </c>
      <c r="AD263" s="35">
        <f t="shared" si="77"/>
        <v>0.08</v>
      </c>
      <c r="AE263" s="5">
        <f t="shared" si="109"/>
        <v>292114.7914696412</v>
      </c>
      <c r="AF263" s="5">
        <f t="shared" si="110"/>
        <v>914744.49141846481</v>
      </c>
      <c r="AG263" s="5">
        <f t="shared" si="78"/>
        <v>345385.20853035885</v>
      </c>
      <c r="AH263" s="5">
        <f t="shared" si="79"/>
        <v>1206859.2828881061</v>
      </c>
      <c r="AI263" s="150"/>
      <c r="AJ263" s="2">
        <v>258</v>
      </c>
      <c r="AK263" s="118">
        <v>52688</v>
      </c>
      <c r="AL263" s="5">
        <f t="shared" si="111"/>
        <v>342787.5535047091</v>
      </c>
      <c r="AM263" s="5">
        <f t="shared" si="112"/>
        <v>4567.1280654389093</v>
      </c>
      <c r="AN263" s="5">
        <f t="shared" si="80"/>
        <v>2353.2917823876633</v>
      </c>
      <c r="AO263" s="35">
        <f t="shared" si="81"/>
        <v>8.23819333576358E-2</v>
      </c>
      <c r="AP263" s="5">
        <f t="shared" si="82"/>
        <v>2213.836283051246</v>
      </c>
      <c r="AQ263" s="35">
        <f t="shared" si="83"/>
        <v>7.7499999999999986E-2</v>
      </c>
      <c r="AR263" s="5">
        <f t="shared" si="113"/>
        <v>297065.73827767849</v>
      </c>
      <c r="AS263" s="5">
        <f t="shared" si="114"/>
        <v>881253.30260556017</v>
      </c>
      <c r="AT263" s="5">
        <f t="shared" si="84"/>
        <v>340434.26172232145</v>
      </c>
      <c r="AU263" s="5">
        <f t="shared" si="85"/>
        <v>1178319.0408832387</v>
      </c>
      <c r="AV263" s="150"/>
      <c r="AW263" s="2">
        <v>258</v>
      </c>
      <c r="AX263" s="118">
        <v>52688</v>
      </c>
      <c r="AY263" s="5">
        <f t="shared" si="115"/>
        <v>337790.74511638284</v>
      </c>
      <c r="AZ263" s="5">
        <f t="shared" si="116"/>
        <v>4457.4924920239573</v>
      </c>
      <c r="BA263" s="5">
        <f t="shared" si="86"/>
        <v>2346.3003350465647</v>
      </c>
      <c r="BB263" s="35">
        <f t="shared" si="87"/>
        <v>8.3352206736327275E-2</v>
      </c>
      <c r="BC263" s="5">
        <f t="shared" si="88"/>
        <v>2111.1921569773926</v>
      </c>
      <c r="BD263" s="35">
        <f t="shared" si="89"/>
        <v>7.4999999999999997E-2</v>
      </c>
      <c r="BE263" s="5">
        <f t="shared" si="117"/>
        <v>302055.55521866342</v>
      </c>
      <c r="BF263" s="5">
        <f t="shared" si="118"/>
        <v>847977.5077235176</v>
      </c>
      <c r="BG263" s="5">
        <f t="shared" si="90"/>
        <v>335444.44478133629</v>
      </c>
      <c r="BH263" s="5">
        <f t="shared" si="91"/>
        <v>1150033.062942181</v>
      </c>
      <c r="BI263" s="150"/>
      <c r="BJ263" s="2">
        <v>258</v>
      </c>
      <c r="BK263" s="118">
        <v>52688</v>
      </c>
      <c r="BL263" s="5">
        <f t="shared" si="119"/>
        <v>332756.22633763187</v>
      </c>
      <c r="BM263" s="5">
        <f t="shared" si="120"/>
        <v>4348.8737853582215</v>
      </c>
      <c r="BN263" s="5">
        <f t="shared" si="92"/>
        <v>2338.4715845683622</v>
      </c>
      <c r="BO263" s="35">
        <f t="shared" si="93"/>
        <v>8.4330981041801811E-2</v>
      </c>
      <c r="BP263" s="5">
        <f t="shared" si="94"/>
        <v>2010.4022007898591</v>
      </c>
      <c r="BQ263" s="35">
        <f t="shared" si="95"/>
        <v>7.2499999999999995E-2</v>
      </c>
      <c r="BR263" s="5">
        <f t="shared" si="121"/>
        <v>307082.24524693639</v>
      </c>
      <c r="BS263" s="5">
        <f t="shared" si="122"/>
        <v>814927.19137548457</v>
      </c>
      <c r="BT263" s="5">
        <f t="shared" si="96"/>
        <v>330417.75475306349</v>
      </c>
      <c r="BU263" s="5">
        <f t="shared" si="97"/>
        <v>1122009.436622421</v>
      </c>
      <c r="BV263" s="150"/>
      <c r="BW263" s="2">
        <v>258</v>
      </c>
      <c r="BX263" s="118">
        <v>52688</v>
      </c>
      <c r="BY263" s="5">
        <f t="shared" si="123"/>
        <v>327686.09294693888</v>
      </c>
      <c r="BZ263" s="5">
        <f t="shared" si="124"/>
        <v>4241.3034067672888</v>
      </c>
      <c r="CA263" s="5">
        <f t="shared" si="98"/>
        <v>2329.8011979101452</v>
      </c>
      <c r="CB263" s="35">
        <f t="shared" si="99"/>
        <v>8.531828166247149E-2</v>
      </c>
      <c r="CC263" s="5">
        <f t="shared" si="100"/>
        <v>1911.5022088571436</v>
      </c>
      <c r="CD263" s="35">
        <f t="shared" si="101"/>
        <v>7.0000000000000007E-2</v>
      </c>
      <c r="CE263" s="5">
        <f t="shared" si="125"/>
        <v>312143.70825097075</v>
      </c>
      <c r="CF263" s="5">
        <f t="shared" si="126"/>
        <v>782112.57069498999</v>
      </c>
      <c r="CG263" s="5">
        <f t="shared" si="102"/>
        <v>325356.29174902872</v>
      </c>
      <c r="CH263" s="5">
        <f t="shared" si="103"/>
        <v>1094256.2789459608</v>
      </c>
    </row>
    <row r="264" spans="9:86" ht="14.25" customHeight="1">
      <c r="I264" s="150"/>
      <c r="J264" s="2">
        <v>259</v>
      </c>
      <c r="K264" s="118">
        <v>52718</v>
      </c>
      <c r="L264" s="5">
        <f t="shared" si="104"/>
        <v>350295.39205438917</v>
      </c>
      <c r="M264" s="5">
        <f t="shared" si="67"/>
        <v>4789.3246008246488</v>
      </c>
      <c r="N264" s="5">
        <f t="shared" si="68"/>
        <v>2381.0437804507233</v>
      </c>
      <c r="O264" s="35">
        <f t="shared" si="69"/>
        <v>8.1566946107507809E-2</v>
      </c>
      <c r="P264" s="5">
        <f t="shared" si="70"/>
        <v>2408.2808203739255</v>
      </c>
      <c r="Q264" s="35">
        <f t="shared" si="71"/>
        <v>8.2500000000000004E-2</v>
      </c>
      <c r="R264" s="5">
        <f t="shared" si="105"/>
        <v>289585.65172606159</v>
      </c>
      <c r="S264" s="5">
        <f t="shared" si="106"/>
        <v>950849.41988752235</v>
      </c>
      <c r="T264" s="5">
        <f t="shared" si="72"/>
        <v>347914.34827393846</v>
      </c>
      <c r="U264" s="5">
        <f t="shared" si="73"/>
        <v>1240435.0716135839</v>
      </c>
      <c r="V264" s="150"/>
      <c r="W264" s="2">
        <v>259</v>
      </c>
      <c r="X264" s="118">
        <v>52718</v>
      </c>
      <c r="Y264" s="5">
        <f t="shared" si="107"/>
        <v>345385.20853035885</v>
      </c>
      <c r="Z264" s="5">
        <f t="shared" si="108"/>
        <v>4677.7491584810314</v>
      </c>
      <c r="AA264" s="5">
        <f t="shared" si="74"/>
        <v>2375.1811016119723</v>
      </c>
      <c r="AB264" s="35">
        <f t="shared" si="75"/>
        <v>8.2522854237512516E-2</v>
      </c>
      <c r="AC264" s="5">
        <f t="shared" si="76"/>
        <v>2302.5680568690591</v>
      </c>
      <c r="AD264" s="35">
        <f t="shared" si="77"/>
        <v>0.08</v>
      </c>
      <c r="AE264" s="5">
        <f t="shared" si="109"/>
        <v>294489.97257125319</v>
      </c>
      <c r="AF264" s="5">
        <f t="shared" si="110"/>
        <v>917047.0594753339</v>
      </c>
      <c r="AG264" s="5">
        <f t="shared" si="78"/>
        <v>343010.02742874686</v>
      </c>
      <c r="AH264" s="5">
        <f t="shared" si="79"/>
        <v>1211537.0320465872</v>
      </c>
      <c r="AI264" s="150"/>
      <c r="AJ264" s="2">
        <v>259</v>
      </c>
      <c r="AK264" s="118">
        <v>52718</v>
      </c>
      <c r="AL264" s="5">
        <f t="shared" si="111"/>
        <v>340434.26172232145</v>
      </c>
      <c r="AM264" s="5">
        <f t="shared" si="112"/>
        <v>4567.1280654389093</v>
      </c>
      <c r="AN264" s="5">
        <f t="shared" si="80"/>
        <v>2368.4901251489168</v>
      </c>
      <c r="AO264" s="35">
        <f t="shared" si="81"/>
        <v>8.3487135983303554E-2</v>
      </c>
      <c r="AP264" s="5">
        <f t="shared" si="82"/>
        <v>2198.6379402899925</v>
      </c>
      <c r="AQ264" s="35">
        <f t="shared" si="83"/>
        <v>7.7499999999999986E-2</v>
      </c>
      <c r="AR264" s="5">
        <f t="shared" si="113"/>
        <v>299434.2284028274</v>
      </c>
      <c r="AS264" s="5">
        <f t="shared" si="114"/>
        <v>883451.9405458502</v>
      </c>
      <c r="AT264" s="5">
        <f t="shared" si="84"/>
        <v>338065.77159717254</v>
      </c>
      <c r="AU264" s="5">
        <f t="shared" si="85"/>
        <v>1182886.1689486776</v>
      </c>
      <c r="AV264" s="150"/>
      <c r="AW264" s="2">
        <v>259</v>
      </c>
      <c r="AX264" s="118">
        <v>52718</v>
      </c>
      <c r="AY264" s="5">
        <f t="shared" si="115"/>
        <v>335444.44478133629</v>
      </c>
      <c r="AZ264" s="5">
        <f t="shared" si="116"/>
        <v>4457.4924920239573</v>
      </c>
      <c r="BA264" s="5">
        <f t="shared" si="86"/>
        <v>2360.9647121406056</v>
      </c>
      <c r="BB264" s="35">
        <f t="shared" si="87"/>
        <v>8.4459817374992044E-2</v>
      </c>
      <c r="BC264" s="5">
        <f t="shared" si="88"/>
        <v>2096.5277798833517</v>
      </c>
      <c r="BD264" s="35">
        <f t="shared" si="89"/>
        <v>7.4999999999999997E-2</v>
      </c>
      <c r="BE264" s="5">
        <f t="shared" si="117"/>
        <v>304416.51993080403</v>
      </c>
      <c r="BF264" s="5">
        <f t="shared" si="118"/>
        <v>850074.03550340096</v>
      </c>
      <c r="BG264" s="5">
        <f t="shared" si="90"/>
        <v>333083.48006919568</v>
      </c>
      <c r="BH264" s="5">
        <f t="shared" si="91"/>
        <v>1154490.5554342051</v>
      </c>
      <c r="BI264" s="150"/>
      <c r="BJ264" s="2">
        <v>259</v>
      </c>
      <c r="BK264" s="118">
        <v>52718</v>
      </c>
      <c r="BL264" s="5">
        <f t="shared" si="119"/>
        <v>330417.75475306349</v>
      </c>
      <c r="BM264" s="5">
        <f t="shared" si="120"/>
        <v>4348.8737853582215</v>
      </c>
      <c r="BN264" s="5">
        <f t="shared" si="92"/>
        <v>2352.5998503917963</v>
      </c>
      <c r="BO264" s="35">
        <f t="shared" si="93"/>
        <v>8.5440923795998908E-2</v>
      </c>
      <c r="BP264" s="5">
        <f t="shared" si="94"/>
        <v>1996.2739349664253</v>
      </c>
      <c r="BQ264" s="35">
        <f t="shared" si="95"/>
        <v>7.2499999999999995E-2</v>
      </c>
      <c r="BR264" s="5">
        <f t="shared" si="121"/>
        <v>309434.84509732819</v>
      </c>
      <c r="BS264" s="5">
        <f t="shared" si="122"/>
        <v>816923.46531045099</v>
      </c>
      <c r="BT264" s="5">
        <f t="shared" si="96"/>
        <v>328065.1549026717</v>
      </c>
      <c r="BU264" s="5">
        <f t="shared" si="97"/>
        <v>1126358.3104077792</v>
      </c>
      <c r="BV264" s="150"/>
      <c r="BW264" s="2">
        <v>259</v>
      </c>
      <c r="BX264" s="118">
        <v>52718</v>
      </c>
      <c r="BY264" s="5">
        <f t="shared" si="123"/>
        <v>325356.29174902872</v>
      </c>
      <c r="BZ264" s="5">
        <f t="shared" si="124"/>
        <v>4241.3034067672888</v>
      </c>
      <c r="CA264" s="5">
        <f t="shared" si="98"/>
        <v>2343.3917048979547</v>
      </c>
      <c r="CB264" s="35">
        <f t="shared" si="99"/>
        <v>8.643047997506384E-2</v>
      </c>
      <c r="CC264" s="5">
        <f t="shared" si="100"/>
        <v>1897.9117018693344</v>
      </c>
      <c r="CD264" s="35">
        <f t="shared" si="101"/>
        <v>7.0000000000000007E-2</v>
      </c>
      <c r="CE264" s="5">
        <f t="shared" si="125"/>
        <v>314487.09995586873</v>
      </c>
      <c r="CF264" s="5">
        <f t="shared" si="126"/>
        <v>784010.48239685933</v>
      </c>
      <c r="CG264" s="5">
        <f t="shared" si="102"/>
        <v>323012.90004413074</v>
      </c>
      <c r="CH264" s="5">
        <f t="shared" si="103"/>
        <v>1098497.5823527281</v>
      </c>
    </row>
    <row r="265" spans="9:86" ht="14.25" customHeight="1">
      <c r="I265" s="150"/>
      <c r="J265" s="2">
        <v>260</v>
      </c>
      <c r="K265" s="118">
        <v>52749</v>
      </c>
      <c r="L265" s="5">
        <f t="shared" si="104"/>
        <v>347914.34827393846</v>
      </c>
      <c r="M265" s="5">
        <f t="shared" si="67"/>
        <v>4789.3246008246488</v>
      </c>
      <c r="N265" s="5">
        <f t="shared" si="68"/>
        <v>2397.4134564413216</v>
      </c>
      <c r="O265" s="35">
        <f t="shared" si="69"/>
        <v>8.2689781608673255E-2</v>
      </c>
      <c r="P265" s="5">
        <f t="shared" si="70"/>
        <v>2391.9111443833272</v>
      </c>
      <c r="Q265" s="35">
        <f t="shared" si="71"/>
        <v>8.2500000000000018E-2</v>
      </c>
      <c r="R265" s="5">
        <f t="shared" si="105"/>
        <v>291983.06518250291</v>
      </c>
      <c r="S265" s="5">
        <f t="shared" si="106"/>
        <v>953241.33103190572</v>
      </c>
      <c r="T265" s="5">
        <f t="shared" si="72"/>
        <v>345516.93481749715</v>
      </c>
      <c r="U265" s="5">
        <f t="shared" si="73"/>
        <v>1245224.3962144086</v>
      </c>
      <c r="V265" s="150"/>
      <c r="W265" s="2">
        <v>260</v>
      </c>
      <c r="X265" s="118">
        <v>52749</v>
      </c>
      <c r="Y265" s="5">
        <f t="shared" si="107"/>
        <v>343010.02742874686</v>
      </c>
      <c r="Z265" s="5">
        <f t="shared" si="108"/>
        <v>4677.7491584810314</v>
      </c>
      <c r="AA265" s="5">
        <f t="shared" si="74"/>
        <v>2391.0156422893856</v>
      </c>
      <c r="AB265" s="35">
        <f t="shared" si="75"/>
        <v>8.3648247611165905E-2</v>
      </c>
      <c r="AC265" s="5">
        <f t="shared" si="76"/>
        <v>2286.7335161916458</v>
      </c>
      <c r="AD265" s="35">
        <f t="shared" si="77"/>
        <v>0.08</v>
      </c>
      <c r="AE265" s="5">
        <f t="shared" si="109"/>
        <v>296880.98821354256</v>
      </c>
      <c r="AF265" s="5">
        <f t="shared" si="110"/>
        <v>919333.79299152549</v>
      </c>
      <c r="AG265" s="5">
        <f t="shared" si="78"/>
        <v>340619.0117864575</v>
      </c>
      <c r="AH265" s="5">
        <f t="shared" si="79"/>
        <v>1216214.7812050681</v>
      </c>
      <c r="AI265" s="150"/>
      <c r="AJ265" s="2">
        <v>260</v>
      </c>
      <c r="AK265" s="118">
        <v>52749</v>
      </c>
      <c r="AL265" s="5">
        <f t="shared" si="111"/>
        <v>338065.77159717254</v>
      </c>
      <c r="AM265" s="5">
        <f t="shared" si="112"/>
        <v>4567.1280654389093</v>
      </c>
      <c r="AN265" s="5">
        <f t="shared" si="80"/>
        <v>2383.7866238738366</v>
      </c>
      <c r="AO265" s="35">
        <f t="shared" si="81"/>
        <v>8.4615012491034702E-2</v>
      </c>
      <c r="AP265" s="5">
        <f t="shared" si="82"/>
        <v>2183.3414415650727</v>
      </c>
      <c r="AQ265" s="35">
        <f t="shared" si="83"/>
        <v>7.7499999999999999E-2</v>
      </c>
      <c r="AR265" s="5">
        <f t="shared" si="113"/>
        <v>301818.01502670127</v>
      </c>
      <c r="AS265" s="5">
        <f t="shared" si="114"/>
        <v>885635.28198741528</v>
      </c>
      <c r="AT265" s="5">
        <f t="shared" si="84"/>
        <v>335681.98497329868</v>
      </c>
      <c r="AU265" s="5">
        <f t="shared" si="85"/>
        <v>1187453.2970141165</v>
      </c>
      <c r="AV265" s="150"/>
      <c r="AW265" s="2">
        <v>260</v>
      </c>
      <c r="AX265" s="118">
        <v>52749</v>
      </c>
      <c r="AY265" s="5">
        <f t="shared" si="115"/>
        <v>333083.48006919568</v>
      </c>
      <c r="AZ265" s="5">
        <f t="shared" si="116"/>
        <v>4457.4924920239573</v>
      </c>
      <c r="BA265" s="5">
        <f t="shared" si="86"/>
        <v>2375.7207415914845</v>
      </c>
      <c r="BB265" s="35">
        <f t="shared" si="87"/>
        <v>8.5590101596078411E-2</v>
      </c>
      <c r="BC265" s="5">
        <f t="shared" si="88"/>
        <v>2081.7717504324728</v>
      </c>
      <c r="BD265" s="35">
        <f t="shared" si="89"/>
        <v>7.4999999999999997E-2</v>
      </c>
      <c r="BE265" s="5">
        <f t="shared" si="117"/>
        <v>306792.24067239551</v>
      </c>
      <c r="BF265" s="5">
        <f t="shared" si="118"/>
        <v>852155.80725383339</v>
      </c>
      <c r="BG265" s="5">
        <f t="shared" si="90"/>
        <v>330707.7593276042</v>
      </c>
      <c r="BH265" s="5">
        <f t="shared" si="91"/>
        <v>1158948.047926229</v>
      </c>
      <c r="BI265" s="150"/>
      <c r="BJ265" s="2">
        <v>260</v>
      </c>
      <c r="BK265" s="118">
        <v>52749</v>
      </c>
      <c r="BL265" s="5">
        <f t="shared" si="119"/>
        <v>328065.1549026717</v>
      </c>
      <c r="BM265" s="5">
        <f t="shared" si="120"/>
        <v>4348.8737853582215</v>
      </c>
      <c r="BN265" s="5">
        <f t="shared" si="92"/>
        <v>2366.8134744879135</v>
      </c>
      <c r="BO265" s="35">
        <f t="shared" si="93"/>
        <v>8.6573539644224082E-2</v>
      </c>
      <c r="BP265" s="5">
        <f t="shared" si="94"/>
        <v>1982.0603108703081</v>
      </c>
      <c r="BQ265" s="35">
        <f t="shared" si="95"/>
        <v>7.2499999999999995E-2</v>
      </c>
      <c r="BR265" s="5">
        <f t="shared" si="121"/>
        <v>311801.65857181611</v>
      </c>
      <c r="BS265" s="5">
        <f t="shared" si="122"/>
        <v>818905.52562132129</v>
      </c>
      <c r="BT265" s="5">
        <f t="shared" si="96"/>
        <v>325698.34142818378</v>
      </c>
      <c r="BU265" s="5">
        <f t="shared" si="97"/>
        <v>1130707.1841931373</v>
      </c>
      <c r="BV265" s="150"/>
      <c r="BW265" s="2">
        <v>260</v>
      </c>
      <c r="BX265" s="118">
        <v>52749</v>
      </c>
      <c r="BY265" s="5">
        <f t="shared" si="123"/>
        <v>323012.90004413074</v>
      </c>
      <c r="BZ265" s="5">
        <f t="shared" si="124"/>
        <v>4241.3034067672888</v>
      </c>
      <c r="CA265" s="5">
        <f t="shared" si="98"/>
        <v>2357.0614898431927</v>
      </c>
      <c r="CB265" s="35">
        <f t="shared" si="99"/>
        <v>8.756535071588159E-2</v>
      </c>
      <c r="CC265" s="5">
        <f t="shared" si="100"/>
        <v>1884.2419169240961</v>
      </c>
      <c r="CD265" s="35">
        <f t="shared" si="101"/>
        <v>7.0000000000000007E-2</v>
      </c>
      <c r="CE265" s="5">
        <f t="shared" si="125"/>
        <v>316844.16144571191</v>
      </c>
      <c r="CF265" s="5">
        <f t="shared" si="126"/>
        <v>785894.72431378346</v>
      </c>
      <c r="CG265" s="5">
        <f t="shared" si="102"/>
        <v>320655.83855428756</v>
      </c>
      <c r="CH265" s="5">
        <f t="shared" si="103"/>
        <v>1102738.8857594954</v>
      </c>
    </row>
    <row r="266" spans="9:86" ht="14.25" customHeight="1">
      <c r="I266" s="150"/>
      <c r="J266" s="2">
        <v>261</v>
      </c>
      <c r="K266" s="118">
        <v>52779</v>
      </c>
      <c r="L266" s="5">
        <f t="shared" si="104"/>
        <v>345516.93481749715</v>
      </c>
      <c r="M266" s="5">
        <f t="shared" si="67"/>
        <v>4789.3246008246488</v>
      </c>
      <c r="N266" s="5">
        <f t="shared" si="68"/>
        <v>2413.895673954356</v>
      </c>
      <c r="O266" s="35">
        <f t="shared" si="69"/>
        <v>8.3835972042159312E-2</v>
      </c>
      <c r="P266" s="5">
        <f t="shared" si="70"/>
        <v>2375.4289268702928</v>
      </c>
      <c r="Q266" s="35">
        <f t="shared" si="71"/>
        <v>8.2500000000000004E-2</v>
      </c>
      <c r="R266" s="5">
        <f t="shared" si="105"/>
        <v>294396.96085645724</v>
      </c>
      <c r="S266" s="5">
        <f t="shared" si="106"/>
        <v>955616.75995877606</v>
      </c>
      <c r="T266" s="5">
        <f t="shared" si="72"/>
        <v>343103.03914354282</v>
      </c>
      <c r="U266" s="5">
        <f t="shared" si="73"/>
        <v>1250013.7208152334</v>
      </c>
      <c r="V266" s="150"/>
      <c r="W266" s="2">
        <v>261</v>
      </c>
      <c r="X266" s="118">
        <v>52779</v>
      </c>
      <c r="Y266" s="5">
        <f t="shared" si="107"/>
        <v>340619.0117864575</v>
      </c>
      <c r="Z266" s="5">
        <f t="shared" si="108"/>
        <v>4677.7491584810314</v>
      </c>
      <c r="AA266" s="5">
        <f t="shared" si="74"/>
        <v>2406.9557465713146</v>
      </c>
      <c r="AB266" s="35">
        <f t="shared" si="75"/>
        <v>8.4796995937982289E-2</v>
      </c>
      <c r="AC266" s="5">
        <f t="shared" si="76"/>
        <v>2270.7934119097167</v>
      </c>
      <c r="AD266" s="35">
        <f t="shared" si="77"/>
        <v>0.08</v>
      </c>
      <c r="AE266" s="5">
        <f t="shared" si="109"/>
        <v>299287.94396011386</v>
      </c>
      <c r="AF266" s="5">
        <f t="shared" si="110"/>
        <v>921604.58640343521</v>
      </c>
      <c r="AG266" s="5">
        <f t="shared" si="78"/>
        <v>338212.0560398862</v>
      </c>
      <c r="AH266" s="5">
        <f t="shared" si="79"/>
        <v>1220892.530363549</v>
      </c>
      <c r="AI266" s="150"/>
      <c r="AJ266" s="2">
        <v>261</v>
      </c>
      <c r="AK266" s="118">
        <v>52779</v>
      </c>
      <c r="AL266" s="5">
        <f t="shared" si="111"/>
        <v>335681.98497329868</v>
      </c>
      <c r="AM266" s="5">
        <f t="shared" si="112"/>
        <v>4567.1280654389093</v>
      </c>
      <c r="AN266" s="5">
        <f t="shared" si="80"/>
        <v>2399.1819124863555</v>
      </c>
      <c r="AO266" s="35">
        <f t="shared" si="81"/>
        <v>8.5766243762310734E-2</v>
      </c>
      <c r="AP266" s="5">
        <f t="shared" si="82"/>
        <v>2167.9461529525538</v>
      </c>
      <c r="AQ266" s="35">
        <f t="shared" si="83"/>
        <v>7.7499999999999999E-2</v>
      </c>
      <c r="AR266" s="5">
        <f t="shared" si="113"/>
        <v>304217.19693918765</v>
      </c>
      <c r="AS266" s="5">
        <f t="shared" si="114"/>
        <v>887803.22814036778</v>
      </c>
      <c r="AT266" s="5">
        <f t="shared" si="84"/>
        <v>333282.80306081229</v>
      </c>
      <c r="AU266" s="5">
        <f t="shared" si="85"/>
        <v>1192020.4250795555</v>
      </c>
      <c r="AV266" s="150"/>
      <c r="AW266" s="2">
        <v>261</v>
      </c>
      <c r="AX266" s="118">
        <v>52779</v>
      </c>
      <c r="AY266" s="5">
        <f t="shared" si="115"/>
        <v>330707.7593276042</v>
      </c>
      <c r="AZ266" s="5">
        <f t="shared" si="116"/>
        <v>4457.4924920239573</v>
      </c>
      <c r="BA266" s="5">
        <f t="shared" si="86"/>
        <v>2390.5689962264314</v>
      </c>
      <c r="BB266" s="35">
        <f t="shared" si="87"/>
        <v>8.6743740192378016E-2</v>
      </c>
      <c r="BC266" s="5">
        <f t="shared" si="88"/>
        <v>2066.9234957975259</v>
      </c>
      <c r="BD266" s="35">
        <f t="shared" si="89"/>
        <v>7.4999999999999983E-2</v>
      </c>
      <c r="BE266" s="5">
        <f t="shared" si="117"/>
        <v>309182.80966862192</v>
      </c>
      <c r="BF266" s="5">
        <f t="shared" si="118"/>
        <v>854222.73074963095</v>
      </c>
      <c r="BG266" s="5">
        <f t="shared" si="90"/>
        <v>328317.19033137779</v>
      </c>
      <c r="BH266" s="5">
        <f t="shared" si="91"/>
        <v>1163405.5404182528</v>
      </c>
      <c r="BI266" s="150"/>
      <c r="BJ266" s="2">
        <v>261</v>
      </c>
      <c r="BK266" s="118">
        <v>52779</v>
      </c>
      <c r="BL266" s="5">
        <f t="shared" si="119"/>
        <v>325698.34142818378</v>
      </c>
      <c r="BM266" s="5">
        <f t="shared" si="120"/>
        <v>4348.8737853582215</v>
      </c>
      <c r="BN266" s="5">
        <f t="shared" si="92"/>
        <v>2381.1129725629444</v>
      </c>
      <c r="BO266" s="35">
        <f t="shared" si="93"/>
        <v>8.772950929213047E-2</v>
      </c>
      <c r="BP266" s="5">
        <f t="shared" si="94"/>
        <v>1967.7608127952769</v>
      </c>
      <c r="BQ266" s="35">
        <f t="shared" si="95"/>
        <v>7.2499999999999995E-2</v>
      </c>
      <c r="BR266" s="5">
        <f t="shared" si="121"/>
        <v>314182.77154437907</v>
      </c>
      <c r="BS266" s="5">
        <f t="shared" si="122"/>
        <v>820873.28643411654</v>
      </c>
      <c r="BT266" s="5">
        <f t="shared" si="96"/>
        <v>323317.22845562082</v>
      </c>
      <c r="BU266" s="5">
        <f t="shared" si="97"/>
        <v>1135056.0579784955</v>
      </c>
      <c r="BV266" s="150"/>
      <c r="BW266" s="2">
        <v>261</v>
      </c>
      <c r="BX266" s="118">
        <v>52779</v>
      </c>
      <c r="BY266" s="5">
        <f t="shared" si="123"/>
        <v>320655.83855428756</v>
      </c>
      <c r="BZ266" s="5">
        <f t="shared" si="124"/>
        <v>4241.3034067672888</v>
      </c>
      <c r="CA266" s="5">
        <f t="shared" si="98"/>
        <v>2370.8110152006111</v>
      </c>
      <c r="CB266" s="35">
        <f t="shared" si="99"/>
        <v>8.8723574504915026E-2</v>
      </c>
      <c r="CC266" s="5">
        <f t="shared" si="100"/>
        <v>1870.4923915666775</v>
      </c>
      <c r="CD266" s="35">
        <f t="shared" si="101"/>
        <v>7.0000000000000007E-2</v>
      </c>
      <c r="CE266" s="5">
        <f t="shared" si="125"/>
        <v>319214.97246091254</v>
      </c>
      <c r="CF266" s="5">
        <f t="shared" si="126"/>
        <v>787765.21670535009</v>
      </c>
      <c r="CG266" s="5">
        <f t="shared" si="102"/>
        <v>318285.02753908694</v>
      </c>
      <c r="CH266" s="5">
        <f t="shared" si="103"/>
        <v>1106980.1891662627</v>
      </c>
    </row>
    <row r="267" spans="9:86" ht="14.25" customHeight="1">
      <c r="I267" s="150"/>
      <c r="J267" s="2">
        <v>262</v>
      </c>
      <c r="K267" s="118">
        <v>52810</v>
      </c>
      <c r="L267" s="5">
        <f t="shared" si="104"/>
        <v>343103.03914354282</v>
      </c>
      <c r="M267" s="5">
        <f t="shared" si="67"/>
        <v>4789.3246008246488</v>
      </c>
      <c r="N267" s="5">
        <f t="shared" si="68"/>
        <v>2430.4912067127921</v>
      </c>
      <c r="O267" s="35">
        <f t="shared" si="69"/>
        <v>8.5006225982018985E-2</v>
      </c>
      <c r="P267" s="5">
        <f t="shared" si="70"/>
        <v>2358.8333941118567</v>
      </c>
      <c r="Q267" s="35">
        <f t="shared" si="71"/>
        <v>8.249999999999999E-2</v>
      </c>
      <c r="R267" s="5">
        <f t="shared" si="105"/>
        <v>296827.45206317003</v>
      </c>
      <c r="S267" s="5">
        <f t="shared" si="106"/>
        <v>957975.5933528879</v>
      </c>
      <c r="T267" s="5">
        <f t="shared" si="72"/>
        <v>340672.54793683003</v>
      </c>
      <c r="U267" s="5">
        <f t="shared" si="73"/>
        <v>1254803.045416058</v>
      </c>
      <c r="V267" s="150"/>
      <c r="W267" s="2">
        <v>262</v>
      </c>
      <c r="X267" s="118">
        <v>52810</v>
      </c>
      <c r="Y267" s="5">
        <f t="shared" si="107"/>
        <v>338212.0560398862</v>
      </c>
      <c r="Z267" s="5">
        <f t="shared" si="108"/>
        <v>4677.7491584810314</v>
      </c>
      <c r="AA267" s="5">
        <f t="shared" si="74"/>
        <v>2423.0021182151231</v>
      </c>
      <c r="AB267" s="35">
        <f t="shared" si="75"/>
        <v>8.5969807697075309E-2</v>
      </c>
      <c r="AC267" s="5">
        <f t="shared" si="76"/>
        <v>2254.7470402659083</v>
      </c>
      <c r="AD267" s="35">
        <f t="shared" si="77"/>
        <v>0.08</v>
      </c>
      <c r="AE267" s="5">
        <f t="shared" si="109"/>
        <v>301710.946078329</v>
      </c>
      <c r="AF267" s="5">
        <f t="shared" si="110"/>
        <v>923859.33344370115</v>
      </c>
      <c r="AG267" s="5">
        <f t="shared" si="78"/>
        <v>335789.05392167106</v>
      </c>
      <c r="AH267" s="5">
        <f t="shared" si="79"/>
        <v>1225570.2795220301</v>
      </c>
      <c r="AI267" s="150"/>
      <c r="AJ267" s="2">
        <v>262</v>
      </c>
      <c r="AK267" s="118">
        <v>52810</v>
      </c>
      <c r="AL267" s="5">
        <f t="shared" si="111"/>
        <v>333282.80306081229</v>
      </c>
      <c r="AM267" s="5">
        <f t="shared" si="112"/>
        <v>4567.1280654389093</v>
      </c>
      <c r="AN267" s="5">
        <f t="shared" si="80"/>
        <v>2414.6766290044966</v>
      </c>
      <c r="AO267" s="35">
        <f t="shared" si="81"/>
        <v>8.6941538183015241E-2</v>
      </c>
      <c r="AP267" s="5">
        <f t="shared" si="82"/>
        <v>2152.4514364344127</v>
      </c>
      <c r="AQ267" s="35">
        <f t="shared" si="83"/>
        <v>7.7499999999999999E-2</v>
      </c>
      <c r="AR267" s="5">
        <f t="shared" si="113"/>
        <v>306631.87356819212</v>
      </c>
      <c r="AS267" s="5">
        <f t="shared" si="114"/>
        <v>889955.67957680218</v>
      </c>
      <c r="AT267" s="5">
        <f t="shared" si="84"/>
        <v>330868.12643180782</v>
      </c>
      <c r="AU267" s="5">
        <f t="shared" si="85"/>
        <v>1196587.5531449942</v>
      </c>
      <c r="AV267" s="150"/>
      <c r="AW267" s="2">
        <v>262</v>
      </c>
      <c r="AX267" s="118">
        <v>52810</v>
      </c>
      <c r="AY267" s="5">
        <f t="shared" si="115"/>
        <v>328317.19033137779</v>
      </c>
      <c r="AZ267" s="5">
        <f t="shared" si="116"/>
        <v>4457.4924920239573</v>
      </c>
      <c r="BA267" s="5">
        <f t="shared" si="86"/>
        <v>2405.5100524528461</v>
      </c>
      <c r="BB267" s="35">
        <f t="shared" si="87"/>
        <v>8.7921441458179331E-2</v>
      </c>
      <c r="BC267" s="5">
        <f t="shared" si="88"/>
        <v>2051.9824395711112</v>
      </c>
      <c r="BD267" s="35">
        <f t="shared" si="89"/>
        <v>7.5000000000000011E-2</v>
      </c>
      <c r="BE267" s="5">
        <f t="shared" si="117"/>
        <v>311588.31972107477</v>
      </c>
      <c r="BF267" s="5">
        <f t="shared" si="118"/>
        <v>856274.71318920201</v>
      </c>
      <c r="BG267" s="5">
        <f t="shared" si="90"/>
        <v>325911.68027892493</v>
      </c>
      <c r="BH267" s="5">
        <f t="shared" si="91"/>
        <v>1167863.0329102767</v>
      </c>
      <c r="BI267" s="150"/>
      <c r="BJ267" s="2">
        <v>262</v>
      </c>
      <c r="BK267" s="118">
        <v>52810</v>
      </c>
      <c r="BL267" s="5">
        <f t="shared" si="119"/>
        <v>323317.22845562082</v>
      </c>
      <c r="BM267" s="5">
        <f t="shared" si="120"/>
        <v>4348.8737853582215</v>
      </c>
      <c r="BN267" s="5">
        <f t="shared" si="92"/>
        <v>2395.4988634388455</v>
      </c>
      <c r="BO267" s="35">
        <f t="shared" si="93"/>
        <v>8.8909540943970689E-2</v>
      </c>
      <c r="BP267" s="5">
        <f t="shared" si="94"/>
        <v>1953.3749219193758</v>
      </c>
      <c r="BQ267" s="35">
        <f t="shared" si="95"/>
        <v>7.2499999999999995E-2</v>
      </c>
      <c r="BR267" s="5">
        <f t="shared" si="121"/>
        <v>316578.27040781791</v>
      </c>
      <c r="BS267" s="5">
        <f t="shared" si="122"/>
        <v>822826.66135603597</v>
      </c>
      <c r="BT267" s="5">
        <f t="shared" si="96"/>
        <v>320921.72959218198</v>
      </c>
      <c r="BU267" s="5">
        <f t="shared" si="97"/>
        <v>1139404.9317638539</v>
      </c>
      <c r="BV267" s="150"/>
      <c r="BW267" s="2">
        <v>262</v>
      </c>
      <c r="BX267" s="118">
        <v>52810</v>
      </c>
      <c r="BY267" s="5">
        <f t="shared" si="123"/>
        <v>318285.02753908694</v>
      </c>
      <c r="BZ267" s="5">
        <f t="shared" si="124"/>
        <v>4241.3034067672888</v>
      </c>
      <c r="CA267" s="5">
        <f t="shared" si="98"/>
        <v>2384.6407461226149</v>
      </c>
      <c r="CB267" s="35">
        <f t="shared" si="99"/>
        <v>8.9905859457863543E-2</v>
      </c>
      <c r="CC267" s="5">
        <f t="shared" si="100"/>
        <v>1856.6626606446739</v>
      </c>
      <c r="CD267" s="35">
        <f t="shared" si="101"/>
        <v>7.0000000000000007E-2</v>
      </c>
      <c r="CE267" s="5">
        <f t="shared" si="125"/>
        <v>321599.61320703517</v>
      </c>
      <c r="CF267" s="5">
        <f t="shared" si="126"/>
        <v>789621.87936599471</v>
      </c>
      <c r="CG267" s="5">
        <f t="shared" si="102"/>
        <v>315900.3867929643</v>
      </c>
      <c r="CH267" s="5">
        <f t="shared" si="103"/>
        <v>1111221.4925730298</v>
      </c>
    </row>
    <row r="268" spans="9:86" ht="14.25" customHeight="1">
      <c r="I268" s="150"/>
      <c r="J268" s="2">
        <v>263</v>
      </c>
      <c r="K268" s="118">
        <v>52841</v>
      </c>
      <c r="L268" s="5">
        <f t="shared" si="104"/>
        <v>340672.54793683003</v>
      </c>
      <c r="M268" s="5">
        <f t="shared" si="67"/>
        <v>4789.3246008246488</v>
      </c>
      <c r="N268" s="5">
        <f t="shared" si="68"/>
        <v>2447.2008337589423</v>
      </c>
      <c r="O268" s="35">
        <f t="shared" si="69"/>
        <v>8.6201280916103157E-2</v>
      </c>
      <c r="P268" s="5">
        <f t="shared" si="70"/>
        <v>2342.1237670657065</v>
      </c>
      <c r="Q268" s="35">
        <f t="shared" si="71"/>
        <v>8.2500000000000004E-2</v>
      </c>
      <c r="R268" s="5">
        <f t="shared" si="105"/>
        <v>299274.65289692895</v>
      </c>
      <c r="S268" s="5">
        <f t="shared" si="106"/>
        <v>960317.7171199536</v>
      </c>
      <c r="T268" s="5">
        <f t="shared" si="72"/>
        <v>338225.34710307111</v>
      </c>
      <c r="U268" s="5">
        <f t="shared" si="73"/>
        <v>1259592.3700168827</v>
      </c>
      <c r="V268" s="150"/>
      <c r="W268" s="2">
        <v>263</v>
      </c>
      <c r="X268" s="118">
        <v>52841</v>
      </c>
      <c r="Y268" s="5">
        <f t="shared" si="107"/>
        <v>335789.05392167106</v>
      </c>
      <c r="Z268" s="5">
        <f t="shared" si="108"/>
        <v>4677.7491584810314</v>
      </c>
      <c r="AA268" s="5">
        <f t="shared" si="74"/>
        <v>2439.1554656698909</v>
      </c>
      <c r="AB268" s="35">
        <f t="shared" si="75"/>
        <v>8.7167420278287042E-2</v>
      </c>
      <c r="AC268" s="5">
        <f t="shared" si="76"/>
        <v>2238.5936928111405</v>
      </c>
      <c r="AD268" s="35">
        <f t="shared" si="77"/>
        <v>0.08</v>
      </c>
      <c r="AE268" s="5">
        <f t="shared" si="109"/>
        <v>304150.10154399887</v>
      </c>
      <c r="AF268" s="5">
        <f t="shared" si="110"/>
        <v>926097.92713651224</v>
      </c>
      <c r="AG268" s="5">
        <f t="shared" si="78"/>
        <v>333349.89845600119</v>
      </c>
      <c r="AH268" s="5">
        <f t="shared" si="79"/>
        <v>1230248.0286805111</v>
      </c>
      <c r="AI268" s="150"/>
      <c r="AJ268" s="2">
        <v>263</v>
      </c>
      <c r="AK268" s="118">
        <v>52841</v>
      </c>
      <c r="AL268" s="5">
        <f t="shared" si="111"/>
        <v>330868.12643180782</v>
      </c>
      <c r="AM268" s="5">
        <f t="shared" si="112"/>
        <v>4567.1280654389093</v>
      </c>
      <c r="AN268" s="5">
        <f t="shared" si="80"/>
        <v>2430.2714155668173</v>
      </c>
      <c r="AO268" s="35">
        <f t="shared" si="81"/>
        <v>8.8141633046700793E-2</v>
      </c>
      <c r="AP268" s="5">
        <f t="shared" si="82"/>
        <v>2136.856649872092</v>
      </c>
      <c r="AQ268" s="35">
        <f t="shared" si="83"/>
        <v>7.7499999999999999E-2</v>
      </c>
      <c r="AR268" s="5">
        <f t="shared" si="113"/>
        <v>309062.14498375892</v>
      </c>
      <c r="AS268" s="5">
        <f t="shared" si="114"/>
        <v>892092.53622667433</v>
      </c>
      <c r="AT268" s="5">
        <f t="shared" si="84"/>
        <v>328437.85501624102</v>
      </c>
      <c r="AU268" s="5">
        <f t="shared" si="85"/>
        <v>1201154.6812104331</v>
      </c>
      <c r="AV268" s="150"/>
      <c r="AW268" s="2">
        <v>263</v>
      </c>
      <c r="AX268" s="118">
        <v>52841</v>
      </c>
      <c r="AY268" s="5">
        <f t="shared" si="115"/>
        <v>325911.68027892493</v>
      </c>
      <c r="AZ268" s="5">
        <f t="shared" si="116"/>
        <v>4457.4924920239573</v>
      </c>
      <c r="BA268" s="5">
        <f t="shared" si="86"/>
        <v>2420.5444902806767</v>
      </c>
      <c r="BB268" s="35">
        <f t="shared" si="87"/>
        <v>8.9123942592389538E-2</v>
      </c>
      <c r="BC268" s="5">
        <f t="shared" si="88"/>
        <v>2036.9480017432807</v>
      </c>
      <c r="BD268" s="35">
        <f t="shared" si="89"/>
        <v>7.4999999999999997E-2</v>
      </c>
      <c r="BE268" s="5">
        <f t="shared" si="117"/>
        <v>314008.86421135545</v>
      </c>
      <c r="BF268" s="5">
        <f t="shared" si="118"/>
        <v>858311.66119094531</v>
      </c>
      <c r="BG268" s="5">
        <f t="shared" si="90"/>
        <v>323491.13578864426</v>
      </c>
      <c r="BH268" s="5">
        <f t="shared" si="91"/>
        <v>1172320.5254023008</v>
      </c>
      <c r="BI268" s="150"/>
      <c r="BJ268" s="2">
        <v>263</v>
      </c>
      <c r="BK268" s="118">
        <v>52841</v>
      </c>
      <c r="BL268" s="5">
        <f t="shared" si="119"/>
        <v>320921.72959218198</v>
      </c>
      <c r="BM268" s="5">
        <f t="shared" si="120"/>
        <v>4348.8737853582215</v>
      </c>
      <c r="BN268" s="5">
        <f t="shared" si="92"/>
        <v>2409.971669072122</v>
      </c>
      <c r="BO268" s="35">
        <f t="shared" si="93"/>
        <v>9.0114371705573598E-2</v>
      </c>
      <c r="BP268" s="5">
        <f t="shared" si="94"/>
        <v>1938.9021162860995</v>
      </c>
      <c r="BQ268" s="35">
        <f t="shared" si="95"/>
        <v>7.2499999999999995E-2</v>
      </c>
      <c r="BR268" s="5">
        <f t="shared" si="121"/>
        <v>318988.24207689002</v>
      </c>
      <c r="BS268" s="5">
        <f t="shared" si="122"/>
        <v>824765.56347232207</v>
      </c>
      <c r="BT268" s="5">
        <f t="shared" si="96"/>
        <v>318511.75792310986</v>
      </c>
      <c r="BU268" s="5">
        <f t="shared" si="97"/>
        <v>1143753.805549212</v>
      </c>
      <c r="BV268" s="150"/>
      <c r="BW268" s="2">
        <v>263</v>
      </c>
      <c r="BX268" s="118">
        <v>52841</v>
      </c>
      <c r="BY268" s="5">
        <f t="shared" si="123"/>
        <v>315900.3867929643</v>
      </c>
      <c r="BZ268" s="5">
        <f t="shared" si="124"/>
        <v>4241.3034067672888</v>
      </c>
      <c r="CA268" s="5">
        <f t="shared" si="98"/>
        <v>2398.551150474997</v>
      </c>
      <c r="CB268" s="35">
        <f t="shared" si="99"/>
        <v>9.1112942588967447E-2</v>
      </c>
      <c r="CC268" s="5">
        <f t="shared" si="100"/>
        <v>1842.7522562922918</v>
      </c>
      <c r="CD268" s="35">
        <f t="shared" si="101"/>
        <v>7.0000000000000007E-2</v>
      </c>
      <c r="CE268" s="5">
        <f t="shared" si="125"/>
        <v>323998.16435751016</v>
      </c>
      <c r="CF268" s="5">
        <f t="shared" si="126"/>
        <v>791464.63162228698</v>
      </c>
      <c r="CG268" s="5">
        <f t="shared" si="102"/>
        <v>313501.83564248931</v>
      </c>
      <c r="CH268" s="5">
        <f t="shared" si="103"/>
        <v>1115462.7959797971</v>
      </c>
    </row>
    <row r="269" spans="9:86" ht="14.25" customHeight="1">
      <c r="I269" s="150"/>
      <c r="J269" s="2">
        <v>264</v>
      </c>
      <c r="K269" s="118">
        <v>52871</v>
      </c>
      <c r="L269" s="5">
        <f t="shared" si="104"/>
        <v>338225.34710307111</v>
      </c>
      <c r="M269" s="5">
        <f t="shared" si="67"/>
        <v>4789.3246008246488</v>
      </c>
      <c r="N269" s="5">
        <f t="shared" si="68"/>
        <v>2464.0253394910351</v>
      </c>
      <c r="O269" s="35">
        <f t="shared" si="69"/>
        <v>8.7421904736435227E-2</v>
      </c>
      <c r="P269" s="5">
        <f t="shared" si="70"/>
        <v>2325.2992613336137</v>
      </c>
      <c r="Q269" s="35">
        <f t="shared" si="71"/>
        <v>8.249999999999999E-2</v>
      </c>
      <c r="R269" s="5">
        <f t="shared" si="105"/>
        <v>301738.67823641998</v>
      </c>
      <c r="S269" s="5">
        <f t="shared" si="106"/>
        <v>962643.01638128725</v>
      </c>
      <c r="T269" s="5">
        <f t="shared" si="72"/>
        <v>335761.32176358008</v>
      </c>
      <c r="U269" s="5">
        <f t="shared" si="73"/>
        <v>1264381.6946177073</v>
      </c>
      <c r="V269" s="150"/>
      <c r="W269" s="2">
        <v>264</v>
      </c>
      <c r="X269" s="118">
        <v>52871</v>
      </c>
      <c r="Y269" s="5">
        <f t="shared" si="107"/>
        <v>333349.89845600119</v>
      </c>
      <c r="Z269" s="5">
        <f t="shared" si="108"/>
        <v>4677.7491584810314</v>
      </c>
      <c r="AA269" s="5">
        <f t="shared" si="74"/>
        <v>2455.4165021076901</v>
      </c>
      <c r="AB269" s="35">
        <f t="shared" si="75"/>
        <v>8.8390601472408611E-2</v>
      </c>
      <c r="AC269" s="5">
        <f t="shared" si="76"/>
        <v>2222.3326563733413</v>
      </c>
      <c r="AD269" s="35">
        <f t="shared" si="77"/>
        <v>7.9999999999999988E-2</v>
      </c>
      <c r="AE269" s="5">
        <f t="shared" si="109"/>
        <v>306605.51804610656</v>
      </c>
      <c r="AF269" s="5">
        <f t="shared" si="110"/>
        <v>928320.25979288563</v>
      </c>
      <c r="AG269" s="5">
        <f t="shared" si="78"/>
        <v>330894.4819538935</v>
      </c>
      <c r="AH269" s="5">
        <f t="shared" si="79"/>
        <v>1234925.7778389922</v>
      </c>
      <c r="AI269" s="150"/>
      <c r="AJ269" s="2">
        <v>264</v>
      </c>
      <c r="AK269" s="118">
        <v>52871</v>
      </c>
      <c r="AL269" s="5">
        <f t="shared" si="111"/>
        <v>328437.85501624102</v>
      </c>
      <c r="AM269" s="5">
        <f t="shared" si="112"/>
        <v>4567.1280654389093</v>
      </c>
      <c r="AN269" s="5">
        <f t="shared" si="80"/>
        <v>2445.9669184590193</v>
      </c>
      <c r="AO269" s="35">
        <f t="shared" si="81"/>
        <v>8.9367296044656042E-2</v>
      </c>
      <c r="AP269" s="5">
        <f t="shared" si="82"/>
        <v>2121.16114697989</v>
      </c>
      <c r="AQ269" s="35">
        <f t="shared" si="83"/>
        <v>7.7499999999999999E-2</v>
      </c>
      <c r="AR269" s="5">
        <f t="shared" si="113"/>
        <v>311508.11190221796</v>
      </c>
      <c r="AS269" s="5">
        <f t="shared" si="114"/>
        <v>894213.69737365423</v>
      </c>
      <c r="AT269" s="5">
        <f t="shared" si="84"/>
        <v>325991.88809778198</v>
      </c>
      <c r="AU269" s="5">
        <f t="shared" si="85"/>
        <v>1205721.8092758721</v>
      </c>
      <c r="AV269" s="150"/>
      <c r="AW269" s="2">
        <v>264</v>
      </c>
      <c r="AX269" s="118">
        <v>52871</v>
      </c>
      <c r="AY269" s="5">
        <f t="shared" si="115"/>
        <v>323491.13578864426</v>
      </c>
      <c r="AZ269" s="5">
        <f t="shared" si="116"/>
        <v>4457.4924920239573</v>
      </c>
      <c r="BA269" s="5">
        <f t="shared" si="86"/>
        <v>2435.6728933449308</v>
      </c>
      <c r="BB269" s="35">
        <f t="shared" si="87"/>
        <v>9.0352011188447476E-2</v>
      </c>
      <c r="BC269" s="5">
        <f t="shared" si="88"/>
        <v>2021.8195986790265</v>
      </c>
      <c r="BD269" s="35">
        <f t="shared" si="89"/>
        <v>7.4999999999999997E-2</v>
      </c>
      <c r="BE269" s="5">
        <f t="shared" si="117"/>
        <v>316444.5371047004</v>
      </c>
      <c r="BF269" s="5">
        <f t="shared" si="118"/>
        <v>860333.48078962439</v>
      </c>
      <c r="BG269" s="5">
        <f t="shared" si="90"/>
        <v>321055.46289529931</v>
      </c>
      <c r="BH269" s="5">
        <f t="shared" si="91"/>
        <v>1176778.0178943248</v>
      </c>
      <c r="BI269" s="150"/>
      <c r="BJ269" s="2">
        <v>264</v>
      </c>
      <c r="BK269" s="118">
        <v>52871</v>
      </c>
      <c r="BL269" s="5">
        <f t="shared" si="119"/>
        <v>318511.75792310986</v>
      </c>
      <c r="BM269" s="5">
        <f t="shared" si="120"/>
        <v>4348.8737853582215</v>
      </c>
      <c r="BN269" s="5">
        <f t="shared" si="92"/>
        <v>2424.5319145727663</v>
      </c>
      <c r="BO269" s="35">
        <f t="shared" si="93"/>
        <v>9.1344769074103396E-2</v>
      </c>
      <c r="BP269" s="5">
        <f t="shared" si="94"/>
        <v>1924.3418707854553</v>
      </c>
      <c r="BQ269" s="35">
        <f t="shared" si="95"/>
        <v>7.2499999999999995E-2</v>
      </c>
      <c r="BR269" s="5">
        <f t="shared" si="121"/>
        <v>321412.77399146277</v>
      </c>
      <c r="BS269" s="5">
        <f t="shared" si="122"/>
        <v>826689.90534310753</v>
      </c>
      <c r="BT269" s="5">
        <f t="shared" si="96"/>
        <v>316087.22600853711</v>
      </c>
      <c r="BU269" s="5">
        <f t="shared" si="97"/>
        <v>1148102.6793345702</v>
      </c>
      <c r="BV269" s="150"/>
      <c r="BW269" s="2">
        <v>264</v>
      </c>
      <c r="BX269" s="118">
        <v>52871</v>
      </c>
      <c r="BY269" s="5">
        <f t="shared" si="123"/>
        <v>313501.83564248931</v>
      </c>
      <c r="BZ269" s="5">
        <f t="shared" si="124"/>
        <v>4241.3034067672888</v>
      </c>
      <c r="CA269" s="5">
        <f t="shared" si="98"/>
        <v>2412.5426988527679</v>
      </c>
      <c r="CB269" s="35">
        <f t="shared" si="99"/>
        <v>9.2345591300612831E-2</v>
      </c>
      <c r="CC269" s="5">
        <f t="shared" si="100"/>
        <v>1828.7607079145212</v>
      </c>
      <c r="CD269" s="35">
        <f t="shared" si="101"/>
        <v>7.0000000000000007E-2</v>
      </c>
      <c r="CE269" s="5">
        <f t="shared" si="125"/>
        <v>326410.70705636294</v>
      </c>
      <c r="CF269" s="5">
        <f t="shared" si="126"/>
        <v>793293.39233020146</v>
      </c>
      <c r="CG269" s="5">
        <f t="shared" si="102"/>
        <v>311089.29294363654</v>
      </c>
      <c r="CH269" s="5">
        <f t="shared" si="103"/>
        <v>1119704.0993865645</v>
      </c>
    </row>
    <row r="270" spans="9:86" ht="14.25" customHeight="1">
      <c r="I270" s="150"/>
      <c r="J270" s="2">
        <v>265</v>
      </c>
      <c r="K270" s="118">
        <v>52902</v>
      </c>
      <c r="L270" s="5">
        <f t="shared" si="104"/>
        <v>335761.32176358008</v>
      </c>
      <c r="M270" s="5">
        <f t="shared" si="67"/>
        <v>4789.3246008246488</v>
      </c>
      <c r="N270" s="5">
        <f t="shared" si="68"/>
        <v>2480.9655137000359</v>
      </c>
      <c r="O270" s="35">
        <f t="shared" si="69"/>
        <v>8.866889732273428E-2</v>
      </c>
      <c r="P270" s="5">
        <f t="shared" si="70"/>
        <v>2308.3590871246129</v>
      </c>
      <c r="Q270" s="35">
        <f t="shared" si="71"/>
        <v>8.249999999999999E-2</v>
      </c>
      <c r="R270" s="5">
        <f t="shared" si="105"/>
        <v>304219.64375012001</v>
      </c>
      <c r="S270" s="5">
        <f t="shared" si="106"/>
        <v>964951.37546841183</v>
      </c>
      <c r="T270" s="5">
        <f t="shared" si="72"/>
        <v>333280.35624988005</v>
      </c>
      <c r="U270" s="5">
        <f t="shared" si="73"/>
        <v>1269171.0192185319</v>
      </c>
      <c r="V270" s="150"/>
      <c r="W270" s="2">
        <v>265</v>
      </c>
      <c r="X270" s="118">
        <v>52902</v>
      </c>
      <c r="Y270" s="5">
        <f t="shared" si="107"/>
        <v>330894.4819538935</v>
      </c>
      <c r="Z270" s="5">
        <f t="shared" si="108"/>
        <v>4677.7491584810314</v>
      </c>
      <c r="AA270" s="5">
        <f t="shared" si="74"/>
        <v>2471.7859454550744</v>
      </c>
      <c r="AB270" s="35">
        <f t="shared" si="75"/>
        <v>8.9640151054540373E-2</v>
      </c>
      <c r="AC270" s="5">
        <f t="shared" si="76"/>
        <v>2205.963213025957</v>
      </c>
      <c r="AD270" s="35">
        <f t="shared" si="77"/>
        <v>8.0000000000000016E-2</v>
      </c>
      <c r="AE270" s="5">
        <f t="shared" si="109"/>
        <v>309077.30399156164</v>
      </c>
      <c r="AF270" s="5">
        <f t="shared" si="110"/>
        <v>930526.22300591157</v>
      </c>
      <c r="AG270" s="5">
        <f t="shared" si="78"/>
        <v>328422.69600843842</v>
      </c>
      <c r="AH270" s="5">
        <f t="shared" si="79"/>
        <v>1239603.5269974731</v>
      </c>
      <c r="AI270" s="150"/>
      <c r="AJ270" s="2">
        <v>265</v>
      </c>
      <c r="AK270" s="118">
        <v>52902</v>
      </c>
      <c r="AL270" s="5">
        <f t="shared" si="111"/>
        <v>325991.88809778198</v>
      </c>
      <c r="AM270" s="5">
        <f t="shared" si="112"/>
        <v>4567.1280654389093</v>
      </c>
      <c r="AN270" s="5">
        <f t="shared" si="80"/>
        <v>2461.7637881407341</v>
      </c>
      <c r="AO270" s="35">
        <f t="shared" si="81"/>
        <v>9.0619326849102066E-2</v>
      </c>
      <c r="AP270" s="5">
        <f t="shared" si="82"/>
        <v>2105.3642772981752</v>
      </c>
      <c r="AQ270" s="35">
        <f t="shared" si="83"/>
        <v>7.7499999999999999E-2</v>
      </c>
      <c r="AR270" s="5">
        <f t="shared" si="113"/>
        <v>313969.87569035869</v>
      </c>
      <c r="AS270" s="5">
        <f t="shared" si="114"/>
        <v>896319.06165095244</v>
      </c>
      <c r="AT270" s="5">
        <f t="shared" si="84"/>
        <v>323530.12430964125</v>
      </c>
      <c r="AU270" s="5">
        <f t="shared" si="85"/>
        <v>1210288.937341311</v>
      </c>
      <c r="AV270" s="150"/>
      <c r="AW270" s="2">
        <v>265</v>
      </c>
      <c r="AX270" s="118">
        <v>52902</v>
      </c>
      <c r="AY270" s="5">
        <f t="shared" si="115"/>
        <v>321055.46289529931</v>
      </c>
      <c r="AZ270" s="5">
        <f t="shared" si="116"/>
        <v>4457.4924920239573</v>
      </c>
      <c r="BA270" s="5">
        <f t="shared" si="86"/>
        <v>2450.8958489283368</v>
      </c>
      <c r="BB270" s="35">
        <f t="shared" si="87"/>
        <v>9.1606446817356593E-2</v>
      </c>
      <c r="BC270" s="5">
        <f t="shared" si="88"/>
        <v>2006.5966430956205</v>
      </c>
      <c r="BD270" s="35">
        <f t="shared" si="89"/>
        <v>7.4999999999999997E-2</v>
      </c>
      <c r="BE270" s="5">
        <f t="shared" si="117"/>
        <v>318895.43295362871</v>
      </c>
      <c r="BF270" s="5">
        <f t="shared" si="118"/>
        <v>862340.07743271999</v>
      </c>
      <c r="BG270" s="5">
        <f t="shared" si="90"/>
        <v>318604.567046371</v>
      </c>
      <c r="BH270" s="5">
        <f t="shared" si="91"/>
        <v>1181235.5103863487</v>
      </c>
      <c r="BI270" s="150"/>
      <c r="BJ270" s="2">
        <v>265</v>
      </c>
      <c r="BK270" s="118">
        <v>52902</v>
      </c>
      <c r="BL270" s="5">
        <f t="shared" si="119"/>
        <v>316087.22600853711</v>
      </c>
      <c r="BM270" s="5">
        <f t="shared" si="120"/>
        <v>4348.8737853582215</v>
      </c>
      <c r="BN270" s="5">
        <f t="shared" si="92"/>
        <v>2439.18012822331</v>
      </c>
      <c r="BO270" s="35">
        <f t="shared" si="93"/>
        <v>9.26015325209288E-2</v>
      </c>
      <c r="BP270" s="5">
        <f t="shared" si="94"/>
        <v>1909.6936571349117</v>
      </c>
      <c r="BQ270" s="35">
        <f t="shared" si="95"/>
        <v>7.2499999999999995E-2</v>
      </c>
      <c r="BR270" s="5">
        <f t="shared" si="121"/>
        <v>323851.9541196861</v>
      </c>
      <c r="BS270" s="5">
        <f t="shared" si="122"/>
        <v>828599.59900024242</v>
      </c>
      <c r="BT270" s="5">
        <f t="shared" si="96"/>
        <v>313648.04588031379</v>
      </c>
      <c r="BU270" s="5">
        <f t="shared" si="97"/>
        <v>1152451.5531199286</v>
      </c>
      <c r="BV270" s="150"/>
      <c r="BW270" s="2">
        <v>265</v>
      </c>
      <c r="BX270" s="118">
        <v>52902</v>
      </c>
      <c r="BY270" s="5">
        <f t="shared" si="123"/>
        <v>311089.29294363654</v>
      </c>
      <c r="BZ270" s="5">
        <f t="shared" si="124"/>
        <v>4241.3034067672888</v>
      </c>
      <c r="CA270" s="5">
        <f t="shared" si="98"/>
        <v>2426.6158645960759</v>
      </c>
      <c r="CB270" s="35">
        <f t="shared" si="99"/>
        <v>9.3604604966037161E-2</v>
      </c>
      <c r="CC270" s="5">
        <f t="shared" si="100"/>
        <v>1814.6875421712132</v>
      </c>
      <c r="CD270" s="35">
        <f t="shared" si="101"/>
        <v>7.0000000000000007E-2</v>
      </c>
      <c r="CE270" s="5">
        <f t="shared" si="125"/>
        <v>328837.32292095904</v>
      </c>
      <c r="CF270" s="5">
        <f t="shared" si="126"/>
        <v>795108.07987237268</v>
      </c>
      <c r="CG270" s="5">
        <f t="shared" si="102"/>
        <v>308662.67707904044</v>
      </c>
      <c r="CH270" s="5">
        <f t="shared" si="103"/>
        <v>1123945.4027933318</v>
      </c>
    </row>
    <row r="271" spans="9:86" ht="14.25" customHeight="1">
      <c r="I271" s="150"/>
      <c r="J271" s="2">
        <v>266</v>
      </c>
      <c r="K271" s="118">
        <v>52932</v>
      </c>
      <c r="L271" s="5">
        <f t="shared" si="104"/>
        <v>333280.35624988005</v>
      </c>
      <c r="M271" s="5">
        <f t="shared" si="67"/>
        <v>4789.3246008246488</v>
      </c>
      <c r="N271" s="5">
        <f t="shared" si="68"/>
        <v>2498.0221516067236</v>
      </c>
      <c r="O271" s="35">
        <f t="shared" si="69"/>
        <v>8.994309222595076E-2</v>
      </c>
      <c r="P271" s="5">
        <f t="shared" si="70"/>
        <v>2291.3024492179252</v>
      </c>
      <c r="Q271" s="35">
        <f t="shared" si="71"/>
        <v>8.2500000000000004E-2</v>
      </c>
      <c r="R271" s="5">
        <f t="shared" si="105"/>
        <v>306717.66590172675</v>
      </c>
      <c r="S271" s="5">
        <f t="shared" si="106"/>
        <v>967242.67791762971</v>
      </c>
      <c r="T271" s="5">
        <f t="shared" si="72"/>
        <v>330782.33409827331</v>
      </c>
      <c r="U271" s="5">
        <f t="shared" si="73"/>
        <v>1273960.3438193565</v>
      </c>
      <c r="V271" s="150"/>
      <c r="W271" s="2">
        <v>266</v>
      </c>
      <c r="X271" s="118">
        <v>52932</v>
      </c>
      <c r="Y271" s="5">
        <f t="shared" si="107"/>
        <v>328422.69600843842</v>
      </c>
      <c r="Z271" s="5">
        <f t="shared" si="108"/>
        <v>4677.7491584810314</v>
      </c>
      <c r="AA271" s="5">
        <f t="shared" si="74"/>
        <v>2488.2645184247749</v>
      </c>
      <c r="AB271" s="35">
        <f t="shared" si="75"/>
        <v>9.0916902467453417E-2</v>
      </c>
      <c r="AC271" s="5">
        <f t="shared" si="76"/>
        <v>2189.4846400562565</v>
      </c>
      <c r="AD271" s="35">
        <f t="shared" si="77"/>
        <v>8.0000000000000016E-2</v>
      </c>
      <c r="AE271" s="5">
        <f t="shared" si="109"/>
        <v>311565.56850998639</v>
      </c>
      <c r="AF271" s="5">
        <f t="shared" si="110"/>
        <v>932715.70764596784</v>
      </c>
      <c r="AG271" s="5">
        <f t="shared" si="78"/>
        <v>325934.43149001367</v>
      </c>
      <c r="AH271" s="5">
        <f t="shared" si="79"/>
        <v>1244281.2761559542</v>
      </c>
      <c r="AI271" s="150"/>
      <c r="AJ271" s="2">
        <v>266</v>
      </c>
      <c r="AK271" s="118">
        <v>52932</v>
      </c>
      <c r="AL271" s="5">
        <f t="shared" si="111"/>
        <v>323530.12430964125</v>
      </c>
      <c r="AM271" s="5">
        <f t="shared" si="112"/>
        <v>4567.1280654389093</v>
      </c>
      <c r="AN271" s="5">
        <f t="shared" si="80"/>
        <v>2477.662679272476</v>
      </c>
      <c r="AO271" s="35">
        <f t="shared" si="81"/>
        <v>9.189855879638005E-2</v>
      </c>
      <c r="AP271" s="5">
        <f t="shared" si="82"/>
        <v>2089.4653861664333</v>
      </c>
      <c r="AQ271" s="35">
        <f t="shared" si="83"/>
        <v>7.7500000000000013E-2</v>
      </c>
      <c r="AR271" s="5">
        <f t="shared" si="113"/>
        <v>316447.53836963116</v>
      </c>
      <c r="AS271" s="5">
        <f t="shared" si="114"/>
        <v>898408.52703711891</v>
      </c>
      <c r="AT271" s="5">
        <f t="shared" si="84"/>
        <v>321052.46163036878</v>
      </c>
      <c r="AU271" s="5">
        <f t="shared" si="85"/>
        <v>1214856.06540675</v>
      </c>
      <c r="AV271" s="150"/>
      <c r="AW271" s="2">
        <v>266</v>
      </c>
      <c r="AX271" s="118">
        <v>52932</v>
      </c>
      <c r="AY271" s="5">
        <f t="shared" si="115"/>
        <v>318604.567046371</v>
      </c>
      <c r="AZ271" s="5">
        <f t="shared" si="116"/>
        <v>4457.4924920239573</v>
      </c>
      <c r="BA271" s="5">
        <f t="shared" si="86"/>
        <v>2466.2139479841389</v>
      </c>
      <c r="BB271" s="35">
        <f t="shared" si="87"/>
        <v>9.2888082710698733E-2</v>
      </c>
      <c r="BC271" s="5">
        <f t="shared" si="88"/>
        <v>1991.2785440398186</v>
      </c>
      <c r="BD271" s="35">
        <f t="shared" si="89"/>
        <v>7.4999999999999997E-2</v>
      </c>
      <c r="BE271" s="5">
        <f t="shared" si="117"/>
        <v>321361.64690161287</v>
      </c>
      <c r="BF271" s="5">
        <f t="shared" si="118"/>
        <v>864331.35597675981</v>
      </c>
      <c r="BG271" s="5">
        <f t="shared" si="90"/>
        <v>316138.35309838684</v>
      </c>
      <c r="BH271" s="5">
        <f t="shared" si="91"/>
        <v>1185693.0028783726</v>
      </c>
      <c r="BI271" s="150"/>
      <c r="BJ271" s="2">
        <v>266</v>
      </c>
      <c r="BK271" s="118">
        <v>52932</v>
      </c>
      <c r="BL271" s="5">
        <f t="shared" si="119"/>
        <v>313648.04588031379</v>
      </c>
      <c r="BM271" s="5">
        <f t="shared" si="120"/>
        <v>4348.8737853582215</v>
      </c>
      <c r="BN271" s="5">
        <f t="shared" si="92"/>
        <v>2453.9168414979922</v>
      </c>
      <c r="BO271" s="35">
        <f t="shared" si="93"/>
        <v>9.388549517446286E-2</v>
      </c>
      <c r="BP271" s="5">
        <f t="shared" si="94"/>
        <v>1894.9569438602291</v>
      </c>
      <c r="BQ271" s="35">
        <f t="shared" si="95"/>
        <v>7.2499999999999995E-2</v>
      </c>
      <c r="BR271" s="5">
        <f t="shared" si="121"/>
        <v>326305.87096118409</v>
      </c>
      <c r="BS271" s="5">
        <f t="shared" si="122"/>
        <v>830494.5559441027</v>
      </c>
      <c r="BT271" s="5">
        <f t="shared" si="96"/>
        <v>311194.12903881579</v>
      </c>
      <c r="BU271" s="5">
        <f t="shared" si="97"/>
        <v>1156800.4269052867</v>
      </c>
      <c r="BV271" s="150"/>
      <c r="BW271" s="2">
        <v>266</v>
      </c>
      <c r="BX271" s="118">
        <v>52932</v>
      </c>
      <c r="BY271" s="5">
        <f t="shared" si="123"/>
        <v>308662.67707904044</v>
      </c>
      <c r="BZ271" s="5">
        <f t="shared" si="124"/>
        <v>4241.3034067672888</v>
      </c>
      <c r="CA271" s="5">
        <f t="shared" si="98"/>
        <v>2440.7711238062193</v>
      </c>
      <c r="CB271" s="35">
        <f t="shared" si="99"/>
        <v>9.4890816611994916E-2</v>
      </c>
      <c r="CC271" s="5">
        <f t="shared" si="100"/>
        <v>1800.5322829610693</v>
      </c>
      <c r="CD271" s="35">
        <f t="shared" si="101"/>
        <v>7.0000000000000007E-2</v>
      </c>
      <c r="CE271" s="5">
        <f t="shared" si="125"/>
        <v>331278.09404476528</v>
      </c>
      <c r="CF271" s="5">
        <f t="shared" si="126"/>
        <v>796908.61215533374</v>
      </c>
      <c r="CG271" s="5">
        <f t="shared" si="102"/>
        <v>306221.90595523419</v>
      </c>
      <c r="CH271" s="5">
        <f t="shared" si="103"/>
        <v>1128186.7062000991</v>
      </c>
    </row>
    <row r="272" spans="9:86" ht="14.25" customHeight="1">
      <c r="I272" s="150"/>
      <c r="J272" s="2">
        <v>267</v>
      </c>
      <c r="K272" s="118">
        <v>52963</v>
      </c>
      <c r="L272" s="5">
        <f t="shared" si="104"/>
        <v>330782.33409827331</v>
      </c>
      <c r="M272" s="5">
        <f t="shared" si="67"/>
        <v>4789.3246008246488</v>
      </c>
      <c r="N272" s="5">
        <f t="shared" si="68"/>
        <v>2515.1960538990197</v>
      </c>
      <c r="O272" s="35">
        <f t="shared" si="69"/>
        <v>9.124535845926178E-2</v>
      </c>
      <c r="P272" s="5">
        <f t="shared" si="70"/>
        <v>2274.1285469256291</v>
      </c>
      <c r="Q272" s="35">
        <f t="shared" si="71"/>
        <v>8.2500000000000004E-2</v>
      </c>
      <c r="R272" s="5">
        <f t="shared" si="105"/>
        <v>309232.86195562576</v>
      </c>
      <c r="S272" s="5">
        <f t="shared" si="106"/>
        <v>969516.80646455532</v>
      </c>
      <c r="T272" s="5">
        <f t="shared" si="72"/>
        <v>328267.1380443743</v>
      </c>
      <c r="U272" s="5">
        <f t="shared" si="73"/>
        <v>1278749.6684201811</v>
      </c>
      <c r="V272" s="150"/>
      <c r="W272" s="2">
        <v>267</v>
      </c>
      <c r="X272" s="118">
        <v>52963</v>
      </c>
      <c r="Y272" s="5">
        <f t="shared" si="107"/>
        <v>325934.43149001367</v>
      </c>
      <c r="Z272" s="5">
        <f t="shared" si="108"/>
        <v>4677.7491584810314</v>
      </c>
      <c r="AA272" s="5">
        <f t="shared" si="74"/>
        <v>2504.852948547607</v>
      </c>
      <c r="AB272" s="35">
        <f t="shared" si="75"/>
        <v>9.2221724612400274E-2</v>
      </c>
      <c r="AC272" s="5">
        <f t="shared" si="76"/>
        <v>2172.8962099334244</v>
      </c>
      <c r="AD272" s="35">
        <f t="shared" si="77"/>
        <v>7.9999999999999988E-2</v>
      </c>
      <c r="AE272" s="5">
        <f t="shared" si="109"/>
        <v>314070.42145853402</v>
      </c>
      <c r="AF272" s="5">
        <f t="shared" si="110"/>
        <v>934888.60385590128</v>
      </c>
      <c r="AG272" s="5">
        <f t="shared" si="78"/>
        <v>323429.57854146603</v>
      </c>
      <c r="AH272" s="5">
        <f t="shared" si="79"/>
        <v>1248959.0253144354</v>
      </c>
      <c r="AI272" s="150"/>
      <c r="AJ272" s="2">
        <v>267</v>
      </c>
      <c r="AK272" s="118">
        <v>52963</v>
      </c>
      <c r="AL272" s="5">
        <f t="shared" si="111"/>
        <v>321052.46163036878</v>
      </c>
      <c r="AM272" s="5">
        <f t="shared" si="112"/>
        <v>4567.1280654389093</v>
      </c>
      <c r="AN272" s="5">
        <f t="shared" si="80"/>
        <v>2493.6642507427778</v>
      </c>
      <c r="AO272" s="35">
        <f t="shared" si="81"/>
        <v>9.3205860677577149E-2</v>
      </c>
      <c r="AP272" s="5">
        <f t="shared" si="82"/>
        <v>2073.4638146961315</v>
      </c>
      <c r="AQ272" s="35">
        <f t="shared" si="83"/>
        <v>7.7499999999999986E-2</v>
      </c>
      <c r="AR272" s="5">
        <f t="shared" si="113"/>
        <v>318941.20262037392</v>
      </c>
      <c r="AS272" s="5">
        <f t="shared" si="114"/>
        <v>900481.99085181509</v>
      </c>
      <c r="AT272" s="5">
        <f t="shared" si="84"/>
        <v>318558.79737962602</v>
      </c>
      <c r="AU272" s="5">
        <f t="shared" si="85"/>
        <v>1219423.1934721889</v>
      </c>
      <c r="AV272" s="150"/>
      <c r="AW272" s="2">
        <v>267</v>
      </c>
      <c r="AX272" s="118">
        <v>52963</v>
      </c>
      <c r="AY272" s="5">
        <f t="shared" si="115"/>
        <v>316138.35309838684</v>
      </c>
      <c r="AZ272" s="5">
        <f t="shared" si="116"/>
        <v>4457.4924920239573</v>
      </c>
      <c r="BA272" s="5">
        <f t="shared" si="86"/>
        <v>2481.6277851590398</v>
      </c>
      <c r="BB272" s="35">
        <f t="shared" si="87"/>
        <v>9.4197787551074691E-2</v>
      </c>
      <c r="BC272" s="5">
        <f t="shared" si="88"/>
        <v>1975.8647068649175</v>
      </c>
      <c r="BD272" s="35">
        <f t="shared" si="89"/>
        <v>7.4999999999999997E-2</v>
      </c>
      <c r="BE272" s="5">
        <f t="shared" si="117"/>
        <v>323843.27468677191</v>
      </c>
      <c r="BF272" s="5">
        <f t="shared" si="118"/>
        <v>866307.22068362474</v>
      </c>
      <c r="BG272" s="5">
        <f t="shared" si="90"/>
        <v>313656.7253132278</v>
      </c>
      <c r="BH272" s="5">
        <f t="shared" si="91"/>
        <v>1190150.4953703966</v>
      </c>
      <c r="BI272" s="150"/>
      <c r="BJ272" s="2">
        <v>267</v>
      </c>
      <c r="BK272" s="118">
        <v>52963</v>
      </c>
      <c r="BL272" s="5">
        <f t="shared" si="119"/>
        <v>311194.12903881579</v>
      </c>
      <c r="BM272" s="5">
        <f t="shared" si="120"/>
        <v>4348.8737853582215</v>
      </c>
      <c r="BN272" s="5">
        <f t="shared" si="92"/>
        <v>2468.7425890820427</v>
      </c>
      <c r="BO272" s="35">
        <f t="shared" si="93"/>
        <v>9.5197525610418401E-2</v>
      </c>
      <c r="BP272" s="5">
        <f t="shared" si="94"/>
        <v>1880.1311962761788</v>
      </c>
      <c r="BQ272" s="35">
        <f t="shared" si="95"/>
        <v>7.2499999999999995E-2</v>
      </c>
      <c r="BR272" s="5">
        <f t="shared" si="121"/>
        <v>328774.61355026613</v>
      </c>
      <c r="BS272" s="5">
        <f t="shared" si="122"/>
        <v>832374.68714037887</v>
      </c>
      <c r="BT272" s="5">
        <f t="shared" si="96"/>
        <v>308725.38644973375</v>
      </c>
      <c r="BU272" s="5">
        <f t="shared" si="97"/>
        <v>1161149.3006906449</v>
      </c>
      <c r="BV272" s="150"/>
      <c r="BW272" s="2">
        <v>267</v>
      </c>
      <c r="BX272" s="118">
        <v>52963</v>
      </c>
      <c r="BY272" s="5">
        <f t="shared" si="123"/>
        <v>306221.90595523419</v>
      </c>
      <c r="BZ272" s="5">
        <f t="shared" si="124"/>
        <v>4241.3034067672888</v>
      </c>
      <c r="CA272" s="5">
        <f t="shared" si="98"/>
        <v>2455.0089553617559</v>
      </c>
      <c r="CB272" s="35">
        <f t="shared" si="99"/>
        <v>9.6205094708827821E-2</v>
      </c>
      <c r="CC272" s="5">
        <f t="shared" si="100"/>
        <v>1786.294451405533</v>
      </c>
      <c r="CD272" s="35">
        <f t="shared" si="101"/>
        <v>7.0000000000000007E-2</v>
      </c>
      <c r="CE272" s="5">
        <f t="shared" si="125"/>
        <v>333733.10300012701</v>
      </c>
      <c r="CF272" s="5">
        <f t="shared" si="126"/>
        <v>798694.90660673927</v>
      </c>
      <c r="CG272" s="5">
        <f t="shared" si="102"/>
        <v>303766.89699987246</v>
      </c>
      <c r="CH272" s="5">
        <f t="shared" si="103"/>
        <v>1132428.0096068662</v>
      </c>
    </row>
    <row r="273" spans="9:86" ht="14.25" customHeight="1">
      <c r="I273" s="150"/>
      <c r="J273" s="2">
        <v>268</v>
      </c>
      <c r="K273" s="118">
        <v>52994</v>
      </c>
      <c r="L273" s="5">
        <f t="shared" si="104"/>
        <v>328267.1380443743</v>
      </c>
      <c r="M273" s="5">
        <f t="shared" si="67"/>
        <v>4789.3246008246488</v>
      </c>
      <c r="N273" s="5">
        <f t="shared" si="68"/>
        <v>2532.4880267695753</v>
      </c>
      <c r="O273" s="35">
        <f t="shared" si="69"/>
        <v>9.2576602404614988E-2</v>
      </c>
      <c r="P273" s="5">
        <f t="shared" si="70"/>
        <v>2256.8365740550735</v>
      </c>
      <c r="Q273" s="35">
        <f t="shared" si="71"/>
        <v>8.2500000000000018E-2</v>
      </c>
      <c r="R273" s="5">
        <f t="shared" si="105"/>
        <v>311765.34998239536</v>
      </c>
      <c r="S273" s="5">
        <f t="shared" si="106"/>
        <v>971773.64303861035</v>
      </c>
      <c r="T273" s="5">
        <f t="shared" si="72"/>
        <v>325734.6500176047</v>
      </c>
      <c r="U273" s="5">
        <f t="shared" si="73"/>
        <v>1283538.9930210058</v>
      </c>
      <c r="V273" s="150"/>
      <c r="W273" s="2">
        <v>268</v>
      </c>
      <c r="X273" s="118">
        <v>52994</v>
      </c>
      <c r="Y273" s="5">
        <f t="shared" si="107"/>
        <v>323429.57854146603</v>
      </c>
      <c r="Z273" s="5">
        <f t="shared" si="108"/>
        <v>4677.7491584810314</v>
      </c>
      <c r="AA273" s="5">
        <f t="shared" si="74"/>
        <v>2521.551968204591</v>
      </c>
      <c r="AB273" s="35">
        <f t="shared" si="75"/>
        <v>9.3555523755461695E-2</v>
      </c>
      <c r="AC273" s="5">
        <f t="shared" si="76"/>
        <v>2156.1971902764403</v>
      </c>
      <c r="AD273" s="35">
        <f t="shared" si="77"/>
        <v>0.08</v>
      </c>
      <c r="AE273" s="5">
        <f t="shared" si="109"/>
        <v>316591.97342673864</v>
      </c>
      <c r="AF273" s="5">
        <f t="shared" si="110"/>
        <v>937044.80104617774</v>
      </c>
      <c r="AG273" s="5">
        <f t="shared" si="78"/>
        <v>320908.02657326142</v>
      </c>
      <c r="AH273" s="5">
        <f t="shared" si="79"/>
        <v>1253636.7744729165</v>
      </c>
      <c r="AI273" s="150"/>
      <c r="AJ273" s="2">
        <v>268</v>
      </c>
      <c r="AK273" s="118">
        <v>52994</v>
      </c>
      <c r="AL273" s="5">
        <f t="shared" si="111"/>
        <v>318558.79737962602</v>
      </c>
      <c r="AM273" s="5">
        <f t="shared" si="112"/>
        <v>4567.1280654389093</v>
      </c>
      <c r="AN273" s="5">
        <f t="shared" si="80"/>
        <v>2509.7691656954912</v>
      </c>
      <c r="AO273" s="35">
        <f t="shared" si="81"/>
        <v>9.4542138644676144E-2</v>
      </c>
      <c r="AP273" s="5">
        <f t="shared" si="82"/>
        <v>2057.3588997434181</v>
      </c>
      <c r="AQ273" s="35">
        <f t="shared" si="83"/>
        <v>7.7499999999999999E-2</v>
      </c>
      <c r="AR273" s="5">
        <f t="shared" si="113"/>
        <v>321450.97178606939</v>
      </c>
      <c r="AS273" s="5">
        <f t="shared" si="114"/>
        <v>902539.3497515585</v>
      </c>
      <c r="AT273" s="5">
        <f t="shared" si="84"/>
        <v>316049.02821393055</v>
      </c>
      <c r="AU273" s="5">
        <f t="shared" si="85"/>
        <v>1223990.3215376278</v>
      </c>
      <c r="AV273" s="150"/>
      <c r="AW273" s="2">
        <v>268</v>
      </c>
      <c r="AX273" s="118">
        <v>52994</v>
      </c>
      <c r="AY273" s="5">
        <f t="shared" si="115"/>
        <v>313656.7253132278</v>
      </c>
      <c r="AZ273" s="5">
        <f t="shared" si="116"/>
        <v>4457.4924920239573</v>
      </c>
      <c r="BA273" s="5">
        <f t="shared" si="86"/>
        <v>2497.1379588162836</v>
      </c>
      <c r="BB273" s="35">
        <f t="shared" si="87"/>
        <v>9.5536467378057099E-2</v>
      </c>
      <c r="BC273" s="5">
        <f t="shared" si="88"/>
        <v>1960.3545332076735</v>
      </c>
      <c r="BD273" s="35">
        <f t="shared" si="89"/>
        <v>7.4999999999999997E-2</v>
      </c>
      <c r="BE273" s="5">
        <f t="shared" si="117"/>
        <v>326340.41264558822</v>
      </c>
      <c r="BF273" s="5">
        <f t="shared" si="118"/>
        <v>868267.57521683245</v>
      </c>
      <c r="BG273" s="5">
        <f t="shared" si="90"/>
        <v>311159.58735441149</v>
      </c>
      <c r="BH273" s="5">
        <f t="shared" si="91"/>
        <v>1194607.9878624207</v>
      </c>
      <c r="BI273" s="150"/>
      <c r="BJ273" s="2">
        <v>268</v>
      </c>
      <c r="BK273" s="118">
        <v>52994</v>
      </c>
      <c r="BL273" s="5">
        <f t="shared" si="119"/>
        <v>308725.38644973375</v>
      </c>
      <c r="BM273" s="5">
        <f t="shared" si="120"/>
        <v>4348.8737853582215</v>
      </c>
      <c r="BN273" s="5">
        <f t="shared" si="92"/>
        <v>2483.6579088910803</v>
      </c>
      <c r="BO273" s="35">
        <f t="shared" si="93"/>
        <v>9.6538529757563663E-2</v>
      </c>
      <c r="BP273" s="5">
        <f t="shared" si="94"/>
        <v>1865.2158764671415</v>
      </c>
      <c r="BQ273" s="35">
        <f t="shared" si="95"/>
        <v>7.2499999999999995E-2</v>
      </c>
      <c r="BR273" s="5">
        <f t="shared" si="121"/>
        <v>331258.27145915723</v>
      </c>
      <c r="BS273" s="5">
        <f t="shared" si="122"/>
        <v>834239.90301684604</v>
      </c>
      <c r="BT273" s="5">
        <f t="shared" si="96"/>
        <v>306241.72854084265</v>
      </c>
      <c r="BU273" s="5">
        <f t="shared" si="97"/>
        <v>1165498.1744760033</v>
      </c>
      <c r="BV273" s="150"/>
      <c r="BW273" s="2">
        <v>268</v>
      </c>
      <c r="BX273" s="118">
        <v>52994</v>
      </c>
      <c r="BY273" s="5">
        <f t="shared" si="123"/>
        <v>303766.89699987246</v>
      </c>
      <c r="BZ273" s="5">
        <f t="shared" si="124"/>
        <v>4241.3034067672888</v>
      </c>
      <c r="CA273" s="5">
        <f t="shared" si="98"/>
        <v>2469.3298409346994</v>
      </c>
      <c r="CB273" s="35">
        <f t="shared" si="99"/>
        <v>9.7548345076023335E-2</v>
      </c>
      <c r="CC273" s="5">
        <f t="shared" si="100"/>
        <v>1771.9735658325894</v>
      </c>
      <c r="CD273" s="35">
        <f t="shared" si="101"/>
        <v>7.0000000000000007E-2</v>
      </c>
      <c r="CE273" s="5">
        <f t="shared" si="125"/>
        <v>336202.43284106173</v>
      </c>
      <c r="CF273" s="5">
        <f t="shared" si="126"/>
        <v>800466.88017257187</v>
      </c>
      <c r="CG273" s="5">
        <f t="shared" si="102"/>
        <v>301297.56715893775</v>
      </c>
      <c r="CH273" s="5">
        <f t="shared" si="103"/>
        <v>1136669.3130136337</v>
      </c>
    </row>
    <row r="274" spans="9:86" ht="14.25" customHeight="1">
      <c r="I274" s="150"/>
      <c r="J274" s="2">
        <v>269</v>
      </c>
      <c r="K274" s="118">
        <v>53022</v>
      </c>
      <c r="L274" s="5">
        <f t="shared" si="104"/>
        <v>325734.6500176047</v>
      </c>
      <c r="M274" s="5">
        <f t="shared" si="67"/>
        <v>4789.3246008246488</v>
      </c>
      <c r="N274" s="5">
        <f t="shared" si="68"/>
        <v>2549.8988819536166</v>
      </c>
      <c r="O274" s="35">
        <f t="shared" si="69"/>
        <v>9.3937769843612434E-2</v>
      </c>
      <c r="P274" s="5">
        <f t="shared" si="70"/>
        <v>2239.4257188710321</v>
      </c>
      <c r="Q274" s="35">
        <f t="shared" si="71"/>
        <v>8.249999999999999E-2</v>
      </c>
      <c r="R274" s="5">
        <f t="shared" si="105"/>
        <v>314315.24886434898</v>
      </c>
      <c r="S274" s="5">
        <f t="shared" si="106"/>
        <v>974013.06875748141</v>
      </c>
      <c r="T274" s="5">
        <f t="shared" si="72"/>
        <v>323184.75113565108</v>
      </c>
      <c r="U274" s="5">
        <f t="shared" si="73"/>
        <v>1288328.3176218304</v>
      </c>
      <c r="V274" s="150"/>
      <c r="W274" s="2">
        <v>269</v>
      </c>
      <c r="X274" s="118">
        <v>53022</v>
      </c>
      <c r="Y274" s="5">
        <f t="shared" si="107"/>
        <v>320908.02657326142</v>
      </c>
      <c r="Z274" s="5">
        <f t="shared" si="108"/>
        <v>4677.7491584810314</v>
      </c>
      <c r="AA274" s="5">
        <f t="shared" si="74"/>
        <v>2538.3623146592886</v>
      </c>
      <c r="AB274" s="35">
        <f t="shared" si="75"/>
        <v>9.4919245558220844E-2</v>
      </c>
      <c r="AC274" s="5">
        <f t="shared" si="76"/>
        <v>2139.3868438217428</v>
      </c>
      <c r="AD274" s="35">
        <f t="shared" si="77"/>
        <v>7.9999999999999988E-2</v>
      </c>
      <c r="AE274" s="5">
        <f t="shared" si="109"/>
        <v>319130.33574139792</v>
      </c>
      <c r="AF274" s="5">
        <f t="shared" si="110"/>
        <v>939184.18788999948</v>
      </c>
      <c r="AG274" s="5">
        <f t="shared" si="78"/>
        <v>318369.66425860213</v>
      </c>
      <c r="AH274" s="5">
        <f t="shared" si="79"/>
        <v>1258314.5236313974</v>
      </c>
      <c r="AI274" s="150"/>
      <c r="AJ274" s="2">
        <v>269</v>
      </c>
      <c r="AK274" s="118">
        <v>53022</v>
      </c>
      <c r="AL274" s="5">
        <f t="shared" si="111"/>
        <v>316049.02821393055</v>
      </c>
      <c r="AM274" s="5">
        <f t="shared" si="112"/>
        <v>4567.1280654389093</v>
      </c>
      <c r="AN274" s="5">
        <f t="shared" si="80"/>
        <v>2525.9780915572746</v>
      </c>
      <c r="AO274" s="35">
        <f t="shared" si="81"/>
        <v>9.5908338241019908E-2</v>
      </c>
      <c r="AP274" s="5">
        <f t="shared" si="82"/>
        <v>2041.1499738816349</v>
      </c>
      <c r="AQ274" s="35">
        <f t="shared" si="83"/>
        <v>7.7499999999999999E-2</v>
      </c>
      <c r="AR274" s="5">
        <f t="shared" si="113"/>
        <v>323976.94987762667</v>
      </c>
      <c r="AS274" s="5">
        <f t="shared" si="114"/>
        <v>904580.49972544017</v>
      </c>
      <c r="AT274" s="5">
        <f t="shared" si="84"/>
        <v>313523.05012237327</v>
      </c>
      <c r="AU274" s="5">
        <f t="shared" si="85"/>
        <v>1228557.4496030668</v>
      </c>
      <c r="AV274" s="150"/>
      <c r="AW274" s="2">
        <v>269</v>
      </c>
      <c r="AX274" s="118">
        <v>53022</v>
      </c>
      <c r="AY274" s="5">
        <f t="shared" si="115"/>
        <v>311159.58735441149</v>
      </c>
      <c r="AZ274" s="5">
        <f t="shared" si="116"/>
        <v>4457.4924920239573</v>
      </c>
      <c r="BA274" s="5">
        <f t="shared" si="86"/>
        <v>2512.7450710588855</v>
      </c>
      <c r="BB274" s="35">
        <f t="shared" si="87"/>
        <v>9.6905067618444807E-2</v>
      </c>
      <c r="BC274" s="5">
        <f t="shared" si="88"/>
        <v>1944.7474209650716</v>
      </c>
      <c r="BD274" s="35">
        <f t="shared" si="89"/>
        <v>7.4999999999999997E-2</v>
      </c>
      <c r="BE274" s="5">
        <f t="shared" si="117"/>
        <v>328853.15771664708</v>
      </c>
      <c r="BF274" s="5">
        <f t="shared" si="118"/>
        <v>870212.32263779757</v>
      </c>
      <c r="BG274" s="5">
        <f t="shared" si="90"/>
        <v>308646.84228335263</v>
      </c>
      <c r="BH274" s="5">
        <f t="shared" si="91"/>
        <v>1199065.4803544446</v>
      </c>
      <c r="BI274" s="150"/>
      <c r="BJ274" s="2">
        <v>269</v>
      </c>
      <c r="BK274" s="118">
        <v>53022</v>
      </c>
      <c r="BL274" s="5">
        <f t="shared" si="119"/>
        <v>306241.72854084265</v>
      </c>
      <c r="BM274" s="5">
        <f t="shared" si="120"/>
        <v>4348.8737853582215</v>
      </c>
      <c r="BN274" s="5">
        <f t="shared" si="92"/>
        <v>2498.6633420906305</v>
      </c>
      <c r="BO274" s="35">
        <f t="shared" si="93"/>
        <v>9.7909452927766788E-2</v>
      </c>
      <c r="BP274" s="5">
        <f t="shared" si="94"/>
        <v>1850.210443267591</v>
      </c>
      <c r="BQ274" s="35">
        <f t="shared" si="95"/>
        <v>7.2499999999999995E-2</v>
      </c>
      <c r="BR274" s="5">
        <f t="shared" si="121"/>
        <v>333756.93480124784</v>
      </c>
      <c r="BS274" s="5">
        <f t="shared" si="122"/>
        <v>836090.11346011364</v>
      </c>
      <c r="BT274" s="5">
        <f t="shared" si="96"/>
        <v>303743.06519875204</v>
      </c>
      <c r="BU274" s="5">
        <f t="shared" si="97"/>
        <v>1169847.0482613614</v>
      </c>
      <c r="BV274" s="150"/>
      <c r="BW274" s="2">
        <v>269</v>
      </c>
      <c r="BX274" s="118">
        <v>53022</v>
      </c>
      <c r="BY274" s="5">
        <f t="shared" si="123"/>
        <v>301297.56715893775</v>
      </c>
      <c r="BZ274" s="5">
        <f t="shared" si="124"/>
        <v>4241.3034067672888</v>
      </c>
      <c r="CA274" s="5">
        <f t="shared" si="98"/>
        <v>2483.7342650068185</v>
      </c>
      <c r="CB274" s="35">
        <f t="shared" si="99"/>
        <v>9.8921512912049037E-2</v>
      </c>
      <c r="CC274" s="5">
        <f t="shared" si="100"/>
        <v>1757.5691417604703</v>
      </c>
      <c r="CD274" s="35">
        <f t="shared" si="101"/>
        <v>7.0000000000000007E-2</v>
      </c>
      <c r="CE274" s="5">
        <f t="shared" si="125"/>
        <v>338686.16710606858</v>
      </c>
      <c r="CF274" s="5">
        <f t="shared" si="126"/>
        <v>802224.44931433233</v>
      </c>
      <c r="CG274" s="5">
        <f t="shared" si="102"/>
        <v>298813.8328939309</v>
      </c>
      <c r="CH274" s="5">
        <f t="shared" si="103"/>
        <v>1140910.6164204008</v>
      </c>
    </row>
    <row r="275" spans="9:86" ht="14.25" customHeight="1">
      <c r="I275" s="150"/>
      <c r="J275" s="2">
        <v>270</v>
      </c>
      <c r="K275" s="118">
        <v>53053</v>
      </c>
      <c r="L275" s="5">
        <f t="shared" si="104"/>
        <v>323184.75113565108</v>
      </c>
      <c r="M275" s="5">
        <f t="shared" si="67"/>
        <v>4789.3246008246488</v>
      </c>
      <c r="N275" s="5">
        <f t="shared" si="68"/>
        <v>2567.4294367670477</v>
      </c>
      <c r="O275" s="35">
        <f t="shared" si="69"/>
        <v>9.532984812229886E-2</v>
      </c>
      <c r="P275" s="5">
        <f t="shared" si="70"/>
        <v>2221.8951640576011</v>
      </c>
      <c r="Q275" s="35">
        <f t="shared" si="71"/>
        <v>8.2500000000000004E-2</v>
      </c>
      <c r="R275" s="5">
        <f t="shared" si="105"/>
        <v>316882.67830111604</v>
      </c>
      <c r="S275" s="5">
        <f t="shared" si="106"/>
        <v>976234.96392153902</v>
      </c>
      <c r="T275" s="5">
        <f t="shared" si="72"/>
        <v>320617.32169888401</v>
      </c>
      <c r="U275" s="5">
        <f t="shared" si="73"/>
        <v>1293117.642222655</v>
      </c>
      <c r="V275" s="150"/>
      <c r="W275" s="2">
        <v>270</v>
      </c>
      <c r="X275" s="118">
        <v>53053</v>
      </c>
      <c r="Y275" s="5">
        <f t="shared" si="107"/>
        <v>318369.66425860213</v>
      </c>
      <c r="Z275" s="5">
        <f t="shared" si="108"/>
        <v>4677.7491584810314</v>
      </c>
      <c r="AA275" s="5">
        <f t="shared" si="74"/>
        <v>2555.2847300903504</v>
      </c>
      <c r="AB275" s="35">
        <f t="shared" si="75"/>
        <v>9.6313877242328066E-2</v>
      </c>
      <c r="AC275" s="5">
        <f t="shared" si="76"/>
        <v>2122.464428390681</v>
      </c>
      <c r="AD275" s="35">
        <f t="shared" si="77"/>
        <v>0.08</v>
      </c>
      <c r="AE275" s="5">
        <f t="shared" si="109"/>
        <v>321685.62047148828</v>
      </c>
      <c r="AF275" s="5">
        <f t="shared" si="110"/>
        <v>941306.6523183902</v>
      </c>
      <c r="AG275" s="5">
        <f t="shared" si="78"/>
        <v>315814.37952851178</v>
      </c>
      <c r="AH275" s="5">
        <f t="shared" si="79"/>
        <v>1262992.2727898785</v>
      </c>
      <c r="AI275" s="150"/>
      <c r="AJ275" s="2">
        <v>270</v>
      </c>
      <c r="AK275" s="118">
        <v>53053</v>
      </c>
      <c r="AL275" s="5">
        <f t="shared" si="111"/>
        <v>313523.05012237327</v>
      </c>
      <c r="AM275" s="5">
        <f t="shared" si="112"/>
        <v>4567.1280654389093</v>
      </c>
      <c r="AN275" s="5">
        <f t="shared" si="80"/>
        <v>2542.2917000652487</v>
      </c>
      <c r="AO275" s="35">
        <f t="shared" si="81"/>
        <v>9.7305446565652515E-2</v>
      </c>
      <c r="AP275" s="5">
        <f t="shared" si="82"/>
        <v>2024.8363653736608</v>
      </c>
      <c r="AQ275" s="35">
        <f t="shared" si="83"/>
        <v>7.7499999999999999E-2</v>
      </c>
      <c r="AR275" s="5">
        <f t="shared" si="113"/>
        <v>326519.24157769192</v>
      </c>
      <c r="AS275" s="5">
        <f t="shared" si="114"/>
        <v>906605.33609081386</v>
      </c>
      <c r="AT275" s="5">
        <f t="shared" si="84"/>
        <v>310980.75842230802</v>
      </c>
      <c r="AU275" s="5">
        <f t="shared" si="85"/>
        <v>1233124.5776685057</v>
      </c>
      <c r="AV275" s="150"/>
      <c r="AW275" s="2">
        <v>270</v>
      </c>
      <c r="AX275" s="118">
        <v>53053</v>
      </c>
      <c r="AY275" s="5">
        <f t="shared" si="115"/>
        <v>308646.84228335263</v>
      </c>
      <c r="AZ275" s="5">
        <f t="shared" si="116"/>
        <v>4457.4924920239573</v>
      </c>
      <c r="BA275" s="5">
        <f t="shared" si="86"/>
        <v>2528.4497277530036</v>
      </c>
      <c r="BB275" s="35">
        <f t="shared" si="87"/>
        <v>9.8304575250380111E-2</v>
      </c>
      <c r="BC275" s="5">
        <f t="shared" si="88"/>
        <v>1929.0427642709537</v>
      </c>
      <c r="BD275" s="35">
        <f t="shared" si="89"/>
        <v>7.4999999999999997E-2</v>
      </c>
      <c r="BE275" s="5">
        <f t="shared" si="117"/>
        <v>331381.60744440008</v>
      </c>
      <c r="BF275" s="5">
        <f t="shared" si="118"/>
        <v>872141.36540206848</v>
      </c>
      <c r="BG275" s="5">
        <f t="shared" si="90"/>
        <v>306118.39255559962</v>
      </c>
      <c r="BH275" s="5">
        <f t="shared" si="91"/>
        <v>1203522.9728464684</v>
      </c>
      <c r="BI275" s="150"/>
      <c r="BJ275" s="2">
        <v>270</v>
      </c>
      <c r="BK275" s="118">
        <v>53053</v>
      </c>
      <c r="BL275" s="5">
        <f t="shared" si="119"/>
        <v>303743.06519875204</v>
      </c>
      <c r="BM275" s="5">
        <f t="shared" si="120"/>
        <v>4348.8737853582215</v>
      </c>
      <c r="BN275" s="5">
        <f t="shared" si="92"/>
        <v>2513.7594331157616</v>
      </c>
      <c r="BO275" s="35">
        <f t="shared" si="93"/>
        <v>9.9311281979889227E-2</v>
      </c>
      <c r="BP275" s="5">
        <f t="shared" si="94"/>
        <v>1835.1143522424602</v>
      </c>
      <c r="BQ275" s="35">
        <f t="shared" si="95"/>
        <v>7.2499999999999995E-2</v>
      </c>
      <c r="BR275" s="5">
        <f t="shared" si="121"/>
        <v>336270.69423436362</v>
      </c>
      <c r="BS275" s="5">
        <f t="shared" si="122"/>
        <v>837925.22781235608</v>
      </c>
      <c r="BT275" s="5">
        <f t="shared" si="96"/>
        <v>301229.30576563627</v>
      </c>
      <c r="BU275" s="5">
        <f t="shared" si="97"/>
        <v>1174195.9220467196</v>
      </c>
      <c r="BV275" s="150"/>
      <c r="BW275" s="2">
        <v>270</v>
      </c>
      <c r="BX275" s="118">
        <v>53053</v>
      </c>
      <c r="BY275" s="5">
        <f t="shared" si="123"/>
        <v>298813.8328939309</v>
      </c>
      <c r="BZ275" s="5">
        <f t="shared" si="124"/>
        <v>4241.3034067672888</v>
      </c>
      <c r="CA275" s="5">
        <f t="shared" si="98"/>
        <v>2498.2227148860252</v>
      </c>
      <c r="CB275" s="35">
        <f t="shared" si="99"/>
        <v>0.10032558495802217</v>
      </c>
      <c r="CC275" s="5">
        <f t="shared" si="100"/>
        <v>1743.0806918812636</v>
      </c>
      <c r="CD275" s="35">
        <f t="shared" si="101"/>
        <v>7.0000000000000007E-2</v>
      </c>
      <c r="CE275" s="5">
        <f t="shared" si="125"/>
        <v>341184.38982095459</v>
      </c>
      <c r="CF275" s="5">
        <f t="shared" si="126"/>
        <v>803967.53000621358</v>
      </c>
      <c r="CG275" s="5">
        <f t="shared" si="102"/>
        <v>296315.61017904489</v>
      </c>
      <c r="CH275" s="5">
        <f t="shared" si="103"/>
        <v>1145151.9198271681</v>
      </c>
    </row>
    <row r="276" spans="9:86" ht="14.25" customHeight="1">
      <c r="I276" s="150"/>
      <c r="J276" s="2">
        <v>271</v>
      </c>
      <c r="K276" s="118">
        <v>53083</v>
      </c>
      <c r="L276" s="5">
        <f t="shared" si="104"/>
        <v>320617.32169888401</v>
      </c>
      <c r="M276" s="5">
        <f t="shared" si="67"/>
        <v>4789.3246008246488</v>
      </c>
      <c r="N276" s="5">
        <f t="shared" si="68"/>
        <v>2585.0805141448213</v>
      </c>
      <c r="O276" s="35">
        <f t="shared" si="69"/>
        <v>9.6753868460269871E-2</v>
      </c>
      <c r="P276" s="5">
        <f t="shared" si="70"/>
        <v>2204.2440866798274</v>
      </c>
      <c r="Q276" s="35">
        <f t="shared" si="71"/>
        <v>8.249999999999999E-2</v>
      </c>
      <c r="R276" s="5">
        <f t="shared" si="105"/>
        <v>319467.75881526084</v>
      </c>
      <c r="S276" s="5">
        <f t="shared" si="106"/>
        <v>978439.20800821879</v>
      </c>
      <c r="T276" s="5">
        <f t="shared" si="72"/>
        <v>318032.24118473922</v>
      </c>
      <c r="U276" s="5">
        <f t="shared" si="73"/>
        <v>1297906.9668234796</v>
      </c>
      <c r="V276" s="150"/>
      <c r="W276" s="2">
        <v>271</v>
      </c>
      <c r="X276" s="118">
        <v>53083</v>
      </c>
      <c r="Y276" s="5">
        <f t="shared" si="107"/>
        <v>315814.37952851178</v>
      </c>
      <c r="Z276" s="5">
        <f t="shared" si="108"/>
        <v>4677.7491584810314</v>
      </c>
      <c r="AA276" s="5">
        <f t="shared" si="74"/>
        <v>2572.319961624286</v>
      </c>
      <c r="AB276" s="35">
        <f t="shared" si="75"/>
        <v>9.7740449898370357E-2</v>
      </c>
      <c r="AC276" s="5">
        <f t="shared" si="76"/>
        <v>2105.4291968567454</v>
      </c>
      <c r="AD276" s="35">
        <f t="shared" si="77"/>
        <v>0.08</v>
      </c>
      <c r="AE276" s="5">
        <f t="shared" si="109"/>
        <v>324257.94043311256</v>
      </c>
      <c r="AF276" s="5">
        <f t="shared" si="110"/>
        <v>943412.081515247</v>
      </c>
      <c r="AG276" s="5">
        <f t="shared" si="78"/>
        <v>313242.0595668875</v>
      </c>
      <c r="AH276" s="5">
        <f t="shared" si="79"/>
        <v>1267670.0219483594</v>
      </c>
      <c r="AI276" s="150"/>
      <c r="AJ276" s="2">
        <v>271</v>
      </c>
      <c r="AK276" s="118">
        <v>53083</v>
      </c>
      <c r="AL276" s="5">
        <f t="shared" si="111"/>
        <v>310980.75842230802</v>
      </c>
      <c r="AM276" s="5">
        <f t="shared" si="112"/>
        <v>4567.1280654389093</v>
      </c>
      <c r="AN276" s="5">
        <f t="shared" si="80"/>
        <v>2558.7106672948366</v>
      </c>
      <c r="AO276" s="35">
        <f t="shared" si="81"/>
        <v>9.8734494581949897E-2</v>
      </c>
      <c r="AP276" s="5">
        <f t="shared" si="82"/>
        <v>2008.4173981440726</v>
      </c>
      <c r="AQ276" s="35">
        <f t="shared" si="83"/>
        <v>7.7499999999999999E-2</v>
      </c>
      <c r="AR276" s="5">
        <f t="shared" si="113"/>
        <v>329077.95224498678</v>
      </c>
      <c r="AS276" s="5">
        <f t="shared" si="114"/>
        <v>908613.75348895788</v>
      </c>
      <c r="AT276" s="5">
        <f t="shared" si="84"/>
        <v>308422.04775501316</v>
      </c>
      <c r="AU276" s="5">
        <f t="shared" si="85"/>
        <v>1237691.7057339447</v>
      </c>
      <c r="AV276" s="150"/>
      <c r="AW276" s="2">
        <v>271</v>
      </c>
      <c r="AX276" s="118">
        <v>53083</v>
      </c>
      <c r="AY276" s="5">
        <f t="shared" si="115"/>
        <v>306118.39255559962</v>
      </c>
      <c r="AZ276" s="5">
        <f t="shared" si="116"/>
        <v>4457.4924920239573</v>
      </c>
      <c r="BA276" s="5">
        <f t="shared" si="86"/>
        <v>2544.25253855146</v>
      </c>
      <c r="BB276" s="35">
        <f t="shared" si="87"/>
        <v>9.9736021111741041E-2</v>
      </c>
      <c r="BC276" s="5">
        <f t="shared" si="88"/>
        <v>1913.2399534724975</v>
      </c>
      <c r="BD276" s="35">
        <f t="shared" si="89"/>
        <v>7.4999999999999997E-2</v>
      </c>
      <c r="BE276" s="5">
        <f t="shared" si="117"/>
        <v>333925.85998295154</v>
      </c>
      <c r="BF276" s="5">
        <f t="shared" si="118"/>
        <v>874054.60535554099</v>
      </c>
      <c r="BG276" s="5">
        <f t="shared" si="90"/>
        <v>303574.14001704816</v>
      </c>
      <c r="BH276" s="5">
        <f t="shared" si="91"/>
        <v>1207980.4653384925</v>
      </c>
      <c r="BI276" s="150"/>
      <c r="BJ276" s="2">
        <v>271</v>
      </c>
      <c r="BK276" s="118">
        <v>53083</v>
      </c>
      <c r="BL276" s="5">
        <f t="shared" si="119"/>
        <v>301229.30576563627</v>
      </c>
      <c r="BM276" s="5">
        <f t="shared" si="120"/>
        <v>4348.8737853582215</v>
      </c>
      <c r="BN276" s="5">
        <f t="shared" si="92"/>
        <v>2528.946729690836</v>
      </c>
      <c r="BO276" s="35">
        <f t="shared" si="93"/>
        <v>0.10074504762793901</v>
      </c>
      <c r="BP276" s="5">
        <f t="shared" si="94"/>
        <v>1819.9270556673857</v>
      </c>
      <c r="BQ276" s="35">
        <f t="shared" si="95"/>
        <v>7.2499999999999995E-2</v>
      </c>
      <c r="BR276" s="5">
        <f t="shared" si="121"/>
        <v>338799.64096405444</v>
      </c>
      <c r="BS276" s="5">
        <f t="shared" si="122"/>
        <v>839745.15486802347</v>
      </c>
      <c r="BT276" s="5">
        <f t="shared" si="96"/>
        <v>298700.35903594544</v>
      </c>
      <c r="BU276" s="5">
        <f t="shared" si="97"/>
        <v>1178544.795832078</v>
      </c>
      <c r="BV276" s="150"/>
      <c r="BW276" s="2">
        <v>271</v>
      </c>
      <c r="BX276" s="118">
        <v>53083</v>
      </c>
      <c r="BY276" s="5">
        <f t="shared" si="123"/>
        <v>296315.61017904489</v>
      </c>
      <c r="BZ276" s="5">
        <f t="shared" si="124"/>
        <v>4241.3034067672888</v>
      </c>
      <c r="CA276" s="5">
        <f t="shared" si="98"/>
        <v>2512.7956807228602</v>
      </c>
      <c r="CB276" s="35">
        <f t="shared" si="99"/>
        <v>0.10176159180562383</v>
      </c>
      <c r="CC276" s="5">
        <f t="shared" si="100"/>
        <v>1728.5077260444286</v>
      </c>
      <c r="CD276" s="35">
        <f t="shared" si="101"/>
        <v>7.0000000000000007E-2</v>
      </c>
      <c r="CE276" s="5">
        <f t="shared" si="125"/>
        <v>343697.18550167745</v>
      </c>
      <c r="CF276" s="5">
        <f t="shared" si="126"/>
        <v>805696.03773225797</v>
      </c>
      <c r="CG276" s="5">
        <f t="shared" si="102"/>
        <v>293802.81449832203</v>
      </c>
      <c r="CH276" s="5">
        <f t="shared" si="103"/>
        <v>1149393.2232339354</v>
      </c>
    </row>
    <row r="277" spans="9:86" ht="14.25" customHeight="1">
      <c r="I277" s="150"/>
      <c r="J277" s="2">
        <v>272</v>
      </c>
      <c r="K277" s="118">
        <v>53114</v>
      </c>
      <c r="L277" s="5">
        <f t="shared" si="104"/>
        <v>318032.24118473922</v>
      </c>
      <c r="M277" s="5">
        <f t="shared" si="67"/>
        <v>4789.3246008246488</v>
      </c>
      <c r="N277" s="5">
        <f t="shared" si="68"/>
        <v>2602.8529426795667</v>
      </c>
      <c r="O277" s="35">
        <f t="shared" si="69"/>
        <v>9.8210908415450229E-2</v>
      </c>
      <c r="P277" s="5">
        <f t="shared" si="70"/>
        <v>2186.4716581450821</v>
      </c>
      <c r="Q277" s="35">
        <f t="shared" si="71"/>
        <v>8.2500000000000004E-2</v>
      </c>
      <c r="R277" s="5">
        <f t="shared" si="105"/>
        <v>322070.61175794038</v>
      </c>
      <c r="S277" s="5">
        <f t="shared" si="106"/>
        <v>980625.67966636387</v>
      </c>
      <c r="T277" s="5">
        <f t="shared" si="72"/>
        <v>315429.38824205968</v>
      </c>
      <c r="U277" s="5">
        <f t="shared" si="73"/>
        <v>1302696.2914243042</v>
      </c>
      <c r="V277" s="150"/>
      <c r="W277" s="2">
        <v>272</v>
      </c>
      <c r="X277" s="118">
        <v>53114</v>
      </c>
      <c r="Y277" s="5">
        <f t="shared" si="107"/>
        <v>313242.0595668875</v>
      </c>
      <c r="Z277" s="5">
        <f t="shared" si="108"/>
        <v>4677.7491584810314</v>
      </c>
      <c r="AA277" s="5">
        <f t="shared" si="74"/>
        <v>2589.4687613684478</v>
      </c>
      <c r="AB277" s="35">
        <f t="shared" si="75"/>
        <v>9.9200040950395196E-2</v>
      </c>
      <c r="AC277" s="5">
        <f t="shared" si="76"/>
        <v>2088.2803971125836</v>
      </c>
      <c r="AD277" s="35">
        <f t="shared" si="77"/>
        <v>0.08</v>
      </c>
      <c r="AE277" s="5">
        <f t="shared" si="109"/>
        <v>326847.40919448098</v>
      </c>
      <c r="AF277" s="5">
        <f t="shared" si="110"/>
        <v>945500.3619123596</v>
      </c>
      <c r="AG277" s="5">
        <f t="shared" si="78"/>
        <v>310652.59080551908</v>
      </c>
      <c r="AH277" s="5">
        <f t="shared" si="79"/>
        <v>1272347.7711068406</v>
      </c>
      <c r="AI277" s="150"/>
      <c r="AJ277" s="2">
        <v>272</v>
      </c>
      <c r="AK277" s="118">
        <v>53114</v>
      </c>
      <c r="AL277" s="5">
        <f t="shared" si="111"/>
        <v>308422.04775501316</v>
      </c>
      <c r="AM277" s="5">
        <f t="shared" si="112"/>
        <v>4567.1280654389093</v>
      </c>
      <c r="AN277" s="5">
        <f t="shared" si="80"/>
        <v>2575.2356736877828</v>
      </c>
      <c r="AO277" s="35">
        <f t="shared" si="81"/>
        <v>0.10019655958188901</v>
      </c>
      <c r="AP277" s="5">
        <f t="shared" si="82"/>
        <v>1991.8923917511268</v>
      </c>
      <c r="AQ277" s="35">
        <f t="shared" si="83"/>
        <v>7.7499999999999999E-2</v>
      </c>
      <c r="AR277" s="5">
        <f t="shared" si="113"/>
        <v>331653.18791867455</v>
      </c>
      <c r="AS277" s="5">
        <f t="shared" si="114"/>
        <v>910605.64588070905</v>
      </c>
      <c r="AT277" s="5">
        <f t="shared" si="84"/>
        <v>305846.81208132539</v>
      </c>
      <c r="AU277" s="5">
        <f t="shared" si="85"/>
        <v>1242258.8337993836</v>
      </c>
      <c r="AV277" s="150"/>
      <c r="AW277" s="2">
        <v>272</v>
      </c>
      <c r="AX277" s="118">
        <v>53114</v>
      </c>
      <c r="AY277" s="5">
        <f t="shared" si="115"/>
        <v>303574.14001704816</v>
      </c>
      <c r="AZ277" s="5">
        <f t="shared" si="116"/>
        <v>4457.4924920239573</v>
      </c>
      <c r="BA277" s="5">
        <f t="shared" si="86"/>
        <v>2560.1541169174061</v>
      </c>
      <c r="BB277" s="35">
        <f t="shared" si="87"/>
        <v>0.10120048236415524</v>
      </c>
      <c r="BC277" s="5">
        <f t="shared" si="88"/>
        <v>1897.338375106551</v>
      </c>
      <c r="BD277" s="35">
        <f t="shared" si="89"/>
        <v>7.4999999999999997E-2</v>
      </c>
      <c r="BE277" s="5">
        <f t="shared" si="117"/>
        <v>336486.01409986895</v>
      </c>
      <c r="BF277" s="5">
        <f t="shared" si="118"/>
        <v>875951.94373064756</v>
      </c>
      <c r="BG277" s="5">
        <f t="shared" si="90"/>
        <v>301013.98590013076</v>
      </c>
      <c r="BH277" s="5">
        <f t="shared" si="91"/>
        <v>1212437.9578305166</v>
      </c>
      <c r="BI277" s="150"/>
      <c r="BJ277" s="2">
        <v>272</v>
      </c>
      <c r="BK277" s="118">
        <v>53114</v>
      </c>
      <c r="BL277" s="5">
        <f t="shared" si="119"/>
        <v>298700.35903594544</v>
      </c>
      <c r="BM277" s="5">
        <f t="shared" si="120"/>
        <v>4348.8737853582215</v>
      </c>
      <c r="BN277" s="5">
        <f t="shared" si="92"/>
        <v>2544.2257828493848</v>
      </c>
      <c r="BO277" s="35">
        <f t="shared" si="93"/>
        <v>0.10221182690482997</v>
      </c>
      <c r="BP277" s="5">
        <f t="shared" si="94"/>
        <v>1804.648002508837</v>
      </c>
      <c r="BQ277" s="35">
        <f t="shared" si="95"/>
        <v>7.2499999999999995E-2</v>
      </c>
      <c r="BR277" s="5">
        <f t="shared" si="121"/>
        <v>341343.8667469038</v>
      </c>
      <c r="BS277" s="5">
        <f t="shared" si="122"/>
        <v>841549.80287053226</v>
      </c>
      <c r="BT277" s="5">
        <f t="shared" si="96"/>
        <v>296156.13325309608</v>
      </c>
      <c r="BU277" s="5">
        <f t="shared" si="97"/>
        <v>1182893.6696174361</v>
      </c>
      <c r="BV277" s="150"/>
      <c r="BW277" s="2">
        <v>272</v>
      </c>
      <c r="BX277" s="118">
        <v>53114</v>
      </c>
      <c r="BY277" s="5">
        <f t="shared" si="123"/>
        <v>293802.81449832203</v>
      </c>
      <c r="BZ277" s="5">
        <f t="shared" si="124"/>
        <v>4241.3034067672888</v>
      </c>
      <c r="CA277" s="5">
        <f t="shared" si="98"/>
        <v>2527.453655527077</v>
      </c>
      <c r="CB277" s="35">
        <f t="shared" si="99"/>
        <v>0.10323061036060341</v>
      </c>
      <c r="CC277" s="5">
        <f t="shared" si="100"/>
        <v>1713.8497512402118</v>
      </c>
      <c r="CD277" s="35">
        <f t="shared" si="101"/>
        <v>7.0000000000000007E-2</v>
      </c>
      <c r="CE277" s="5">
        <f t="shared" si="125"/>
        <v>346224.63915720454</v>
      </c>
      <c r="CF277" s="5">
        <f t="shared" si="126"/>
        <v>807409.8874834982</v>
      </c>
      <c r="CG277" s="5">
        <f t="shared" si="102"/>
        <v>291275.36084279494</v>
      </c>
      <c r="CH277" s="5">
        <f t="shared" si="103"/>
        <v>1153634.5266407027</v>
      </c>
    </row>
    <row r="278" spans="9:86" ht="14.25" customHeight="1">
      <c r="I278" s="150"/>
      <c r="J278" s="2">
        <v>273</v>
      </c>
      <c r="K278" s="118">
        <v>53144</v>
      </c>
      <c r="L278" s="5">
        <f t="shared" si="104"/>
        <v>315429.38824205968</v>
      </c>
      <c r="M278" s="5">
        <f t="shared" si="67"/>
        <v>4789.3246008246488</v>
      </c>
      <c r="N278" s="5">
        <f t="shared" si="68"/>
        <v>2620.7475566604885</v>
      </c>
      <c r="O278" s="35">
        <f t="shared" si="69"/>
        <v>9.9702094516925618E-2</v>
      </c>
      <c r="P278" s="5">
        <f t="shared" si="70"/>
        <v>2168.5770441641603</v>
      </c>
      <c r="Q278" s="35">
        <f t="shared" si="71"/>
        <v>8.2500000000000004E-2</v>
      </c>
      <c r="R278" s="5">
        <f t="shared" si="105"/>
        <v>324691.35931460088</v>
      </c>
      <c r="S278" s="5">
        <f t="shared" si="106"/>
        <v>982794.25671052805</v>
      </c>
      <c r="T278" s="5">
        <f t="shared" si="72"/>
        <v>312808.64068539918</v>
      </c>
      <c r="U278" s="5">
        <f t="shared" si="73"/>
        <v>1307485.6160251289</v>
      </c>
      <c r="V278" s="150"/>
      <c r="W278" s="2">
        <v>273</v>
      </c>
      <c r="X278" s="118">
        <v>53144</v>
      </c>
      <c r="Y278" s="5">
        <f t="shared" si="107"/>
        <v>310652.59080551908</v>
      </c>
      <c r="Z278" s="5">
        <f t="shared" si="108"/>
        <v>4677.7491584810314</v>
      </c>
      <c r="AA278" s="5">
        <f t="shared" si="74"/>
        <v>2606.7318864442373</v>
      </c>
      <c r="AB278" s="35">
        <f t="shared" si="75"/>
        <v>0.10069377678847001</v>
      </c>
      <c r="AC278" s="5">
        <f t="shared" si="76"/>
        <v>2071.0172720367941</v>
      </c>
      <c r="AD278" s="35">
        <f t="shared" si="77"/>
        <v>0.08</v>
      </c>
      <c r="AE278" s="5">
        <f t="shared" si="109"/>
        <v>329454.14108092524</v>
      </c>
      <c r="AF278" s="5">
        <f t="shared" si="110"/>
        <v>947571.37918439636</v>
      </c>
      <c r="AG278" s="5">
        <f t="shared" si="78"/>
        <v>308045.85891907482</v>
      </c>
      <c r="AH278" s="5">
        <f t="shared" si="79"/>
        <v>1277025.5202653217</v>
      </c>
      <c r="AI278" s="150"/>
      <c r="AJ278" s="2">
        <v>273</v>
      </c>
      <c r="AK278" s="118">
        <v>53144</v>
      </c>
      <c r="AL278" s="5">
        <f t="shared" si="111"/>
        <v>305846.81208132539</v>
      </c>
      <c r="AM278" s="5">
        <f t="shared" si="112"/>
        <v>4567.1280654389093</v>
      </c>
      <c r="AN278" s="5">
        <f t="shared" si="80"/>
        <v>2591.8674040803494</v>
      </c>
      <c r="AO278" s="35">
        <f t="shared" si="81"/>
        <v>0.10169276781833511</v>
      </c>
      <c r="AP278" s="5">
        <f t="shared" si="82"/>
        <v>1975.2606613585599</v>
      </c>
      <c r="AQ278" s="35">
        <f t="shared" si="83"/>
        <v>7.7499999999999999E-2</v>
      </c>
      <c r="AR278" s="5">
        <f t="shared" si="113"/>
        <v>334245.0553227549</v>
      </c>
      <c r="AS278" s="5">
        <f t="shared" si="114"/>
        <v>912580.90654206765</v>
      </c>
      <c r="AT278" s="5">
        <f t="shared" si="84"/>
        <v>303254.94467724505</v>
      </c>
      <c r="AU278" s="5">
        <f t="shared" si="85"/>
        <v>1246825.9618648225</v>
      </c>
      <c r="AV278" s="150"/>
      <c r="AW278" s="2">
        <v>273</v>
      </c>
      <c r="AX278" s="118">
        <v>53144</v>
      </c>
      <c r="AY278" s="5">
        <f t="shared" si="115"/>
        <v>301013.98590013076</v>
      </c>
      <c r="AZ278" s="5">
        <f t="shared" si="116"/>
        <v>4457.4924920239573</v>
      </c>
      <c r="BA278" s="5">
        <f t="shared" si="86"/>
        <v>2576.1550801481399</v>
      </c>
      <c r="BB278" s="35">
        <f t="shared" si="87"/>
        <v>0.10269908512501529</v>
      </c>
      <c r="BC278" s="5">
        <f t="shared" si="88"/>
        <v>1881.3374118758172</v>
      </c>
      <c r="BD278" s="35">
        <f t="shared" si="89"/>
        <v>7.4999999999999997E-2</v>
      </c>
      <c r="BE278" s="5">
        <f t="shared" si="117"/>
        <v>339062.16918001708</v>
      </c>
      <c r="BF278" s="5">
        <f t="shared" si="118"/>
        <v>877833.2811425234</v>
      </c>
      <c r="BG278" s="5">
        <f t="shared" si="90"/>
        <v>298437.83081998263</v>
      </c>
      <c r="BH278" s="5">
        <f t="shared" si="91"/>
        <v>1216895.4503225405</v>
      </c>
      <c r="BI278" s="150"/>
      <c r="BJ278" s="2">
        <v>273</v>
      </c>
      <c r="BK278" s="118">
        <v>53144</v>
      </c>
      <c r="BL278" s="5">
        <f t="shared" si="119"/>
        <v>296156.13325309608</v>
      </c>
      <c r="BM278" s="5">
        <f t="shared" si="120"/>
        <v>4348.8737853582215</v>
      </c>
      <c r="BN278" s="5">
        <f t="shared" si="92"/>
        <v>2559.5971469540991</v>
      </c>
      <c r="BO278" s="35">
        <f t="shared" si="93"/>
        <v>0.10371274579412441</v>
      </c>
      <c r="BP278" s="5">
        <f t="shared" si="94"/>
        <v>1789.2766384041222</v>
      </c>
      <c r="BQ278" s="35">
        <f t="shared" si="95"/>
        <v>7.2499999999999995E-2</v>
      </c>
      <c r="BR278" s="5">
        <f t="shared" si="121"/>
        <v>343903.4638938579</v>
      </c>
      <c r="BS278" s="5">
        <f t="shared" si="122"/>
        <v>843339.07950893638</v>
      </c>
      <c r="BT278" s="5">
        <f t="shared" si="96"/>
        <v>293596.53610614198</v>
      </c>
      <c r="BU278" s="5">
        <f t="shared" si="97"/>
        <v>1187242.5434027943</v>
      </c>
      <c r="BV278" s="150"/>
      <c r="BW278" s="2">
        <v>273</v>
      </c>
      <c r="BX278" s="118">
        <v>53144</v>
      </c>
      <c r="BY278" s="5">
        <f t="shared" si="123"/>
        <v>291275.36084279494</v>
      </c>
      <c r="BZ278" s="5">
        <f t="shared" si="124"/>
        <v>4241.3034067672888</v>
      </c>
      <c r="CA278" s="5">
        <f t="shared" si="98"/>
        <v>2542.1971351843185</v>
      </c>
      <c r="CB278" s="35">
        <f t="shared" si="99"/>
        <v>0.10473376647424876</v>
      </c>
      <c r="CC278" s="5">
        <f t="shared" si="100"/>
        <v>1699.1062715829705</v>
      </c>
      <c r="CD278" s="35">
        <f t="shared" si="101"/>
        <v>7.0000000000000007E-2</v>
      </c>
      <c r="CE278" s="5">
        <f t="shared" si="125"/>
        <v>348766.83629238885</v>
      </c>
      <c r="CF278" s="5">
        <f t="shared" si="126"/>
        <v>809108.9937550812</v>
      </c>
      <c r="CG278" s="5">
        <f t="shared" si="102"/>
        <v>288733.16370761063</v>
      </c>
      <c r="CH278" s="5">
        <f t="shared" si="103"/>
        <v>1157875.8300474701</v>
      </c>
    </row>
    <row r="279" spans="9:86" ht="14.25" customHeight="1">
      <c r="I279" s="150"/>
      <c r="J279" s="2">
        <v>274</v>
      </c>
      <c r="K279" s="118">
        <v>53175</v>
      </c>
      <c r="L279" s="5">
        <f t="shared" si="104"/>
        <v>312808.64068539918</v>
      </c>
      <c r="M279" s="5">
        <f t="shared" si="67"/>
        <v>4789.3246008246488</v>
      </c>
      <c r="N279" s="5">
        <f t="shared" si="68"/>
        <v>2638.7651961125293</v>
      </c>
      <c r="O279" s="35">
        <f t="shared" si="69"/>
        <v>0.1012286050793493</v>
      </c>
      <c r="P279" s="5">
        <f t="shared" si="70"/>
        <v>2150.5594047121194</v>
      </c>
      <c r="Q279" s="35">
        <f t="shared" si="71"/>
        <v>8.2500000000000004E-2</v>
      </c>
      <c r="R279" s="5">
        <f t="shared" si="105"/>
        <v>327330.12451071339</v>
      </c>
      <c r="S279" s="5">
        <f t="shared" si="106"/>
        <v>984944.81611524022</v>
      </c>
      <c r="T279" s="5">
        <f t="shared" si="72"/>
        <v>310169.87548928667</v>
      </c>
      <c r="U279" s="5">
        <f t="shared" si="73"/>
        <v>1312274.9406259535</v>
      </c>
      <c r="V279" s="150"/>
      <c r="W279" s="2">
        <v>274</v>
      </c>
      <c r="X279" s="118">
        <v>53175</v>
      </c>
      <c r="Y279" s="5">
        <f t="shared" si="107"/>
        <v>308045.85891907482</v>
      </c>
      <c r="Z279" s="5">
        <f t="shared" si="108"/>
        <v>4677.7491584810314</v>
      </c>
      <c r="AA279" s="5">
        <f t="shared" si="74"/>
        <v>2624.1100990205323</v>
      </c>
      <c r="AB279" s="35">
        <f t="shared" si="75"/>
        <v>0.10222283558279804</v>
      </c>
      <c r="AC279" s="5">
        <f t="shared" si="76"/>
        <v>2053.6390594604991</v>
      </c>
      <c r="AD279" s="35">
        <f t="shared" si="77"/>
        <v>8.0000000000000016E-2</v>
      </c>
      <c r="AE279" s="5">
        <f t="shared" si="109"/>
        <v>332078.25117994577</v>
      </c>
      <c r="AF279" s="5">
        <f t="shared" si="110"/>
        <v>949625.01824385684</v>
      </c>
      <c r="AG279" s="5">
        <f t="shared" si="78"/>
        <v>305421.74882005429</v>
      </c>
      <c r="AH279" s="5">
        <f t="shared" si="79"/>
        <v>1281703.2694238026</v>
      </c>
      <c r="AI279" s="150"/>
      <c r="AJ279" s="2">
        <v>274</v>
      </c>
      <c r="AK279" s="118">
        <v>53175</v>
      </c>
      <c r="AL279" s="5">
        <f t="shared" si="111"/>
        <v>303254.94467724505</v>
      </c>
      <c r="AM279" s="5">
        <f t="shared" si="112"/>
        <v>4567.1280654389093</v>
      </c>
      <c r="AN279" s="5">
        <f t="shared" si="80"/>
        <v>2608.6065477317015</v>
      </c>
      <c r="AO279" s="35">
        <f t="shared" si="81"/>
        <v>0.10322429731886672</v>
      </c>
      <c r="AP279" s="5">
        <f t="shared" si="82"/>
        <v>1958.5215177072075</v>
      </c>
      <c r="AQ279" s="35">
        <f t="shared" si="83"/>
        <v>7.7499999999999999E-2</v>
      </c>
      <c r="AR279" s="5">
        <f t="shared" si="113"/>
        <v>336853.66187048657</v>
      </c>
      <c r="AS279" s="5">
        <f t="shared" si="114"/>
        <v>914539.4280597748</v>
      </c>
      <c r="AT279" s="5">
        <f t="shared" si="84"/>
        <v>300646.33812951337</v>
      </c>
      <c r="AU279" s="5">
        <f t="shared" si="85"/>
        <v>1251393.0899302615</v>
      </c>
      <c r="AV279" s="150"/>
      <c r="AW279" s="2">
        <v>274</v>
      </c>
      <c r="AX279" s="118">
        <v>53175</v>
      </c>
      <c r="AY279" s="5">
        <f t="shared" si="115"/>
        <v>298437.83081998263</v>
      </c>
      <c r="AZ279" s="5">
        <f t="shared" si="116"/>
        <v>4457.4924920239573</v>
      </c>
      <c r="BA279" s="5">
        <f t="shared" si="86"/>
        <v>2592.2560493990659</v>
      </c>
      <c r="BB279" s="35">
        <f t="shared" si="87"/>
        <v>0.10423300728101238</v>
      </c>
      <c r="BC279" s="5">
        <f t="shared" si="88"/>
        <v>1865.2364426248912</v>
      </c>
      <c r="BD279" s="35">
        <f t="shared" si="89"/>
        <v>7.4999999999999997E-2</v>
      </c>
      <c r="BE279" s="5">
        <f t="shared" si="117"/>
        <v>341654.42522941617</v>
      </c>
      <c r="BF279" s="5">
        <f t="shared" si="118"/>
        <v>879698.51758514834</v>
      </c>
      <c r="BG279" s="5">
        <f t="shared" si="90"/>
        <v>295845.57477058354</v>
      </c>
      <c r="BH279" s="5">
        <f t="shared" si="91"/>
        <v>1221352.9428145646</v>
      </c>
      <c r="BI279" s="150"/>
      <c r="BJ279" s="2">
        <v>274</v>
      </c>
      <c r="BK279" s="118">
        <v>53175</v>
      </c>
      <c r="BL279" s="5">
        <f t="shared" si="119"/>
        <v>293596.53610614198</v>
      </c>
      <c r="BM279" s="5">
        <f t="shared" si="120"/>
        <v>4348.8737853582215</v>
      </c>
      <c r="BN279" s="5">
        <f t="shared" si="92"/>
        <v>2575.0613797169472</v>
      </c>
      <c r="BO279" s="35">
        <f t="shared" si="93"/>
        <v>0.10524898204327598</v>
      </c>
      <c r="BP279" s="5">
        <f t="shared" si="94"/>
        <v>1773.8124056412744</v>
      </c>
      <c r="BQ279" s="35">
        <f t="shared" si="95"/>
        <v>7.2499999999999995E-2</v>
      </c>
      <c r="BR279" s="5">
        <f t="shared" si="121"/>
        <v>346478.52527357487</v>
      </c>
      <c r="BS279" s="5">
        <f t="shared" si="122"/>
        <v>845112.89191457769</v>
      </c>
      <c r="BT279" s="5">
        <f t="shared" si="96"/>
        <v>291021.47472642502</v>
      </c>
      <c r="BU279" s="5">
        <f t="shared" si="97"/>
        <v>1191591.4171881527</v>
      </c>
      <c r="BV279" s="150"/>
      <c r="BW279" s="2">
        <v>274</v>
      </c>
      <c r="BX279" s="118">
        <v>53175</v>
      </c>
      <c r="BY279" s="5">
        <f t="shared" si="123"/>
        <v>288733.16370761063</v>
      </c>
      <c r="BZ279" s="5">
        <f t="shared" si="124"/>
        <v>4241.3034067672888</v>
      </c>
      <c r="CA279" s="5">
        <f t="shared" si="98"/>
        <v>2557.0266184728935</v>
      </c>
      <c r="CB279" s="35">
        <f t="shared" si="99"/>
        <v>0.10627223775633753</v>
      </c>
      <c r="CC279" s="5">
        <f t="shared" si="100"/>
        <v>1684.2767882943954</v>
      </c>
      <c r="CD279" s="35">
        <f t="shared" si="101"/>
        <v>7.0000000000000007E-2</v>
      </c>
      <c r="CE279" s="5">
        <f t="shared" si="125"/>
        <v>351323.86291086173</v>
      </c>
      <c r="CF279" s="5">
        <f t="shared" si="126"/>
        <v>810793.27054337563</v>
      </c>
      <c r="CG279" s="5">
        <f t="shared" si="102"/>
        <v>286176.13708913774</v>
      </c>
      <c r="CH279" s="5">
        <f t="shared" si="103"/>
        <v>1162117.1334542374</v>
      </c>
    </row>
    <row r="280" spans="9:86" ht="14.25" customHeight="1">
      <c r="I280" s="150"/>
      <c r="J280" s="2">
        <v>275</v>
      </c>
      <c r="K280" s="118">
        <v>53206</v>
      </c>
      <c r="L280" s="5">
        <f t="shared" si="104"/>
        <v>310169.87548928667</v>
      </c>
      <c r="M280" s="5">
        <f t="shared" si="67"/>
        <v>4789.3246008246488</v>
      </c>
      <c r="N280" s="5">
        <f t="shared" si="68"/>
        <v>2656.9067068358031</v>
      </c>
      <c r="O280" s="35">
        <f t="shared" si="69"/>
        <v>0.10279167321370278</v>
      </c>
      <c r="P280" s="5">
        <f t="shared" si="70"/>
        <v>2132.4178939888457</v>
      </c>
      <c r="Q280" s="35">
        <f t="shared" si="71"/>
        <v>8.249999999999999E-2</v>
      </c>
      <c r="R280" s="5">
        <f t="shared" si="105"/>
        <v>329987.03121754917</v>
      </c>
      <c r="S280" s="5">
        <f t="shared" si="106"/>
        <v>987077.23400922911</v>
      </c>
      <c r="T280" s="5">
        <f t="shared" si="72"/>
        <v>307512.96878245089</v>
      </c>
      <c r="U280" s="5">
        <f t="shared" si="73"/>
        <v>1317064.2652267783</v>
      </c>
      <c r="V280" s="150"/>
      <c r="W280" s="2">
        <v>275</v>
      </c>
      <c r="X280" s="118">
        <v>53206</v>
      </c>
      <c r="Y280" s="5">
        <f t="shared" si="107"/>
        <v>305421.74882005429</v>
      </c>
      <c r="Z280" s="5">
        <f t="shared" si="108"/>
        <v>4677.7491584810314</v>
      </c>
      <c r="AA280" s="5">
        <f t="shared" si="74"/>
        <v>2641.6041663473361</v>
      </c>
      <c r="AB280" s="35">
        <f t="shared" si="75"/>
        <v>0.10378845029416787</v>
      </c>
      <c r="AC280" s="5">
        <f t="shared" si="76"/>
        <v>2036.1449921336953</v>
      </c>
      <c r="AD280" s="35">
        <f t="shared" si="77"/>
        <v>0.08</v>
      </c>
      <c r="AE280" s="5">
        <f t="shared" si="109"/>
        <v>334719.85534629313</v>
      </c>
      <c r="AF280" s="5">
        <f t="shared" si="110"/>
        <v>951661.16323599056</v>
      </c>
      <c r="AG280" s="5">
        <f t="shared" si="78"/>
        <v>302780.14465370693</v>
      </c>
      <c r="AH280" s="5">
        <f t="shared" si="79"/>
        <v>1286381.0185822838</v>
      </c>
      <c r="AI280" s="150"/>
      <c r="AJ280" s="2">
        <v>275</v>
      </c>
      <c r="AK280" s="118">
        <v>53206</v>
      </c>
      <c r="AL280" s="5">
        <f t="shared" si="111"/>
        <v>300646.33812951337</v>
      </c>
      <c r="AM280" s="5">
        <f t="shared" si="112"/>
        <v>4567.1280654389093</v>
      </c>
      <c r="AN280" s="5">
        <f t="shared" si="80"/>
        <v>2625.4537983524688</v>
      </c>
      <c r="AO280" s="35">
        <f t="shared" si="81"/>
        <v>0.10479238089591368</v>
      </c>
      <c r="AP280" s="5">
        <f t="shared" si="82"/>
        <v>1941.6742670864405</v>
      </c>
      <c r="AQ280" s="35">
        <f t="shared" si="83"/>
        <v>7.7499999999999999E-2</v>
      </c>
      <c r="AR280" s="5">
        <f t="shared" si="113"/>
        <v>339479.11566883902</v>
      </c>
      <c r="AS280" s="5">
        <f t="shared" si="114"/>
        <v>916481.10232686123</v>
      </c>
      <c r="AT280" s="5">
        <f t="shared" si="84"/>
        <v>298020.88433116092</v>
      </c>
      <c r="AU280" s="5">
        <f t="shared" si="85"/>
        <v>1255960.2179957002</v>
      </c>
      <c r="AV280" s="150"/>
      <c r="AW280" s="2">
        <v>275</v>
      </c>
      <c r="AX280" s="118">
        <v>53206</v>
      </c>
      <c r="AY280" s="5">
        <f t="shared" si="115"/>
        <v>295845.57477058354</v>
      </c>
      <c r="AZ280" s="5">
        <f t="shared" si="116"/>
        <v>4457.4924920239573</v>
      </c>
      <c r="BA280" s="5">
        <f t="shared" si="86"/>
        <v>2608.4576497078106</v>
      </c>
      <c r="BB280" s="35">
        <f t="shared" si="87"/>
        <v>0.10580348149796322</v>
      </c>
      <c r="BC280" s="5">
        <f t="shared" si="88"/>
        <v>1849.034842316147</v>
      </c>
      <c r="BD280" s="35">
        <f t="shared" si="89"/>
        <v>7.4999999999999997E-2</v>
      </c>
      <c r="BE280" s="5">
        <f t="shared" si="117"/>
        <v>344262.88287912396</v>
      </c>
      <c r="BF280" s="5">
        <f t="shared" si="118"/>
        <v>881547.55242746451</v>
      </c>
      <c r="BG280" s="5">
        <f t="shared" si="90"/>
        <v>293237.11712087574</v>
      </c>
      <c r="BH280" s="5">
        <f t="shared" si="91"/>
        <v>1225810.4353065884</v>
      </c>
      <c r="BI280" s="150"/>
      <c r="BJ280" s="2">
        <v>275</v>
      </c>
      <c r="BK280" s="118">
        <v>53206</v>
      </c>
      <c r="BL280" s="5">
        <f t="shared" si="119"/>
        <v>291021.47472642502</v>
      </c>
      <c r="BM280" s="5">
        <f t="shared" si="120"/>
        <v>4348.8737853582215</v>
      </c>
      <c r="BN280" s="5">
        <f t="shared" si="92"/>
        <v>2590.619042219404</v>
      </c>
      <c r="BO280" s="35">
        <f t="shared" si="93"/>
        <v>0.10682176817314465</v>
      </c>
      <c r="BP280" s="5">
        <f t="shared" si="94"/>
        <v>1758.2547431388177</v>
      </c>
      <c r="BQ280" s="35">
        <f t="shared" si="95"/>
        <v>7.2499999999999995E-2</v>
      </c>
      <c r="BR280" s="5">
        <f t="shared" si="121"/>
        <v>349069.14431579428</v>
      </c>
      <c r="BS280" s="5">
        <f t="shared" si="122"/>
        <v>846871.14665771648</v>
      </c>
      <c r="BT280" s="5">
        <f t="shared" si="96"/>
        <v>288430.8556842056</v>
      </c>
      <c r="BU280" s="5">
        <f t="shared" si="97"/>
        <v>1195940.2909735108</v>
      </c>
      <c r="BV280" s="150"/>
      <c r="BW280" s="2">
        <v>275</v>
      </c>
      <c r="BX280" s="118">
        <v>53206</v>
      </c>
      <c r="BY280" s="5">
        <f t="shared" si="123"/>
        <v>286176.13708913774</v>
      </c>
      <c r="BZ280" s="5">
        <f t="shared" si="124"/>
        <v>4241.3034067672888</v>
      </c>
      <c r="CA280" s="5">
        <f t="shared" si="98"/>
        <v>2571.9426070806521</v>
      </c>
      <c r="CB280" s="35">
        <f t="shared" si="99"/>
        <v>0.10784725658434116</v>
      </c>
      <c r="CC280" s="5">
        <f t="shared" si="100"/>
        <v>1669.3607996866369</v>
      </c>
      <c r="CD280" s="35">
        <f t="shared" si="101"/>
        <v>7.0000000000000007E-2</v>
      </c>
      <c r="CE280" s="5">
        <f t="shared" si="125"/>
        <v>353895.80551794241</v>
      </c>
      <c r="CF280" s="5">
        <f t="shared" si="126"/>
        <v>812462.63134306227</v>
      </c>
      <c r="CG280" s="5">
        <f t="shared" si="102"/>
        <v>283604.19448205706</v>
      </c>
      <c r="CH280" s="5">
        <f t="shared" si="103"/>
        <v>1166358.4368610047</v>
      </c>
    </row>
    <row r="281" spans="9:86" ht="14.25" customHeight="1">
      <c r="I281" s="150"/>
      <c r="J281" s="2">
        <v>276</v>
      </c>
      <c r="K281" s="118">
        <v>53236</v>
      </c>
      <c r="L281" s="5">
        <f t="shared" si="104"/>
        <v>307512.96878245089</v>
      </c>
      <c r="M281" s="5">
        <f t="shared" si="67"/>
        <v>4789.3246008246488</v>
      </c>
      <c r="N281" s="5">
        <f t="shared" si="68"/>
        <v>2675.172940445299</v>
      </c>
      <c r="O281" s="35">
        <f t="shared" si="69"/>
        <v>0.10439259005058127</v>
      </c>
      <c r="P281" s="5">
        <f t="shared" si="70"/>
        <v>2114.1516603793498</v>
      </c>
      <c r="Q281" s="35">
        <f t="shared" si="71"/>
        <v>8.2500000000000004E-2</v>
      </c>
      <c r="R281" s="5">
        <f t="shared" si="105"/>
        <v>332662.20415799448</v>
      </c>
      <c r="S281" s="5">
        <f t="shared" si="106"/>
        <v>989191.38566960848</v>
      </c>
      <c r="T281" s="5">
        <f t="shared" si="72"/>
        <v>304837.79584200558</v>
      </c>
      <c r="U281" s="5">
        <f t="shared" si="73"/>
        <v>1321853.589827603</v>
      </c>
      <c r="V281" s="150"/>
      <c r="W281" s="2">
        <v>276</v>
      </c>
      <c r="X281" s="118">
        <v>53236</v>
      </c>
      <c r="Y281" s="5">
        <f t="shared" si="107"/>
        <v>302780.14465370693</v>
      </c>
      <c r="Z281" s="5">
        <f t="shared" si="108"/>
        <v>4677.7491584810314</v>
      </c>
      <c r="AA281" s="5">
        <f t="shared" si="74"/>
        <v>2659.2148607896515</v>
      </c>
      <c r="AB281" s="35">
        <f t="shared" si="75"/>
        <v>0.10539191189690561</v>
      </c>
      <c r="AC281" s="5">
        <f t="shared" si="76"/>
        <v>2018.5342976913796</v>
      </c>
      <c r="AD281" s="35">
        <f t="shared" si="77"/>
        <v>0.08</v>
      </c>
      <c r="AE281" s="5">
        <f t="shared" si="109"/>
        <v>337379.07020708278</v>
      </c>
      <c r="AF281" s="5">
        <f t="shared" si="110"/>
        <v>953679.69753368199</v>
      </c>
      <c r="AG281" s="5">
        <f t="shared" si="78"/>
        <v>300120.92979291728</v>
      </c>
      <c r="AH281" s="5">
        <f t="shared" si="79"/>
        <v>1291058.7677407647</v>
      </c>
      <c r="AI281" s="150"/>
      <c r="AJ281" s="2">
        <v>276</v>
      </c>
      <c r="AK281" s="118">
        <v>53236</v>
      </c>
      <c r="AL281" s="5">
        <f t="shared" si="111"/>
        <v>298020.88433116092</v>
      </c>
      <c r="AM281" s="5">
        <f t="shared" si="112"/>
        <v>4567.1280654389093</v>
      </c>
      <c r="AN281" s="5">
        <f t="shared" si="80"/>
        <v>2642.4098541334952</v>
      </c>
      <c r="AO281" s="35">
        <f t="shared" si="81"/>
        <v>0.10639830936937622</v>
      </c>
      <c r="AP281" s="5">
        <f t="shared" si="82"/>
        <v>1924.7182113054143</v>
      </c>
      <c r="AQ281" s="35">
        <f t="shared" si="83"/>
        <v>7.7499999999999999E-2</v>
      </c>
      <c r="AR281" s="5">
        <f t="shared" si="113"/>
        <v>342121.52552297252</v>
      </c>
      <c r="AS281" s="5">
        <f t="shared" si="114"/>
        <v>918405.82053816668</v>
      </c>
      <c r="AT281" s="5">
        <f t="shared" si="84"/>
        <v>295378.47447702743</v>
      </c>
      <c r="AU281" s="5">
        <f t="shared" si="85"/>
        <v>1260527.3460611391</v>
      </c>
      <c r="AV281" s="150"/>
      <c r="AW281" s="2">
        <v>276</v>
      </c>
      <c r="AX281" s="118">
        <v>53236</v>
      </c>
      <c r="AY281" s="5">
        <f t="shared" si="115"/>
        <v>293237.11712087574</v>
      </c>
      <c r="AZ281" s="5">
        <f t="shared" si="116"/>
        <v>4457.4924920239573</v>
      </c>
      <c r="BA281" s="5">
        <f t="shared" si="86"/>
        <v>2624.7605100184837</v>
      </c>
      <c r="BB281" s="35">
        <f t="shared" si="87"/>
        <v>0.1074117984430952</v>
      </c>
      <c r="BC281" s="5">
        <f t="shared" si="88"/>
        <v>1832.7319820054734</v>
      </c>
      <c r="BD281" s="35">
        <f t="shared" si="89"/>
        <v>7.4999999999999997E-2</v>
      </c>
      <c r="BE281" s="5">
        <f t="shared" si="117"/>
        <v>346887.64338914247</v>
      </c>
      <c r="BF281" s="5">
        <f t="shared" si="118"/>
        <v>883380.28440947004</v>
      </c>
      <c r="BG281" s="5">
        <f t="shared" si="90"/>
        <v>290612.35661085724</v>
      </c>
      <c r="BH281" s="5">
        <f t="shared" si="91"/>
        <v>1230267.9277986125</v>
      </c>
      <c r="BI281" s="150"/>
      <c r="BJ281" s="2">
        <v>276</v>
      </c>
      <c r="BK281" s="118">
        <v>53236</v>
      </c>
      <c r="BL281" s="5">
        <f t="shared" si="119"/>
        <v>288430.8556842056</v>
      </c>
      <c r="BM281" s="5">
        <f t="shared" si="120"/>
        <v>4348.8737853582215</v>
      </c>
      <c r="BN281" s="5">
        <f t="shared" si="92"/>
        <v>2606.2706989328126</v>
      </c>
      <c r="BO281" s="35">
        <f t="shared" si="93"/>
        <v>0.10843239469994879</v>
      </c>
      <c r="BP281" s="5">
        <f t="shared" si="94"/>
        <v>1742.6030864254087</v>
      </c>
      <c r="BQ281" s="35">
        <f t="shared" si="95"/>
        <v>7.2499999999999995E-2</v>
      </c>
      <c r="BR281" s="5">
        <f t="shared" si="121"/>
        <v>351675.4150147271</v>
      </c>
      <c r="BS281" s="5">
        <f t="shared" si="122"/>
        <v>848613.74974414194</v>
      </c>
      <c r="BT281" s="5">
        <f t="shared" si="96"/>
        <v>285824.58498527278</v>
      </c>
      <c r="BU281" s="5">
        <f t="shared" si="97"/>
        <v>1200289.164758869</v>
      </c>
      <c r="BV281" s="150"/>
      <c r="BW281" s="2">
        <v>276</v>
      </c>
      <c r="BX281" s="118">
        <v>53236</v>
      </c>
      <c r="BY281" s="5">
        <f t="shared" si="123"/>
        <v>283604.19448205706</v>
      </c>
      <c r="BZ281" s="5">
        <f t="shared" si="124"/>
        <v>4241.3034067672888</v>
      </c>
      <c r="CA281" s="5">
        <f t="shared" si="98"/>
        <v>2586.945605621956</v>
      </c>
      <c r="CB281" s="35">
        <f t="shared" si="99"/>
        <v>0.10946011332504289</v>
      </c>
      <c r="CC281" s="5">
        <f t="shared" si="100"/>
        <v>1654.357801145333</v>
      </c>
      <c r="CD281" s="35">
        <f t="shared" si="101"/>
        <v>7.0000000000000007E-2</v>
      </c>
      <c r="CE281" s="5">
        <f t="shared" si="125"/>
        <v>356482.75112356438</v>
      </c>
      <c r="CF281" s="5">
        <f t="shared" si="126"/>
        <v>814116.98914420756</v>
      </c>
      <c r="CG281" s="5">
        <f t="shared" si="102"/>
        <v>281017.2488764351</v>
      </c>
      <c r="CH281" s="5">
        <f t="shared" si="103"/>
        <v>1170599.740267772</v>
      </c>
    </row>
    <row r="282" spans="9:86" ht="14.25" customHeight="1">
      <c r="I282" s="150"/>
      <c r="J282" s="2">
        <v>277</v>
      </c>
      <c r="K282" s="118">
        <v>53267</v>
      </c>
      <c r="L282" s="5">
        <f t="shared" si="104"/>
        <v>304837.79584200558</v>
      </c>
      <c r="M282" s="5">
        <f t="shared" si="67"/>
        <v>4789.3246008246488</v>
      </c>
      <c r="N282" s="5">
        <f t="shared" si="68"/>
        <v>2693.5647544108606</v>
      </c>
      <c r="O282" s="35">
        <f t="shared" si="69"/>
        <v>0.10603270819371396</v>
      </c>
      <c r="P282" s="5">
        <f t="shared" si="70"/>
        <v>2095.7598464137882</v>
      </c>
      <c r="Q282" s="35">
        <f t="shared" si="71"/>
        <v>8.249999999999999E-2</v>
      </c>
      <c r="R282" s="5">
        <f t="shared" si="105"/>
        <v>335355.76891240536</v>
      </c>
      <c r="S282" s="5">
        <f t="shared" si="106"/>
        <v>991287.14551602222</v>
      </c>
      <c r="T282" s="5">
        <f t="shared" si="72"/>
        <v>302144.2310875947</v>
      </c>
      <c r="U282" s="5">
        <f t="shared" si="73"/>
        <v>1326642.9144284276</v>
      </c>
      <c r="V282" s="150"/>
      <c r="W282" s="2">
        <v>277</v>
      </c>
      <c r="X282" s="118">
        <v>53267</v>
      </c>
      <c r="Y282" s="5">
        <f t="shared" si="107"/>
        <v>300120.92979291728</v>
      </c>
      <c r="Z282" s="5">
        <f t="shared" si="108"/>
        <v>4677.7491584810314</v>
      </c>
      <c r="AA282" s="5">
        <f t="shared" si="74"/>
        <v>2676.9429598615825</v>
      </c>
      <c r="AB282" s="35">
        <f t="shared" si="75"/>
        <v>0.10703457283203807</v>
      </c>
      <c r="AC282" s="5">
        <f t="shared" si="76"/>
        <v>2000.8061986194487</v>
      </c>
      <c r="AD282" s="35">
        <f t="shared" si="77"/>
        <v>0.08</v>
      </c>
      <c r="AE282" s="5">
        <f t="shared" si="109"/>
        <v>340056.01316694438</v>
      </c>
      <c r="AF282" s="5">
        <f t="shared" si="110"/>
        <v>955680.50373230141</v>
      </c>
      <c r="AG282" s="5">
        <f t="shared" si="78"/>
        <v>297443.98683305568</v>
      </c>
      <c r="AH282" s="5">
        <f t="shared" si="79"/>
        <v>1295736.5168992458</v>
      </c>
      <c r="AI282" s="150"/>
      <c r="AJ282" s="2">
        <v>277</v>
      </c>
      <c r="AK282" s="118">
        <v>53267</v>
      </c>
      <c r="AL282" s="5">
        <f t="shared" si="111"/>
        <v>295378.47447702743</v>
      </c>
      <c r="AM282" s="5">
        <f t="shared" si="112"/>
        <v>4567.1280654389093</v>
      </c>
      <c r="AN282" s="5">
        <f t="shared" si="80"/>
        <v>2659.4754177747736</v>
      </c>
      <c r="AO282" s="35">
        <f t="shared" si="81"/>
        <v>0.10804343501943071</v>
      </c>
      <c r="AP282" s="5">
        <f t="shared" si="82"/>
        <v>1907.6526476641354</v>
      </c>
      <c r="AQ282" s="35">
        <f t="shared" si="83"/>
        <v>7.7499999999999999E-2</v>
      </c>
      <c r="AR282" s="5">
        <f t="shared" si="113"/>
        <v>344781.00094074727</v>
      </c>
      <c r="AS282" s="5">
        <f t="shared" si="114"/>
        <v>920313.47318583087</v>
      </c>
      <c r="AT282" s="5">
        <f t="shared" si="84"/>
        <v>292718.99905925267</v>
      </c>
      <c r="AU282" s="5">
        <f t="shared" si="85"/>
        <v>1265094.4741265781</v>
      </c>
      <c r="AV282" s="150"/>
      <c r="AW282" s="2">
        <v>277</v>
      </c>
      <c r="AX282" s="118">
        <v>53267</v>
      </c>
      <c r="AY282" s="5">
        <f t="shared" si="115"/>
        <v>290612.35661085724</v>
      </c>
      <c r="AZ282" s="5">
        <f t="shared" si="116"/>
        <v>4457.4924920239573</v>
      </c>
      <c r="BA282" s="5">
        <f t="shared" si="86"/>
        <v>2641.1652632060996</v>
      </c>
      <c r="BB282" s="35">
        <f t="shared" si="87"/>
        <v>0.10905931023749564</v>
      </c>
      <c r="BC282" s="5">
        <f t="shared" si="88"/>
        <v>1816.3272288178575</v>
      </c>
      <c r="BD282" s="35">
        <f t="shared" si="89"/>
        <v>7.4999999999999997E-2</v>
      </c>
      <c r="BE282" s="5">
        <f t="shared" si="117"/>
        <v>349528.80865234858</v>
      </c>
      <c r="BF282" s="5">
        <f t="shared" si="118"/>
        <v>885196.6116382879</v>
      </c>
      <c r="BG282" s="5">
        <f t="shared" si="90"/>
        <v>287971.19134765113</v>
      </c>
      <c r="BH282" s="5">
        <f t="shared" si="91"/>
        <v>1234725.4202906364</v>
      </c>
      <c r="BI282" s="150"/>
      <c r="BJ282" s="2">
        <v>277</v>
      </c>
      <c r="BK282" s="118">
        <v>53267</v>
      </c>
      <c r="BL282" s="5">
        <f t="shared" si="119"/>
        <v>285824.58498527278</v>
      </c>
      <c r="BM282" s="5">
        <f t="shared" si="120"/>
        <v>4348.8737853582215</v>
      </c>
      <c r="BN282" s="5">
        <f t="shared" si="92"/>
        <v>2622.0169177388652</v>
      </c>
      <c r="BO282" s="35">
        <f t="shared" si="93"/>
        <v>0.11008221358735669</v>
      </c>
      <c r="BP282" s="5">
        <f t="shared" si="94"/>
        <v>1726.8568676193563</v>
      </c>
      <c r="BQ282" s="35">
        <f t="shared" si="95"/>
        <v>7.2499999999999995E-2</v>
      </c>
      <c r="BR282" s="5">
        <f t="shared" si="121"/>
        <v>354297.43193246599</v>
      </c>
      <c r="BS282" s="5">
        <f t="shared" si="122"/>
        <v>850340.60661176126</v>
      </c>
      <c r="BT282" s="5">
        <f t="shared" si="96"/>
        <v>283202.5680675339</v>
      </c>
      <c r="BU282" s="5">
        <f t="shared" si="97"/>
        <v>1204638.0385442274</v>
      </c>
      <c r="BV282" s="150"/>
      <c r="BW282" s="2">
        <v>277</v>
      </c>
      <c r="BX282" s="118">
        <v>53267</v>
      </c>
      <c r="BY282" s="5">
        <f t="shared" si="123"/>
        <v>281017.2488764351</v>
      </c>
      <c r="BZ282" s="5">
        <f t="shared" si="124"/>
        <v>4241.3034067672888</v>
      </c>
      <c r="CA282" s="5">
        <f t="shared" si="98"/>
        <v>2602.0361216547508</v>
      </c>
      <c r="CB282" s="35">
        <f t="shared" si="99"/>
        <v>0.11111215978627195</v>
      </c>
      <c r="CC282" s="5">
        <f t="shared" si="100"/>
        <v>1639.267285112538</v>
      </c>
      <c r="CD282" s="35">
        <f t="shared" si="101"/>
        <v>7.0000000000000007E-2</v>
      </c>
      <c r="CE282" s="5">
        <f t="shared" si="125"/>
        <v>359084.78724521911</v>
      </c>
      <c r="CF282" s="5">
        <f t="shared" si="126"/>
        <v>815756.25642932008</v>
      </c>
      <c r="CG282" s="5">
        <f t="shared" si="102"/>
        <v>278415.21275478037</v>
      </c>
      <c r="CH282" s="5">
        <f t="shared" si="103"/>
        <v>1174841.0436745393</v>
      </c>
    </row>
    <row r="283" spans="9:86" ht="14.25" customHeight="1">
      <c r="I283" s="150"/>
      <c r="J283" s="2">
        <v>278</v>
      </c>
      <c r="K283" s="118">
        <v>53297</v>
      </c>
      <c r="L283" s="5">
        <f t="shared" si="104"/>
        <v>302144.2310875947</v>
      </c>
      <c r="M283" s="5">
        <f t="shared" si="67"/>
        <v>4789.3246008246488</v>
      </c>
      <c r="N283" s="5">
        <f t="shared" si="68"/>
        <v>2712.0830120974351</v>
      </c>
      <c r="O283" s="35">
        <f t="shared" si="69"/>
        <v>0.10771344542313666</v>
      </c>
      <c r="P283" s="5">
        <f t="shared" si="70"/>
        <v>2077.2415887272136</v>
      </c>
      <c r="Q283" s="35">
        <f t="shared" si="71"/>
        <v>8.2500000000000004E-2</v>
      </c>
      <c r="R283" s="5">
        <f t="shared" si="105"/>
        <v>338067.85192450281</v>
      </c>
      <c r="S283" s="5">
        <f t="shared" si="106"/>
        <v>993364.38710474945</v>
      </c>
      <c r="T283" s="5">
        <f t="shared" si="72"/>
        <v>299432.14807549724</v>
      </c>
      <c r="U283" s="5">
        <f t="shared" si="73"/>
        <v>1331432.2390292522</v>
      </c>
      <c r="V283" s="150"/>
      <c r="W283" s="2">
        <v>278</v>
      </c>
      <c r="X283" s="118">
        <v>53297</v>
      </c>
      <c r="Y283" s="5">
        <f t="shared" si="107"/>
        <v>297443.98683305568</v>
      </c>
      <c r="Z283" s="5">
        <f t="shared" si="108"/>
        <v>4677.7491584810314</v>
      </c>
      <c r="AA283" s="5">
        <f t="shared" si="74"/>
        <v>2694.7892462606601</v>
      </c>
      <c r="AB283" s="35">
        <f t="shared" si="75"/>
        <v>0.10871785071008258</v>
      </c>
      <c r="AC283" s="5">
        <f t="shared" si="76"/>
        <v>1982.9599122203713</v>
      </c>
      <c r="AD283" s="35">
        <f t="shared" si="77"/>
        <v>0.08</v>
      </c>
      <c r="AE283" s="5">
        <f t="shared" si="109"/>
        <v>342750.80241320503</v>
      </c>
      <c r="AF283" s="5">
        <f t="shared" si="110"/>
        <v>957663.46364452178</v>
      </c>
      <c r="AG283" s="5">
        <f t="shared" si="78"/>
        <v>294749.19758679502</v>
      </c>
      <c r="AH283" s="5">
        <f t="shared" si="79"/>
        <v>1300414.2660577269</v>
      </c>
      <c r="AI283" s="150"/>
      <c r="AJ283" s="2">
        <v>278</v>
      </c>
      <c r="AK283" s="118">
        <v>53297</v>
      </c>
      <c r="AL283" s="5">
        <f t="shared" si="111"/>
        <v>292718.99905925267</v>
      </c>
      <c r="AM283" s="5">
        <f t="shared" si="112"/>
        <v>4567.1280654389093</v>
      </c>
      <c r="AN283" s="5">
        <f t="shared" si="80"/>
        <v>2676.6511965145692</v>
      </c>
      <c r="AO283" s="35">
        <f t="shared" si="81"/>
        <v>0.10972917528893669</v>
      </c>
      <c r="AP283" s="5">
        <f t="shared" si="82"/>
        <v>1890.4768689243401</v>
      </c>
      <c r="AQ283" s="35">
        <f t="shared" si="83"/>
        <v>7.7499999999999999E-2</v>
      </c>
      <c r="AR283" s="5">
        <f t="shared" si="113"/>
        <v>347457.65213726182</v>
      </c>
      <c r="AS283" s="5">
        <f t="shared" si="114"/>
        <v>922203.9500547552</v>
      </c>
      <c r="AT283" s="5">
        <f t="shared" si="84"/>
        <v>290042.34786273813</v>
      </c>
      <c r="AU283" s="5">
        <f t="shared" si="85"/>
        <v>1269661.602192017</v>
      </c>
      <c r="AV283" s="150"/>
      <c r="AW283" s="2">
        <v>278</v>
      </c>
      <c r="AX283" s="118">
        <v>53297</v>
      </c>
      <c r="AY283" s="5">
        <f t="shared" si="115"/>
        <v>287971.19134765113</v>
      </c>
      <c r="AZ283" s="5">
        <f t="shared" si="116"/>
        <v>4457.4924920239573</v>
      </c>
      <c r="BA283" s="5">
        <f t="shared" si="86"/>
        <v>2657.6725461011379</v>
      </c>
      <c r="BB283" s="35">
        <f t="shared" si="87"/>
        <v>0.11074743415813487</v>
      </c>
      <c r="BC283" s="5">
        <f t="shared" si="88"/>
        <v>1799.8199459228194</v>
      </c>
      <c r="BD283" s="35">
        <f t="shared" si="89"/>
        <v>7.4999999999999997E-2</v>
      </c>
      <c r="BE283" s="5">
        <f t="shared" si="117"/>
        <v>352186.48119844974</v>
      </c>
      <c r="BF283" s="5">
        <f t="shared" si="118"/>
        <v>886996.43158421072</v>
      </c>
      <c r="BG283" s="5">
        <f t="shared" si="90"/>
        <v>285313.51880154997</v>
      </c>
      <c r="BH283" s="5">
        <f t="shared" si="91"/>
        <v>1239182.9127826605</v>
      </c>
      <c r="BI283" s="150"/>
      <c r="BJ283" s="2">
        <v>278</v>
      </c>
      <c r="BK283" s="118">
        <v>53297</v>
      </c>
      <c r="BL283" s="5">
        <f t="shared" si="119"/>
        <v>283202.5680675339</v>
      </c>
      <c r="BM283" s="5">
        <f t="shared" si="120"/>
        <v>4348.8737853582215</v>
      </c>
      <c r="BN283" s="5">
        <f t="shared" si="92"/>
        <v>2637.858269950204</v>
      </c>
      <c r="BO283" s="35">
        <f t="shared" si="93"/>
        <v>0.11177264194812671</v>
      </c>
      <c r="BP283" s="5">
        <f t="shared" si="94"/>
        <v>1711.0155154080173</v>
      </c>
      <c r="BQ283" s="35">
        <f t="shared" si="95"/>
        <v>7.2499999999999995E-2</v>
      </c>
      <c r="BR283" s="5">
        <f t="shared" si="121"/>
        <v>356935.29020241619</v>
      </c>
      <c r="BS283" s="5">
        <f t="shared" si="122"/>
        <v>852051.62212716928</v>
      </c>
      <c r="BT283" s="5">
        <f t="shared" si="96"/>
        <v>280564.7097975837</v>
      </c>
      <c r="BU283" s="5">
        <f t="shared" si="97"/>
        <v>1208986.9123295855</v>
      </c>
      <c r="BV283" s="150"/>
      <c r="BW283" s="2">
        <v>278</v>
      </c>
      <c r="BX283" s="118">
        <v>53297</v>
      </c>
      <c r="BY283" s="5">
        <f t="shared" si="123"/>
        <v>278415.21275478037</v>
      </c>
      <c r="BZ283" s="5">
        <f t="shared" si="124"/>
        <v>4241.3034067672888</v>
      </c>
      <c r="CA283" s="5">
        <f t="shared" si="98"/>
        <v>2617.2146656977366</v>
      </c>
      <c r="CB283" s="35">
        <f t="shared" si="99"/>
        <v>0.11280481291816045</v>
      </c>
      <c r="CC283" s="5">
        <f t="shared" si="100"/>
        <v>1624.0887410695523</v>
      </c>
      <c r="CD283" s="35">
        <f t="shared" si="101"/>
        <v>7.0000000000000007E-2</v>
      </c>
      <c r="CE283" s="5">
        <f t="shared" si="125"/>
        <v>361702.00191091682</v>
      </c>
      <c r="CF283" s="5">
        <f t="shared" si="126"/>
        <v>817380.34517038963</v>
      </c>
      <c r="CG283" s="5">
        <f t="shared" si="102"/>
        <v>275797.99808908266</v>
      </c>
      <c r="CH283" s="5">
        <f t="shared" si="103"/>
        <v>1179082.3470813064</v>
      </c>
    </row>
    <row r="284" spans="9:86" ht="14.25" customHeight="1">
      <c r="I284" s="150"/>
      <c r="J284" s="2">
        <v>279</v>
      </c>
      <c r="K284" s="118">
        <v>53328</v>
      </c>
      <c r="L284" s="5">
        <f t="shared" si="104"/>
        <v>299432.14807549724</v>
      </c>
      <c r="M284" s="5">
        <f t="shared" si="67"/>
        <v>4789.3246008246488</v>
      </c>
      <c r="N284" s="5">
        <f t="shared" si="68"/>
        <v>2730.7285828056051</v>
      </c>
      <c r="O284" s="35">
        <f t="shared" si="69"/>
        <v>0.10943628866932861</v>
      </c>
      <c r="P284" s="5">
        <f t="shared" si="70"/>
        <v>2058.5960180190436</v>
      </c>
      <c r="Q284" s="35">
        <f t="shared" si="71"/>
        <v>8.2500000000000004E-2</v>
      </c>
      <c r="R284" s="5">
        <f t="shared" si="105"/>
        <v>340798.58050730842</v>
      </c>
      <c r="S284" s="5">
        <f t="shared" si="106"/>
        <v>995422.98312276846</v>
      </c>
      <c r="T284" s="5">
        <f t="shared" si="72"/>
        <v>296701.41949269164</v>
      </c>
      <c r="U284" s="5">
        <f t="shared" si="73"/>
        <v>1336221.5636300768</v>
      </c>
      <c r="V284" s="150"/>
      <c r="W284" s="2">
        <v>279</v>
      </c>
      <c r="X284" s="118">
        <v>53328</v>
      </c>
      <c r="Y284" s="5">
        <f t="shared" si="107"/>
        <v>294749.19758679502</v>
      </c>
      <c r="Z284" s="5">
        <f t="shared" si="108"/>
        <v>4677.7491584810314</v>
      </c>
      <c r="AA284" s="5">
        <f t="shared" si="74"/>
        <v>2712.7545079023976</v>
      </c>
      <c r="AB284" s="35">
        <f t="shared" si="75"/>
        <v>0.11044323228477271</v>
      </c>
      <c r="AC284" s="5">
        <f t="shared" si="76"/>
        <v>1964.9946505786336</v>
      </c>
      <c r="AD284" s="35">
        <f t="shared" si="77"/>
        <v>0.08</v>
      </c>
      <c r="AE284" s="5">
        <f t="shared" si="109"/>
        <v>345463.5569211074</v>
      </c>
      <c r="AF284" s="5">
        <f t="shared" si="110"/>
        <v>959628.45829510037</v>
      </c>
      <c r="AG284" s="5">
        <f t="shared" si="78"/>
        <v>292036.44307889265</v>
      </c>
      <c r="AH284" s="5">
        <f t="shared" si="79"/>
        <v>1305092.0152162078</v>
      </c>
      <c r="AI284" s="150"/>
      <c r="AJ284" s="2">
        <v>279</v>
      </c>
      <c r="AK284" s="118">
        <v>53328</v>
      </c>
      <c r="AL284" s="5">
        <f t="shared" si="111"/>
        <v>290042.34786273813</v>
      </c>
      <c r="AM284" s="5">
        <f t="shared" si="112"/>
        <v>4567.1280654389093</v>
      </c>
      <c r="AN284" s="5">
        <f t="shared" si="80"/>
        <v>2693.9379021587256</v>
      </c>
      <c r="AO284" s="35">
        <f t="shared" si="81"/>
        <v>0.11145701675675135</v>
      </c>
      <c r="AP284" s="5">
        <f t="shared" si="82"/>
        <v>1873.1901632801837</v>
      </c>
      <c r="AQ284" s="35">
        <f t="shared" si="83"/>
        <v>7.7499999999999999E-2</v>
      </c>
      <c r="AR284" s="5">
        <f t="shared" si="113"/>
        <v>350151.59003942052</v>
      </c>
      <c r="AS284" s="5">
        <f t="shared" si="114"/>
        <v>924077.14021803543</v>
      </c>
      <c r="AT284" s="5">
        <f t="shared" si="84"/>
        <v>287348.40996057942</v>
      </c>
      <c r="AU284" s="5">
        <f t="shared" si="85"/>
        <v>1274228.730257456</v>
      </c>
      <c r="AV284" s="150"/>
      <c r="AW284" s="2">
        <v>279</v>
      </c>
      <c r="AX284" s="118">
        <v>53328</v>
      </c>
      <c r="AY284" s="5">
        <f t="shared" si="115"/>
        <v>285313.51880154997</v>
      </c>
      <c r="AZ284" s="5">
        <f t="shared" si="116"/>
        <v>4457.4924920239573</v>
      </c>
      <c r="BA284" s="5">
        <f t="shared" si="86"/>
        <v>2674.2829995142702</v>
      </c>
      <c r="BB284" s="35">
        <f t="shared" si="87"/>
        <v>0.11247765661077011</v>
      </c>
      <c r="BC284" s="5">
        <f t="shared" si="88"/>
        <v>1783.2094925096872</v>
      </c>
      <c r="BD284" s="35">
        <f t="shared" si="89"/>
        <v>7.4999999999999997E-2</v>
      </c>
      <c r="BE284" s="5">
        <f t="shared" si="117"/>
        <v>354860.76419796399</v>
      </c>
      <c r="BF284" s="5">
        <f t="shared" si="118"/>
        <v>888779.64107672044</v>
      </c>
      <c r="BG284" s="5">
        <f t="shared" si="90"/>
        <v>282639.23580203572</v>
      </c>
      <c r="BH284" s="5">
        <f t="shared" si="91"/>
        <v>1243640.4052746845</v>
      </c>
      <c r="BI284" s="150"/>
      <c r="BJ284" s="2">
        <v>279</v>
      </c>
      <c r="BK284" s="118">
        <v>53328</v>
      </c>
      <c r="BL284" s="5">
        <f t="shared" si="119"/>
        <v>280564.7097975837</v>
      </c>
      <c r="BM284" s="5">
        <f t="shared" si="120"/>
        <v>4348.8737853582215</v>
      </c>
      <c r="BN284" s="5">
        <f t="shared" si="92"/>
        <v>2653.7953303311533</v>
      </c>
      <c r="BO284" s="35">
        <f t="shared" si="93"/>
        <v>0.11350516601659966</v>
      </c>
      <c r="BP284" s="5">
        <f t="shared" si="94"/>
        <v>1695.0784550270682</v>
      </c>
      <c r="BQ284" s="35">
        <f t="shared" si="95"/>
        <v>7.2499999999999995E-2</v>
      </c>
      <c r="BR284" s="5">
        <f t="shared" si="121"/>
        <v>359589.08553274733</v>
      </c>
      <c r="BS284" s="5">
        <f t="shared" si="122"/>
        <v>853746.70058219635</v>
      </c>
      <c r="BT284" s="5">
        <f t="shared" si="96"/>
        <v>277910.91446725256</v>
      </c>
      <c r="BU284" s="5">
        <f t="shared" si="97"/>
        <v>1213335.7861149437</v>
      </c>
      <c r="BV284" s="150"/>
      <c r="BW284" s="2">
        <v>279</v>
      </c>
      <c r="BX284" s="118">
        <v>53328</v>
      </c>
      <c r="BY284" s="5">
        <f t="shared" si="123"/>
        <v>275797.99808908266</v>
      </c>
      <c r="BZ284" s="5">
        <f t="shared" si="124"/>
        <v>4241.3034067672888</v>
      </c>
      <c r="CA284" s="5">
        <f t="shared" si="98"/>
        <v>2632.4817512476402</v>
      </c>
      <c r="CB284" s="35">
        <f t="shared" si="99"/>
        <v>0.11453955878522437</v>
      </c>
      <c r="CC284" s="5">
        <f t="shared" si="100"/>
        <v>1608.8216555196489</v>
      </c>
      <c r="CD284" s="35">
        <f t="shared" si="101"/>
        <v>7.0000000000000007E-2</v>
      </c>
      <c r="CE284" s="5">
        <f t="shared" si="125"/>
        <v>364334.48366216448</v>
      </c>
      <c r="CF284" s="5">
        <f t="shared" si="126"/>
        <v>818989.16682590928</v>
      </c>
      <c r="CG284" s="5">
        <f t="shared" si="102"/>
        <v>273165.516337835</v>
      </c>
      <c r="CH284" s="5">
        <f t="shared" si="103"/>
        <v>1183323.6504880737</v>
      </c>
    </row>
    <row r="285" spans="9:86" ht="14.25" customHeight="1">
      <c r="I285" s="150"/>
      <c r="J285" s="2">
        <v>280</v>
      </c>
      <c r="K285" s="118">
        <v>53359</v>
      </c>
      <c r="L285" s="5">
        <f t="shared" si="104"/>
        <v>296701.41949269164</v>
      </c>
      <c r="M285" s="5">
        <f t="shared" si="67"/>
        <v>4789.3246008246488</v>
      </c>
      <c r="N285" s="5">
        <f t="shared" si="68"/>
        <v>2749.5023418123938</v>
      </c>
      <c r="O285" s="35">
        <f t="shared" si="69"/>
        <v>0.11120279828172995</v>
      </c>
      <c r="P285" s="5">
        <f t="shared" si="70"/>
        <v>2039.822259012255</v>
      </c>
      <c r="Q285" s="35">
        <f t="shared" si="71"/>
        <v>8.2500000000000004E-2</v>
      </c>
      <c r="R285" s="5">
        <f t="shared" si="105"/>
        <v>343548.08284912084</v>
      </c>
      <c r="S285" s="5">
        <f t="shared" si="106"/>
        <v>997462.80538178072</v>
      </c>
      <c r="T285" s="5">
        <f t="shared" si="72"/>
        <v>293951.91715087922</v>
      </c>
      <c r="U285" s="5">
        <f t="shared" si="73"/>
        <v>1341010.8882309017</v>
      </c>
      <c r="V285" s="150"/>
      <c r="W285" s="2">
        <v>280</v>
      </c>
      <c r="X285" s="118">
        <v>53359</v>
      </c>
      <c r="Y285" s="5">
        <f t="shared" si="107"/>
        <v>292036.44307889265</v>
      </c>
      <c r="Z285" s="5">
        <f t="shared" si="108"/>
        <v>4677.7491584810314</v>
      </c>
      <c r="AA285" s="5">
        <f t="shared" si="74"/>
        <v>2730.8395379550802</v>
      </c>
      <c r="AB285" s="35">
        <f t="shared" si="75"/>
        <v>0.1122122777211344</v>
      </c>
      <c r="AC285" s="5">
        <f t="shared" si="76"/>
        <v>1946.9096205259511</v>
      </c>
      <c r="AD285" s="35">
        <f t="shared" si="77"/>
        <v>0.08</v>
      </c>
      <c r="AE285" s="5">
        <f t="shared" si="109"/>
        <v>348194.39645906247</v>
      </c>
      <c r="AF285" s="5">
        <f t="shared" si="110"/>
        <v>961575.36791562627</v>
      </c>
      <c r="AG285" s="5">
        <f t="shared" si="78"/>
        <v>289305.60354093759</v>
      </c>
      <c r="AH285" s="5">
        <f t="shared" si="79"/>
        <v>1309769.7643746887</v>
      </c>
      <c r="AI285" s="150"/>
      <c r="AJ285" s="2">
        <v>280</v>
      </c>
      <c r="AK285" s="118">
        <v>53359</v>
      </c>
      <c r="AL285" s="5">
        <f t="shared" si="111"/>
        <v>287348.40996057942</v>
      </c>
      <c r="AM285" s="5">
        <f t="shared" si="112"/>
        <v>4567.1280654389093</v>
      </c>
      <c r="AN285" s="5">
        <f t="shared" si="80"/>
        <v>2711.3362511101673</v>
      </c>
      <c r="AO285" s="35">
        <f t="shared" si="81"/>
        <v>0.11322851940536419</v>
      </c>
      <c r="AP285" s="5">
        <f t="shared" si="82"/>
        <v>1855.791814328742</v>
      </c>
      <c r="AQ285" s="35">
        <f t="shared" si="83"/>
        <v>7.7499999999999999E-2</v>
      </c>
      <c r="AR285" s="5">
        <f t="shared" si="113"/>
        <v>352862.92629053071</v>
      </c>
      <c r="AS285" s="5">
        <f t="shared" si="114"/>
        <v>925932.93203236419</v>
      </c>
      <c r="AT285" s="5">
        <f t="shared" si="84"/>
        <v>284637.07370946923</v>
      </c>
      <c r="AU285" s="5">
        <f t="shared" si="85"/>
        <v>1278795.8583228949</v>
      </c>
      <c r="AV285" s="150"/>
      <c r="AW285" s="2">
        <v>280</v>
      </c>
      <c r="AX285" s="118">
        <v>53359</v>
      </c>
      <c r="AY285" s="5">
        <f t="shared" si="115"/>
        <v>282639.23580203572</v>
      </c>
      <c r="AZ285" s="5">
        <f t="shared" si="116"/>
        <v>4457.4924920239573</v>
      </c>
      <c r="BA285" s="5">
        <f t="shared" si="86"/>
        <v>2690.9972682612342</v>
      </c>
      <c r="BB285" s="35">
        <f t="shared" si="87"/>
        <v>0.11425153739713806</v>
      </c>
      <c r="BC285" s="5">
        <f t="shared" si="88"/>
        <v>1766.4952237627231</v>
      </c>
      <c r="BD285" s="35">
        <f t="shared" si="89"/>
        <v>7.4999999999999997E-2</v>
      </c>
      <c r="BE285" s="5">
        <f t="shared" si="117"/>
        <v>357551.7614662252</v>
      </c>
      <c r="BF285" s="5">
        <f t="shared" si="118"/>
        <v>890546.13630048314</v>
      </c>
      <c r="BG285" s="5">
        <f t="shared" si="90"/>
        <v>279948.23853377451</v>
      </c>
      <c r="BH285" s="5">
        <f t="shared" si="91"/>
        <v>1248097.8977667084</v>
      </c>
      <c r="BI285" s="150"/>
      <c r="BJ285" s="2">
        <v>280</v>
      </c>
      <c r="BK285" s="118">
        <v>53359</v>
      </c>
      <c r="BL285" s="5">
        <f t="shared" si="119"/>
        <v>277910.91446725256</v>
      </c>
      <c r="BM285" s="5">
        <f t="shared" si="120"/>
        <v>4348.8737853582215</v>
      </c>
      <c r="BN285" s="5">
        <f t="shared" si="92"/>
        <v>2669.8286771185708</v>
      </c>
      <c r="BO285" s="35">
        <f t="shared" si="93"/>
        <v>0.11528134541544974</v>
      </c>
      <c r="BP285" s="5">
        <f t="shared" si="94"/>
        <v>1679.0451082396507</v>
      </c>
      <c r="BQ285" s="35">
        <f t="shared" si="95"/>
        <v>7.2499999999999995E-2</v>
      </c>
      <c r="BR285" s="5">
        <f t="shared" si="121"/>
        <v>362258.91420986591</v>
      </c>
      <c r="BS285" s="5">
        <f t="shared" si="122"/>
        <v>855425.74569043599</v>
      </c>
      <c r="BT285" s="5">
        <f t="shared" si="96"/>
        <v>275241.08579013398</v>
      </c>
      <c r="BU285" s="5">
        <f t="shared" si="97"/>
        <v>1217684.6599003018</v>
      </c>
      <c r="BV285" s="150"/>
      <c r="BW285" s="2">
        <v>280</v>
      </c>
      <c r="BX285" s="118">
        <v>53359</v>
      </c>
      <c r="BY285" s="5">
        <f t="shared" si="123"/>
        <v>273165.516337835</v>
      </c>
      <c r="BZ285" s="5">
        <f t="shared" si="124"/>
        <v>4241.3034067672888</v>
      </c>
      <c r="CA285" s="5">
        <f t="shared" si="98"/>
        <v>2647.8378947965848</v>
      </c>
      <c r="CB285" s="35">
        <f t="shared" si="99"/>
        <v>0.11631795683267261</v>
      </c>
      <c r="CC285" s="5">
        <f t="shared" si="100"/>
        <v>1593.4655119707043</v>
      </c>
      <c r="CD285" s="35">
        <f t="shared" si="101"/>
        <v>7.0000000000000007E-2</v>
      </c>
      <c r="CE285" s="5">
        <f t="shared" si="125"/>
        <v>366982.32155696105</v>
      </c>
      <c r="CF285" s="5">
        <f t="shared" si="126"/>
        <v>820582.63233787997</v>
      </c>
      <c r="CG285" s="5">
        <f t="shared" si="102"/>
        <v>270517.67844303843</v>
      </c>
      <c r="CH285" s="5">
        <f t="shared" si="103"/>
        <v>1187564.953894841</v>
      </c>
    </row>
    <row r="286" spans="9:86" ht="14.25" customHeight="1">
      <c r="I286" s="150"/>
      <c r="J286" s="2">
        <v>281</v>
      </c>
      <c r="K286" s="118">
        <v>53387</v>
      </c>
      <c r="L286" s="5">
        <f t="shared" si="104"/>
        <v>293951.91715087922</v>
      </c>
      <c r="M286" s="5">
        <f t="shared" si="67"/>
        <v>4789.3246008246488</v>
      </c>
      <c r="N286" s="5">
        <f t="shared" si="68"/>
        <v>2768.405170412354</v>
      </c>
      <c r="O286" s="35">
        <f t="shared" si="69"/>
        <v>0.11301461261739854</v>
      </c>
      <c r="P286" s="5">
        <f t="shared" si="70"/>
        <v>2020.9194304122946</v>
      </c>
      <c r="Q286" s="35">
        <f t="shared" si="71"/>
        <v>8.2500000000000004E-2</v>
      </c>
      <c r="R286" s="5">
        <f t="shared" si="105"/>
        <v>346316.48801953316</v>
      </c>
      <c r="S286" s="5">
        <f t="shared" si="106"/>
        <v>999483.72481219308</v>
      </c>
      <c r="T286" s="5">
        <f t="shared" si="72"/>
        <v>291183.51198046689</v>
      </c>
      <c r="U286" s="5">
        <f t="shared" si="73"/>
        <v>1345800.2128317263</v>
      </c>
      <c r="V286" s="150"/>
      <c r="W286" s="2">
        <v>281</v>
      </c>
      <c r="X286" s="118">
        <v>53387</v>
      </c>
      <c r="Y286" s="5">
        <f t="shared" si="107"/>
        <v>289305.60354093759</v>
      </c>
      <c r="Z286" s="5">
        <f t="shared" si="108"/>
        <v>4677.7491584810314</v>
      </c>
      <c r="AA286" s="5">
        <f t="shared" si="74"/>
        <v>2749.0451348747806</v>
      </c>
      <c r="AB286" s="35">
        <f t="shared" si="75"/>
        <v>0.11402662518366807</v>
      </c>
      <c r="AC286" s="5">
        <f t="shared" si="76"/>
        <v>1928.7040236062508</v>
      </c>
      <c r="AD286" s="35">
        <f t="shared" si="77"/>
        <v>0.08</v>
      </c>
      <c r="AE286" s="5">
        <f t="shared" si="109"/>
        <v>350943.44159393723</v>
      </c>
      <c r="AF286" s="5">
        <f t="shared" si="110"/>
        <v>963504.07193923253</v>
      </c>
      <c r="AG286" s="5">
        <f t="shared" si="78"/>
        <v>286556.55840606283</v>
      </c>
      <c r="AH286" s="5">
        <f t="shared" si="79"/>
        <v>1314447.5135331699</v>
      </c>
      <c r="AI286" s="150"/>
      <c r="AJ286" s="2">
        <v>281</v>
      </c>
      <c r="AK286" s="118">
        <v>53387</v>
      </c>
      <c r="AL286" s="5">
        <f t="shared" si="111"/>
        <v>284637.07370946923</v>
      </c>
      <c r="AM286" s="5">
        <f t="shared" si="112"/>
        <v>4567.1280654389093</v>
      </c>
      <c r="AN286" s="5">
        <f t="shared" si="80"/>
        <v>2728.8469643985873</v>
      </c>
      <c r="AO286" s="35">
        <f t="shared" si="81"/>
        <v>0.11504532120860422</v>
      </c>
      <c r="AP286" s="5">
        <f t="shared" si="82"/>
        <v>1838.281101040322</v>
      </c>
      <c r="AQ286" s="35">
        <f t="shared" si="83"/>
        <v>7.7499999999999999E-2</v>
      </c>
      <c r="AR286" s="5">
        <f t="shared" si="113"/>
        <v>355591.77325492929</v>
      </c>
      <c r="AS286" s="5">
        <f t="shared" si="114"/>
        <v>927771.2131334045</v>
      </c>
      <c r="AT286" s="5">
        <f t="shared" si="84"/>
        <v>281908.22674507066</v>
      </c>
      <c r="AU286" s="5">
        <f t="shared" si="85"/>
        <v>1283362.9863883338</v>
      </c>
      <c r="AV286" s="150"/>
      <c r="AW286" s="2">
        <v>281</v>
      </c>
      <c r="AX286" s="118">
        <v>53387</v>
      </c>
      <c r="AY286" s="5">
        <f t="shared" si="115"/>
        <v>279948.23853377451</v>
      </c>
      <c r="AZ286" s="5">
        <f t="shared" si="116"/>
        <v>4457.4924920239573</v>
      </c>
      <c r="BA286" s="5">
        <f t="shared" si="86"/>
        <v>2707.8160011878667</v>
      </c>
      <c r="BB286" s="35">
        <f t="shared" si="87"/>
        <v>0.11607071430218757</v>
      </c>
      <c r="BC286" s="5">
        <f t="shared" si="88"/>
        <v>1749.6764908360906</v>
      </c>
      <c r="BD286" s="35">
        <f t="shared" si="89"/>
        <v>7.4999999999999997E-2</v>
      </c>
      <c r="BE286" s="5">
        <f t="shared" si="117"/>
        <v>360259.5774674131</v>
      </c>
      <c r="BF286" s="5">
        <f t="shared" si="118"/>
        <v>892295.81279131921</v>
      </c>
      <c r="BG286" s="5">
        <f t="shared" si="90"/>
        <v>277240.42253258661</v>
      </c>
      <c r="BH286" s="5">
        <f t="shared" si="91"/>
        <v>1252555.3902587323</v>
      </c>
      <c r="BI286" s="150"/>
      <c r="BJ286" s="2">
        <v>281</v>
      </c>
      <c r="BK286" s="118">
        <v>53387</v>
      </c>
      <c r="BL286" s="5">
        <f t="shared" si="119"/>
        <v>275241.08579013398</v>
      </c>
      <c r="BM286" s="5">
        <f t="shared" si="120"/>
        <v>4348.8737853582215</v>
      </c>
      <c r="BN286" s="5">
        <f t="shared" si="92"/>
        <v>2685.9588920428287</v>
      </c>
      <c r="BO286" s="35">
        <f t="shared" si="93"/>
        <v>0.11710281774244216</v>
      </c>
      <c r="BP286" s="5">
        <f t="shared" si="94"/>
        <v>1662.9148933153926</v>
      </c>
      <c r="BQ286" s="35">
        <f t="shared" si="95"/>
        <v>7.2499999999999995E-2</v>
      </c>
      <c r="BR286" s="5">
        <f t="shared" si="121"/>
        <v>364944.87310190871</v>
      </c>
      <c r="BS286" s="5">
        <f t="shared" si="122"/>
        <v>857088.66058375139</v>
      </c>
      <c r="BT286" s="5">
        <f t="shared" si="96"/>
        <v>272555.12689809117</v>
      </c>
      <c r="BU286" s="5">
        <f t="shared" si="97"/>
        <v>1222033.53368566</v>
      </c>
      <c r="BV286" s="150"/>
      <c r="BW286" s="2">
        <v>281</v>
      </c>
      <c r="BX286" s="118">
        <v>53387</v>
      </c>
      <c r="BY286" s="5">
        <f t="shared" si="123"/>
        <v>270517.67844303843</v>
      </c>
      <c r="BZ286" s="5">
        <f t="shared" si="124"/>
        <v>4241.3034067672888</v>
      </c>
      <c r="CA286" s="5">
        <f t="shared" si="98"/>
        <v>2663.2836158495647</v>
      </c>
      <c r="CB286" s="35">
        <f t="shared" si="99"/>
        <v>0.11814164447268947</v>
      </c>
      <c r="CC286" s="5">
        <f t="shared" si="100"/>
        <v>1578.0197909177243</v>
      </c>
      <c r="CD286" s="35">
        <f t="shared" si="101"/>
        <v>7.0000000000000007E-2</v>
      </c>
      <c r="CE286" s="5">
        <f t="shared" si="125"/>
        <v>369645.60517281061</v>
      </c>
      <c r="CF286" s="5">
        <f t="shared" si="126"/>
        <v>822160.65212879772</v>
      </c>
      <c r="CG286" s="5">
        <f t="shared" si="102"/>
        <v>267854.39482718887</v>
      </c>
      <c r="CH286" s="5">
        <f t="shared" si="103"/>
        <v>1191806.2573016083</v>
      </c>
    </row>
    <row r="287" spans="9:86" ht="14.25" customHeight="1">
      <c r="I287" s="150"/>
      <c r="J287" s="2">
        <v>282</v>
      </c>
      <c r="K287" s="118">
        <v>53418</v>
      </c>
      <c r="L287" s="5">
        <f t="shared" si="104"/>
        <v>291183.51198046689</v>
      </c>
      <c r="M287" s="5">
        <f t="shared" si="67"/>
        <v>4789.3246008246488</v>
      </c>
      <c r="N287" s="5">
        <f t="shared" si="68"/>
        <v>2787.4379559589388</v>
      </c>
      <c r="O287" s="35">
        <f t="shared" si="69"/>
        <v>0.11487345297817241</v>
      </c>
      <c r="P287" s="5">
        <f t="shared" si="70"/>
        <v>2001.88664486571</v>
      </c>
      <c r="Q287" s="35">
        <f t="shared" si="71"/>
        <v>8.2500000000000004E-2</v>
      </c>
      <c r="R287" s="5">
        <f t="shared" si="105"/>
        <v>349103.92597549211</v>
      </c>
      <c r="S287" s="5">
        <f t="shared" si="106"/>
        <v>1001485.6114570588</v>
      </c>
      <c r="T287" s="5">
        <f t="shared" si="72"/>
        <v>288396.07402450795</v>
      </c>
      <c r="U287" s="5">
        <f t="shared" si="73"/>
        <v>1350589.5374325509</v>
      </c>
      <c r="V287" s="150"/>
      <c r="W287" s="2">
        <v>282</v>
      </c>
      <c r="X287" s="118">
        <v>53418</v>
      </c>
      <c r="Y287" s="5">
        <f t="shared" si="107"/>
        <v>286556.55840606283</v>
      </c>
      <c r="Z287" s="5">
        <f t="shared" si="108"/>
        <v>4677.7491584810314</v>
      </c>
      <c r="AA287" s="5">
        <f t="shared" si="74"/>
        <v>2767.3721024406123</v>
      </c>
      <c r="AB287" s="35">
        <f t="shared" si="75"/>
        <v>0.11588799577300038</v>
      </c>
      <c r="AC287" s="5">
        <f t="shared" si="76"/>
        <v>1910.3770560404189</v>
      </c>
      <c r="AD287" s="35">
        <f t="shared" si="77"/>
        <v>0.08</v>
      </c>
      <c r="AE287" s="5">
        <f t="shared" si="109"/>
        <v>353710.81369637785</v>
      </c>
      <c r="AF287" s="5">
        <f t="shared" si="110"/>
        <v>965414.44899527298</v>
      </c>
      <c r="AG287" s="5">
        <f t="shared" si="78"/>
        <v>283789.18630362221</v>
      </c>
      <c r="AH287" s="5">
        <f t="shared" si="79"/>
        <v>1319125.2626916508</v>
      </c>
      <c r="AI287" s="150"/>
      <c r="AJ287" s="2">
        <v>282</v>
      </c>
      <c r="AK287" s="118">
        <v>53418</v>
      </c>
      <c r="AL287" s="5">
        <f t="shared" si="111"/>
        <v>281908.22674507066</v>
      </c>
      <c r="AM287" s="5">
        <f t="shared" si="112"/>
        <v>4567.1280654389093</v>
      </c>
      <c r="AN287" s="5">
        <f t="shared" si="80"/>
        <v>2746.4707677103279</v>
      </c>
      <c r="AO287" s="35">
        <f t="shared" si="81"/>
        <v>0.11690914306778108</v>
      </c>
      <c r="AP287" s="5">
        <f t="shared" si="82"/>
        <v>1820.6572977285814</v>
      </c>
      <c r="AQ287" s="35">
        <f t="shared" si="83"/>
        <v>7.7499999999999999E-2</v>
      </c>
      <c r="AR287" s="5">
        <f t="shared" si="113"/>
        <v>358338.24402263958</v>
      </c>
      <c r="AS287" s="5">
        <f t="shared" si="114"/>
        <v>929591.87043113308</v>
      </c>
      <c r="AT287" s="5">
        <f t="shared" si="84"/>
        <v>279161.75597736036</v>
      </c>
      <c r="AU287" s="5">
        <f t="shared" si="85"/>
        <v>1287930.1144537725</v>
      </c>
      <c r="AV287" s="150"/>
      <c r="AW287" s="2">
        <v>282</v>
      </c>
      <c r="AX287" s="118">
        <v>53418</v>
      </c>
      <c r="AY287" s="5">
        <f t="shared" si="115"/>
        <v>277240.42253258661</v>
      </c>
      <c r="AZ287" s="5">
        <f t="shared" si="116"/>
        <v>4457.4924920239573</v>
      </c>
      <c r="BA287" s="5">
        <f t="shared" si="86"/>
        <v>2724.7398511952911</v>
      </c>
      <c r="BB287" s="35">
        <f t="shared" si="87"/>
        <v>0.11793690802970959</v>
      </c>
      <c r="BC287" s="5">
        <f t="shared" si="88"/>
        <v>1732.7526408286662</v>
      </c>
      <c r="BD287" s="35">
        <f t="shared" si="89"/>
        <v>7.4999999999999997E-2</v>
      </c>
      <c r="BE287" s="5">
        <f t="shared" si="117"/>
        <v>362984.3173186084</v>
      </c>
      <c r="BF287" s="5">
        <f t="shared" si="118"/>
        <v>894028.56543214794</v>
      </c>
      <c r="BG287" s="5">
        <f t="shared" si="90"/>
        <v>274515.68268139131</v>
      </c>
      <c r="BH287" s="5">
        <f t="shared" si="91"/>
        <v>1257012.8827507563</v>
      </c>
      <c r="BI287" s="150"/>
      <c r="BJ287" s="2">
        <v>282</v>
      </c>
      <c r="BK287" s="118">
        <v>53418</v>
      </c>
      <c r="BL287" s="5">
        <f t="shared" si="119"/>
        <v>272555.12689809117</v>
      </c>
      <c r="BM287" s="5">
        <f t="shared" si="120"/>
        <v>4348.8737853582215</v>
      </c>
      <c r="BN287" s="5">
        <f t="shared" si="92"/>
        <v>2702.1865603489205</v>
      </c>
      <c r="BO287" s="35">
        <f t="shared" si="93"/>
        <v>0.11897130350555199</v>
      </c>
      <c r="BP287" s="5">
        <f t="shared" si="94"/>
        <v>1646.6872250093008</v>
      </c>
      <c r="BQ287" s="35">
        <f t="shared" si="95"/>
        <v>7.2499999999999995E-2</v>
      </c>
      <c r="BR287" s="5">
        <f t="shared" si="121"/>
        <v>367647.05966225761</v>
      </c>
      <c r="BS287" s="5">
        <f t="shared" si="122"/>
        <v>858735.34780876071</v>
      </c>
      <c r="BT287" s="5">
        <f t="shared" si="96"/>
        <v>269852.94033774227</v>
      </c>
      <c r="BU287" s="5">
        <f t="shared" si="97"/>
        <v>1226382.4074710184</v>
      </c>
      <c r="BV287" s="150"/>
      <c r="BW287" s="2">
        <v>282</v>
      </c>
      <c r="BX287" s="118">
        <v>53418</v>
      </c>
      <c r="BY287" s="5">
        <f t="shared" si="123"/>
        <v>267854.39482718887</v>
      </c>
      <c r="BZ287" s="5">
        <f t="shared" si="124"/>
        <v>4241.3034067672888</v>
      </c>
      <c r="CA287" s="5">
        <f t="shared" si="98"/>
        <v>2678.8194369420203</v>
      </c>
      <c r="CB287" s="35">
        <f t="shared" si="99"/>
        <v>0.12001234201904251</v>
      </c>
      <c r="CC287" s="5">
        <f t="shared" si="100"/>
        <v>1562.4839698252686</v>
      </c>
      <c r="CD287" s="35">
        <f t="shared" si="101"/>
        <v>7.0000000000000007E-2</v>
      </c>
      <c r="CE287" s="5">
        <f t="shared" si="125"/>
        <v>372324.4246097526</v>
      </c>
      <c r="CF287" s="5">
        <f t="shared" si="126"/>
        <v>823723.13609862304</v>
      </c>
      <c r="CG287" s="5">
        <f t="shared" si="102"/>
        <v>265175.57539024687</v>
      </c>
      <c r="CH287" s="5">
        <f t="shared" si="103"/>
        <v>1196047.5607083756</v>
      </c>
    </row>
    <row r="288" spans="9:86" ht="14.25" customHeight="1">
      <c r="I288" s="150"/>
      <c r="J288" s="2">
        <v>283</v>
      </c>
      <c r="K288" s="118">
        <v>53448</v>
      </c>
      <c r="L288" s="5">
        <f t="shared" si="104"/>
        <v>288396.07402450795</v>
      </c>
      <c r="M288" s="5">
        <f t="shared" si="67"/>
        <v>4789.3246008246488</v>
      </c>
      <c r="N288" s="5">
        <f t="shared" si="68"/>
        <v>2806.6015919061565</v>
      </c>
      <c r="O288" s="35">
        <f t="shared" si="69"/>
        <v>0.11678112892761436</v>
      </c>
      <c r="P288" s="5">
        <f t="shared" si="70"/>
        <v>1982.7230089184923</v>
      </c>
      <c r="Q288" s="35">
        <f t="shared" si="71"/>
        <v>8.2500000000000004E-2</v>
      </c>
      <c r="R288" s="5">
        <f t="shared" si="105"/>
        <v>351910.52756739827</v>
      </c>
      <c r="S288" s="5">
        <f t="shared" si="106"/>
        <v>1003468.3344659773</v>
      </c>
      <c r="T288" s="5">
        <f t="shared" si="72"/>
        <v>285589.47243260179</v>
      </c>
      <c r="U288" s="5">
        <f t="shared" si="73"/>
        <v>1355378.8620333755</v>
      </c>
      <c r="V288" s="150"/>
      <c r="W288" s="2">
        <v>283</v>
      </c>
      <c r="X288" s="118">
        <v>53448</v>
      </c>
      <c r="Y288" s="5">
        <f t="shared" si="107"/>
        <v>283789.18630362221</v>
      </c>
      <c r="Z288" s="5">
        <f t="shared" si="108"/>
        <v>4677.7491584810314</v>
      </c>
      <c r="AA288" s="5">
        <f t="shared" si="74"/>
        <v>2785.8212497902168</v>
      </c>
      <c r="AB288" s="35">
        <f t="shared" si="75"/>
        <v>0.11779819884227884</v>
      </c>
      <c r="AC288" s="5">
        <f t="shared" si="76"/>
        <v>1891.9279086908148</v>
      </c>
      <c r="AD288" s="35">
        <f t="shared" si="77"/>
        <v>0.08</v>
      </c>
      <c r="AE288" s="5">
        <f t="shared" si="109"/>
        <v>356496.63494616805</v>
      </c>
      <c r="AF288" s="5">
        <f t="shared" si="110"/>
        <v>967306.37690396374</v>
      </c>
      <c r="AG288" s="5">
        <f t="shared" si="78"/>
        <v>281003.36505383201</v>
      </c>
      <c r="AH288" s="5">
        <f t="shared" si="79"/>
        <v>1323803.0118501317</v>
      </c>
      <c r="AI288" s="150"/>
      <c r="AJ288" s="2">
        <v>283</v>
      </c>
      <c r="AK288" s="118">
        <v>53448</v>
      </c>
      <c r="AL288" s="5">
        <f t="shared" si="111"/>
        <v>279161.75597736036</v>
      </c>
      <c r="AM288" s="5">
        <f t="shared" si="112"/>
        <v>4567.1280654389093</v>
      </c>
      <c r="AN288" s="5">
        <f t="shared" si="80"/>
        <v>2764.2083914184568</v>
      </c>
      <c r="AO288" s="35">
        <f t="shared" si="81"/>
        <v>0.11882179412752929</v>
      </c>
      <c r="AP288" s="5">
        <f t="shared" si="82"/>
        <v>1802.9196740204522</v>
      </c>
      <c r="AQ288" s="35">
        <f t="shared" si="83"/>
        <v>7.7499999999999999E-2</v>
      </c>
      <c r="AR288" s="5">
        <f t="shared" si="113"/>
        <v>361102.45241405803</v>
      </c>
      <c r="AS288" s="5">
        <f t="shared" si="114"/>
        <v>931394.79010515357</v>
      </c>
      <c r="AT288" s="5">
        <f t="shared" si="84"/>
        <v>276397.54758594191</v>
      </c>
      <c r="AU288" s="5">
        <f t="shared" si="85"/>
        <v>1292497.2425192115</v>
      </c>
      <c r="AV288" s="150"/>
      <c r="AW288" s="2">
        <v>283</v>
      </c>
      <c r="AX288" s="118">
        <v>53448</v>
      </c>
      <c r="AY288" s="5">
        <f t="shared" si="115"/>
        <v>274515.68268139131</v>
      </c>
      <c r="AZ288" s="5">
        <f t="shared" si="116"/>
        <v>4457.4924920239573</v>
      </c>
      <c r="BA288" s="5">
        <f t="shared" si="86"/>
        <v>2741.7694752652615</v>
      </c>
      <c r="BB288" s="35">
        <f t="shared" si="87"/>
        <v>0.11985192751763113</v>
      </c>
      <c r="BC288" s="5">
        <f t="shared" si="88"/>
        <v>1715.7230167586956</v>
      </c>
      <c r="BD288" s="35">
        <f t="shared" si="89"/>
        <v>7.4999999999999997E-2</v>
      </c>
      <c r="BE288" s="5">
        <f t="shared" si="117"/>
        <v>365726.08679387369</v>
      </c>
      <c r="BF288" s="5">
        <f t="shared" si="118"/>
        <v>895744.28844890662</v>
      </c>
      <c r="BG288" s="5">
        <f t="shared" si="90"/>
        <v>271773.91320612602</v>
      </c>
      <c r="BH288" s="5">
        <f t="shared" si="91"/>
        <v>1261470.3752427804</v>
      </c>
      <c r="BI288" s="150"/>
      <c r="BJ288" s="2">
        <v>283</v>
      </c>
      <c r="BK288" s="118">
        <v>53448</v>
      </c>
      <c r="BL288" s="5">
        <f t="shared" si="119"/>
        <v>269852.94033774227</v>
      </c>
      <c r="BM288" s="5">
        <f t="shared" si="120"/>
        <v>4348.8737853582215</v>
      </c>
      <c r="BN288" s="5">
        <f t="shared" si="92"/>
        <v>2718.512270817695</v>
      </c>
      <c r="BO288" s="35">
        <f t="shared" si="93"/>
        <v>0.12088861143770807</v>
      </c>
      <c r="BP288" s="5">
        <f t="shared" si="94"/>
        <v>1630.3615145405263</v>
      </c>
      <c r="BQ288" s="35">
        <f t="shared" si="95"/>
        <v>7.2499999999999995E-2</v>
      </c>
      <c r="BR288" s="5">
        <f t="shared" si="121"/>
        <v>370365.57193307532</v>
      </c>
      <c r="BS288" s="5">
        <f t="shared" si="122"/>
        <v>860365.70932330121</v>
      </c>
      <c r="BT288" s="5">
        <f t="shared" si="96"/>
        <v>267134.42806692456</v>
      </c>
      <c r="BU288" s="5">
        <f t="shared" si="97"/>
        <v>1230731.2812563765</v>
      </c>
      <c r="BV288" s="150"/>
      <c r="BW288" s="2">
        <v>283</v>
      </c>
      <c r="BX288" s="118">
        <v>53448</v>
      </c>
      <c r="BY288" s="5">
        <f t="shared" si="123"/>
        <v>265175.57539024687</v>
      </c>
      <c r="BZ288" s="5">
        <f t="shared" si="124"/>
        <v>4241.3034067672888</v>
      </c>
      <c r="CA288" s="5">
        <f t="shared" si="98"/>
        <v>2694.4458836575154</v>
      </c>
      <c r="CB288" s="35">
        <f t="shared" si="99"/>
        <v>0.12193185800127579</v>
      </c>
      <c r="CC288" s="5">
        <f t="shared" si="100"/>
        <v>1546.8575231097734</v>
      </c>
      <c r="CD288" s="35">
        <f t="shared" si="101"/>
        <v>7.0000000000000007E-2</v>
      </c>
      <c r="CE288" s="5">
        <f t="shared" si="125"/>
        <v>375018.8704934101</v>
      </c>
      <c r="CF288" s="5">
        <f t="shared" si="126"/>
        <v>825269.99362173281</v>
      </c>
      <c r="CG288" s="5">
        <f t="shared" si="102"/>
        <v>262481.12950658938</v>
      </c>
      <c r="CH288" s="5">
        <f t="shared" si="103"/>
        <v>1200288.864115143</v>
      </c>
    </row>
    <row r="289" spans="9:86" ht="14.25" customHeight="1">
      <c r="I289" s="150"/>
      <c r="J289" s="2">
        <v>284</v>
      </c>
      <c r="K289" s="118">
        <v>53479</v>
      </c>
      <c r="L289" s="5">
        <f t="shared" si="104"/>
        <v>285589.47243260179</v>
      </c>
      <c r="M289" s="5">
        <f t="shared" si="67"/>
        <v>4789.3246008246488</v>
      </c>
      <c r="N289" s="5">
        <f t="shared" si="68"/>
        <v>2825.8969778505116</v>
      </c>
      <c r="O289" s="35">
        <f t="shared" si="69"/>
        <v>0.11873954402226423</v>
      </c>
      <c r="P289" s="5">
        <f t="shared" si="70"/>
        <v>1963.4276229741374</v>
      </c>
      <c r="Q289" s="35">
        <f t="shared" si="71"/>
        <v>8.2500000000000004E-2</v>
      </c>
      <c r="R289" s="5">
        <f t="shared" si="105"/>
        <v>354736.4245452488</v>
      </c>
      <c r="S289" s="5">
        <f t="shared" si="106"/>
        <v>1005431.7620889514</v>
      </c>
      <c r="T289" s="5">
        <f t="shared" si="72"/>
        <v>282763.57545475126</v>
      </c>
      <c r="U289" s="5">
        <f t="shared" si="73"/>
        <v>1360168.1866342002</v>
      </c>
      <c r="V289" s="150"/>
      <c r="W289" s="2">
        <v>284</v>
      </c>
      <c r="X289" s="118">
        <v>53479</v>
      </c>
      <c r="Y289" s="5">
        <f t="shared" si="107"/>
        <v>281003.36505383201</v>
      </c>
      <c r="Z289" s="5">
        <f t="shared" si="108"/>
        <v>4677.7491584810314</v>
      </c>
      <c r="AA289" s="5">
        <f t="shared" si="74"/>
        <v>2804.3933914554846</v>
      </c>
      <c r="AB289" s="35">
        <f t="shared" si="75"/>
        <v>0.11975913772783091</v>
      </c>
      <c r="AC289" s="5">
        <f t="shared" si="76"/>
        <v>1873.3557670255468</v>
      </c>
      <c r="AD289" s="35">
        <f t="shared" si="77"/>
        <v>0.08</v>
      </c>
      <c r="AE289" s="5">
        <f t="shared" si="109"/>
        <v>359301.02833762352</v>
      </c>
      <c r="AF289" s="5">
        <f t="shared" si="110"/>
        <v>969179.73267098924</v>
      </c>
      <c r="AG289" s="5">
        <f t="shared" si="78"/>
        <v>278198.97166237654</v>
      </c>
      <c r="AH289" s="5">
        <f t="shared" si="79"/>
        <v>1328480.7610086128</v>
      </c>
      <c r="AI289" s="150"/>
      <c r="AJ289" s="2">
        <v>284</v>
      </c>
      <c r="AK289" s="118">
        <v>53479</v>
      </c>
      <c r="AL289" s="5">
        <f t="shared" si="111"/>
        <v>276397.54758594191</v>
      </c>
      <c r="AM289" s="5">
        <f t="shared" si="112"/>
        <v>4567.1280654389093</v>
      </c>
      <c r="AN289" s="5">
        <f t="shared" si="80"/>
        <v>2782.0605706130345</v>
      </c>
      <c r="AO289" s="35">
        <f t="shared" si="81"/>
        <v>0.12078517750587461</v>
      </c>
      <c r="AP289" s="5">
        <f t="shared" si="82"/>
        <v>1785.0674948258747</v>
      </c>
      <c r="AQ289" s="35">
        <f t="shared" si="83"/>
        <v>7.7499999999999999E-2</v>
      </c>
      <c r="AR289" s="5">
        <f t="shared" si="113"/>
        <v>363884.51298467105</v>
      </c>
      <c r="AS289" s="5">
        <f t="shared" si="114"/>
        <v>933179.8575999795</v>
      </c>
      <c r="AT289" s="5">
        <f t="shared" si="84"/>
        <v>273615.48701532889</v>
      </c>
      <c r="AU289" s="5">
        <f t="shared" si="85"/>
        <v>1297064.3705846504</v>
      </c>
      <c r="AV289" s="150"/>
      <c r="AW289" s="2">
        <v>284</v>
      </c>
      <c r="AX289" s="118">
        <v>53479</v>
      </c>
      <c r="AY289" s="5">
        <f t="shared" si="115"/>
        <v>271773.91320612602</v>
      </c>
      <c r="AZ289" s="5">
        <f t="shared" si="116"/>
        <v>4457.4924920239573</v>
      </c>
      <c r="BA289" s="5">
        <f t="shared" si="86"/>
        <v>2758.9055344856697</v>
      </c>
      <c r="BB289" s="35">
        <f t="shared" si="87"/>
        <v>0.12181767566748854</v>
      </c>
      <c r="BC289" s="5">
        <f t="shared" si="88"/>
        <v>1698.5869575382874</v>
      </c>
      <c r="BD289" s="35">
        <f t="shared" si="89"/>
        <v>7.4999999999999997E-2</v>
      </c>
      <c r="BE289" s="5">
        <f t="shared" si="117"/>
        <v>368484.99232835934</v>
      </c>
      <c r="BF289" s="5">
        <f t="shared" si="118"/>
        <v>897442.87540644489</v>
      </c>
      <c r="BG289" s="5">
        <f t="shared" si="90"/>
        <v>269015.00767164037</v>
      </c>
      <c r="BH289" s="5">
        <f t="shared" si="91"/>
        <v>1265927.8677348043</v>
      </c>
      <c r="BI289" s="150"/>
      <c r="BJ289" s="2">
        <v>284</v>
      </c>
      <c r="BK289" s="118">
        <v>53479</v>
      </c>
      <c r="BL289" s="5">
        <f t="shared" si="119"/>
        <v>267134.42806692456</v>
      </c>
      <c r="BM289" s="5">
        <f t="shared" si="120"/>
        <v>4348.8737853582215</v>
      </c>
      <c r="BN289" s="5">
        <f t="shared" si="92"/>
        <v>2734.9366157872191</v>
      </c>
      <c r="BO289" s="35">
        <f t="shared" si="93"/>
        <v>0.12285664422567241</v>
      </c>
      <c r="BP289" s="5">
        <f t="shared" si="94"/>
        <v>1613.9371695710026</v>
      </c>
      <c r="BQ289" s="35">
        <f t="shared" si="95"/>
        <v>7.2499999999999995E-2</v>
      </c>
      <c r="BR289" s="5">
        <f t="shared" si="121"/>
        <v>373100.50854886253</v>
      </c>
      <c r="BS289" s="5">
        <f t="shared" si="122"/>
        <v>861979.64649287227</v>
      </c>
      <c r="BT289" s="5">
        <f t="shared" si="96"/>
        <v>264399.49145113735</v>
      </c>
      <c r="BU289" s="5">
        <f t="shared" si="97"/>
        <v>1235080.1550417347</v>
      </c>
      <c r="BV289" s="150"/>
      <c r="BW289" s="2">
        <v>284</v>
      </c>
      <c r="BX289" s="118">
        <v>53479</v>
      </c>
      <c r="BY289" s="5">
        <f t="shared" si="123"/>
        <v>262481.12950658938</v>
      </c>
      <c r="BZ289" s="5">
        <f t="shared" si="124"/>
        <v>4241.3034067672888</v>
      </c>
      <c r="CA289" s="5">
        <f t="shared" si="98"/>
        <v>2710.1634846455172</v>
      </c>
      <c r="CB289" s="35">
        <f t="shared" si="99"/>
        <v>0.12390209489299597</v>
      </c>
      <c r="CC289" s="5">
        <f t="shared" si="100"/>
        <v>1531.1399221217714</v>
      </c>
      <c r="CD289" s="35">
        <f t="shared" si="101"/>
        <v>7.0000000000000007E-2</v>
      </c>
      <c r="CE289" s="5">
        <f t="shared" si="125"/>
        <v>377729.03397805564</v>
      </c>
      <c r="CF289" s="5">
        <f t="shared" si="126"/>
        <v>826801.13354385458</v>
      </c>
      <c r="CG289" s="5">
        <f t="shared" si="102"/>
        <v>259770.96602194387</v>
      </c>
      <c r="CH289" s="5">
        <f t="shared" si="103"/>
        <v>1204530.1675219103</v>
      </c>
    </row>
    <row r="290" spans="9:86" ht="14.25" customHeight="1">
      <c r="I290" s="150"/>
      <c r="J290" s="2">
        <v>285</v>
      </c>
      <c r="K290" s="118">
        <v>53509</v>
      </c>
      <c r="L290" s="5">
        <f t="shared" si="104"/>
        <v>282763.57545475126</v>
      </c>
      <c r="M290" s="5">
        <f t="shared" si="67"/>
        <v>4789.3246008246488</v>
      </c>
      <c r="N290" s="5">
        <f t="shared" si="68"/>
        <v>2845.3250195732339</v>
      </c>
      <c r="O290" s="35">
        <f t="shared" si="69"/>
        <v>0.12075070199535874</v>
      </c>
      <c r="P290" s="5">
        <f t="shared" si="70"/>
        <v>1943.9995812514148</v>
      </c>
      <c r="Q290" s="35">
        <f t="shared" si="71"/>
        <v>8.2500000000000004E-2</v>
      </c>
      <c r="R290" s="5">
        <f t="shared" si="105"/>
        <v>357581.74956482201</v>
      </c>
      <c r="S290" s="5">
        <f t="shared" si="106"/>
        <v>1007375.7616702028</v>
      </c>
      <c r="T290" s="5">
        <f t="shared" si="72"/>
        <v>279918.25043517805</v>
      </c>
      <c r="U290" s="5">
        <f t="shared" si="73"/>
        <v>1364957.5112350248</v>
      </c>
      <c r="V290" s="150"/>
      <c r="W290" s="2">
        <v>285</v>
      </c>
      <c r="X290" s="118">
        <v>53509</v>
      </c>
      <c r="Y290" s="5">
        <f t="shared" si="107"/>
        <v>278198.97166237654</v>
      </c>
      <c r="Z290" s="5">
        <f t="shared" si="108"/>
        <v>4677.7491584810314</v>
      </c>
      <c r="AA290" s="5">
        <f t="shared" si="74"/>
        <v>2823.0893473985207</v>
      </c>
      <c r="AB290" s="35">
        <f t="shared" si="75"/>
        <v>0.12177281593224439</v>
      </c>
      <c r="AC290" s="5">
        <f t="shared" si="76"/>
        <v>1854.6598110825105</v>
      </c>
      <c r="AD290" s="35">
        <f t="shared" si="77"/>
        <v>0.08</v>
      </c>
      <c r="AE290" s="5">
        <f t="shared" si="109"/>
        <v>362124.11768502207</v>
      </c>
      <c r="AF290" s="5">
        <f t="shared" si="110"/>
        <v>971034.39248207177</v>
      </c>
      <c r="AG290" s="5">
        <f t="shared" si="78"/>
        <v>275375.88231497799</v>
      </c>
      <c r="AH290" s="5">
        <f t="shared" si="79"/>
        <v>1333158.5101670939</v>
      </c>
      <c r="AI290" s="150"/>
      <c r="AJ290" s="2">
        <v>285</v>
      </c>
      <c r="AK290" s="118">
        <v>53509</v>
      </c>
      <c r="AL290" s="5">
        <f t="shared" si="111"/>
        <v>273615.48701532889</v>
      </c>
      <c r="AM290" s="5">
        <f t="shared" si="112"/>
        <v>4567.1280654389093</v>
      </c>
      <c r="AN290" s="5">
        <f t="shared" si="80"/>
        <v>2800.0280451315766</v>
      </c>
      <c r="AO290" s="35">
        <f t="shared" si="81"/>
        <v>0.1228012964766739</v>
      </c>
      <c r="AP290" s="5">
        <f t="shared" si="82"/>
        <v>1767.1000203073324</v>
      </c>
      <c r="AQ290" s="35">
        <f t="shared" si="83"/>
        <v>7.7499999999999999E-2</v>
      </c>
      <c r="AR290" s="5">
        <f t="shared" si="113"/>
        <v>366684.54102980264</v>
      </c>
      <c r="AS290" s="5">
        <f t="shared" si="114"/>
        <v>934946.95762028685</v>
      </c>
      <c r="AT290" s="5">
        <f t="shared" si="84"/>
        <v>270815.4589701973</v>
      </c>
      <c r="AU290" s="5">
        <f t="shared" si="85"/>
        <v>1301631.4986500894</v>
      </c>
      <c r="AV290" s="150"/>
      <c r="AW290" s="2">
        <v>285</v>
      </c>
      <c r="AX290" s="118">
        <v>53509</v>
      </c>
      <c r="AY290" s="5">
        <f t="shared" si="115"/>
        <v>269015.00767164037</v>
      </c>
      <c r="AZ290" s="5">
        <f t="shared" si="116"/>
        <v>4457.4924920239573</v>
      </c>
      <c r="BA290" s="5">
        <f t="shared" si="86"/>
        <v>2776.1486940762052</v>
      </c>
      <c r="BB290" s="35">
        <f t="shared" si="87"/>
        <v>0.1238361555262272</v>
      </c>
      <c r="BC290" s="5">
        <f t="shared" si="88"/>
        <v>1681.3437979477521</v>
      </c>
      <c r="BD290" s="35">
        <f t="shared" si="89"/>
        <v>7.4999999999999997E-2</v>
      </c>
      <c r="BE290" s="5">
        <f t="shared" si="117"/>
        <v>371261.14102243556</v>
      </c>
      <c r="BF290" s="5">
        <f t="shared" si="118"/>
        <v>899124.21920439263</v>
      </c>
      <c r="BG290" s="5">
        <f t="shared" si="90"/>
        <v>266238.85897756414</v>
      </c>
      <c r="BH290" s="5">
        <f t="shared" si="91"/>
        <v>1270385.3602268281</v>
      </c>
      <c r="BI290" s="150"/>
      <c r="BJ290" s="2">
        <v>285</v>
      </c>
      <c r="BK290" s="118">
        <v>53509</v>
      </c>
      <c r="BL290" s="5">
        <f t="shared" si="119"/>
        <v>264399.49145113735</v>
      </c>
      <c r="BM290" s="5">
        <f t="shared" si="120"/>
        <v>4348.8737853582215</v>
      </c>
      <c r="BN290" s="5">
        <f t="shared" si="92"/>
        <v>2751.4601911742666</v>
      </c>
      <c r="BO290" s="35">
        <f t="shared" si="93"/>
        <v>0.12487740469120018</v>
      </c>
      <c r="BP290" s="5">
        <f t="shared" si="94"/>
        <v>1597.4135941839547</v>
      </c>
      <c r="BQ290" s="35">
        <f t="shared" si="95"/>
        <v>7.2499999999999995E-2</v>
      </c>
      <c r="BR290" s="5">
        <f t="shared" si="121"/>
        <v>375851.96874003683</v>
      </c>
      <c r="BS290" s="5">
        <f t="shared" si="122"/>
        <v>863577.06008705625</v>
      </c>
      <c r="BT290" s="5">
        <f t="shared" si="96"/>
        <v>261648.03125996309</v>
      </c>
      <c r="BU290" s="5">
        <f t="shared" si="97"/>
        <v>1239429.0288270931</v>
      </c>
      <c r="BV290" s="150"/>
      <c r="BW290" s="2">
        <v>285</v>
      </c>
      <c r="BX290" s="118">
        <v>53509</v>
      </c>
      <c r="BY290" s="5">
        <f t="shared" si="123"/>
        <v>259770.96602194387</v>
      </c>
      <c r="BZ290" s="5">
        <f t="shared" si="124"/>
        <v>4241.3034067672888</v>
      </c>
      <c r="CA290" s="5">
        <f t="shared" si="98"/>
        <v>2725.9727716392827</v>
      </c>
      <c r="CB290" s="35">
        <f t="shared" si="99"/>
        <v>0.12592505529239209</v>
      </c>
      <c r="CC290" s="5">
        <f t="shared" si="100"/>
        <v>1515.330635128006</v>
      </c>
      <c r="CD290" s="35">
        <f t="shared" si="101"/>
        <v>7.0000000000000007E-2</v>
      </c>
      <c r="CE290" s="5">
        <f t="shared" si="125"/>
        <v>380455.00674969493</v>
      </c>
      <c r="CF290" s="5">
        <f t="shared" si="126"/>
        <v>828316.46417898254</v>
      </c>
      <c r="CG290" s="5">
        <f t="shared" si="102"/>
        <v>257044.99325030457</v>
      </c>
      <c r="CH290" s="5">
        <f t="shared" si="103"/>
        <v>1208771.4709286774</v>
      </c>
    </row>
    <row r="291" spans="9:86" ht="14.25" customHeight="1">
      <c r="I291" s="150"/>
      <c r="J291" s="2">
        <v>286</v>
      </c>
      <c r="K291" s="118">
        <v>53540</v>
      </c>
      <c r="L291" s="5">
        <f t="shared" si="104"/>
        <v>279918.25043517805</v>
      </c>
      <c r="M291" s="5">
        <f t="shared" si="67"/>
        <v>4789.3246008246488</v>
      </c>
      <c r="N291" s="5">
        <f t="shared" si="68"/>
        <v>2864.8866290827996</v>
      </c>
      <c r="O291" s="35">
        <f t="shared" si="69"/>
        <v>0.12281671343524925</v>
      </c>
      <c r="P291" s="5">
        <f t="shared" si="70"/>
        <v>1924.4379717418492</v>
      </c>
      <c r="Q291" s="35">
        <f t="shared" si="71"/>
        <v>8.2500000000000004E-2</v>
      </c>
      <c r="R291" s="5">
        <f t="shared" si="105"/>
        <v>360446.63619390479</v>
      </c>
      <c r="S291" s="5">
        <f t="shared" si="106"/>
        <v>1009300.1996419447</v>
      </c>
      <c r="T291" s="5">
        <f t="shared" si="72"/>
        <v>277053.36380609527</v>
      </c>
      <c r="U291" s="5">
        <f t="shared" si="73"/>
        <v>1369746.8358358494</v>
      </c>
      <c r="V291" s="150"/>
      <c r="W291" s="2">
        <v>286</v>
      </c>
      <c r="X291" s="118">
        <v>53540</v>
      </c>
      <c r="Y291" s="5">
        <f t="shared" si="107"/>
        <v>275375.88231497799</v>
      </c>
      <c r="Z291" s="5">
        <f t="shared" si="108"/>
        <v>4677.7491584810314</v>
      </c>
      <c r="AA291" s="5">
        <f t="shared" si="74"/>
        <v>2841.9099430478445</v>
      </c>
      <c r="AB291" s="35">
        <f t="shared" si="75"/>
        <v>0.12384134380209388</v>
      </c>
      <c r="AC291" s="5">
        <f t="shared" si="76"/>
        <v>1835.8392154331868</v>
      </c>
      <c r="AD291" s="35">
        <f t="shared" si="77"/>
        <v>0.08</v>
      </c>
      <c r="AE291" s="5">
        <f t="shared" si="109"/>
        <v>364966.02762806992</v>
      </c>
      <c r="AF291" s="5">
        <f t="shared" si="110"/>
        <v>972870.23169750499</v>
      </c>
      <c r="AG291" s="5">
        <f t="shared" si="78"/>
        <v>272533.97237193014</v>
      </c>
      <c r="AH291" s="5">
        <f t="shared" si="79"/>
        <v>1337836.2593255749</v>
      </c>
      <c r="AI291" s="150"/>
      <c r="AJ291" s="2">
        <v>286</v>
      </c>
      <c r="AK291" s="118">
        <v>53540</v>
      </c>
      <c r="AL291" s="5">
        <f t="shared" si="111"/>
        <v>270815.4589701973</v>
      </c>
      <c r="AM291" s="5">
        <f t="shared" si="112"/>
        <v>4567.1280654389093</v>
      </c>
      <c r="AN291" s="5">
        <f t="shared" si="80"/>
        <v>2818.1115595897181</v>
      </c>
      <c r="AO291" s="35">
        <f t="shared" si="81"/>
        <v>0.12487226114665098</v>
      </c>
      <c r="AP291" s="5">
        <f t="shared" si="82"/>
        <v>1749.0165058491909</v>
      </c>
      <c r="AQ291" s="35">
        <f t="shared" si="83"/>
        <v>7.7499999999999999E-2</v>
      </c>
      <c r="AR291" s="5">
        <f t="shared" si="113"/>
        <v>369502.65258939238</v>
      </c>
      <c r="AS291" s="5">
        <f t="shared" si="114"/>
        <v>936695.97412613605</v>
      </c>
      <c r="AT291" s="5">
        <f t="shared" si="84"/>
        <v>267997.34741060756</v>
      </c>
      <c r="AU291" s="5">
        <f t="shared" si="85"/>
        <v>1306198.6267155283</v>
      </c>
      <c r="AV291" s="150"/>
      <c r="AW291" s="2">
        <v>286</v>
      </c>
      <c r="AX291" s="118">
        <v>53540</v>
      </c>
      <c r="AY291" s="5">
        <f t="shared" si="115"/>
        <v>266238.85897756414</v>
      </c>
      <c r="AZ291" s="5">
        <f t="shared" si="116"/>
        <v>4457.4924920239573</v>
      </c>
      <c r="BA291" s="5">
        <f t="shared" si="86"/>
        <v>2793.4996234141818</v>
      </c>
      <c r="BB291" s="35">
        <f t="shared" si="87"/>
        <v>0.12590947696254612</v>
      </c>
      <c r="BC291" s="5">
        <f t="shared" si="88"/>
        <v>1663.9928686097758</v>
      </c>
      <c r="BD291" s="35">
        <f t="shared" si="89"/>
        <v>7.4999999999999997E-2</v>
      </c>
      <c r="BE291" s="5">
        <f t="shared" si="117"/>
        <v>374054.64064584975</v>
      </c>
      <c r="BF291" s="5">
        <f t="shared" si="118"/>
        <v>900788.21207300236</v>
      </c>
      <c r="BG291" s="5">
        <f t="shared" si="90"/>
        <v>263445.35935414996</v>
      </c>
      <c r="BH291" s="5">
        <f t="shared" si="91"/>
        <v>1274842.852718852</v>
      </c>
      <c r="BI291" s="150"/>
      <c r="BJ291" s="2">
        <v>286</v>
      </c>
      <c r="BK291" s="118">
        <v>53540</v>
      </c>
      <c r="BL291" s="5">
        <f t="shared" si="119"/>
        <v>261648.03125996309</v>
      </c>
      <c r="BM291" s="5">
        <f t="shared" si="120"/>
        <v>4348.8737853582215</v>
      </c>
      <c r="BN291" s="5">
        <f t="shared" si="92"/>
        <v>2768.0835964959447</v>
      </c>
      <c r="BO291" s="35">
        <f t="shared" si="93"/>
        <v>0.12695300246669253</v>
      </c>
      <c r="BP291" s="5">
        <f t="shared" si="94"/>
        <v>1580.7901888622769</v>
      </c>
      <c r="BQ291" s="35">
        <f t="shared" si="95"/>
        <v>7.2499999999999995E-2</v>
      </c>
      <c r="BR291" s="5">
        <f t="shared" si="121"/>
        <v>378620.0523365328</v>
      </c>
      <c r="BS291" s="5">
        <f t="shared" si="122"/>
        <v>865157.85027591849</v>
      </c>
      <c r="BT291" s="5">
        <f t="shared" si="96"/>
        <v>258879.94766346714</v>
      </c>
      <c r="BU291" s="5">
        <f t="shared" si="97"/>
        <v>1243777.9026124512</v>
      </c>
      <c r="BV291" s="150"/>
      <c r="BW291" s="2">
        <v>286</v>
      </c>
      <c r="BX291" s="118">
        <v>53540</v>
      </c>
      <c r="BY291" s="5">
        <f t="shared" si="123"/>
        <v>257044.99325030457</v>
      </c>
      <c r="BZ291" s="5">
        <f t="shared" si="124"/>
        <v>4241.3034067672888</v>
      </c>
      <c r="CA291" s="5">
        <f t="shared" si="98"/>
        <v>2741.8742794738455</v>
      </c>
      <c r="CB291" s="35">
        <f t="shared" si="99"/>
        <v>0.12800284859719657</v>
      </c>
      <c r="CC291" s="5">
        <f t="shared" si="100"/>
        <v>1499.4291272934433</v>
      </c>
      <c r="CD291" s="35">
        <f t="shared" si="101"/>
        <v>7.0000000000000007E-2</v>
      </c>
      <c r="CE291" s="5">
        <f t="shared" si="125"/>
        <v>383196.88102916878</v>
      </c>
      <c r="CF291" s="5">
        <f t="shared" si="126"/>
        <v>829815.89330627595</v>
      </c>
      <c r="CG291" s="5">
        <f t="shared" si="102"/>
        <v>254303.11897083072</v>
      </c>
      <c r="CH291" s="5">
        <f t="shared" si="103"/>
        <v>1213012.7743354447</v>
      </c>
    </row>
    <row r="292" spans="9:86" ht="14.25" customHeight="1">
      <c r="I292" s="150"/>
      <c r="J292" s="2">
        <v>287</v>
      </c>
      <c r="K292" s="118">
        <v>53571</v>
      </c>
      <c r="L292" s="5">
        <f t="shared" si="104"/>
        <v>277053.36380609527</v>
      </c>
      <c r="M292" s="5">
        <f t="shared" si="67"/>
        <v>4789.3246008246488</v>
      </c>
      <c r="N292" s="5">
        <f t="shared" si="68"/>
        <v>2884.5827246577437</v>
      </c>
      <c r="O292" s="35">
        <f t="shared" si="69"/>
        <v>0.12493980300531324</v>
      </c>
      <c r="P292" s="5">
        <f t="shared" si="70"/>
        <v>1904.7418761669051</v>
      </c>
      <c r="Q292" s="35">
        <f t="shared" si="71"/>
        <v>8.2500000000000004E-2</v>
      </c>
      <c r="R292" s="5">
        <f t="shared" si="105"/>
        <v>363331.21891856252</v>
      </c>
      <c r="S292" s="5">
        <f t="shared" si="106"/>
        <v>1011204.9415181116</v>
      </c>
      <c r="T292" s="5">
        <f t="shared" si="72"/>
        <v>274168.78108143754</v>
      </c>
      <c r="U292" s="5">
        <f t="shared" si="73"/>
        <v>1374536.160436674</v>
      </c>
      <c r="V292" s="150"/>
      <c r="W292" s="2">
        <v>287</v>
      </c>
      <c r="X292" s="118">
        <v>53571</v>
      </c>
      <c r="Y292" s="5">
        <f t="shared" si="107"/>
        <v>272533.97237193014</v>
      </c>
      <c r="Z292" s="5">
        <f t="shared" si="108"/>
        <v>4677.7491584810314</v>
      </c>
      <c r="AA292" s="5">
        <f t="shared" si="74"/>
        <v>2860.8560093348306</v>
      </c>
      <c r="AB292" s="35">
        <f t="shared" si="75"/>
        <v>0.1259669457471051</v>
      </c>
      <c r="AC292" s="5">
        <f t="shared" si="76"/>
        <v>1816.893149146201</v>
      </c>
      <c r="AD292" s="35">
        <f t="shared" si="77"/>
        <v>0.08</v>
      </c>
      <c r="AE292" s="5">
        <f t="shared" si="109"/>
        <v>367826.88363740477</v>
      </c>
      <c r="AF292" s="5">
        <f t="shared" si="110"/>
        <v>974687.12484665122</v>
      </c>
      <c r="AG292" s="5">
        <f t="shared" si="78"/>
        <v>269673.11636259529</v>
      </c>
      <c r="AH292" s="5">
        <f t="shared" si="79"/>
        <v>1342514.008484056</v>
      </c>
      <c r="AI292" s="150"/>
      <c r="AJ292" s="2">
        <v>287</v>
      </c>
      <c r="AK292" s="118">
        <v>53571</v>
      </c>
      <c r="AL292" s="5">
        <f t="shared" si="111"/>
        <v>267997.34741060756</v>
      </c>
      <c r="AM292" s="5">
        <f t="shared" si="112"/>
        <v>4567.1280654389093</v>
      </c>
      <c r="AN292" s="5">
        <f t="shared" si="80"/>
        <v>2836.3118634120688</v>
      </c>
      <c r="AO292" s="35">
        <f t="shared" si="81"/>
        <v>0.12700029567381332</v>
      </c>
      <c r="AP292" s="5">
        <f t="shared" si="82"/>
        <v>1730.8162020268405</v>
      </c>
      <c r="AQ292" s="35">
        <f t="shared" si="83"/>
        <v>7.7499999999999999E-2</v>
      </c>
      <c r="AR292" s="5">
        <f t="shared" si="113"/>
        <v>372338.96445280447</v>
      </c>
      <c r="AS292" s="5">
        <f t="shared" si="114"/>
        <v>938426.79032816284</v>
      </c>
      <c r="AT292" s="5">
        <f t="shared" si="84"/>
        <v>265161.03554719547</v>
      </c>
      <c r="AU292" s="5">
        <f t="shared" si="85"/>
        <v>1310765.7547809673</v>
      </c>
      <c r="AV292" s="150"/>
      <c r="AW292" s="2">
        <v>287</v>
      </c>
      <c r="AX292" s="118">
        <v>53571</v>
      </c>
      <c r="AY292" s="5">
        <f t="shared" si="115"/>
        <v>263445.35935414996</v>
      </c>
      <c r="AZ292" s="5">
        <f t="shared" si="116"/>
        <v>4457.4924920239573</v>
      </c>
      <c r="BA292" s="5">
        <f t="shared" si="86"/>
        <v>2810.9589960605199</v>
      </c>
      <c r="BB292" s="35">
        <f t="shared" si="87"/>
        <v>0.12803986388456715</v>
      </c>
      <c r="BC292" s="5">
        <f t="shared" si="88"/>
        <v>1646.5334959634372</v>
      </c>
      <c r="BD292" s="35">
        <f t="shared" si="89"/>
        <v>7.4999999999999997E-2</v>
      </c>
      <c r="BE292" s="5">
        <f t="shared" si="117"/>
        <v>376865.59964191029</v>
      </c>
      <c r="BF292" s="5">
        <f t="shared" si="118"/>
        <v>902434.74556896579</v>
      </c>
      <c r="BG292" s="5">
        <f t="shared" si="90"/>
        <v>260634.40035808945</v>
      </c>
      <c r="BH292" s="5">
        <f t="shared" si="91"/>
        <v>1279300.3452108761</v>
      </c>
      <c r="BI292" s="150"/>
      <c r="BJ292" s="2">
        <v>287</v>
      </c>
      <c r="BK292" s="118">
        <v>53571</v>
      </c>
      <c r="BL292" s="5">
        <f t="shared" si="119"/>
        <v>258879.94766346714</v>
      </c>
      <c r="BM292" s="5">
        <f t="shared" si="120"/>
        <v>4348.8737853582215</v>
      </c>
      <c r="BN292" s="5">
        <f t="shared" si="92"/>
        <v>2784.8074348914406</v>
      </c>
      <c r="BO292" s="35">
        <f t="shared" si="93"/>
        <v>0.12908566121211851</v>
      </c>
      <c r="BP292" s="5">
        <f t="shared" si="94"/>
        <v>1564.0663504667807</v>
      </c>
      <c r="BQ292" s="35">
        <f t="shared" si="95"/>
        <v>7.2499999999999995E-2</v>
      </c>
      <c r="BR292" s="5">
        <f t="shared" si="121"/>
        <v>381404.85977142426</v>
      </c>
      <c r="BS292" s="5">
        <f t="shared" si="122"/>
        <v>866721.9166263853</v>
      </c>
      <c r="BT292" s="5">
        <f t="shared" si="96"/>
        <v>256095.14022857571</v>
      </c>
      <c r="BU292" s="5">
        <f t="shared" si="97"/>
        <v>1248126.7763978096</v>
      </c>
      <c r="BV292" s="150"/>
      <c r="BW292" s="2">
        <v>287</v>
      </c>
      <c r="BX292" s="118">
        <v>53571</v>
      </c>
      <c r="BY292" s="5">
        <f t="shared" si="123"/>
        <v>254303.11897083072</v>
      </c>
      <c r="BZ292" s="5">
        <f t="shared" si="124"/>
        <v>4241.3034067672888</v>
      </c>
      <c r="CA292" s="5">
        <f t="shared" si="98"/>
        <v>2757.8685461041096</v>
      </c>
      <c r="CB292" s="35">
        <f t="shared" si="99"/>
        <v>0.13013769822085958</v>
      </c>
      <c r="CC292" s="5">
        <f t="shared" si="100"/>
        <v>1483.4348606631793</v>
      </c>
      <c r="CD292" s="35">
        <f t="shared" si="101"/>
        <v>7.0000000000000007E-2</v>
      </c>
      <c r="CE292" s="5">
        <f t="shared" si="125"/>
        <v>385954.7495752729</v>
      </c>
      <c r="CF292" s="5">
        <f t="shared" si="126"/>
        <v>831299.32816693909</v>
      </c>
      <c r="CG292" s="5">
        <f t="shared" si="102"/>
        <v>251545.2504247266</v>
      </c>
      <c r="CH292" s="5">
        <f t="shared" si="103"/>
        <v>1217254.077742212</v>
      </c>
    </row>
    <row r="293" spans="9:86" ht="14.25" customHeight="1">
      <c r="I293" s="150"/>
      <c r="J293" s="2">
        <v>288</v>
      </c>
      <c r="K293" s="118">
        <v>53601</v>
      </c>
      <c r="L293" s="5">
        <f t="shared" si="104"/>
        <v>274168.78108143754</v>
      </c>
      <c r="M293" s="5">
        <f t="shared" si="67"/>
        <v>4789.3246008246488</v>
      </c>
      <c r="N293" s="5">
        <f t="shared" si="68"/>
        <v>2904.4142308897653</v>
      </c>
      <c r="O293" s="35">
        <f t="shared" si="69"/>
        <v>0.1271223172572834</v>
      </c>
      <c r="P293" s="5">
        <f t="shared" si="70"/>
        <v>1884.9103699348832</v>
      </c>
      <c r="Q293" s="35">
        <f t="shared" si="71"/>
        <v>8.2500000000000004E-2</v>
      </c>
      <c r="R293" s="5">
        <f t="shared" si="105"/>
        <v>366235.63314945227</v>
      </c>
      <c r="S293" s="5">
        <f t="shared" si="106"/>
        <v>1013089.8518880465</v>
      </c>
      <c r="T293" s="5">
        <f t="shared" si="72"/>
        <v>271264.36685054778</v>
      </c>
      <c r="U293" s="5">
        <f t="shared" si="73"/>
        <v>1379325.4850374986</v>
      </c>
      <c r="V293" s="150"/>
      <c r="W293" s="2">
        <v>288</v>
      </c>
      <c r="X293" s="118">
        <v>53601</v>
      </c>
      <c r="Y293" s="5">
        <f t="shared" si="107"/>
        <v>269673.11636259529</v>
      </c>
      <c r="Z293" s="5">
        <f t="shared" si="108"/>
        <v>4677.7491584810314</v>
      </c>
      <c r="AA293" s="5">
        <f t="shared" si="74"/>
        <v>2879.9283827303962</v>
      </c>
      <c r="AB293" s="35">
        <f t="shared" si="75"/>
        <v>0.12815196805267548</v>
      </c>
      <c r="AC293" s="5">
        <f t="shared" si="76"/>
        <v>1797.8207757506354</v>
      </c>
      <c r="AD293" s="35">
        <f t="shared" si="77"/>
        <v>0.08</v>
      </c>
      <c r="AE293" s="5">
        <f t="shared" si="109"/>
        <v>370706.81202013517</v>
      </c>
      <c r="AF293" s="5">
        <f t="shared" si="110"/>
        <v>976484.94562240189</v>
      </c>
      <c r="AG293" s="5">
        <f t="shared" si="78"/>
        <v>266793.18797986489</v>
      </c>
      <c r="AH293" s="5">
        <f t="shared" si="79"/>
        <v>1347191.7576425371</v>
      </c>
      <c r="AI293" s="150"/>
      <c r="AJ293" s="2">
        <v>288</v>
      </c>
      <c r="AK293" s="118">
        <v>53601</v>
      </c>
      <c r="AL293" s="5">
        <f t="shared" si="111"/>
        <v>265161.03554719547</v>
      </c>
      <c r="AM293" s="5">
        <f t="shared" si="112"/>
        <v>4567.1280654389093</v>
      </c>
      <c r="AN293" s="5">
        <f t="shared" si="80"/>
        <v>2854.6297108632716</v>
      </c>
      <c r="AO293" s="35">
        <f t="shared" si="81"/>
        <v>0.12918774607916397</v>
      </c>
      <c r="AP293" s="5">
        <f t="shared" si="82"/>
        <v>1712.4983545756374</v>
      </c>
      <c r="AQ293" s="35">
        <f t="shared" si="83"/>
        <v>7.7499999999999999E-2</v>
      </c>
      <c r="AR293" s="5">
        <f t="shared" si="113"/>
        <v>375193.59416366776</v>
      </c>
      <c r="AS293" s="5">
        <f t="shared" si="114"/>
        <v>940139.28868273844</v>
      </c>
      <c r="AT293" s="5">
        <f t="shared" si="84"/>
        <v>262306.40583633218</v>
      </c>
      <c r="AU293" s="5">
        <f t="shared" si="85"/>
        <v>1315332.8828464062</v>
      </c>
      <c r="AV293" s="150"/>
      <c r="AW293" s="2">
        <v>288</v>
      </c>
      <c r="AX293" s="118">
        <v>53601</v>
      </c>
      <c r="AY293" s="5">
        <f t="shared" si="115"/>
        <v>260634.40035808945</v>
      </c>
      <c r="AZ293" s="5">
        <f t="shared" si="116"/>
        <v>4457.4924920239573</v>
      </c>
      <c r="BA293" s="5">
        <f t="shared" si="86"/>
        <v>2828.5274897858981</v>
      </c>
      <c r="BB293" s="35">
        <f t="shared" si="87"/>
        <v>0.13022966205073816</v>
      </c>
      <c r="BC293" s="5">
        <f t="shared" si="88"/>
        <v>1628.965002238059</v>
      </c>
      <c r="BD293" s="35">
        <f t="shared" si="89"/>
        <v>7.4999999999999997E-2</v>
      </c>
      <c r="BE293" s="5">
        <f t="shared" si="117"/>
        <v>379694.12713169621</v>
      </c>
      <c r="BF293" s="5">
        <f t="shared" si="118"/>
        <v>904063.71057120385</v>
      </c>
      <c r="BG293" s="5">
        <f t="shared" si="90"/>
        <v>257805.87286830356</v>
      </c>
      <c r="BH293" s="5">
        <f t="shared" si="91"/>
        <v>1283757.8377029002</v>
      </c>
      <c r="BI293" s="150"/>
      <c r="BJ293" s="2">
        <v>288</v>
      </c>
      <c r="BK293" s="118">
        <v>53601</v>
      </c>
      <c r="BL293" s="5">
        <f t="shared" si="119"/>
        <v>256095.14022857571</v>
      </c>
      <c r="BM293" s="5">
        <f t="shared" si="120"/>
        <v>4348.8737853582215</v>
      </c>
      <c r="BN293" s="5">
        <f t="shared" si="92"/>
        <v>2801.6323131439103</v>
      </c>
      <c r="BO293" s="35">
        <f t="shared" si="93"/>
        <v>0.13127772642510915</v>
      </c>
      <c r="BP293" s="5">
        <f t="shared" si="94"/>
        <v>1547.2414722143114</v>
      </c>
      <c r="BQ293" s="35">
        <f t="shared" si="95"/>
        <v>7.2499999999999995E-2</v>
      </c>
      <c r="BR293" s="5">
        <f t="shared" si="121"/>
        <v>384206.49208456819</v>
      </c>
      <c r="BS293" s="5">
        <f t="shared" si="122"/>
        <v>868269.15809859964</v>
      </c>
      <c r="BT293" s="5">
        <f t="shared" si="96"/>
        <v>253293.50791543181</v>
      </c>
      <c r="BU293" s="5">
        <f t="shared" si="97"/>
        <v>1252475.6501831678</v>
      </c>
      <c r="BV293" s="150"/>
      <c r="BW293" s="2">
        <v>288</v>
      </c>
      <c r="BX293" s="118">
        <v>53601</v>
      </c>
      <c r="BY293" s="5">
        <f t="shared" si="123"/>
        <v>251545.2504247266</v>
      </c>
      <c r="BZ293" s="5">
        <f t="shared" si="124"/>
        <v>4241.3034067672888</v>
      </c>
      <c r="CA293" s="5">
        <f t="shared" si="98"/>
        <v>2773.9561126230501</v>
      </c>
      <c r="CB293" s="35">
        <f t="shared" si="99"/>
        <v>0.13233194940183407</v>
      </c>
      <c r="CC293" s="5">
        <f t="shared" si="100"/>
        <v>1467.3472941442385</v>
      </c>
      <c r="CD293" s="35">
        <f t="shared" si="101"/>
        <v>7.0000000000000007E-2</v>
      </c>
      <c r="CE293" s="5">
        <f t="shared" si="125"/>
        <v>388728.70568789594</v>
      </c>
      <c r="CF293" s="5">
        <f t="shared" si="126"/>
        <v>832766.6754610833</v>
      </c>
      <c r="CG293" s="5">
        <f t="shared" si="102"/>
        <v>248771.29431210356</v>
      </c>
      <c r="CH293" s="5">
        <f t="shared" si="103"/>
        <v>1221495.3811489793</v>
      </c>
    </row>
    <row r="294" spans="9:86" ht="14.25" customHeight="1">
      <c r="I294" s="150"/>
      <c r="J294" s="2">
        <v>289</v>
      </c>
      <c r="K294" s="118">
        <v>53632</v>
      </c>
      <c r="L294" s="5">
        <f t="shared" si="104"/>
        <v>271264.36685054778</v>
      </c>
      <c r="M294" s="5">
        <f t="shared" si="67"/>
        <v>4789.3246008246488</v>
      </c>
      <c r="N294" s="5">
        <f t="shared" si="68"/>
        <v>2924.3820787271325</v>
      </c>
      <c r="O294" s="35">
        <f t="shared" si="69"/>
        <v>0.12936673309568791</v>
      </c>
      <c r="P294" s="5">
        <f t="shared" si="70"/>
        <v>1864.9425220975161</v>
      </c>
      <c r="Q294" s="35">
        <f t="shared" si="71"/>
        <v>8.2500000000000004E-2</v>
      </c>
      <c r="R294" s="5">
        <f t="shared" si="105"/>
        <v>369160.0152281794</v>
      </c>
      <c r="S294" s="5">
        <f t="shared" si="106"/>
        <v>1014954.794410144</v>
      </c>
      <c r="T294" s="5">
        <f t="shared" si="72"/>
        <v>268339.98477182066</v>
      </c>
      <c r="U294" s="5">
        <f t="shared" si="73"/>
        <v>1384114.8096383233</v>
      </c>
      <c r="V294" s="150"/>
      <c r="W294" s="2">
        <v>289</v>
      </c>
      <c r="X294" s="118">
        <v>53632</v>
      </c>
      <c r="Y294" s="5">
        <f t="shared" si="107"/>
        <v>266793.18797986489</v>
      </c>
      <c r="Z294" s="5">
        <f t="shared" si="108"/>
        <v>4677.7491584810314</v>
      </c>
      <c r="AA294" s="5">
        <f t="shared" si="74"/>
        <v>2899.1279052819318</v>
      </c>
      <c r="AB294" s="35">
        <f t="shared" si="75"/>
        <v>0.13039888734343838</v>
      </c>
      <c r="AC294" s="5">
        <f t="shared" si="76"/>
        <v>1778.6212531990993</v>
      </c>
      <c r="AD294" s="35">
        <f t="shared" si="77"/>
        <v>0.08</v>
      </c>
      <c r="AE294" s="5">
        <f t="shared" si="109"/>
        <v>373605.93992541713</v>
      </c>
      <c r="AF294" s="5">
        <f t="shared" si="110"/>
        <v>978263.56687560095</v>
      </c>
      <c r="AG294" s="5">
        <f t="shared" si="78"/>
        <v>263894.06007458293</v>
      </c>
      <c r="AH294" s="5">
        <f t="shared" si="79"/>
        <v>1351869.506801018</v>
      </c>
      <c r="AI294" s="150"/>
      <c r="AJ294" s="2">
        <v>289</v>
      </c>
      <c r="AK294" s="118">
        <v>53632</v>
      </c>
      <c r="AL294" s="5">
        <f t="shared" si="111"/>
        <v>262306.40583633218</v>
      </c>
      <c r="AM294" s="5">
        <f t="shared" si="112"/>
        <v>4567.1280654389093</v>
      </c>
      <c r="AN294" s="5">
        <f t="shared" si="80"/>
        <v>2873.0658610792639</v>
      </c>
      <c r="AO294" s="35">
        <f t="shared" si="81"/>
        <v>0.13143708870938969</v>
      </c>
      <c r="AP294" s="5">
        <f t="shared" si="82"/>
        <v>1694.0622043596454</v>
      </c>
      <c r="AQ294" s="35">
        <f t="shared" si="83"/>
        <v>7.7499999999999999E-2</v>
      </c>
      <c r="AR294" s="5">
        <f t="shared" si="113"/>
        <v>378066.66002474702</v>
      </c>
      <c r="AS294" s="5">
        <f t="shared" si="114"/>
        <v>941833.35088709812</v>
      </c>
      <c r="AT294" s="5">
        <f t="shared" si="84"/>
        <v>259433.33997525292</v>
      </c>
      <c r="AU294" s="5">
        <f t="shared" si="85"/>
        <v>1319900.0109118451</v>
      </c>
      <c r="AV294" s="150"/>
      <c r="AW294" s="2">
        <v>289</v>
      </c>
      <c r="AX294" s="118">
        <v>53632</v>
      </c>
      <c r="AY294" s="5">
        <f t="shared" si="115"/>
        <v>257805.87286830356</v>
      </c>
      <c r="AZ294" s="5">
        <f t="shared" si="116"/>
        <v>4457.4924920239573</v>
      </c>
      <c r="BA294" s="5">
        <f t="shared" si="86"/>
        <v>2846.2057865970601</v>
      </c>
      <c r="BB294" s="35">
        <f t="shared" si="87"/>
        <v>0.13248134753164464</v>
      </c>
      <c r="BC294" s="5">
        <f t="shared" si="88"/>
        <v>1611.286705426897</v>
      </c>
      <c r="BD294" s="35">
        <f t="shared" si="89"/>
        <v>7.4999999999999997E-2</v>
      </c>
      <c r="BE294" s="5">
        <f t="shared" si="117"/>
        <v>382540.33291829325</v>
      </c>
      <c r="BF294" s="5">
        <f t="shared" si="118"/>
        <v>905674.99727663072</v>
      </c>
      <c r="BG294" s="5">
        <f t="shared" si="90"/>
        <v>254959.66708170649</v>
      </c>
      <c r="BH294" s="5">
        <f t="shared" si="91"/>
        <v>1288215.330194924</v>
      </c>
      <c r="BI294" s="150"/>
      <c r="BJ294" s="2">
        <v>289</v>
      </c>
      <c r="BK294" s="118">
        <v>53632</v>
      </c>
      <c r="BL294" s="5">
        <f t="shared" si="119"/>
        <v>253293.50791543181</v>
      </c>
      <c r="BM294" s="5">
        <f t="shared" si="120"/>
        <v>4348.8737853582215</v>
      </c>
      <c r="BN294" s="5">
        <f t="shared" si="92"/>
        <v>2818.5588417024878</v>
      </c>
      <c r="BO294" s="35">
        <f t="shared" si="93"/>
        <v>0.13353167390189247</v>
      </c>
      <c r="BP294" s="5">
        <f t="shared" si="94"/>
        <v>1530.3149436557337</v>
      </c>
      <c r="BQ294" s="35">
        <f t="shared" si="95"/>
        <v>7.2499999999999995E-2</v>
      </c>
      <c r="BR294" s="5">
        <f t="shared" si="121"/>
        <v>387025.05092627066</v>
      </c>
      <c r="BS294" s="5">
        <f t="shared" si="122"/>
        <v>869799.47304225538</v>
      </c>
      <c r="BT294" s="5">
        <f t="shared" si="96"/>
        <v>250474.94907372931</v>
      </c>
      <c r="BU294" s="5">
        <f t="shared" si="97"/>
        <v>1256824.5239685262</v>
      </c>
      <c r="BV294" s="150"/>
      <c r="BW294" s="2">
        <v>289</v>
      </c>
      <c r="BX294" s="118">
        <v>53632</v>
      </c>
      <c r="BY294" s="5">
        <f t="shared" si="123"/>
        <v>248771.29431210356</v>
      </c>
      <c r="BZ294" s="5">
        <f t="shared" si="124"/>
        <v>4241.3034067672888</v>
      </c>
      <c r="CA294" s="5">
        <f t="shared" si="98"/>
        <v>2790.1375232800183</v>
      </c>
      <c r="CB294" s="35">
        <f t="shared" si="99"/>
        <v>0.13458807766363429</v>
      </c>
      <c r="CC294" s="5">
        <f t="shared" si="100"/>
        <v>1451.1658834872708</v>
      </c>
      <c r="CD294" s="35">
        <f t="shared" si="101"/>
        <v>7.0000000000000007E-2</v>
      </c>
      <c r="CE294" s="5">
        <f t="shared" si="125"/>
        <v>391518.84321117593</v>
      </c>
      <c r="CF294" s="5">
        <f t="shared" si="126"/>
        <v>834217.84134457062</v>
      </c>
      <c r="CG294" s="5">
        <f t="shared" si="102"/>
        <v>245981.15678882354</v>
      </c>
      <c r="CH294" s="5">
        <f t="shared" si="103"/>
        <v>1225736.6845557466</v>
      </c>
    </row>
    <row r="295" spans="9:86" ht="14.25" customHeight="1">
      <c r="I295" s="150"/>
      <c r="J295" s="2">
        <v>290</v>
      </c>
      <c r="K295" s="118">
        <v>53662</v>
      </c>
      <c r="L295" s="5">
        <f t="shared" si="104"/>
        <v>268339.98477182066</v>
      </c>
      <c r="M295" s="5">
        <f t="shared" si="67"/>
        <v>4789.3246008246488</v>
      </c>
      <c r="N295" s="5">
        <f t="shared" si="68"/>
        <v>2944.4872055183814</v>
      </c>
      <c r="O295" s="35">
        <f t="shared" si="69"/>
        <v>0.13167566695759575</v>
      </c>
      <c r="P295" s="5">
        <f t="shared" si="70"/>
        <v>1844.8373953062671</v>
      </c>
      <c r="Q295" s="35">
        <f t="shared" si="71"/>
        <v>8.2500000000000004E-2</v>
      </c>
      <c r="R295" s="5">
        <f t="shared" si="105"/>
        <v>372104.50243369781</v>
      </c>
      <c r="S295" s="5">
        <f t="shared" si="106"/>
        <v>1016799.6318054502</v>
      </c>
      <c r="T295" s="5">
        <f t="shared" si="72"/>
        <v>265395.49756630225</v>
      </c>
      <c r="U295" s="5">
        <f t="shared" si="73"/>
        <v>1388904.1342391479</v>
      </c>
      <c r="V295" s="150"/>
      <c r="W295" s="2">
        <v>290</v>
      </c>
      <c r="X295" s="118">
        <v>53662</v>
      </c>
      <c r="Y295" s="5">
        <f t="shared" si="107"/>
        <v>263894.06007458293</v>
      </c>
      <c r="Z295" s="5">
        <f t="shared" si="108"/>
        <v>4677.7491584810314</v>
      </c>
      <c r="AA295" s="5">
        <f t="shared" si="74"/>
        <v>2918.4554246504786</v>
      </c>
      <c r="AB295" s="35">
        <f t="shared" si="75"/>
        <v>0.13271031976205838</v>
      </c>
      <c r="AC295" s="5">
        <f t="shared" si="76"/>
        <v>1759.293733830553</v>
      </c>
      <c r="AD295" s="35">
        <f t="shared" si="77"/>
        <v>0.08</v>
      </c>
      <c r="AE295" s="5">
        <f t="shared" si="109"/>
        <v>376524.39535006759</v>
      </c>
      <c r="AF295" s="5">
        <f t="shared" si="110"/>
        <v>980022.86060943152</v>
      </c>
      <c r="AG295" s="5">
        <f t="shared" si="78"/>
        <v>260975.60464993244</v>
      </c>
      <c r="AH295" s="5">
        <f t="shared" si="79"/>
        <v>1356547.2559594992</v>
      </c>
      <c r="AI295" s="150"/>
      <c r="AJ295" s="2">
        <v>290</v>
      </c>
      <c r="AK295" s="118">
        <v>53662</v>
      </c>
      <c r="AL295" s="5">
        <f t="shared" si="111"/>
        <v>259433.33997525292</v>
      </c>
      <c r="AM295" s="5">
        <f t="shared" si="112"/>
        <v>4567.1280654389093</v>
      </c>
      <c r="AN295" s="5">
        <f t="shared" si="80"/>
        <v>2891.621078098734</v>
      </c>
      <c r="AO295" s="35">
        <f t="shared" si="81"/>
        <v>0.13375093941470573</v>
      </c>
      <c r="AP295" s="5">
        <f t="shared" si="82"/>
        <v>1675.5069873401751</v>
      </c>
      <c r="AQ295" s="35">
        <f t="shared" si="83"/>
        <v>7.7499999999999999E-2</v>
      </c>
      <c r="AR295" s="5">
        <f t="shared" si="113"/>
        <v>380958.28110284574</v>
      </c>
      <c r="AS295" s="5">
        <f t="shared" si="114"/>
        <v>943508.85787443828</v>
      </c>
      <c r="AT295" s="5">
        <f t="shared" si="84"/>
        <v>256541.71889715418</v>
      </c>
      <c r="AU295" s="5">
        <f t="shared" si="85"/>
        <v>1324467.1389772841</v>
      </c>
      <c r="AV295" s="150"/>
      <c r="AW295" s="2">
        <v>290</v>
      </c>
      <c r="AX295" s="118">
        <v>53662</v>
      </c>
      <c r="AY295" s="5">
        <f t="shared" si="115"/>
        <v>254959.66708170649</v>
      </c>
      <c r="AZ295" s="5">
        <f t="shared" si="116"/>
        <v>4457.4924920239573</v>
      </c>
      <c r="BA295" s="5">
        <f t="shared" si="86"/>
        <v>2863.9945727632921</v>
      </c>
      <c r="BB295" s="35">
        <f t="shared" si="87"/>
        <v>0.1347975358869043</v>
      </c>
      <c r="BC295" s="5">
        <f t="shared" si="88"/>
        <v>1593.4979192606654</v>
      </c>
      <c r="BD295" s="35">
        <f t="shared" si="89"/>
        <v>7.4999999999999997E-2</v>
      </c>
      <c r="BE295" s="5">
        <f t="shared" si="117"/>
        <v>385404.32749105652</v>
      </c>
      <c r="BF295" s="5">
        <f t="shared" si="118"/>
        <v>907268.49519589136</v>
      </c>
      <c r="BG295" s="5">
        <f t="shared" si="90"/>
        <v>252095.67250894319</v>
      </c>
      <c r="BH295" s="5">
        <f t="shared" si="91"/>
        <v>1292672.8226869479</v>
      </c>
      <c r="BI295" s="150"/>
      <c r="BJ295" s="2">
        <v>290</v>
      </c>
      <c r="BK295" s="118">
        <v>53662</v>
      </c>
      <c r="BL295" s="5">
        <f t="shared" si="119"/>
        <v>250474.94907372931</v>
      </c>
      <c r="BM295" s="5">
        <f t="shared" si="120"/>
        <v>4348.8737853582215</v>
      </c>
      <c r="BN295" s="5">
        <f t="shared" si="92"/>
        <v>2835.5876347044405</v>
      </c>
      <c r="BO295" s="35">
        <f t="shared" si="93"/>
        <v>0.1358501189132377</v>
      </c>
      <c r="BP295" s="5">
        <f t="shared" si="94"/>
        <v>1513.2861506537813</v>
      </c>
      <c r="BQ295" s="35">
        <f t="shared" si="95"/>
        <v>7.2499999999999995E-2</v>
      </c>
      <c r="BR295" s="5">
        <f t="shared" si="121"/>
        <v>389860.63856097509</v>
      </c>
      <c r="BS295" s="5">
        <f t="shared" si="122"/>
        <v>871312.75919290911</v>
      </c>
      <c r="BT295" s="5">
        <f t="shared" si="96"/>
        <v>247639.36143902485</v>
      </c>
      <c r="BU295" s="5">
        <f t="shared" si="97"/>
        <v>1261173.3977538841</v>
      </c>
      <c r="BV295" s="150"/>
      <c r="BW295" s="2">
        <v>290</v>
      </c>
      <c r="BX295" s="118">
        <v>53662</v>
      </c>
      <c r="BY295" s="5">
        <f t="shared" si="123"/>
        <v>245981.15678882354</v>
      </c>
      <c r="BZ295" s="5">
        <f t="shared" si="124"/>
        <v>4241.3034067672888</v>
      </c>
      <c r="CA295" s="5">
        <f t="shared" si="98"/>
        <v>2806.4133254991511</v>
      </c>
      <c r="CB295" s="35">
        <f t="shared" si="99"/>
        <v>0.13690869798982899</v>
      </c>
      <c r="CC295" s="5">
        <f t="shared" si="100"/>
        <v>1434.8900812681375</v>
      </c>
      <c r="CD295" s="35">
        <f t="shared" si="101"/>
        <v>7.0000000000000007E-2</v>
      </c>
      <c r="CE295" s="5">
        <f t="shared" si="125"/>
        <v>394325.25653667509</v>
      </c>
      <c r="CF295" s="5">
        <f t="shared" si="126"/>
        <v>835652.73142583878</v>
      </c>
      <c r="CG295" s="5">
        <f t="shared" si="102"/>
        <v>243174.74346332438</v>
      </c>
      <c r="CH295" s="5">
        <f t="shared" si="103"/>
        <v>1229977.9879625139</v>
      </c>
    </row>
    <row r="296" spans="9:86" ht="14.25" customHeight="1">
      <c r="I296" s="150"/>
      <c r="J296" s="2">
        <v>291</v>
      </c>
      <c r="K296" s="118">
        <v>53693</v>
      </c>
      <c r="L296" s="5">
        <f t="shared" si="104"/>
        <v>265395.49756630225</v>
      </c>
      <c r="M296" s="5">
        <f t="shared" si="67"/>
        <v>4789.3246008246488</v>
      </c>
      <c r="N296" s="5">
        <f t="shared" si="68"/>
        <v>2964.7305550563206</v>
      </c>
      <c r="O296" s="35">
        <f t="shared" si="69"/>
        <v>0.13405188477919788</v>
      </c>
      <c r="P296" s="5">
        <f t="shared" si="70"/>
        <v>1824.594045768328</v>
      </c>
      <c r="Q296" s="35">
        <f t="shared" si="71"/>
        <v>8.2500000000000004E-2</v>
      </c>
      <c r="R296" s="5">
        <f t="shared" si="105"/>
        <v>375069.23298875411</v>
      </c>
      <c r="S296" s="5">
        <f t="shared" si="106"/>
        <v>1018624.2258512186</v>
      </c>
      <c r="T296" s="5">
        <f t="shared" si="72"/>
        <v>262430.76701124595</v>
      </c>
      <c r="U296" s="5">
        <f t="shared" si="73"/>
        <v>1393693.4588399727</v>
      </c>
      <c r="V296" s="150"/>
      <c r="W296" s="2">
        <v>291</v>
      </c>
      <c r="X296" s="118">
        <v>53693</v>
      </c>
      <c r="Y296" s="5">
        <f t="shared" si="107"/>
        <v>260975.60464993244</v>
      </c>
      <c r="Z296" s="5">
        <f t="shared" si="108"/>
        <v>4677.7491584810314</v>
      </c>
      <c r="AA296" s="5">
        <f t="shared" si="74"/>
        <v>2937.9117941481481</v>
      </c>
      <c r="AB296" s="35">
        <f t="shared" si="75"/>
        <v>0.13508903093478053</v>
      </c>
      <c r="AC296" s="5">
        <f t="shared" si="76"/>
        <v>1739.837364332883</v>
      </c>
      <c r="AD296" s="35">
        <f t="shared" si="77"/>
        <v>0.08</v>
      </c>
      <c r="AE296" s="5">
        <f t="shared" si="109"/>
        <v>379462.30714421574</v>
      </c>
      <c r="AF296" s="5">
        <f t="shared" si="110"/>
        <v>981762.69797376439</v>
      </c>
      <c r="AG296" s="5">
        <f t="shared" si="78"/>
        <v>258037.69285578429</v>
      </c>
      <c r="AH296" s="5">
        <f t="shared" si="79"/>
        <v>1361225.0051179801</v>
      </c>
      <c r="AI296" s="150"/>
      <c r="AJ296" s="2">
        <v>291</v>
      </c>
      <c r="AK296" s="118">
        <v>53693</v>
      </c>
      <c r="AL296" s="5">
        <f t="shared" si="111"/>
        <v>256541.71889715418</v>
      </c>
      <c r="AM296" s="5">
        <f t="shared" si="112"/>
        <v>4567.1280654389093</v>
      </c>
      <c r="AN296" s="5">
        <f t="shared" si="80"/>
        <v>2910.2961308947888</v>
      </c>
      <c r="AO296" s="35">
        <f t="shared" si="81"/>
        <v>0.13613206351337376</v>
      </c>
      <c r="AP296" s="5">
        <f t="shared" si="82"/>
        <v>1656.8319345441207</v>
      </c>
      <c r="AQ296" s="35">
        <f t="shared" si="83"/>
        <v>7.7499999999999999E-2</v>
      </c>
      <c r="AR296" s="5">
        <f t="shared" si="113"/>
        <v>383868.57723374054</v>
      </c>
      <c r="AS296" s="5">
        <f t="shared" si="114"/>
        <v>945165.68980898242</v>
      </c>
      <c r="AT296" s="5">
        <f t="shared" si="84"/>
        <v>253631.42276625938</v>
      </c>
      <c r="AU296" s="5">
        <f t="shared" si="85"/>
        <v>1329034.267042723</v>
      </c>
      <c r="AV296" s="150"/>
      <c r="AW296" s="2">
        <v>291</v>
      </c>
      <c r="AX296" s="118">
        <v>53693</v>
      </c>
      <c r="AY296" s="5">
        <f t="shared" si="115"/>
        <v>252095.67250894319</v>
      </c>
      <c r="AZ296" s="5">
        <f t="shared" si="116"/>
        <v>4457.4924920239573</v>
      </c>
      <c r="BA296" s="5">
        <f t="shared" si="86"/>
        <v>2881.8945388430625</v>
      </c>
      <c r="BB296" s="35">
        <f t="shared" si="87"/>
        <v>0.13718099212865273</v>
      </c>
      <c r="BC296" s="5">
        <f t="shared" si="88"/>
        <v>1575.5979531808948</v>
      </c>
      <c r="BD296" s="35">
        <f t="shared" si="89"/>
        <v>7.4999999999999997E-2</v>
      </c>
      <c r="BE296" s="5">
        <f t="shared" si="117"/>
        <v>388286.2220298996</v>
      </c>
      <c r="BF296" s="5">
        <f t="shared" si="118"/>
        <v>908844.09314907226</v>
      </c>
      <c r="BG296" s="5">
        <f t="shared" si="90"/>
        <v>249213.77797010011</v>
      </c>
      <c r="BH296" s="5">
        <f t="shared" si="91"/>
        <v>1297130.3151789717</v>
      </c>
      <c r="BI296" s="150"/>
      <c r="BJ296" s="2">
        <v>291</v>
      </c>
      <c r="BK296" s="118">
        <v>53693</v>
      </c>
      <c r="BL296" s="5">
        <f t="shared" si="119"/>
        <v>247639.36143902485</v>
      </c>
      <c r="BM296" s="5">
        <f t="shared" si="120"/>
        <v>4348.8737853582215</v>
      </c>
      <c r="BN296" s="5">
        <f t="shared" si="92"/>
        <v>2852.7193099974465</v>
      </c>
      <c r="BO296" s="35">
        <f t="shared" si="93"/>
        <v>0.13823582616690888</v>
      </c>
      <c r="BP296" s="5">
        <f t="shared" si="94"/>
        <v>1496.1544753607752</v>
      </c>
      <c r="BQ296" s="35">
        <f t="shared" si="95"/>
        <v>7.2499999999999995E-2</v>
      </c>
      <c r="BR296" s="5">
        <f t="shared" si="121"/>
        <v>392713.35787097254</v>
      </c>
      <c r="BS296" s="5">
        <f t="shared" si="122"/>
        <v>872808.91366826987</v>
      </c>
      <c r="BT296" s="5">
        <f t="shared" si="96"/>
        <v>244786.6421290274</v>
      </c>
      <c r="BU296" s="5">
        <f t="shared" si="97"/>
        <v>1265522.2715392425</v>
      </c>
      <c r="BV296" s="150"/>
      <c r="BW296" s="2">
        <v>291</v>
      </c>
      <c r="BX296" s="118">
        <v>53693</v>
      </c>
      <c r="BY296" s="5">
        <f t="shared" si="123"/>
        <v>243174.74346332438</v>
      </c>
      <c r="BZ296" s="5">
        <f t="shared" si="124"/>
        <v>4241.3034067672888</v>
      </c>
      <c r="CA296" s="5">
        <f t="shared" si="98"/>
        <v>2822.7840698978966</v>
      </c>
      <c r="CB296" s="35">
        <f t="shared" si="99"/>
        <v>0.13929657478546306</v>
      </c>
      <c r="CC296" s="5">
        <f t="shared" si="100"/>
        <v>1418.5193368693922</v>
      </c>
      <c r="CD296" s="35">
        <f t="shared" si="101"/>
        <v>6.9999999999999993E-2</v>
      </c>
      <c r="CE296" s="5">
        <f t="shared" si="125"/>
        <v>397148.04060657299</v>
      </c>
      <c r="CF296" s="5">
        <f t="shared" si="126"/>
        <v>837071.25076270814</v>
      </c>
      <c r="CG296" s="5">
        <f t="shared" si="102"/>
        <v>240351.95939342648</v>
      </c>
      <c r="CH296" s="5">
        <f t="shared" si="103"/>
        <v>1234219.2913692812</v>
      </c>
    </row>
    <row r="297" spans="9:86" ht="14.25" customHeight="1">
      <c r="I297" s="150"/>
      <c r="J297" s="2">
        <v>292</v>
      </c>
      <c r="K297" s="118">
        <v>53724</v>
      </c>
      <c r="L297" s="5">
        <f t="shared" si="104"/>
        <v>262430.76701124595</v>
      </c>
      <c r="M297" s="5">
        <f t="shared" si="67"/>
        <v>4789.3246008246488</v>
      </c>
      <c r="N297" s="5">
        <f t="shared" si="68"/>
        <v>2985.1130776223326</v>
      </c>
      <c r="O297" s="35">
        <f t="shared" si="69"/>
        <v>0.13649831282904773</v>
      </c>
      <c r="P297" s="5">
        <f t="shared" si="70"/>
        <v>1804.2115232023159</v>
      </c>
      <c r="Q297" s="35">
        <f t="shared" si="71"/>
        <v>8.2500000000000004E-2</v>
      </c>
      <c r="R297" s="5">
        <f t="shared" si="105"/>
        <v>378054.34606637643</v>
      </c>
      <c r="S297" s="5">
        <f t="shared" si="106"/>
        <v>1020428.4373744209</v>
      </c>
      <c r="T297" s="5">
        <f t="shared" si="72"/>
        <v>259445.6539336236</v>
      </c>
      <c r="U297" s="5">
        <f t="shared" si="73"/>
        <v>1398482.7834407974</v>
      </c>
      <c r="V297" s="150"/>
      <c r="W297" s="2">
        <v>292</v>
      </c>
      <c r="X297" s="118">
        <v>53724</v>
      </c>
      <c r="Y297" s="5">
        <f t="shared" si="107"/>
        <v>258037.69285578429</v>
      </c>
      <c r="Z297" s="5">
        <f t="shared" si="108"/>
        <v>4677.7491584810314</v>
      </c>
      <c r="AA297" s="5">
        <f t="shared" si="74"/>
        <v>2957.4978727758025</v>
      </c>
      <c r="AB297" s="35">
        <f t="shared" si="75"/>
        <v>0.13753794680354997</v>
      </c>
      <c r="AC297" s="5">
        <f t="shared" si="76"/>
        <v>1720.2512857052286</v>
      </c>
      <c r="AD297" s="35">
        <f t="shared" si="77"/>
        <v>0.08</v>
      </c>
      <c r="AE297" s="5">
        <f t="shared" si="109"/>
        <v>382419.80501699157</v>
      </c>
      <c r="AF297" s="5">
        <f t="shared" si="110"/>
        <v>983482.94925946963</v>
      </c>
      <c r="AG297" s="5">
        <f t="shared" si="78"/>
        <v>255080.19498300849</v>
      </c>
      <c r="AH297" s="5">
        <f t="shared" si="79"/>
        <v>1365902.7542764612</v>
      </c>
      <c r="AI297" s="150"/>
      <c r="AJ297" s="2">
        <v>292</v>
      </c>
      <c r="AK297" s="118">
        <v>53724</v>
      </c>
      <c r="AL297" s="5">
        <f t="shared" si="111"/>
        <v>253631.42276625938</v>
      </c>
      <c r="AM297" s="5">
        <f t="shared" si="112"/>
        <v>4567.1280654389093</v>
      </c>
      <c r="AN297" s="5">
        <f t="shared" si="80"/>
        <v>2929.0917934068175</v>
      </c>
      <c r="AO297" s="35">
        <f t="shared" si="81"/>
        <v>0.13858338662269926</v>
      </c>
      <c r="AP297" s="5">
        <f t="shared" si="82"/>
        <v>1638.0362720320918</v>
      </c>
      <c r="AQ297" s="35">
        <f t="shared" si="83"/>
        <v>7.7499999999999999E-2</v>
      </c>
      <c r="AR297" s="5">
        <f t="shared" si="113"/>
        <v>386797.66902714735</v>
      </c>
      <c r="AS297" s="5">
        <f t="shared" si="114"/>
        <v>946803.72608101449</v>
      </c>
      <c r="AT297" s="5">
        <f t="shared" si="84"/>
        <v>250702.33097285256</v>
      </c>
      <c r="AU297" s="5">
        <f t="shared" si="85"/>
        <v>1333601.395108162</v>
      </c>
      <c r="AV297" s="150"/>
      <c r="AW297" s="2">
        <v>292</v>
      </c>
      <c r="AX297" s="118">
        <v>53724</v>
      </c>
      <c r="AY297" s="5">
        <f t="shared" si="115"/>
        <v>249213.77797010011</v>
      </c>
      <c r="AZ297" s="5">
        <f t="shared" si="116"/>
        <v>4457.4924920239573</v>
      </c>
      <c r="BA297" s="5">
        <f t="shared" si="86"/>
        <v>2899.906379710832</v>
      </c>
      <c r="BB297" s="35">
        <f t="shared" si="87"/>
        <v>0.13963464155141955</v>
      </c>
      <c r="BC297" s="5">
        <f t="shared" si="88"/>
        <v>1557.5861123131256</v>
      </c>
      <c r="BD297" s="35">
        <f t="shared" si="89"/>
        <v>7.4999999999999997E-2</v>
      </c>
      <c r="BE297" s="5">
        <f t="shared" si="117"/>
        <v>391186.12840961042</v>
      </c>
      <c r="BF297" s="5">
        <f t="shared" si="118"/>
        <v>910401.67926138535</v>
      </c>
      <c r="BG297" s="5">
        <f t="shared" si="90"/>
        <v>246313.87159038929</v>
      </c>
      <c r="BH297" s="5">
        <f t="shared" si="91"/>
        <v>1301587.8076709958</v>
      </c>
      <c r="BI297" s="150"/>
      <c r="BJ297" s="2">
        <v>292</v>
      </c>
      <c r="BK297" s="118">
        <v>53724</v>
      </c>
      <c r="BL297" s="5">
        <f t="shared" si="119"/>
        <v>244786.6421290274</v>
      </c>
      <c r="BM297" s="5">
        <f t="shared" si="120"/>
        <v>4348.8737853582215</v>
      </c>
      <c r="BN297" s="5">
        <f t="shared" si="92"/>
        <v>2869.9544891620144</v>
      </c>
      <c r="BO297" s="35">
        <f t="shared" si="93"/>
        <v>0.14069172063641888</v>
      </c>
      <c r="BP297" s="5">
        <f t="shared" si="94"/>
        <v>1478.9192961962071</v>
      </c>
      <c r="BQ297" s="35">
        <f t="shared" si="95"/>
        <v>7.2499999999999995E-2</v>
      </c>
      <c r="BR297" s="5">
        <f t="shared" si="121"/>
        <v>395583.31236013456</v>
      </c>
      <c r="BS297" s="5">
        <f t="shared" si="122"/>
        <v>874287.83296446607</v>
      </c>
      <c r="BT297" s="5">
        <f t="shared" si="96"/>
        <v>241916.68763986538</v>
      </c>
      <c r="BU297" s="5">
        <f t="shared" si="97"/>
        <v>1269871.1453246006</v>
      </c>
      <c r="BV297" s="150"/>
      <c r="BW297" s="2">
        <v>292</v>
      </c>
      <c r="BX297" s="118">
        <v>53724</v>
      </c>
      <c r="BY297" s="5">
        <f t="shared" si="123"/>
        <v>240351.95939342648</v>
      </c>
      <c r="BZ297" s="5">
        <f t="shared" si="124"/>
        <v>4241.3034067672888</v>
      </c>
      <c r="CA297" s="5">
        <f t="shared" si="98"/>
        <v>2839.2503103056342</v>
      </c>
      <c r="CB297" s="35">
        <f t="shared" si="99"/>
        <v>0.14175463270468946</v>
      </c>
      <c r="CC297" s="5">
        <f t="shared" si="100"/>
        <v>1402.0530964616546</v>
      </c>
      <c r="CD297" s="35">
        <f t="shared" si="101"/>
        <v>7.0000000000000007E-2</v>
      </c>
      <c r="CE297" s="5">
        <f t="shared" si="125"/>
        <v>399987.29091687861</v>
      </c>
      <c r="CF297" s="5">
        <f t="shared" si="126"/>
        <v>838473.30385916983</v>
      </c>
      <c r="CG297" s="5">
        <f t="shared" si="102"/>
        <v>237512.70908312086</v>
      </c>
      <c r="CH297" s="5">
        <f t="shared" si="103"/>
        <v>1238460.5947760483</v>
      </c>
    </row>
    <row r="298" spans="9:86" ht="14.25" customHeight="1">
      <c r="I298" s="150"/>
      <c r="J298" s="2">
        <v>293</v>
      </c>
      <c r="K298" s="118">
        <v>53752</v>
      </c>
      <c r="L298" s="5">
        <f t="shared" si="104"/>
        <v>259445.6539336236</v>
      </c>
      <c r="M298" s="5">
        <f t="shared" si="67"/>
        <v>4789.3246008246488</v>
      </c>
      <c r="N298" s="5">
        <f t="shared" si="68"/>
        <v>3005.6357300309865</v>
      </c>
      <c r="O298" s="35">
        <f t="shared" si="69"/>
        <v>0.13901804949717661</v>
      </c>
      <c r="P298" s="5">
        <f t="shared" si="70"/>
        <v>1783.6888707936623</v>
      </c>
      <c r="Q298" s="35">
        <f t="shared" si="71"/>
        <v>8.2500000000000004E-2</v>
      </c>
      <c r="R298" s="5">
        <f t="shared" si="105"/>
        <v>381059.98179640743</v>
      </c>
      <c r="S298" s="5">
        <f t="shared" si="106"/>
        <v>1022212.1262452146</v>
      </c>
      <c r="T298" s="5">
        <f t="shared" si="72"/>
        <v>256440.01820359263</v>
      </c>
      <c r="U298" s="5">
        <f t="shared" si="73"/>
        <v>1403272.108041622</v>
      </c>
      <c r="V298" s="150"/>
      <c r="W298" s="2">
        <v>293</v>
      </c>
      <c r="X298" s="118">
        <v>53752</v>
      </c>
      <c r="Y298" s="5">
        <f t="shared" si="107"/>
        <v>255080.19498300849</v>
      </c>
      <c r="Z298" s="5">
        <f t="shared" si="108"/>
        <v>4677.7491584810314</v>
      </c>
      <c r="AA298" s="5">
        <f t="shared" si="74"/>
        <v>2977.2145252609744</v>
      </c>
      <c r="AB298" s="35">
        <f t="shared" si="75"/>
        <v>0.14006016541390648</v>
      </c>
      <c r="AC298" s="5">
        <f t="shared" si="76"/>
        <v>1700.5346332200568</v>
      </c>
      <c r="AD298" s="35">
        <f t="shared" si="77"/>
        <v>0.08</v>
      </c>
      <c r="AE298" s="5">
        <f t="shared" si="109"/>
        <v>385397.01954225253</v>
      </c>
      <c r="AF298" s="5">
        <f t="shared" si="110"/>
        <v>985183.48389268969</v>
      </c>
      <c r="AG298" s="5">
        <f t="shared" si="78"/>
        <v>252102.98045774753</v>
      </c>
      <c r="AH298" s="5">
        <f t="shared" si="79"/>
        <v>1370580.5034349421</v>
      </c>
      <c r="AI298" s="150"/>
      <c r="AJ298" s="2">
        <v>293</v>
      </c>
      <c r="AK298" s="118">
        <v>53752</v>
      </c>
      <c r="AL298" s="5">
        <f t="shared" si="111"/>
        <v>250702.33097285256</v>
      </c>
      <c r="AM298" s="5">
        <f t="shared" si="112"/>
        <v>4567.1280654389093</v>
      </c>
      <c r="AN298" s="5">
        <f t="shared" si="80"/>
        <v>2948.0088445725696</v>
      </c>
      <c r="AO298" s="35">
        <f t="shared" si="81"/>
        <v>0.14110800644570615</v>
      </c>
      <c r="AP298" s="5">
        <f t="shared" si="82"/>
        <v>1619.1192208663394</v>
      </c>
      <c r="AQ298" s="35">
        <f t="shared" si="83"/>
        <v>7.7499999999999999E-2</v>
      </c>
      <c r="AR298" s="5">
        <f t="shared" si="113"/>
        <v>389745.67787171993</v>
      </c>
      <c r="AS298" s="5">
        <f t="shared" si="114"/>
        <v>948422.84530188085</v>
      </c>
      <c r="AT298" s="5">
        <f t="shared" si="84"/>
        <v>247754.32212828001</v>
      </c>
      <c r="AU298" s="5">
        <f t="shared" si="85"/>
        <v>1338168.5231736009</v>
      </c>
      <c r="AV298" s="150"/>
      <c r="AW298" s="2">
        <v>293</v>
      </c>
      <c r="AX298" s="118">
        <v>53752</v>
      </c>
      <c r="AY298" s="5">
        <f t="shared" si="115"/>
        <v>246313.87159038929</v>
      </c>
      <c r="AZ298" s="5">
        <f t="shared" si="116"/>
        <v>4457.4924920239573</v>
      </c>
      <c r="BA298" s="5">
        <f t="shared" si="86"/>
        <v>2918.0307945840241</v>
      </c>
      <c r="BB298" s="35">
        <f t="shared" si="87"/>
        <v>0.14216158151758174</v>
      </c>
      <c r="BC298" s="5">
        <f t="shared" si="88"/>
        <v>1539.461697439933</v>
      </c>
      <c r="BD298" s="35">
        <f t="shared" si="89"/>
        <v>7.4999999999999997E-2</v>
      </c>
      <c r="BE298" s="5">
        <f t="shared" si="117"/>
        <v>394104.15920419444</v>
      </c>
      <c r="BF298" s="5">
        <f t="shared" si="118"/>
        <v>911941.14095882524</v>
      </c>
      <c r="BG298" s="5">
        <f t="shared" si="90"/>
        <v>243395.84079580527</v>
      </c>
      <c r="BH298" s="5">
        <f t="shared" si="91"/>
        <v>1306045.3001630197</v>
      </c>
      <c r="BI298" s="150"/>
      <c r="BJ298" s="2">
        <v>293</v>
      </c>
      <c r="BK298" s="118">
        <v>53752</v>
      </c>
      <c r="BL298" s="5">
        <f t="shared" si="119"/>
        <v>241916.68763986538</v>
      </c>
      <c r="BM298" s="5">
        <f t="shared" si="120"/>
        <v>4348.8737853582215</v>
      </c>
      <c r="BN298" s="5">
        <f t="shared" si="92"/>
        <v>2887.2937975340346</v>
      </c>
      <c r="BO298" s="35">
        <f t="shared" si="93"/>
        <v>0.14322089934526228</v>
      </c>
      <c r="BP298" s="5">
        <f t="shared" si="94"/>
        <v>1461.5799878241867</v>
      </c>
      <c r="BQ298" s="35">
        <f t="shared" si="95"/>
        <v>7.2499999999999995E-2</v>
      </c>
      <c r="BR298" s="5">
        <f t="shared" si="121"/>
        <v>398470.60615766858</v>
      </c>
      <c r="BS298" s="5">
        <f t="shared" si="122"/>
        <v>875749.41295229027</v>
      </c>
      <c r="BT298" s="5">
        <f t="shared" si="96"/>
        <v>239029.39384233134</v>
      </c>
      <c r="BU298" s="5">
        <f t="shared" si="97"/>
        <v>1274220.0191099588</v>
      </c>
      <c r="BV298" s="150"/>
      <c r="BW298" s="2">
        <v>293</v>
      </c>
      <c r="BX298" s="118">
        <v>53752</v>
      </c>
      <c r="BY298" s="5">
        <f t="shared" si="123"/>
        <v>237512.70908312086</v>
      </c>
      <c r="BZ298" s="5">
        <f t="shared" si="124"/>
        <v>4241.3034067672888</v>
      </c>
      <c r="CA298" s="5">
        <f t="shared" si="98"/>
        <v>2855.8126037824168</v>
      </c>
      <c r="CB298" s="35">
        <f t="shared" si="99"/>
        <v>0.14428596843378105</v>
      </c>
      <c r="CC298" s="5">
        <f t="shared" si="100"/>
        <v>1385.4908029848718</v>
      </c>
      <c r="CD298" s="35">
        <f t="shared" si="101"/>
        <v>7.0000000000000007E-2</v>
      </c>
      <c r="CE298" s="5">
        <f t="shared" si="125"/>
        <v>402843.10352066101</v>
      </c>
      <c r="CF298" s="5">
        <f t="shared" si="126"/>
        <v>839858.79466215475</v>
      </c>
      <c r="CG298" s="5">
        <f t="shared" si="102"/>
        <v>234656.89647933844</v>
      </c>
      <c r="CH298" s="5">
        <f t="shared" si="103"/>
        <v>1242701.8981828159</v>
      </c>
    </row>
    <row r="299" spans="9:86" ht="14.25" customHeight="1">
      <c r="I299" s="150"/>
      <c r="J299" s="2">
        <v>294</v>
      </c>
      <c r="K299" s="118">
        <v>53783</v>
      </c>
      <c r="L299" s="5">
        <f t="shared" si="104"/>
        <v>256440.01820359263</v>
      </c>
      <c r="M299" s="5">
        <f t="shared" si="67"/>
        <v>4789.3246008246488</v>
      </c>
      <c r="N299" s="5">
        <f t="shared" si="68"/>
        <v>3026.2994756749495</v>
      </c>
      <c r="O299" s="35">
        <f t="shared" si="69"/>
        <v>0.14161437813995065</v>
      </c>
      <c r="P299" s="5">
        <f t="shared" si="70"/>
        <v>1763.0251251496993</v>
      </c>
      <c r="Q299" s="35">
        <f t="shared" si="71"/>
        <v>8.2500000000000004E-2</v>
      </c>
      <c r="R299" s="5">
        <f t="shared" si="105"/>
        <v>384086.28127208236</v>
      </c>
      <c r="S299" s="5">
        <f t="shared" si="106"/>
        <v>1023975.1513703644</v>
      </c>
      <c r="T299" s="5">
        <f t="shared" si="72"/>
        <v>253413.71872791767</v>
      </c>
      <c r="U299" s="5">
        <f t="shared" si="73"/>
        <v>1408061.4326424468</v>
      </c>
      <c r="V299" s="150"/>
      <c r="W299" s="2">
        <v>294</v>
      </c>
      <c r="X299" s="118">
        <v>53783</v>
      </c>
      <c r="Y299" s="5">
        <f t="shared" si="107"/>
        <v>252102.98045774753</v>
      </c>
      <c r="Z299" s="5">
        <f t="shared" si="108"/>
        <v>4677.7491584810314</v>
      </c>
      <c r="AA299" s="5">
        <f t="shared" si="74"/>
        <v>2997.0626220960476</v>
      </c>
      <c r="AB299" s="35">
        <f t="shared" si="75"/>
        <v>0.14265896975851211</v>
      </c>
      <c r="AC299" s="5">
        <f t="shared" si="76"/>
        <v>1680.6865363849836</v>
      </c>
      <c r="AD299" s="35">
        <f t="shared" si="77"/>
        <v>0.08</v>
      </c>
      <c r="AE299" s="5">
        <f t="shared" si="109"/>
        <v>388394.08216434857</v>
      </c>
      <c r="AF299" s="5">
        <f t="shared" si="110"/>
        <v>986864.17042907467</v>
      </c>
      <c r="AG299" s="5">
        <f t="shared" si="78"/>
        <v>249105.91783565149</v>
      </c>
      <c r="AH299" s="5">
        <f t="shared" si="79"/>
        <v>1375258.2525934232</v>
      </c>
      <c r="AI299" s="150"/>
      <c r="AJ299" s="2">
        <v>294</v>
      </c>
      <c r="AK299" s="118">
        <v>53783</v>
      </c>
      <c r="AL299" s="5">
        <f t="shared" si="111"/>
        <v>247754.32212828001</v>
      </c>
      <c r="AM299" s="5">
        <f t="shared" si="112"/>
        <v>4567.1280654389093</v>
      </c>
      <c r="AN299" s="5">
        <f t="shared" si="80"/>
        <v>2967.0480683604342</v>
      </c>
      <c r="AO299" s="35">
        <f t="shared" si="81"/>
        <v>0.14370920561333414</v>
      </c>
      <c r="AP299" s="5">
        <f t="shared" si="82"/>
        <v>1600.0799970784751</v>
      </c>
      <c r="AQ299" s="35">
        <f t="shared" si="83"/>
        <v>7.7499999999999999E-2</v>
      </c>
      <c r="AR299" s="5">
        <f t="shared" si="113"/>
        <v>392712.72594008036</v>
      </c>
      <c r="AS299" s="5">
        <f t="shared" si="114"/>
        <v>950022.92529895937</v>
      </c>
      <c r="AT299" s="5">
        <f t="shared" si="84"/>
        <v>244787.27405991958</v>
      </c>
      <c r="AU299" s="5">
        <f t="shared" si="85"/>
        <v>1342735.6512390398</v>
      </c>
      <c r="AV299" s="150"/>
      <c r="AW299" s="2">
        <v>294</v>
      </c>
      <c r="AX299" s="118">
        <v>53783</v>
      </c>
      <c r="AY299" s="5">
        <f t="shared" si="115"/>
        <v>243395.84079580527</v>
      </c>
      <c r="AZ299" s="5">
        <f t="shared" si="116"/>
        <v>4457.4924920239573</v>
      </c>
      <c r="BA299" s="5">
        <f t="shared" si="86"/>
        <v>2936.2684870501744</v>
      </c>
      <c r="BB299" s="35">
        <f t="shared" si="87"/>
        <v>0.14476509429823151</v>
      </c>
      <c r="BC299" s="5">
        <f t="shared" si="88"/>
        <v>1521.2240049737827</v>
      </c>
      <c r="BD299" s="35">
        <f t="shared" si="89"/>
        <v>7.4999999999999997E-2</v>
      </c>
      <c r="BE299" s="5">
        <f t="shared" si="117"/>
        <v>397040.42769124464</v>
      </c>
      <c r="BF299" s="5">
        <f t="shared" si="118"/>
        <v>913462.36496379902</v>
      </c>
      <c r="BG299" s="5">
        <f t="shared" si="90"/>
        <v>240459.5723087551</v>
      </c>
      <c r="BH299" s="5">
        <f t="shared" si="91"/>
        <v>1310502.7926550438</v>
      </c>
      <c r="BI299" s="150"/>
      <c r="BJ299" s="2">
        <v>294</v>
      </c>
      <c r="BK299" s="118">
        <v>53783</v>
      </c>
      <c r="BL299" s="5">
        <f t="shared" si="119"/>
        <v>239029.39384233134</v>
      </c>
      <c r="BM299" s="5">
        <f t="shared" si="120"/>
        <v>4348.8737853582215</v>
      </c>
      <c r="BN299" s="5">
        <f t="shared" si="92"/>
        <v>2904.7378642274698</v>
      </c>
      <c r="BO299" s="35">
        <f t="shared" si="93"/>
        <v>0.14582664420645242</v>
      </c>
      <c r="BP299" s="5">
        <f t="shared" si="94"/>
        <v>1444.1359211307517</v>
      </c>
      <c r="BQ299" s="35">
        <f t="shared" si="95"/>
        <v>7.2499999999999995E-2</v>
      </c>
      <c r="BR299" s="5">
        <f t="shared" si="121"/>
        <v>401375.34402189602</v>
      </c>
      <c r="BS299" s="5">
        <f t="shared" si="122"/>
        <v>877193.54887342104</v>
      </c>
      <c r="BT299" s="5">
        <f t="shared" si="96"/>
        <v>236124.65597810387</v>
      </c>
      <c r="BU299" s="5">
        <f t="shared" si="97"/>
        <v>1278568.8928953172</v>
      </c>
      <c r="BV299" s="150"/>
      <c r="BW299" s="2">
        <v>294</v>
      </c>
      <c r="BX299" s="118">
        <v>53783</v>
      </c>
      <c r="BY299" s="5">
        <f t="shared" si="123"/>
        <v>234656.89647933844</v>
      </c>
      <c r="BZ299" s="5">
        <f t="shared" si="124"/>
        <v>4241.3034067672888</v>
      </c>
      <c r="CA299" s="5">
        <f t="shared" si="98"/>
        <v>2872.4715106378144</v>
      </c>
      <c r="CB299" s="35">
        <f t="shared" si="99"/>
        <v>0.14689386352933731</v>
      </c>
      <c r="CC299" s="5">
        <f t="shared" si="100"/>
        <v>1368.8318961294742</v>
      </c>
      <c r="CD299" s="35">
        <f t="shared" si="101"/>
        <v>7.0000000000000007E-2</v>
      </c>
      <c r="CE299" s="5">
        <f t="shared" si="125"/>
        <v>405715.57503129885</v>
      </c>
      <c r="CF299" s="5">
        <f t="shared" si="126"/>
        <v>841227.62655828428</v>
      </c>
      <c r="CG299" s="5">
        <f t="shared" si="102"/>
        <v>231784.42496870062</v>
      </c>
      <c r="CH299" s="5">
        <f t="shared" si="103"/>
        <v>1246943.2015895832</v>
      </c>
    </row>
    <row r="300" spans="9:86" ht="14.25" customHeight="1">
      <c r="I300" s="150"/>
      <c r="J300" s="2">
        <v>295</v>
      </c>
      <c r="K300" s="118">
        <v>53813</v>
      </c>
      <c r="L300" s="5">
        <f t="shared" si="104"/>
        <v>253413.71872791767</v>
      </c>
      <c r="M300" s="5">
        <f t="shared" si="67"/>
        <v>4789.3246008246488</v>
      </c>
      <c r="N300" s="5">
        <f t="shared" si="68"/>
        <v>3047.1052845702147</v>
      </c>
      <c r="O300" s="35">
        <f t="shared" si="69"/>
        <v>0.14429078109264301</v>
      </c>
      <c r="P300" s="5">
        <f t="shared" si="70"/>
        <v>1742.219316254434</v>
      </c>
      <c r="Q300" s="35">
        <f t="shared" si="71"/>
        <v>8.2500000000000004E-2</v>
      </c>
      <c r="R300" s="5">
        <f t="shared" si="105"/>
        <v>387133.38655665255</v>
      </c>
      <c r="S300" s="5">
        <f t="shared" si="106"/>
        <v>1025717.3706866188</v>
      </c>
      <c r="T300" s="5">
        <f t="shared" si="72"/>
        <v>250366.61344334745</v>
      </c>
      <c r="U300" s="5">
        <f t="shared" si="73"/>
        <v>1412850.7572432715</v>
      </c>
      <c r="V300" s="150"/>
      <c r="W300" s="2">
        <v>295</v>
      </c>
      <c r="X300" s="118">
        <v>53813</v>
      </c>
      <c r="Y300" s="5">
        <f t="shared" si="107"/>
        <v>249105.91783565149</v>
      </c>
      <c r="Z300" s="5">
        <f t="shared" si="108"/>
        <v>4677.7491584810314</v>
      </c>
      <c r="AA300" s="5">
        <f t="shared" si="74"/>
        <v>3017.043039576688</v>
      </c>
      <c r="AB300" s="35">
        <f t="shared" si="75"/>
        <v>0.14533784178827222</v>
      </c>
      <c r="AC300" s="5">
        <f t="shared" si="76"/>
        <v>1660.7061189043434</v>
      </c>
      <c r="AD300" s="35">
        <f t="shared" si="77"/>
        <v>0.08</v>
      </c>
      <c r="AE300" s="5">
        <f t="shared" si="109"/>
        <v>391411.12520392524</v>
      </c>
      <c r="AF300" s="5">
        <f t="shared" si="110"/>
        <v>988524.87654797896</v>
      </c>
      <c r="AG300" s="5">
        <f t="shared" si="78"/>
        <v>246088.87479607482</v>
      </c>
      <c r="AH300" s="5">
        <f t="shared" si="79"/>
        <v>1379936.0017519041</v>
      </c>
      <c r="AI300" s="150"/>
      <c r="AJ300" s="2">
        <v>295</v>
      </c>
      <c r="AK300" s="118">
        <v>53813</v>
      </c>
      <c r="AL300" s="5">
        <f t="shared" si="111"/>
        <v>244787.27405991958</v>
      </c>
      <c r="AM300" s="5">
        <f t="shared" si="112"/>
        <v>4567.1280654389093</v>
      </c>
      <c r="AN300" s="5">
        <f t="shared" si="80"/>
        <v>2986.210253801929</v>
      </c>
      <c r="AO300" s="35">
        <f t="shared" si="81"/>
        <v>0.14639046569410913</v>
      </c>
      <c r="AP300" s="5">
        <f t="shared" si="82"/>
        <v>1580.9178116369806</v>
      </c>
      <c r="AQ300" s="35">
        <f t="shared" si="83"/>
        <v>7.7499999999999999E-2</v>
      </c>
      <c r="AR300" s="5">
        <f t="shared" si="113"/>
        <v>395698.93619388231</v>
      </c>
      <c r="AS300" s="5">
        <f t="shared" si="114"/>
        <v>951603.8431105963</v>
      </c>
      <c r="AT300" s="5">
        <f t="shared" si="84"/>
        <v>241801.06380611766</v>
      </c>
      <c r="AU300" s="5">
        <f t="shared" si="85"/>
        <v>1347302.7793044786</v>
      </c>
      <c r="AV300" s="150"/>
      <c r="AW300" s="2">
        <v>295</v>
      </c>
      <c r="AX300" s="118">
        <v>53813</v>
      </c>
      <c r="AY300" s="5">
        <f t="shared" si="115"/>
        <v>240459.5723087551</v>
      </c>
      <c r="AZ300" s="5">
        <f t="shared" si="116"/>
        <v>4457.4924920239573</v>
      </c>
      <c r="BA300" s="5">
        <f t="shared" si="86"/>
        <v>2954.620165094238</v>
      </c>
      <c r="BB300" s="35">
        <f t="shared" si="87"/>
        <v>0.14744866108139515</v>
      </c>
      <c r="BC300" s="5">
        <f t="shared" si="88"/>
        <v>1502.8723269297193</v>
      </c>
      <c r="BD300" s="35">
        <f t="shared" si="89"/>
        <v>7.4999999999999997E-2</v>
      </c>
      <c r="BE300" s="5">
        <f t="shared" si="117"/>
        <v>399995.04785633885</v>
      </c>
      <c r="BF300" s="5">
        <f t="shared" si="118"/>
        <v>914965.23729072872</v>
      </c>
      <c r="BG300" s="5">
        <f t="shared" si="90"/>
        <v>237504.95214366086</v>
      </c>
      <c r="BH300" s="5">
        <f t="shared" si="91"/>
        <v>1314960.2851470676</v>
      </c>
      <c r="BI300" s="150"/>
      <c r="BJ300" s="2">
        <v>295</v>
      </c>
      <c r="BK300" s="118">
        <v>53813</v>
      </c>
      <c r="BL300" s="5">
        <f t="shared" si="119"/>
        <v>236124.65597810387</v>
      </c>
      <c r="BM300" s="5">
        <f t="shared" si="120"/>
        <v>4348.8737853582215</v>
      </c>
      <c r="BN300" s="5">
        <f t="shared" si="92"/>
        <v>2922.2873221571772</v>
      </c>
      <c r="BO300" s="35">
        <f t="shared" si="93"/>
        <v>0.14851243602928943</v>
      </c>
      <c r="BP300" s="5">
        <f t="shared" si="94"/>
        <v>1426.5864632010441</v>
      </c>
      <c r="BQ300" s="35">
        <f t="shared" si="95"/>
        <v>7.2499999999999995E-2</v>
      </c>
      <c r="BR300" s="5">
        <f t="shared" si="121"/>
        <v>404297.6313440532</v>
      </c>
      <c r="BS300" s="5">
        <f t="shared" si="122"/>
        <v>878620.13533662213</v>
      </c>
      <c r="BT300" s="5">
        <f t="shared" si="96"/>
        <v>233202.36865594669</v>
      </c>
      <c r="BU300" s="5">
        <f t="shared" si="97"/>
        <v>1282917.7666806753</v>
      </c>
      <c r="BV300" s="150"/>
      <c r="BW300" s="2">
        <v>295</v>
      </c>
      <c r="BX300" s="118">
        <v>53813</v>
      </c>
      <c r="BY300" s="5">
        <f t="shared" si="123"/>
        <v>231784.42496870062</v>
      </c>
      <c r="BZ300" s="5">
        <f t="shared" si="124"/>
        <v>4241.3034067672888</v>
      </c>
      <c r="CA300" s="5">
        <f t="shared" si="98"/>
        <v>2889.2275944498688</v>
      </c>
      <c r="CB300" s="35">
        <f t="shared" si="99"/>
        <v>0.14958179842360089</v>
      </c>
      <c r="CC300" s="5">
        <f t="shared" si="100"/>
        <v>1352.0758123174203</v>
      </c>
      <c r="CD300" s="35">
        <f t="shared" si="101"/>
        <v>7.0000000000000007E-2</v>
      </c>
      <c r="CE300" s="5">
        <f t="shared" si="125"/>
        <v>408604.80262574874</v>
      </c>
      <c r="CF300" s="5">
        <f t="shared" si="126"/>
        <v>842579.70237060171</v>
      </c>
      <c r="CG300" s="5">
        <f t="shared" si="102"/>
        <v>228895.19737425074</v>
      </c>
      <c r="CH300" s="5">
        <f t="shared" si="103"/>
        <v>1251184.5049963505</v>
      </c>
    </row>
    <row r="301" spans="9:86" ht="14.25" customHeight="1">
      <c r="I301" s="150"/>
      <c r="J301" s="2">
        <v>296</v>
      </c>
      <c r="K301" s="118">
        <v>53844</v>
      </c>
      <c r="L301" s="5">
        <f t="shared" si="104"/>
        <v>250366.61344334745</v>
      </c>
      <c r="M301" s="5">
        <f t="shared" si="67"/>
        <v>4789.3246008246488</v>
      </c>
      <c r="N301" s="5">
        <f t="shared" si="68"/>
        <v>3068.0541334016352</v>
      </c>
      <c r="O301" s="35">
        <f t="shared" si="69"/>
        <v>0.14705095497547413</v>
      </c>
      <c r="P301" s="5">
        <f t="shared" si="70"/>
        <v>1721.2704674230138</v>
      </c>
      <c r="Q301" s="35">
        <f t="shared" si="71"/>
        <v>8.2500000000000004E-2</v>
      </c>
      <c r="R301" s="5">
        <f t="shared" si="105"/>
        <v>390201.44069005421</v>
      </c>
      <c r="S301" s="5">
        <f t="shared" si="106"/>
        <v>1027438.6411540419</v>
      </c>
      <c r="T301" s="5">
        <f t="shared" si="72"/>
        <v>247298.55930994582</v>
      </c>
      <c r="U301" s="5">
        <f t="shared" si="73"/>
        <v>1417640.0818440961</v>
      </c>
      <c r="V301" s="150"/>
      <c r="W301" s="2">
        <v>296</v>
      </c>
      <c r="X301" s="118">
        <v>53844</v>
      </c>
      <c r="Y301" s="5">
        <f t="shared" si="107"/>
        <v>246088.87479607482</v>
      </c>
      <c r="Z301" s="5">
        <f t="shared" si="108"/>
        <v>4677.7491584810314</v>
      </c>
      <c r="AA301" s="5">
        <f t="shared" si="74"/>
        <v>3037.1566598405325</v>
      </c>
      <c r="AB301" s="35">
        <f t="shared" si="75"/>
        <v>0.14810047771679158</v>
      </c>
      <c r="AC301" s="5">
        <f t="shared" si="76"/>
        <v>1640.5924986404989</v>
      </c>
      <c r="AD301" s="35">
        <f t="shared" si="77"/>
        <v>0.08</v>
      </c>
      <c r="AE301" s="5">
        <f t="shared" si="109"/>
        <v>394448.28186376579</v>
      </c>
      <c r="AF301" s="5">
        <f t="shared" si="110"/>
        <v>990165.46904661949</v>
      </c>
      <c r="AG301" s="5">
        <f t="shared" si="78"/>
        <v>243051.7181362343</v>
      </c>
      <c r="AH301" s="5">
        <f t="shared" si="79"/>
        <v>1384613.7509103853</v>
      </c>
      <c r="AI301" s="150"/>
      <c r="AJ301" s="2">
        <v>296</v>
      </c>
      <c r="AK301" s="118">
        <v>53844</v>
      </c>
      <c r="AL301" s="5">
        <f t="shared" si="111"/>
        <v>241801.06380611766</v>
      </c>
      <c r="AM301" s="5">
        <f t="shared" si="112"/>
        <v>4567.1280654389093</v>
      </c>
      <c r="AN301" s="5">
        <f t="shared" si="80"/>
        <v>3005.4961950243996</v>
      </c>
      <c r="AO301" s="35">
        <f t="shared" si="81"/>
        <v>0.14915548249701421</v>
      </c>
      <c r="AP301" s="5">
        <f t="shared" si="82"/>
        <v>1561.6318704145099</v>
      </c>
      <c r="AQ301" s="35">
        <f t="shared" si="83"/>
        <v>7.7499999999999999E-2</v>
      </c>
      <c r="AR301" s="5">
        <f t="shared" si="113"/>
        <v>398704.43238890672</v>
      </c>
      <c r="AS301" s="5">
        <f t="shared" si="114"/>
        <v>953165.47498101078</v>
      </c>
      <c r="AT301" s="5">
        <f t="shared" si="84"/>
        <v>238795.56761109325</v>
      </c>
      <c r="AU301" s="5">
        <f t="shared" si="85"/>
        <v>1351869.9073699175</v>
      </c>
      <c r="AV301" s="150"/>
      <c r="AW301" s="2">
        <v>296</v>
      </c>
      <c r="AX301" s="118">
        <v>53844</v>
      </c>
      <c r="AY301" s="5">
        <f t="shared" si="115"/>
        <v>237504.95214366086</v>
      </c>
      <c r="AZ301" s="5">
        <f t="shared" si="116"/>
        <v>4457.4924920239573</v>
      </c>
      <c r="BA301" s="5">
        <f t="shared" si="86"/>
        <v>2973.086541126077</v>
      </c>
      <c r="BB301" s="35">
        <f t="shared" si="87"/>
        <v>0.1502159772733192</v>
      </c>
      <c r="BC301" s="5">
        <f t="shared" si="88"/>
        <v>1484.4059508978803</v>
      </c>
      <c r="BD301" s="35">
        <f t="shared" si="89"/>
        <v>7.4999999999999997E-2</v>
      </c>
      <c r="BE301" s="5">
        <f t="shared" si="117"/>
        <v>402968.13439746492</v>
      </c>
      <c r="BF301" s="5">
        <f t="shared" si="118"/>
        <v>916449.64324162656</v>
      </c>
      <c r="BG301" s="5">
        <f t="shared" si="90"/>
        <v>234531.86560253479</v>
      </c>
      <c r="BH301" s="5">
        <f t="shared" si="91"/>
        <v>1319417.7776390915</v>
      </c>
      <c r="BI301" s="150"/>
      <c r="BJ301" s="2">
        <v>296</v>
      </c>
      <c r="BK301" s="118">
        <v>53844</v>
      </c>
      <c r="BL301" s="5">
        <f t="shared" si="119"/>
        <v>233202.36865594669</v>
      </c>
      <c r="BM301" s="5">
        <f t="shared" si="120"/>
        <v>4348.8737853582215</v>
      </c>
      <c r="BN301" s="5">
        <f t="shared" si="92"/>
        <v>2939.9428080618773</v>
      </c>
      <c r="BO301" s="35">
        <f t="shared" si="93"/>
        <v>0.15128196981906128</v>
      </c>
      <c r="BP301" s="5">
        <f t="shared" si="94"/>
        <v>1408.9309772963445</v>
      </c>
      <c r="BQ301" s="35">
        <f t="shared" si="95"/>
        <v>7.2499999999999995E-2</v>
      </c>
      <c r="BR301" s="5">
        <f t="shared" si="121"/>
        <v>407237.57415211509</v>
      </c>
      <c r="BS301" s="5">
        <f t="shared" si="122"/>
        <v>880029.06631391845</v>
      </c>
      <c r="BT301" s="5">
        <f t="shared" si="96"/>
        <v>230262.42584788482</v>
      </c>
      <c r="BU301" s="5">
        <f t="shared" si="97"/>
        <v>1287266.6404660335</v>
      </c>
      <c r="BV301" s="150"/>
      <c r="BW301" s="2">
        <v>296</v>
      </c>
      <c r="BX301" s="118">
        <v>53844</v>
      </c>
      <c r="BY301" s="5">
        <f t="shared" si="123"/>
        <v>228895.19737425074</v>
      </c>
      <c r="BZ301" s="5">
        <f t="shared" si="124"/>
        <v>4241.3034067672888</v>
      </c>
      <c r="CA301" s="5">
        <f t="shared" si="98"/>
        <v>2906.0814220841594</v>
      </c>
      <c r="CB301" s="35">
        <f t="shared" si="99"/>
        <v>0.1523534677225731</v>
      </c>
      <c r="CC301" s="5">
        <f t="shared" si="100"/>
        <v>1335.2219846831294</v>
      </c>
      <c r="CD301" s="35">
        <f t="shared" si="101"/>
        <v>7.0000000000000007E-2</v>
      </c>
      <c r="CE301" s="5">
        <f t="shared" si="125"/>
        <v>411510.88404783292</v>
      </c>
      <c r="CF301" s="5">
        <f t="shared" si="126"/>
        <v>843914.92435528489</v>
      </c>
      <c r="CG301" s="5">
        <f t="shared" si="102"/>
        <v>225989.11595216658</v>
      </c>
      <c r="CH301" s="5">
        <f t="shared" si="103"/>
        <v>1255425.8084031178</v>
      </c>
    </row>
    <row r="302" spans="9:86" ht="14.25" customHeight="1">
      <c r="I302" s="150"/>
      <c r="J302" s="2">
        <v>297</v>
      </c>
      <c r="K302" s="118">
        <v>53874</v>
      </c>
      <c r="L302" s="5">
        <f t="shared" si="104"/>
        <v>247298.55930994582</v>
      </c>
      <c r="M302" s="5">
        <f t="shared" si="67"/>
        <v>4789.3246008246488</v>
      </c>
      <c r="N302" s="5">
        <f t="shared" si="68"/>
        <v>3089.1470055687714</v>
      </c>
      <c r="O302" s="35">
        <f t="shared" si="69"/>
        <v>0.14989882743459393</v>
      </c>
      <c r="P302" s="5">
        <f t="shared" si="70"/>
        <v>1700.1775952558776</v>
      </c>
      <c r="Q302" s="35">
        <f t="shared" si="71"/>
        <v>8.2500000000000004E-2</v>
      </c>
      <c r="R302" s="5">
        <f t="shared" si="105"/>
        <v>393290.58769562299</v>
      </c>
      <c r="S302" s="5">
        <f t="shared" si="106"/>
        <v>1029138.8187492978</v>
      </c>
      <c r="T302" s="5">
        <f t="shared" si="72"/>
        <v>244209.41230437704</v>
      </c>
      <c r="U302" s="5">
        <f t="shared" si="73"/>
        <v>1422429.4064449207</v>
      </c>
      <c r="V302" s="150"/>
      <c r="W302" s="2">
        <v>297</v>
      </c>
      <c r="X302" s="118">
        <v>53874</v>
      </c>
      <c r="Y302" s="5">
        <f t="shared" si="107"/>
        <v>243051.7181362343</v>
      </c>
      <c r="Z302" s="5">
        <f t="shared" si="108"/>
        <v>4677.7491584810314</v>
      </c>
      <c r="AA302" s="5">
        <f t="shared" si="74"/>
        <v>3057.4043709061361</v>
      </c>
      <c r="AB302" s="35">
        <f t="shared" si="75"/>
        <v>0.15095080475962303</v>
      </c>
      <c r="AC302" s="5">
        <f t="shared" si="76"/>
        <v>1620.3447875748955</v>
      </c>
      <c r="AD302" s="35">
        <f t="shared" si="77"/>
        <v>0.08</v>
      </c>
      <c r="AE302" s="5">
        <f t="shared" si="109"/>
        <v>397505.68623467191</v>
      </c>
      <c r="AF302" s="5">
        <f t="shared" si="110"/>
        <v>991785.81383419433</v>
      </c>
      <c r="AG302" s="5">
        <f t="shared" si="78"/>
        <v>239994.31376532817</v>
      </c>
      <c r="AH302" s="5">
        <f t="shared" si="79"/>
        <v>1389291.5000688662</v>
      </c>
      <c r="AI302" s="150"/>
      <c r="AJ302" s="2">
        <v>297</v>
      </c>
      <c r="AK302" s="118">
        <v>53874</v>
      </c>
      <c r="AL302" s="5">
        <f t="shared" si="111"/>
        <v>238795.56761109325</v>
      </c>
      <c r="AM302" s="5">
        <f t="shared" si="112"/>
        <v>4567.1280654389093</v>
      </c>
      <c r="AN302" s="5">
        <f t="shared" si="80"/>
        <v>3024.9066912839321</v>
      </c>
      <c r="AO302" s="35">
        <f t="shared" si="81"/>
        <v>0.15200818280900502</v>
      </c>
      <c r="AP302" s="5">
        <f t="shared" si="82"/>
        <v>1542.2213741549772</v>
      </c>
      <c r="AQ302" s="35">
        <f t="shared" si="83"/>
        <v>7.7499999999999999E-2</v>
      </c>
      <c r="AR302" s="5">
        <f t="shared" si="113"/>
        <v>401729.33908019064</v>
      </c>
      <c r="AS302" s="5">
        <f t="shared" si="114"/>
        <v>954707.6963551658</v>
      </c>
      <c r="AT302" s="5">
        <f t="shared" si="84"/>
        <v>235770.66091980934</v>
      </c>
      <c r="AU302" s="5">
        <f t="shared" si="85"/>
        <v>1356437.0354353564</v>
      </c>
      <c r="AV302" s="150"/>
      <c r="AW302" s="2">
        <v>297</v>
      </c>
      <c r="AX302" s="118">
        <v>53874</v>
      </c>
      <c r="AY302" s="5">
        <f t="shared" si="115"/>
        <v>234531.86560253479</v>
      </c>
      <c r="AZ302" s="5">
        <f t="shared" si="116"/>
        <v>4457.4924920239573</v>
      </c>
      <c r="BA302" s="5">
        <f t="shared" si="86"/>
        <v>2991.6683320081147</v>
      </c>
      <c r="BB302" s="35">
        <f t="shared" si="87"/>
        <v>0.1530709692342522</v>
      </c>
      <c r="BC302" s="5">
        <f t="shared" si="88"/>
        <v>1465.8241600158424</v>
      </c>
      <c r="BD302" s="35">
        <f t="shared" si="89"/>
        <v>7.4999999999999997E-2</v>
      </c>
      <c r="BE302" s="5">
        <f t="shared" si="117"/>
        <v>405959.80272947304</v>
      </c>
      <c r="BF302" s="5">
        <f t="shared" si="118"/>
        <v>917915.46740164235</v>
      </c>
      <c r="BG302" s="5">
        <f t="shared" si="90"/>
        <v>231540.19727052667</v>
      </c>
      <c r="BH302" s="5">
        <f t="shared" si="91"/>
        <v>1323875.2701311153</v>
      </c>
      <c r="BI302" s="150"/>
      <c r="BJ302" s="2">
        <v>297</v>
      </c>
      <c r="BK302" s="118">
        <v>53874</v>
      </c>
      <c r="BL302" s="5">
        <f t="shared" si="119"/>
        <v>230262.42584788482</v>
      </c>
      <c r="BM302" s="5">
        <f t="shared" si="120"/>
        <v>4348.8737853582215</v>
      </c>
      <c r="BN302" s="5">
        <f t="shared" si="92"/>
        <v>2957.7049625272507</v>
      </c>
      <c r="BO302" s="35">
        <f t="shared" si="93"/>
        <v>0.15413917151109108</v>
      </c>
      <c r="BP302" s="5">
        <f t="shared" si="94"/>
        <v>1391.1688228309708</v>
      </c>
      <c r="BQ302" s="35">
        <f t="shared" si="95"/>
        <v>7.2499999999999995E-2</v>
      </c>
      <c r="BR302" s="5">
        <f t="shared" si="121"/>
        <v>410195.27911464236</v>
      </c>
      <c r="BS302" s="5">
        <f t="shared" si="122"/>
        <v>881420.23513674946</v>
      </c>
      <c r="BT302" s="5">
        <f t="shared" si="96"/>
        <v>227304.72088535756</v>
      </c>
      <c r="BU302" s="5">
        <f t="shared" si="97"/>
        <v>1291615.5142513919</v>
      </c>
      <c r="BV302" s="150"/>
      <c r="BW302" s="2">
        <v>297</v>
      </c>
      <c r="BX302" s="118">
        <v>53874</v>
      </c>
      <c r="BY302" s="5">
        <f t="shared" si="123"/>
        <v>225989.11595216658</v>
      </c>
      <c r="BZ302" s="5">
        <f t="shared" si="124"/>
        <v>4241.3034067672888</v>
      </c>
      <c r="CA302" s="5">
        <f t="shared" si="98"/>
        <v>2923.0335637129838</v>
      </c>
      <c r="CB302" s="35">
        <f t="shared" si="99"/>
        <v>0.15521279693832762</v>
      </c>
      <c r="CC302" s="5">
        <f t="shared" si="100"/>
        <v>1318.2698430543051</v>
      </c>
      <c r="CD302" s="35">
        <f t="shared" si="101"/>
        <v>7.0000000000000007E-2</v>
      </c>
      <c r="CE302" s="5">
        <f t="shared" si="125"/>
        <v>414433.91761154588</v>
      </c>
      <c r="CF302" s="5">
        <f t="shared" si="126"/>
        <v>845233.19419833925</v>
      </c>
      <c r="CG302" s="5">
        <f t="shared" si="102"/>
        <v>223066.08238845359</v>
      </c>
      <c r="CH302" s="5">
        <f t="shared" si="103"/>
        <v>1259667.1118098851</v>
      </c>
    </row>
    <row r="303" spans="9:86" ht="14.25" customHeight="1">
      <c r="I303" s="150"/>
      <c r="J303" s="2">
        <v>298</v>
      </c>
      <c r="K303" s="118">
        <v>53905</v>
      </c>
      <c r="L303" s="5">
        <f t="shared" si="104"/>
        <v>244209.41230437704</v>
      </c>
      <c r="M303" s="5">
        <f t="shared" si="67"/>
        <v>4789.3246008246488</v>
      </c>
      <c r="N303" s="5">
        <f t="shared" si="68"/>
        <v>3110.3848912320564</v>
      </c>
      <c r="O303" s="35">
        <f t="shared" si="69"/>
        <v>0.15283857547744362</v>
      </c>
      <c r="P303" s="5">
        <f t="shared" si="70"/>
        <v>1678.9397095925922</v>
      </c>
      <c r="Q303" s="35">
        <f t="shared" si="71"/>
        <v>8.2500000000000004E-2</v>
      </c>
      <c r="R303" s="5">
        <f t="shared" si="105"/>
        <v>396400.97258685506</v>
      </c>
      <c r="S303" s="5">
        <f t="shared" si="106"/>
        <v>1030817.7584588904</v>
      </c>
      <c r="T303" s="5">
        <f t="shared" si="72"/>
        <v>241099.02741314497</v>
      </c>
      <c r="U303" s="5">
        <f t="shared" si="73"/>
        <v>1427218.7310457453</v>
      </c>
      <c r="V303" s="150"/>
      <c r="W303" s="2">
        <v>298</v>
      </c>
      <c r="X303" s="118">
        <v>53905</v>
      </c>
      <c r="Y303" s="5">
        <f t="shared" si="107"/>
        <v>239994.31376532817</v>
      </c>
      <c r="Z303" s="5">
        <f t="shared" si="108"/>
        <v>4677.7491584810314</v>
      </c>
      <c r="AA303" s="5">
        <f t="shared" si="74"/>
        <v>3077.787066712177</v>
      </c>
      <c r="AB303" s="35">
        <f t="shared" si="75"/>
        <v>0.15389299946773105</v>
      </c>
      <c r="AC303" s="5">
        <f t="shared" si="76"/>
        <v>1599.9620917688546</v>
      </c>
      <c r="AD303" s="35">
        <f t="shared" si="77"/>
        <v>0.08</v>
      </c>
      <c r="AE303" s="5">
        <f t="shared" si="109"/>
        <v>400583.47330138407</v>
      </c>
      <c r="AF303" s="5">
        <f t="shared" si="110"/>
        <v>993385.77592596319</v>
      </c>
      <c r="AG303" s="5">
        <f t="shared" si="78"/>
        <v>236916.52669861598</v>
      </c>
      <c r="AH303" s="5">
        <f t="shared" si="79"/>
        <v>1393969.2492273473</v>
      </c>
      <c r="AI303" s="150"/>
      <c r="AJ303" s="2">
        <v>298</v>
      </c>
      <c r="AK303" s="118">
        <v>53905</v>
      </c>
      <c r="AL303" s="5">
        <f t="shared" si="111"/>
        <v>235770.66091980934</v>
      </c>
      <c r="AM303" s="5">
        <f t="shared" si="112"/>
        <v>4567.1280654389093</v>
      </c>
      <c r="AN303" s="5">
        <f t="shared" si="80"/>
        <v>3044.442546998474</v>
      </c>
      <c r="AO303" s="35">
        <f t="shared" si="81"/>
        <v>0.15495274272657467</v>
      </c>
      <c r="AP303" s="5">
        <f t="shared" si="82"/>
        <v>1522.6855184404353</v>
      </c>
      <c r="AQ303" s="35">
        <f t="shared" si="83"/>
        <v>7.7499999999999999E-2</v>
      </c>
      <c r="AR303" s="5">
        <f t="shared" si="113"/>
        <v>404773.78162718914</v>
      </c>
      <c r="AS303" s="5">
        <f t="shared" si="114"/>
        <v>956230.38187360624</v>
      </c>
      <c r="AT303" s="5">
        <f t="shared" si="84"/>
        <v>232726.21837281086</v>
      </c>
      <c r="AU303" s="5">
        <f t="shared" si="85"/>
        <v>1361004.1635007954</v>
      </c>
      <c r="AV303" s="150"/>
      <c r="AW303" s="2">
        <v>298</v>
      </c>
      <c r="AX303" s="118">
        <v>53905</v>
      </c>
      <c r="AY303" s="5">
        <f t="shared" si="115"/>
        <v>231540.19727052667</v>
      </c>
      <c r="AZ303" s="5">
        <f t="shared" si="116"/>
        <v>4457.4924920239573</v>
      </c>
      <c r="BA303" s="5">
        <f t="shared" si="86"/>
        <v>3010.3662590831655</v>
      </c>
      <c r="BB303" s="35">
        <f t="shared" si="87"/>
        <v>0.15601781260811057</v>
      </c>
      <c r="BC303" s="5">
        <f t="shared" si="88"/>
        <v>1447.1262329407916</v>
      </c>
      <c r="BD303" s="35">
        <f t="shared" si="89"/>
        <v>7.4999999999999997E-2</v>
      </c>
      <c r="BE303" s="5">
        <f t="shared" si="117"/>
        <v>408970.16898855619</v>
      </c>
      <c r="BF303" s="5">
        <f t="shared" si="118"/>
        <v>919362.59363458317</v>
      </c>
      <c r="BG303" s="5">
        <f t="shared" si="90"/>
        <v>228529.83101144352</v>
      </c>
      <c r="BH303" s="5">
        <f t="shared" si="91"/>
        <v>1328332.7626231394</v>
      </c>
      <c r="BI303" s="150"/>
      <c r="BJ303" s="2">
        <v>298</v>
      </c>
      <c r="BK303" s="118">
        <v>53905</v>
      </c>
      <c r="BL303" s="5">
        <f t="shared" si="119"/>
        <v>227304.72088535756</v>
      </c>
      <c r="BM303" s="5">
        <f t="shared" si="120"/>
        <v>4348.8737853582215</v>
      </c>
      <c r="BN303" s="5">
        <f t="shared" si="92"/>
        <v>2975.5744300091865</v>
      </c>
      <c r="BO303" s="35">
        <f t="shared" si="93"/>
        <v>0.1570882162985045</v>
      </c>
      <c r="BP303" s="5">
        <f t="shared" si="94"/>
        <v>1373.2993553490353</v>
      </c>
      <c r="BQ303" s="35">
        <f t="shared" si="95"/>
        <v>7.2499999999999995E-2</v>
      </c>
      <c r="BR303" s="5">
        <f t="shared" si="121"/>
        <v>413170.85354465153</v>
      </c>
      <c r="BS303" s="5">
        <f t="shared" si="122"/>
        <v>882793.53449209849</v>
      </c>
      <c r="BT303" s="5">
        <f t="shared" si="96"/>
        <v>224329.14645534838</v>
      </c>
      <c r="BU303" s="5">
        <f t="shared" si="97"/>
        <v>1295964.38803675</v>
      </c>
      <c r="BV303" s="150"/>
      <c r="BW303" s="2">
        <v>298</v>
      </c>
      <c r="BX303" s="118">
        <v>53905</v>
      </c>
      <c r="BY303" s="5">
        <f t="shared" si="123"/>
        <v>223066.08238845359</v>
      </c>
      <c r="BZ303" s="5">
        <f t="shared" si="124"/>
        <v>4241.3034067672888</v>
      </c>
      <c r="CA303" s="5">
        <f t="shared" si="98"/>
        <v>2940.0845928346425</v>
      </c>
      <c r="CB303" s="35">
        <f t="shared" si="99"/>
        <v>0.15816396081487794</v>
      </c>
      <c r="CC303" s="5">
        <f t="shared" si="100"/>
        <v>1301.2188139326461</v>
      </c>
      <c r="CD303" s="35">
        <f t="shared" si="101"/>
        <v>7.0000000000000007E-2</v>
      </c>
      <c r="CE303" s="5">
        <f t="shared" si="125"/>
        <v>417374.00220438052</v>
      </c>
      <c r="CF303" s="5">
        <f t="shared" si="126"/>
        <v>846534.41301227186</v>
      </c>
      <c r="CG303" s="5">
        <f t="shared" si="102"/>
        <v>220125.99779561895</v>
      </c>
      <c r="CH303" s="5">
        <f t="shared" si="103"/>
        <v>1263908.4152166524</v>
      </c>
    </row>
    <row r="304" spans="9:86" ht="14.25" customHeight="1">
      <c r="I304" s="150"/>
      <c r="J304" s="2">
        <v>299</v>
      </c>
      <c r="K304" s="118">
        <v>53936</v>
      </c>
      <c r="L304" s="5">
        <f t="shared" si="104"/>
        <v>241099.02741314497</v>
      </c>
      <c r="M304" s="5">
        <f t="shared" si="67"/>
        <v>4789.3246008246488</v>
      </c>
      <c r="N304" s="5">
        <f t="shared" si="68"/>
        <v>3131.7687873592768</v>
      </c>
      <c r="O304" s="35">
        <f t="shared" si="69"/>
        <v>0.15587464558250785</v>
      </c>
      <c r="P304" s="5">
        <f t="shared" si="70"/>
        <v>1657.5558134653718</v>
      </c>
      <c r="Q304" s="35">
        <f t="shared" si="71"/>
        <v>8.2500000000000018E-2</v>
      </c>
      <c r="R304" s="5">
        <f t="shared" si="105"/>
        <v>399532.74137421435</v>
      </c>
      <c r="S304" s="5">
        <f t="shared" si="106"/>
        <v>1032475.3142723558</v>
      </c>
      <c r="T304" s="5">
        <f t="shared" si="72"/>
        <v>237967.2586257857</v>
      </c>
      <c r="U304" s="5">
        <f t="shared" si="73"/>
        <v>1432008.0556465702</v>
      </c>
      <c r="V304" s="150"/>
      <c r="W304" s="2">
        <v>299</v>
      </c>
      <c r="X304" s="118">
        <v>53936</v>
      </c>
      <c r="Y304" s="5">
        <f t="shared" si="107"/>
        <v>236916.52669861598</v>
      </c>
      <c r="Z304" s="5">
        <f t="shared" si="108"/>
        <v>4677.7491584810314</v>
      </c>
      <c r="AA304" s="5">
        <f t="shared" si="74"/>
        <v>3098.3056471569248</v>
      </c>
      <c r="AB304" s="35">
        <f t="shared" si="75"/>
        <v>0.15693150783516149</v>
      </c>
      <c r="AC304" s="5">
        <f t="shared" si="76"/>
        <v>1579.4435113241066</v>
      </c>
      <c r="AD304" s="35">
        <f t="shared" si="77"/>
        <v>0.08</v>
      </c>
      <c r="AE304" s="5">
        <f t="shared" si="109"/>
        <v>403681.77894854097</v>
      </c>
      <c r="AF304" s="5">
        <f t="shared" si="110"/>
        <v>994965.21943728731</v>
      </c>
      <c r="AG304" s="5">
        <f t="shared" si="78"/>
        <v>233818.22105145906</v>
      </c>
      <c r="AH304" s="5">
        <f t="shared" si="79"/>
        <v>1398646.9983858282</v>
      </c>
      <c r="AI304" s="150"/>
      <c r="AJ304" s="2">
        <v>299</v>
      </c>
      <c r="AK304" s="118">
        <v>53936</v>
      </c>
      <c r="AL304" s="5">
        <f t="shared" si="111"/>
        <v>232726.21837281086</v>
      </c>
      <c r="AM304" s="5">
        <f t="shared" si="112"/>
        <v>4567.1280654389093</v>
      </c>
      <c r="AN304" s="5">
        <f t="shared" si="80"/>
        <v>3064.1045717811721</v>
      </c>
      <c r="AO304" s="35">
        <f t="shared" si="81"/>
        <v>0.15799360776134097</v>
      </c>
      <c r="AP304" s="5">
        <f t="shared" si="82"/>
        <v>1503.0234936577369</v>
      </c>
      <c r="AQ304" s="35">
        <f t="shared" si="83"/>
        <v>7.7500000000000013E-2</v>
      </c>
      <c r="AR304" s="5">
        <f t="shared" si="113"/>
        <v>407837.88619897031</v>
      </c>
      <c r="AS304" s="5">
        <f t="shared" si="114"/>
        <v>957733.40536726394</v>
      </c>
      <c r="AT304" s="5">
        <f t="shared" si="84"/>
        <v>229662.11380102969</v>
      </c>
      <c r="AU304" s="5">
        <f t="shared" si="85"/>
        <v>1365571.2915662343</v>
      </c>
      <c r="AV304" s="150"/>
      <c r="AW304" s="2">
        <v>299</v>
      </c>
      <c r="AX304" s="118">
        <v>53936</v>
      </c>
      <c r="AY304" s="5">
        <f t="shared" si="115"/>
        <v>228529.83101144352</v>
      </c>
      <c r="AZ304" s="5">
        <f t="shared" si="116"/>
        <v>4457.4924920239573</v>
      </c>
      <c r="BA304" s="5">
        <f t="shared" si="86"/>
        <v>3029.1810482024357</v>
      </c>
      <c r="BB304" s="35">
        <f t="shared" si="87"/>
        <v>0.15906095242598334</v>
      </c>
      <c r="BC304" s="5">
        <f t="shared" si="88"/>
        <v>1428.3114438215218</v>
      </c>
      <c r="BD304" s="35">
        <f t="shared" si="89"/>
        <v>7.4999999999999997E-2</v>
      </c>
      <c r="BE304" s="5">
        <f t="shared" si="117"/>
        <v>411999.35003675864</v>
      </c>
      <c r="BF304" s="5">
        <f t="shared" si="118"/>
        <v>920790.9050784047</v>
      </c>
      <c r="BG304" s="5">
        <f t="shared" si="90"/>
        <v>225500.64996324107</v>
      </c>
      <c r="BH304" s="5">
        <f t="shared" si="91"/>
        <v>1332790.2551151633</v>
      </c>
      <c r="BI304" s="150"/>
      <c r="BJ304" s="2">
        <v>299</v>
      </c>
      <c r="BK304" s="118">
        <v>53936</v>
      </c>
      <c r="BL304" s="5">
        <f t="shared" si="119"/>
        <v>224329.14645534838</v>
      </c>
      <c r="BM304" s="5">
        <f t="shared" si="120"/>
        <v>4348.8737853582215</v>
      </c>
      <c r="BN304" s="5">
        <f t="shared" si="92"/>
        <v>2993.5518588571585</v>
      </c>
      <c r="BO304" s="35">
        <f t="shared" si="93"/>
        <v>0.16013354873365118</v>
      </c>
      <c r="BP304" s="5">
        <f t="shared" si="94"/>
        <v>1355.3219265010632</v>
      </c>
      <c r="BQ304" s="35">
        <f t="shared" si="95"/>
        <v>7.2500000000000009E-2</v>
      </c>
      <c r="BR304" s="5">
        <f t="shared" si="121"/>
        <v>416164.40540350869</v>
      </c>
      <c r="BS304" s="5">
        <f t="shared" si="122"/>
        <v>884148.85641859961</v>
      </c>
      <c r="BT304" s="5">
        <f t="shared" si="96"/>
        <v>221335.59459649122</v>
      </c>
      <c r="BU304" s="5">
        <f t="shared" si="97"/>
        <v>1300313.2618221082</v>
      </c>
      <c r="BV304" s="150"/>
      <c r="BW304" s="2">
        <v>299</v>
      </c>
      <c r="BX304" s="118">
        <v>53936</v>
      </c>
      <c r="BY304" s="5">
        <f t="shared" si="123"/>
        <v>220125.99779561895</v>
      </c>
      <c r="BZ304" s="5">
        <f t="shared" si="124"/>
        <v>4241.3034067672888</v>
      </c>
      <c r="CA304" s="5">
        <f t="shared" si="98"/>
        <v>2957.2350862928452</v>
      </c>
      <c r="CB304" s="35">
        <f t="shared" si="99"/>
        <v>0.16121140342751655</v>
      </c>
      <c r="CC304" s="5">
        <f t="shared" si="100"/>
        <v>1284.0683204744439</v>
      </c>
      <c r="CD304" s="35">
        <f t="shared" si="101"/>
        <v>7.0000000000000007E-2</v>
      </c>
      <c r="CE304" s="5">
        <f t="shared" si="125"/>
        <v>420331.23729067337</v>
      </c>
      <c r="CF304" s="5">
        <f t="shared" si="126"/>
        <v>847818.48133274633</v>
      </c>
      <c r="CG304" s="5">
        <f t="shared" si="102"/>
        <v>217168.76270932611</v>
      </c>
      <c r="CH304" s="5">
        <f t="shared" si="103"/>
        <v>1268149.7186234198</v>
      </c>
    </row>
    <row r="305" spans="9:86" ht="14.25" customHeight="1">
      <c r="I305" s="150"/>
      <c r="J305" s="2">
        <v>300</v>
      </c>
      <c r="K305" s="118">
        <v>53966</v>
      </c>
      <c r="L305" s="5">
        <f t="shared" si="104"/>
        <v>237967.2586257857</v>
      </c>
      <c r="M305" s="5">
        <f t="shared" si="67"/>
        <v>4789.3246008246488</v>
      </c>
      <c r="N305" s="5">
        <f t="shared" si="68"/>
        <v>3153.2996977723724</v>
      </c>
      <c r="O305" s="35">
        <f t="shared" si="69"/>
        <v>0.15901177578707559</v>
      </c>
      <c r="P305" s="5">
        <f t="shared" si="70"/>
        <v>1636.0249030522766</v>
      </c>
      <c r="Q305" s="35">
        <f t="shared" si="71"/>
        <v>8.249999999999999E-2</v>
      </c>
      <c r="R305" s="5">
        <f t="shared" si="105"/>
        <v>402686.04107198672</v>
      </c>
      <c r="S305" s="5">
        <f t="shared" si="106"/>
        <v>1034111.339175408</v>
      </c>
      <c r="T305" s="5">
        <f t="shared" si="72"/>
        <v>234813.95892801334</v>
      </c>
      <c r="U305" s="5">
        <f t="shared" si="73"/>
        <v>1436797.3802473948</v>
      </c>
      <c r="V305" s="150"/>
      <c r="W305" s="2">
        <v>300</v>
      </c>
      <c r="X305" s="118">
        <v>53966</v>
      </c>
      <c r="Y305" s="5">
        <f t="shared" si="107"/>
        <v>233818.22105145906</v>
      </c>
      <c r="Z305" s="5">
        <f t="shared" si="108"/>
        <v>4677.7491584810314</v>
      </c>
      <c r="AA305" s="5">
        <f t="shared" si="74"/>
        <v>3118.9610181379712</v>
      </c>
      <c r="AB305" s="35">
        <f t="shared" si="75"/>
        <v>0.16007106738451554</v>
      </c>
      <c r="AC305" s="5">
        <f t="shared" si="76"/>
        <v>1558.7881403430604</v>
      </c>
      <c r="AD305" s="35">
        <f t="shared" si="77"/>
        <v>0.08</v>
      </c>
      <c r="AE305" s="5">
        <f t="shared" si="109"/>
        <v>406800.73996667896</v>
      </c>
      <c r="AF305" s="5">
        <f t="shared" si="110"/>
        <v>996524.00757763034</v>
      </c>
      <c r="AG305" s="5">
        <f t="shared" si="78"/>
        <v>230699.26003332107</v>
      </c>
      <c r="AH305" s="5">
        <f t="shared" si="79"/>
        <v>1403324.7475443094</v>
      </c>
      <c r="AI305" s="150"/>
      <c r="AJ305" s="2">
        <v>300</v>
      </c>
      <c r="AK305" s="118">
        <v>53966</v>
      </c>
      <c r="AL305" s="5">
        <f t="shared" si="111"/>
        <v>229662.11380102969</v>
      </c>
      <c r="AM305" s="5">
        <f t="shared" si="112"/>
        <v>4567.1280654389093</v>
      </c>
      <c r="AN305" s="5">
        <f t="shared" si="80"/>
        <v>3083.8935804739258</v>
      </c>
      <c r="AO305" s="35">
        <f t="shared" si="81"/>
        <v>0.16113551492323325</v>
      </c>
      <c r="AP305" s="5">
        <f t="shared" si="82"/>
        <v>1483.2344849649833</v>
      </c>
      <c r="AQ305" s="35">
        <f t="shared" si="83"/>
        <v>7.7499999999999986E-2</v>
      </c>
      <c r="AR305" s="5">
        <f t="shared" si="113"/>
        <v>410921.77977944422</v>
      </c>
      <c r="AS305" s="5">
        <f t="shared" si="114"/>
        <v>959216.63985222892</v>
      </c>
      <c r="AT305" s="5">
        <f t="shared" si="84"/>
        <v>226578.22022055576</v>
      </c>
      <c r="AU305" s="5">
        <f t="shared" si="85"/>
        <v>1370138.419631673</v>
      </c>
      <c r="AV305" s="150"/>
      <c r="AW305" s="2">
        <v>300</v>
      </c>
      <c r="AX305" s="118">
        <v>53966</v>
      </c>
      <c r="AY305" s="5">
        <f t="shared" si="115"/>
        <v>225500.64996324107</v>
      </c>
      <c r="AZ305" s="5">
        <f t="shared" si="116"/>
        <v>4457.4924920239573</v>
      </c>
      <c r="BA305" s="5">
        <f t="shared" si="86"/>
        <v>3048.113429753701</v>
      </c>
      <c r="BB305" s="35">
        <f t="shared" si="87"/>
        <v>0.16220512518703117</v>
      </c>
      <c r="BC305" s="5">
        <f t="shared" si="88"/>
        <v>1409.3790622702566</v>
      </c>
      <c r="BD305" s="35">
        <f t="shared" si="89"/>
        <v>7.4999999999999997E-2</v>
      </c>
      <c r="BE305" s="5">
        <f t="shared" si="117"/>
        <v>415047.46346651233</v>
      </c>
      <c r="BF305" s="5">
        <f t="shared" si="118"/>
        <v>922200.28414067498</v>
      </c>
      <c r="BG305" s="5">
        <f t="shared" si="90"/>
        <v>222452.53653348738</v>
      </c>
      <c r="BH305" s="5">
        <f t="shared" si="91"/>
        <v>1337247.7476071874</v>
      </c>
      <c r="BI305" s="150"/>
      <c r="BJ305" s="2">
        <v>300</v>
      </c>
      <c r="BK305" s="118">
        <v>53966</v>
      </c>
      <c r="BL305" s="5">
        <f t="shared" si="119"/>
        <v>221335.59459649122</v>
      </c>
      <c r="BM305" s="5">
        <f t="shared" si="120"/>
        <v>4348.8737853582215</v>
      </c>
      <c r="BN305" s="5">
        <f t="shared" si="92"/>
        <v>3011.6379013377536</v>
      </c>
      <c r="BO305" s="35">
        <f t="shared" si="93"/>
        <v>0.16327990480671634</v>
      </c>
      <c r="BP305" s="5">
        <f t="shared" si="94"/>
        <v>1337.2358840204679</v>
      </c>
      <c r="BQ305" s="35">
        <f t="shared" si="95"/>
        <v>7.2500000000000009E-2</v>
      </c>
      <c r="BR305" s="5">
        <f t="shared" si="121"/>
        <v>419176.04330484645</v>
      </c>
      <c r="BS305" s="5">
        <f t="shared" si="122"/>
        <v>885486.09230262006</v>
      </c>
      <c r="BT305" s="5">
        <f t="shared" si="96"/>
        <v>218323.95669515347</v>
      </c>
      <c r="BU305" s="5">
        <f t="shared" si="97"/>
        <v>1304662.1356074666</v>
      </c>
      <c r="BV305" s="150"/>
      <c r="BW305" s="2">
        <v>300</v>
      </c>
      <c r="BX305" s="118">
        <v>53966</v>
      </c>
      <c r="BY305" s="5">
        <f t="shared" si="123"/>
        <v>217168.76270932611</v>
      </c>
      <c r="BZ305" s="5">
        <f t="shared" si="124"/>
        <v>4241.3034067672888</v>
      </c>
      <c r="CA305" s="5">
        <f t="shared" si="98"/>
        <v>2974.4856242962196</v>
      </c>
      <c r="CB305" s="35">
        <f t="shared" si="99"/>
        <v>0.16435986025913751</v>
      </c>
      <c r="CC305" s="5">
        <f t="shared" si="100"/>
        <v>1266.817782471069</v>
      </c>
      <c r="CD305" s="35">
        <f t="shared" si="101"/>
        <v>7.0000000000000007E-2</v>
      </c>
      <c r="CE305" s="5">
        <f t="shared" si="125"/>
        <v>423305.72291496961</v>
      </c>
      <c r="CF305" s="5">
        <f t="shared" si="126"/>
        <v>849085.29911521741</v>
      </c>
      <c r="CG305" s="5">
        <f t="shared" si="102"/>
        <v>214194.2770850299</v>
      </c>
      <c r="CH305" s="5">
        <f t="shared" si="103"/>
        <v>1272391.0220301871</v>
      </c>
    </row>
    <row r="306" spans="9:86" ht="14.25" customHeight="1">
      <c r="I306" s="150"/>
      <c r="J306" s="2">
        <v>301</v>
      </c>
      <c r="K306" s="118">
        <v>53997</v>
      </c>
      <c r="L306" s="5">
        <f t="shared" si="104"/>
        <v>234813.95892801334</v>
      </c>
      <c r="M306" s="5">
        <f t="shared" si="67"/>
        <v>4789.3246008246488</v>
      </c>
      <c r="N306" s="5">
        <f t="shared" si="68"/>
        <v>3174.978633194557</v>
      </c>
      <c r="O306" s="35">
        <f t="shared" si="69"/>
        <v>0.16225501998377739</v>
      </c>
      <c r="P306" s="5">
        <f t="shared" si="70"/>
        <v>1614.3459676300918</v>
      </c>
      <c r="Q306" s="35">
        <f t="shared" si="71"/>
        <v>8.2500000000000004E-2</v>
      </c>
      <c r="R306" s="5">
        <f t="shared" si="105"/>
        <v>405861.0197051813</v>
      </c>
      <c r="S306" s="5">
        <f t="shared" si="106"/>
        <v>1035725.685143038</v>
      </c>
      <c r="T306" s="5">
        <f t="shared" si="72"/>
        <v>231638.98029481879</v>
      </c>
      <c r="U306" s="5">
        <f t="shared" si="73"/>
        <v>1441586.7048482194</v>
      </c>
      <c r="V306" s="150"/>
      <c r="W306" s="2">
        <v>301</v>
      </c>
      <c r="X306" s="118">
        <v>53997</v>
      </c>
      <c r="Y306" s="5">
        <f t="shared" si="107"/>
        <v>230699.26003332107</v>
      </c>
      <c r="Z306" s="5">
        <f t="shared" si="108"/>
        <v>4677.7491584810314</v>
      </c>
      <c r="AA306" s="5">
        <f t="shared" si="74"/>
        <v>3139.7540915922241</v>
      </c>
      <c r="AB306" s="35">
        <f t="shared" si="75"/>
        <v>0.16331673146097131</v>
      </c>
      <c r="AC306" s="5">
        <f t="shared" si="76"/>
        <v>1537.9950668888073</v>
      </c>
      <c r="AD306" s="35">
        <f t="shared" si="77"/>
        <v>0.08</v>
      </c>
      <c r="AE306" s="5">
        <f t="shared" si="109"/>
        <v>409940.49405827117</v>
      </c>
      <c r="AF306" s="5">
        <f t="shared" si="110"/>
        <v>998062.00264451921</v>
      </c>
      <c r="AG306" s="5">
        <f t="shared" si="78"/>
        <v>227559.50594172886</v>
      </c>
      <c r="AH306" s="5">
        <f t="shared" si="79"/>
        <v>1408002.4967027903</v>
      </c>
      <c r="AI306" s="150"/>
      <c r="AJ306" s="2">
        <v>301</v>
      </c>
      <c r="AK306" s="118">
        <v>53997</v>
      </c>
      <c r="AL306" s="5">
        <f t="shared" si="111"/>
        <v>226578.22022055576</v>
      </c>
      <c r="AM306" s="5">
        <f t="shared" si="112"/>
        <v>4567.1280654389093</v>
      </c>
      <c r="AN306" s="5">
        <f t="shared" si="80"/>
        <v>3103.8103931811534</v>
      </c>
      <c r="AO306" s="35">
        <f t="shared" si="81"/>
        <v>0.16438351701199749</v>
      </c>
      <c r="AP306" s="5">
        <f t="shared" si="82"/>
        <v>1463.3176722577559</v>
      </c>
      <c r="AQ306" s="35">
        <f t="shared" si="83"/>
        <v>7.7499999999999999E-2</v>
      </c>
      <c r="AR306" s="5">
        <f t="shared" si="113"/>
        <v>414025.59017262538</v>
      </c>
      <c r="AS306" s="5">
        <f t="shared" si="114"/>
        <v>960679.9575244867</v>
      </c>
      <c r="AT306" s="5">
        <f t="shared" si="84"/>
        <v>223474.40982737459</v>
      </c>
      <c r="AU306" s="5">
        <f t="shared" si="85"/>
        <v>1374705.547697112</v>
      </c>
      <c r="AV306" s="150"/>
      <c r="AW306" s="2">
        <v>301</v>
      </c>
      <c r="AX306" s="118">
        <v>53997</v>
      </c>
      <c r="AY306" s="5">
        <f t="shared" si="115"/>
        <v>222452.53653348738</v>
      </c>
      <c r="AZ306" s="5">
        <f t="shared" si="116"/>
        <v>4457.4924920239573</v>
      </c>
      <c r="BA306" s="5">
        <f t="shared" si="86"/>
        <v>3067.1641386896613</v>
      </c>
      <c r="BB306" s="35">
        <f t="shared" si="87"/>
        <v>0.16545538314747546</v>
      </c>
      <c r="BC306" s="5">
        <f t="shared" si="88"/>
        <v>1390.328353334296</v>
      </c>
      <c r="BD306" s="35">
        <f t="shared" si="89"/>
        <v>7.4999999999999997E-2</v>
      </c>
      <c r="BE306" s="5">
        <f t="shared" si="117"/>
        <v>418114.62760520197</v>
      </c>
      <c r="BF306" s="5">
        <f t="shared" si="118"/>
        <v>923590.61249400931</v>
      </c>
      <c r="BG306" s="5">
        <f t="shared" si="90"/>
        <v>219385.37239479771</v>
      </c>
      <c r="BH306" s="5">
        <f t="shared" si="91"/>
        <v>1341705.2400992112</v>
      </c>
      <c r="BI306" s="150"/>
      <c r="BJ306" s="2">
        <v>301</v>
      </c>
      <c r="BK306" s="118">
        <v>53997</v>
      </c>
      <c r="BL306" s="5">
        <f t="shared" si="119"/>
        <v>218323.95669515347</v>
      </c>
      <c r="BM306" s="5">
        <f t="shared" si="120"/>
        <v>4348.8737853582215</v>
      </c>
      <c r="BN306" s="5">
        <f t="shared" si="92"/>
        <v>3029.8332136583358</v>
      </c>
      <c r="BO306" s="35">
        <f t="shared" si="93"/>
        <v>0.16653233623219293</v>
      </c>
      <c r="BP306" s="5">
        <f t="shared" si="94"/>
        <v>1319.0405716998855</v>
      </c>
      <c r="BQ306" s="35">
        <f t="shared" si="95"/>
        <v>7.2499999999999995E-2</v>
      </c>
      <c r="BR306" s="5">
        <f t="shared" si="121"/>
        <v>422205.87651850481</v>
      </c>
      <c r="BS306" s="5">
        <f t="shared" si="122"/>
        <v>886805.13287431991</v>
      </c>
      <c r="BT306" s="5">
        <f t="shared" si="96"/>
        <v>215294.12348149513</v>
      </c>
      <c r="BU306" s="5">
        <f t="shared" si="97"/>
        <v>1309011.0093928247</v>
      </c>
      <c r="BV306" s="150"/>
      <c r="BW306" s="2">
        <v>301</v>
      </c>
      <c r="BX306" s="118">
        <v>53997</v>
      </c>
      <c r="BY306" s="5">
        <f t="shared" si="123"/>
        <v>214194.2770850299</v>
      </c>
      <c r="BZ306" s="5">
        <f t="shared" si="124"/>
        <v>4241.3034067672888</v>
      </c>
      <c r="CA306" s="5">
        <f t="shared" si="98"/>
        <v>2991.8367904379475</v>
      </c>
      <c r="CB306" s="35">
        <f t="shared" si="99"/>
        <v>0.16761438248419278</v>
      </c>
      <c r="CC306" s="5">
        <f t="shared" si="100"/>
        <v>1249.4666163293412</v>
      </c>
      <c r="CD306" s="35">
        <f t="shared" si="101"/>
        <v>7.0000000000000007E-2</v>
      </c>
      <c r="CE306" s="5">
        <f t="shared" si="125"/>
        <v>426297.55970540753</v>
      </c>
      <c r="CF306" s="5">
        <f t="shared" si="126"/>
        <v>850334.76573154679</v>
      </c>
      <c r="CG306" s="5">
        <f t="shared" si="102"/>
        <v>211202.44029459194</v>
      </c>
      <c r="CH306" s="5">
        <f t="shared" si="103"/>
        <v>1276632.3254369544</v>
      </c>
    </row>
    <row r="307" spans="9:86" ht="14.25" customHeight="1">
      <c r="I307" s="150"/>
      <c r="J307" s="2">
        <v>302</v>
      </c>
      <c r="K307" s="118">
        <v>54027</v>
      </c>
      <c r="L307" s="5">
        <f t="shared" si="104"/>
        <v>231638.98029481879</v>
      </c>
      <c r="M307" s="5">
        <f t="shared" si="67"/>
        <v>4789.3246008246488</v>
      </c>
      <c r="N307" s="5">
        <f t="shared" si="68"/>
        <v>3196.8066112977695</v>
      </c>
      <c r="O307" s="35">
        <f t="shared" si="69"/>
        <v>0.16560977468795779</v>
      </c>
      <c r="P307" s="5">
        <f t="shared" si="70"/>
        <v>1592.5179895268791</v>
      </c>
      <c r="Q307" s="35">
        <f t="shared" si="71"/>
        <v>8.2500000000000004E-2</v>
      </c>
      <c r="R307" s="5">
        <f t="shared" si="105"/>
        <v>409057.82631647907</v>
      </c>
      <c r="S307" s="5">
        <f t="shared" si="106"/>
        <v>1037318.2031325649</v>
      </c>
      <c r="T307" s="5">
        <f t="shared" si="72"/>
        <v>228442.17368352102</v>
      </c>
      <c r="U307" s="5">
        <f t="shared" si="73"/>
        <v>1446376.029449044</v>
      </c>
      <c r="V307" s="150"/>
      <c r="W307" s="2">
        <v>302</v>
      </c>
      <c r="X307" s="118">
        <v>54027</v>
      </c>
      <c r="Y307" s="5">
        <f t="shared" si="107"/>
        <v>227559.50594172886</v>
      </c>
      <c r="Z307" s="5">
        <f t="shared" si="108"/>
        <v>4677.7491584810314</v>
      </c>
      <c r="AA307" s="5">
        <f t="shared" si="74"/>
        <v>3160.6857855361723</v>
      </c>
      <c r="AB307" s="35">
        <f t="shared" si="75"/>
        <v>0.1666738959968842</v>
      </c>
      <c r="AC307" s="5">
        <f t="shared" si="76"/>
        <v>1517.0633729448591</v>
      </c>
      <c r="AD307" s="35">
        <f t="shared" si="77"/>
        <v>0.08</v>
      </c>
      <c r="AE307" s="5">
        <f t="shared" si="109"/>
        <v>413101.17984380736</v>
      </c>
      <c r="AF307" s="5">
        <f t="shared" si="110"/>
        <v>999579.06601746404</v>
      </c>
      <c r="AG307" s="5">
        <f t="shared" si="78"/>
        <v>224398.8201561927</v>
      </c>
      <c r="AH307" s="5">
        <f t="shared" si="79"/>
        <v>1412680.2458612714</v>
      </c>
      <c r="AI307" s="150"/>
      <c r="AJ307" s="2">
        <v>302</v>
      </c>
      <c r="AK307" s="118">
        <v>54027</v>
      </c>
      <c r="AL307" s="5">
        <f t="shared" si="111"/>
        <v>223474.40982737459</v>
      </c>
      <c r="AM307" s="5">
        <f t="shared" si="112"/>
        <v>4567.1280654389093</v>
      </c>
      <c r="AN307" s="5">
        <f t="shared" si="80"/>
        <v>3123.8558353037815</v>
      </c>
      <c r="AO307" s="35">
        <f t="shared" si="81"/>
        <v>0.16774300937902503</v>
      </c>
      <c r="AP307" s="5">
        <f t="shared" si="82"/>
        <v>1443.2722301351275</v>
      </c>
      <c r="AQ307" s="35">
        <f t="shared" si="83"/>
        <v>7.7499999999999999E-2</v>
      </c>
      <c r="AR307" s="5">
        <f t="shared" si="113"/>
        <v>417149.44600792916</v>
      </c>
      <c r="AS307" s="5">
        <f t="shared" si="114"/>
        <v>962123.22975462186</v>
      </c>
      <c r="AT307" s="5">
        <f t="shared" si="84"/>
        <v>220350.55399207081</v>
      </c>
      <c r="AU307" s="5">
        <f t="shared" si="85"/>
        <v>1379272.6757625509</v>
      </c>
      <c r="AV307" s="150"/>
      <c r="AW307" s="2">
        <v>302</v>
      </c>
      <c r="AX307" s="118">
        <v>54027</v>
      </c>
      <c r="AY307" s="5">
        <f t="shared" si="115"/>
        <v>219385.37239479771</v>
      </c>
      <c r="AZ307" s="5">
        <f t="shared" si="116"/>
        <v>4457.4924920239573</v>
      </c>
      <c r="BA307" s="5">
        <f t="shared" si="86"/>
        <v>3086.3339145564714</v>
      </c>
      <c r="BB307" s="35">
        <f t="shared" si="87"/>
        <v>0.16881712107965449</v>
      </c>
      <c r="BC307" s="5">
        <f t="shared" si="88"/>
        <v>1371.1585774674857</v>
      </c>
      <c r="BD307" s="35">
        <f t="shared" si="89"/>
        <v>7.4999999999999997E-2</v>
      </c>
      <c r="BE307" s="5">
        <f t="shared" si="117"/>
        <v>421200.96151975845</v>
      </c>
      <c r="BF307" s="5">
        <f t="shared" si="118"/>
        <v>924961.77107147675</v>
      </c>
      <c r="BG307" s="5">
        <f t="shared" si="90"/>
        <v>216299.03848024123</v>
      </c>
      <c r="BH307" s="5">
        <f t="shared" si="91"/>
        <v>1346162.7325912351</v>
      </c>
      <c r="BI307" s="150"/>
      <c r="BJ307" s="2">
        <v>302</v>
      </c>
      <c r="BK307" s="118">
        <v>54027</v>
      </c>
      <c r="BL307" s="5">
        <f t="shared" si="119"/>
        <v>215294.12348149513</v>
      </c>
      <c r="BM307" s="5">
        <f t="shared" si="120"/>
        <v>4348.8737853582215</v>
      </c>
      <c r="BN307" s="5">
        <f t="shared" si="92"/>
        <v>3048.1384559908552</v>
      </c>
      <c r="BO307" s="35">
        <f t="shared" si="93"/>
        <v>0.16989623720516536</v>
      </c>
      <c r="BP307" s="5">
        <f t="shared" si="94"/>
        <v>1300.7353293673664</v>
      </c>
      <c r="BQ307" s="35">
        <f t="shared" si="95"/>
        <v>7.2499999999999995E-2</v>
      </c>
      <c r="BR307" s="5">
        <f t="shared" si="121"/>
        <v>425254.01497449569</v>
      </c>
      <c r="BS307" s="5">
        <f t="shared" si="122"/>
        <v>888105.86820368725</v>
      </c>
      <c r="BT307" s="5">
        <f t="shared" si="96"/>
        <v>212245.98502550428</v>
      </c>
      <c r="BU307" s="5">
        <f t="shared" si="97"/>
        <v>1313359.8831781829</v>
      </c>
      <c r="BV307" s="150"/>
      <c r="BW307" s="2">
        <v>302</v>
      </c>
      <c r="BX307" s="118">
        <v>54027</v>
      </c>
      <c r="BY307" s="5">
        <f t="shared" si="123"/>
        <v>211202.44029459194</v>
      </c>
      <c r="BZ307" s="5">
        <f t="shared" si="124"/>
        <v>4241.3034067672888</v>
      </c>
      <c r="CA307" s="5">
        <f t="shared" si="98"/>
        <v>3009.2891717155026</v>
      </c>
      <c r="CB307" s="35">
        <f t="shared" si="99"/>
        <v>0.17098036372220224</v>
      </c>
      <c r="CC307" s="5">
        <f t="shared" si="100"/>
        <v>1232.0142350517865</v>
      </c>
      <c r="CD307" s="35">
        <f t="shared" si="101"/>
        <v>7.0000000000000007E-2</v>
      </c>
      <c r="CE307" s="5">
        <f t="shared" si="125"/>
        <v>429306.84887712303</v>
      </c>
      <c r="CF307" s="5">
        <f t="shared" si="126"/>
        <v>851566.77996659861</v>
      </c>
      <c r="CG307" s="5">
        <f t="shared" si="102"/>
        <v>208193.15112287644</v>
      </c>
      <c r="CH307" s="5">
        <f t="shared" si="103"/>
        <v>1280873.6288437217</v>
      </c>
    </row>
    <row r="308" spans="9:86" ht="14.25" customHeight="1">
      <c r="I308" s="150"/>
      <c r="J308" s="2">
        <v>303</v>
      </c>
      <c r="K308" s="118">
        <v>54058</v>
      </c>
      <c r="L308" s="5">
        <f t="shared" si="104"/>
        <v>228442.17368352102</v>
      </c>
      <c r="M308" s="5">
        <f t="shared" si="67"/>
        <v>4789.3246008246488</v>
      </c>
      <c r="N308" s="5">
        <f t="shared" si="68"/>
        <v>3218.7846567504421</v>
      </c>
      <c r="O308" s="35">
        <f t="shared" si="69"/>
        <v>0.16908180857408645</v>
      </c>
      <c r="P308" s="5">
        <f t="shared" si="70"/>
        <v>1570.5399440742069</v>
      </c>
      <c r="Q308" s="35">
        <f t="shared" si="71"/>
        <v>8.2500000000000004E-2</v>
      </c>
      <c r="R308" s="5">
        <f t="shared" si="105"/>
        <v>412276.61097322952</v>
      </c>
      <c r="S308" s="5">
        <f t="shared" si="106"/>
        <v>1038888.7430766391</v>
      </c>
      <c r="T308" s="5">
        <f t="shared" si="72"/>
        <v>225223.38902677057</v>
      </c>
      <c r="U308" s="5">
        <f t="shared" si="73"/>
        <v>1451165.3540498686</v>
      </c>
      <c r="V308" s="150"/>
      <c r="W308" s="2">
        <v>303</v>
      </c>
      <c r="X308" s="118">
        <v>54058</v>
      </c>
      <c r="Y308" s="5">
        <f t="shared" si="107"/>
        <v>224398.8201561927</v>
      </c>
      <c r="Z308" s="5">
        <f t="shared" si="108"/>
        <v>4677.7491584810314</v>
      </c>
      <c r="AA308" s="5">
        <f t="shared" si="74"/>
        <v>3181.7570241064132</v>
      </c>
      <c r="AB308" s="35">
        <f t="shared" si="75"/>
        <v>0.17014832904513949</v>
      </c>
      <c r="AC308" s="5">
        <f t="shared" si="76"/>
        <v>1495.992134374618</v>
      </c>
      <c r="AD308" s="35">
        <f t="shared" si="77"/>
        <v>0.08</v>
      </c>
      <c r="AE308" s="5">
        <f t="shared" si="109"/>
        <v>416282.93686791376</v>
      </c>
      <c r="AF308" s="5">
        <f t="shared" si="110"/>
        <v>1001075.0581518386</v>
      </c>
      <c r="AG308" s="5">
        <f t="shared" si="78"/>
        <v>221217.06313208627</v>
      </c>
      <c r="AH308" s="5">
        <f t="shared" si="79"/>
        <v>1417357.9950197523</v>
      </c>
      <c r="AI308" s="150"/>
      <c r="AJ308" s="2">
        <v>303</v>
      </c>
      <c r="AK308" s="118">
        <v>54058</v>
      </c>
      <c r="AL308" s="5">
        <f t="shared" si="111"/>
        <v>220350.55399207081</v>
      </c>
      <c r="AM308" s="5">
        <f t="shared" si="112"/>
        <v>4567.1280654389093</v>
      </c>
      <c r="AN308" s="5">
        <f t="shared" si="80"/>
        <v>3144.0307375734519</v>
      </c>
      <c r="AO308" s="35">
        <f t="shared" si="81"/>
        <v>0.17121975945764611</v>
      </c>
      <c r="AP308" s="5">
        <f t="shared" si="82"/>
        <v>1423.0973278654574</v>
      </c>
      <c r="AQ308" s="35">
        <f t="shared" si="83"/>
        <v>7.7499999999999999E-2</v>
      </c>
      <c r="AR308" s="5">
        <f t="shared" si="113"/>
        <v>420293.47674550262</v>
      </c>
      <c r="AS308" s="5">
        <f t="shared" si="114"/>
        <v>963546.32708248729</v>
      </c>
      <c r="AT308" s="5">
        <f t="shared" si="84"/>
        <v>217206.52325449736</v>
      </c>
      <c r="AU308" s="5">
        <f t="shared" si="85"/>
        <v>1383839.8038279898</v>
      </c>
      <c r="AV308" s="150"/>
      <c r="AW308" s="2">
        <v>303</v>
      </c>
      <c r="AX308" s="118">
        <v>54058</v>
      </c>
      <c r="AY308" s="5">
        <f t="shared" si="115"/>
        <v>216299.03848024123</v>
      </c>
      <c r="AZ308" s="5">
        <f t="shared" si="116"/>
        <v>4457.4924920239573</v>
      </c>
      <c r="BA308" s="5">
        <f t="shared" si="86"/>
        <v>3105.6235015224497</v>
      </c>
      <c r="BB308" s="35">
        <f t="shared" si="87"/>
        <v>0.17229610579925789</v>
      </c>
      <c r="BC308" s="5">
        <f t="shared" si="88"/>
        <v>1351.8689905015076</v>
      </c>
      <c r="BD308" s="35">
        <f t="shared" si="89"/>
        <v>7.4999999999999997E-2</v>
      </c>
      <c r="BE308" s="5">
        <f t="shared" si="117"/>
        <v>424306.58502128092</v>
      </c>
      <c r="BF308" s="5">
        <f t="shared" si="118"/>
        <v>926313.64006197825</v>
      </c>
      <c r="BG308" s="5">
        <f t="shared" si="90"/>
        <v>213193.41497871879</v>
      </c>
      <c r="BH308" s="5">
        <f t="shared" si="91"/>
        <v>1350620.2250832592</v>
      </c>
      <c r="BI308" s="150"/>
      <c r="BJ308" s="2">
        <v>303</v>
      </c>
      <c r="BK308" s="118">
        <v>54058</v>
      </c>
      <c r="BL308" s="5">
        <f t="shared" si="119"/>
        <v>212245.98502550428</v>
      </c>
      <c r="BM308" s="5">
        <f t="shared" si="120"/>
        <v>4348.8737853582215</v>
      </c>
      <c r="BN308" s="5">
        <f t="shared" si="92"/>
        <v>3066.5542924957999</v>
      </c>
      <c r="BO308" s="35">
        <f t="shared" si="93"/>
        <v>0.1733773739254843</v>
      </c>
      <c r="BP308" s="5">
        <f t="shared" si="94"/>
        <v>1282.3194928624216</v>
      </c>
      <c r="BQ308" s="35">
        <f t="shared" si="95"/>
        <v>7.2499999999999995E-2</v>
      </c>
      <c r="BR308" s="5">
        <f t="shared" si="121"/>
        <v>428320.56926699152</v>
      </c>
      <c r="BS308" s="5">
        <f t="shared" si="122"/>
        <v>889388.18769654969</v>
      </c>
      <c r="BT308" s="5">
        <f t="shared" si="96"/>
        <v>209179.43073300848</v>
      </c>
      <c r="BU308" s="5">
        <f t="shared" si="97"/>
        <v>1317708.7569635413</v>
      </c>
      <c r="BV308" s="150"/>
      <c r="BW308" s="2">
        <v>303</v>
      </c>
      <c r="BX308" s="118">
        <v>54058</v>
      </c>
      <c r="BY308" s="5">
        <f t="shared" si="123"/>
        <v>208193.15112287644</v>
      </c>
      <c r="BZ308" s="5">
        <f t="shared" si="124"/>
        <v>4241.3034067672888</v>
      </c>
      <c r="CA308" s="5">
        <f t="shared" si="98"/>
        <v>3026.8433585505095</v>
      </c>
      <c r="CB308" s="35">
        <f t="shared" si="99"/>
        <v>0.17446356955886916</v>
      </c>
      <c r="CC308" s="5">
        <f t="shared" si="100"/>
        <v>1214.4600482167793</v>
      </c>
      <c r="CD308" s="35">
        <f t="shared" si="101"/>
        <v>7.0000000000000007E-2</v>
      </c>
      <c r="CE308" s="5">
        <f t="shared" si="125"/>
        <v>432333.69223567354</v>
      </c>
      <c r="CF308" s="5">
        <f t="shared" si="126"/>
        <v>852781.24001481535</v>
      </c>
      <c r="CG308" s="5">
        <f t="shared" si="102"/>
        <v>205166.30776432593</v>
      </c>
      <c r="CH308" s="5">
        <f t="shared" si="103"/>
        <v>1285114.932250489</v>
      </c>
    </row>
    <row r="309" spans="9:86" ht="14.25" customHeight="1">
      <c r="I309" s="150"/>
      <c r="J309" s="2">
        <v>304</v>
      </c>
      <c r="K309" s="118">
        <v>54089</v>
      </c>
      <c r="L309" s="5">
        <f t="shared" si="104"/>
        <v>225223.38902677057</v>
      </c>
      <c r="M309" s="5">
        <f t="shared" si="67"/>
        <v>4789.3246008246488</v>
      </c>
      <c r="N309" s="5">
        <f t="shared" si="68"/>
        <v>3240.9138012656013</v>
      </c>
      <c r="O309" s="35">
        <f t="shared" si="69"/>
        <v>0.17267729512126534</v>
      </c>
      <c r="P309" s="5">
        <f t="shared" si="70"/>
        <v>1548.4107995590477</v>
      </c>
      <c r="Q309" s="35">
        <f t="shared" si="71"/>
        <v>8.2500000000000004E-2</v>
      </c>
      <c r="R309" s="5">
        <f t="shared" si="105"/>
        <v>415517.5247744951</v>
      </c>
      <c r="S309" s="5">
        <f t="shared" si="106"/>
        <v>1040437.1538761982</v>
      </c>
      <c r="T309" s="5">
        <f t="shared" si="72"/>
        <v>221982.47522550498</v>
      </c>
      <c r="U309" s="5">
        <f t="shared" si="73"/>
        <v>1455954.6786506933</v>
      </c>
      <c r="V309" s="150"/>
      <c r="W309" s="2">
        <v>304</v>
      </c>
      <c r="X309" s="118">
        <v>54089</v>
      </c>
      <c r="Y309" s="5">
        <f t="shared" si="107"/>
        <v>221217.06313208627</v>
      </c>
      <c r="Z309" s="5">
        <f t="shared" si="108"/>
        <v>4677.7491584810314</v>
      </c>
      <c r="AA309" s="5">
        <f t="shared" si="74"/>
        <v>3202.9687376004558</v>
      </c>
      <c r="AB309" s="35">
        <f t="shared" si="75"/>
        <v>0.17374620342127939</v>
      </c>
      <c r="AC309" s="5">
        <f t="shared" si="76"/>
        <v>1474.7804208805753</v>
      </c>
      <c r="AD309" s="35">
        <f t="shared" si="77"/>
        <v>0.08</v>
      </c>
      <c r="AE309" s="5">
        <f t="shared" si="109"/>
        <v>419485.90560551418</v>
      </c>
      <c r="AF309" s="5">
        <f t="shared" si="110"/>
        <v>1002549.8385727191</v>
      </c>
      <c r="AG309" s="5">
        <f t="shared" si="78"/>
        <v>218014.09439448582</v>
      </c>
      <c r="AH309" s="5">
        <f t="shared" si="79"/>
        <v>1422035.7441782332</v>
      </c>
      <c r="AI309" s="150"/>
      <c r="AJ309" s="2">
        <v>304</v>
      </c>
      <c r="AK309" s="118">
        <v>54089</v>
      </c>
      <c r="AL309" s="5">
        <f t="shared" si="111"/>
        <v>217206.52325449736</v>
      </c>
      <c r="AM309" s="5">
        <f t="shared" si="112"/>
        <v>4567.1280654389093</v>
      </c>
      <c r="AN309" s="5">
        <f t="shared" si="80"/>
        <v>3164.3359360869472</v>
      </c>
      <c r="AO309" s="35">
        <f t="shared" si="81"/>
        <v>0.17481993940187585</v>
      </c>
      <c r="AP309" s="5">
        <f t="shared" si="82"/>
        <v>1402.7921293519621</v>
      </c>
      <c r="AQ309" s="35">
        <f t="shared" si="83"/>
        <v>7.7499999999999999E-2</v>
      </c>
      <c r="AR309" s="5">
        <f t="shared" si="113"/>
        <v>423457.81268158957</v>
      </c>
      <c r="AS309" s="5">
        <f t="shared" si="114"/>
        <v>964949.11921183928</v>
      </c>
      <c r="AT309" s="5">
        <f t="shared" si="84"/>
        <v>214042.1873184104</v>
      </c>
      <c r="AU309" s="5">
        <f t="shared" si="85"/>
        <v>1388406.9318934288</v>
      </c>
      <c r="AV309" s="150"/>
      <c r="AW309" s="2">
        <v>304</v>
      </c>
      <c r="AX309" s="118">
        <v>54089</v>
      </c>
      <c r="AY309" s="5">
        <f t="shared" si="115"/>
        <v>213193.41497871879</v>
      </c>
      <c r="AZ309" s="5">
        <f t="shared" si="116"/>
        <v>4457.4924920239573</v>
      </c>
      <c r="BA309" s="5">
        <f t="shared" si="86"/>
        <v>3125.0336484069649</v>
      </c>
      <c r="BB309" s="35">
        <f t="shared" si="87"/>
        <v>0.17589850880069119</v>
      </c>
      <c r="BC309" s="5">
        <f t="shared" si="88"/>
        <v>1332.4588436169925</v>
      </c>
      <c r="BD309" s="35">
        <f t="shared" si="89"/>
        <v>7.5000000000000011E-2</v>
      </c>
      <c r="BE309" s="5">
        <f t="shared" si="117"/>
        <v>427431.61866968789</v>
      </c>
      <c r="BF309" s="5">
        <f t="shared" si="118"/>
        <v>927646.09890559525</v>
      </c>
      <c r="BG309" s="5">
        <f t="shared" si="90"/>
        <v>210068.38133031182</v>
      </c>
      <c r="BH309" s="5">
        <f t="shared" si="91"/>
        <v>1355077.7175752833</v>
      </c>
      <c r="BI309" s="150"/>
      <c r="BJ309" s="2">
        <v>304</v>
      </c>
      <c r="BK309" s="118">
        <v>54089</v>
      </c>
      <c r="BL309" s="5">
        <f t="shared" si="119"/>
        <v>209179.43073300848</v>
      </c>
      <c r="BM309" s="5">
        <f t="shared" si="120"/>
        <v>4348.8737853582215</v>
      </c>
      <c r="BN309" s="5">
        <f t="shared" si="92"/>
        <v>3085.0813913462953</v>
      </c>
      <c r="BO309" s="35">
        <f t="shared" si="93"/>
        <v>0.17698191722975007</v>
      </c>
      <c r="BP309" s="5">
        <f t="shared" si="94"/>
        <v>1263.7923940119263</v>
      </c>
      <c r="BQ309" s="35">
        <f t="shared" si="95"/>
        <v>7.2499999999999995E-2</v>
      </c>
      <c r="BR309" s="5">
        <f t="shared" si="121"/>
        <v>431405.65065833781</v>
      </c>
      <c r="BS309" s="5">
        <f t="shared" si="122"/>
        <v>890651.98009056167</v>
      </c>
      <c r="BT309" s="5">
        <f t="shared" si="96"/>
        <v>206094.34934166219</v>
      </c>
      <c r="BU309" s="5">
        <f t="shared" si="97"/>
        <v>1322057.6307488994</v>
      </c>
      <c r="BV309" s="150"/>
      <c r="BW309" s="2">
        <v>304</v>
      </c>
      <c r="BX309" s="118">
        <v>54089</v>
      </c>
      <c r="BY309" s="5">
        <f t="shared" si="123"/>
        <v>205166.30776432593</v>
      </c>
      <c r="BZ309" s="5">
        <f t="shared" si="124"/>
        <v>4241.3034067672888</v>
      </c>
      <c r="CA309" s="5">
        <f t="shared" si="98"/>
        <v>3044.499944808721</v>
      </c>
      <c r="CB309" s="35">
        <f t="shared" si="99"/>
        <v>0.17807017017468177</v>
      </c>
      <c r="CC309" s="5">
        <f t="shared" si="100"/>
        <v>1196.8034619585681</v>
      </c>
      <c r="CD309" s="35">
        <f t="shared" si="101"/>
        <v>7.0000000000000007E-2</v>
      </c>
      <c r="CE309" s="5">
        <f t="shared" si="125"/>
        <v>435378.19218048226</v>
      </c>
      <c r="CF309" s="5">
        <f t="shared" si="126"/>
        <v>853978.04347677389</v>
      </c>
      <c r="CG309" s="5">
        <f t="shared" si="102"/>
        <v>202121.80781951721</v>
      </c>
      <c r="CH309" s="5">
        <f t="shared" si="103"/>
        <v>1289356.2356572561</v>
      </c>
    </row>
    <row r="310" spans="9:86" ht="14.25" customHeight="1">
      <c r="I310" s="150"/>
      <c r="J310" s="2">
        <v>305</v>
      </c>
      <c r="K310" s="118">
        <v>54118</v>
      </c>
      <c r="L310" s="5">
        <f t="shared" si="104"/>
        <v>221982.47522550498</v>
      </c>
      <c r="M310" s="5">
        <f t="shared" si="67"/>
        <v>4789.3246008246488</v>
      </c>
      <c r="N310" s="5">
        <f t="shared" si="68"/>
        <v>3263.195083649302</v>
      </c>
      <c r="O310" s="35">
        <f t="shared" si="69"/>
        <v>0.17640284875647008</v>
      </c>
      <c r="P310" s="5">
        <f t="shared" si="70"/>
        <v>1526.1295171753468</v>
      </c>
      <c r="Q310" s="35">
        <f t="shared" si="71"/>
        <v>8.2500000000000004E-2</v>
      </c>
      <c r="R310" s="5">
        <f t="shared" si="105"/>
        <v>418780.71985814441</v>
      </c>
      <c r="S310" s="5">
        <f t="shared" si="106"/>
        <v>1041963.2833933736</v>
      </c>
      <c r="T310" s="5">
        <f t="shared" si="72"/>
        <v>218719.28014185568</v>
      </c>
      <c r="U310" s="5">
        <f t="shared" si="73"/>
        <v>1460744.0032515181</v>
      </c>
      <c r="V310" s="150"/>
      <c r="W310" s="2">
        <v>305</v>
      </c>
      <c r="X310" s="118">
        <v>54118</v>
      </c>
      <c r="Y310" s="5">
        <f t="shared" si="107"/>
        <v>218014.09439448582</v>
      </c>
      <c r="Z310" s="5">
        <f t="shared" si="108"/>
        <v>4677.7491584810314</v>
      </c>
      <c r="AA310" s="5">
        <f t="shared" si="74"/>
        <v>3224.3218625177924</v>
      </c>
      <c r="AB310" s="35">
        <f t="shared" si="75"/>
        <v>0.17747413284300087</v>
      </c>
      <c r="AC310" s="5">
        <f t="shared" si="76"/>
        <v>1453.427295963239</v>
      </c>
      <c r="AD310" s="35">
        <f t="shared" si="77"/>
        <v>8.0000000000000016E-2</v>
      </c>
      <c r="AE310" s="5">
        <f t="shared" si="109"/>
        <v>422710.22746803198</v>
      </c>
      <c r="AF310" s="5">
        <f t="shared" si="110"/>
        <v>1004003.2658686824</v>
      </c>
      <c r="AG310" s="5">
        <f t="shared" si="78"/>
        <v>214789.77253196802</v>
      </c>
      <c r="AH310" s="5">
        <f t="shared" si="79"/>
        <v>1426713.4933367143</v>
      </c>
      <c r="AI310" s="150"/>
      <c r="AJ310" s="2">
        <v>305</v>
      </c>
      <c r="AK310" s="118">
        <v>54118</v>
      </c>
      <c r="AL310" s="5">
        <f t="shared" si="111"/>
        <v>214042.1873184104</v>
      </c>
      <c r="AM310" s="5">
        <f t="shared" si="112"/>
        <v>4567.1280654389093</v>
      </c>
      <c r="AN310" s="5">
        <f t="shared" si="80"/>
        <v>3184.7722723408424</v>
      </c>
      <c r="AO310" s="35">
        <f t="shared" si="81"/>
        <v>0.17855016222216924</v>
      </c>
      <c r="AP310" s="5">
        <f t="shared" si="82"/>
        <v>1382.3557930980671</v>
      </c>
      <c r="AQ310" s="35">
        <f t="shared" si="83"/>
        <v>7.7499999999999999E-2</v>
      </c>
      <c r="AR310" s="5">
        <f t="shared" si="113"/>
        <v>426642.5849539304</v>
      </c>
      <c r="AS310" s="5">
        <f t="shared" si="114"/>
        <v>966331.47500493738</v>
      </c>
      <c r="AT310" s="5">
        <f t="shared" si="84"/>
        <v>210857.41504606957</v>
      </c>
      <c r="AU310" s="5">
        <f t="shared" si="85"/>
        <v>1392974.0599588677</v>
      </c>
      <c r="AV310" s="150"/>
      <c r="AW310" s="2">
        <v>305</v>
      </c>
      <c r="AX310" s="118">
        <v>54118</v>
      </c>
      <c r="AY310" s="5">
        <f t="shared" si="115"/>
        <v>210068.38133031182</v>
      </c>
      <c r="AZ310" s="5">
        <f t="shared" si="116"/>
        <v>4457.4924920239573</v>
      </c>
      <c r="BA310" s="5">
        <f t="shared" si="86"/>
        <v>3144.5651087095084</v>
      </c>
      <c r="BB310" s="35">
        <f t="shared" si="87"/>
        <v>0.17963094238908747</v>
      </c>
      <c r="BC310" s="5">
        <f t="shared" si="88"/>
        <v>1312.9273833144489</v>
      </c>
      <c r="BD310" s="35">
        <f t="shared" si="89"/>
        <v>7.5000000000000011E-2</v>
      </c>
      <c r="BE310" s="5">
        <f t="shared" si="117"/>
        <v>430576.18377839739</v>
      </c>
      <c r="BF310" s="5">
        <f t="shared" si="118"/>
        <v>928959.02628890972</v>
      </c>
      <c r="BG310" s="5">
        <f t="shared" si="90"/>
        <v>206923.81622160232</v>
      </c>
      <c r="BH310" s="5">
        <f t="shared" si="91"/>
        <v>1359535.2100673071</v>
      </c>
      <c r="BI310" s="150"/>
      <c r="BJ310" s="2">
        <v>305</v>
      </c>
      <c r="BK310" s="118">
        <v>54118</v>
      </c>
      <c r="BL310" s="5">
        <f t="shared" si="119"/>
        <v>206094.34934166219</v>
      </c>
      <c r="BM310" s="5">
        <f t="shared" si="120"/>
        <v>4348.8737853582215</v>
      </c>
      <c r="BN310" s="5">
        <f t="shared" si="92"/>
        <v>3103.7204247523459</v>
      </c>
      <c r="BO310" s="35">
        <f t="shared" si="93"/>
        <v>0.18071647871957985</v>
      </c>
      <c r="BP310" s="5">
        <f t="shared" si="94"/>
        <v>1245.1533606058758</v>
      </c>
      <c r="BQ310" s="35">
        <f t="shared" si="95"/>
        <v>7.2500000000000009E-2</v>
      </c>
      <c r="BR310" s="5">
        <f t="shared" si="121"/>
        <v>434509.37108309014</v>
      </c>
      <c r="BS310" s="5">
        <f t="shared" si="122"/>
        <v>891897.13345116749</v>
      </c>
      <c r="BT310" s="5">
        <f t="shared" si="96"/>
        <v>202990.62891690986</v>
      </c>
      <c r="BU310" s="5">
        <f t="shared" si="97"/>
        <v>1326406.5045342576</v>
      </c>
      <c r="BV310" s="150"/>
      <c r="BW310" s="2">
        <v>305</v>
      </c>
      <c r="BX310" s="118">
        <v>54118</v>
      </c>
      <c r="BY310" s="5">
        <f t="shared" si="123"/>
        <v>202121.80781951721</v>
      </c>
      <c r="BZ310" s="5">
        <f t="shared" si="124"/>
        <v>4241.3034067672888</v>
      </c>
      <c r="CA310" s="5">
        <f t="shared" si="98"/>
        <v>3062.2595278201052</v>
      </c>
      <c r="CB310" s="35">
        <f t="shared" si="99"/>
        <v>0.18180677646943597</v>
      </c>
      <c r="CC310" s="5">
        <f t="shared" si="100"/>
        <v>1179.0438789471839</v>
      </c>
      <c r="CD310" s="35">
        <f t="shared" si="101"/>
        <v>7.0000000000000007E-2</v>
      </c>
      <c r="CE310" s="5">
        <f t="shared" si="125"/>
        <v>438440.45170830237</v>
      </c>
      <c r="CF310" s="5">
        <f t="shared" si="126"/>
        <v>855157.08735572104</v>
      </c>
      <c r="CG310" s="5">
        <f t="shared" si="102"/>
        <v>199059.54829169711</v>
      </c>
      <c r="CH310" s="5">
        <f t="shared" si="103"/>
        <v>1293597.5390640234</v>
      </c>
    </row>
    <row r="311" spans="9:86" ht="14.25" customHeight="1">
      <c r="I311" s="150"/>
      <c r="J311" s="2">
        <v>306</v>
      </c>
      <c r="K311" s="118">
        <v>54149</v>
      </c>
      <c r="L311" s="5">
        <f t="shared" si="104"/>
        <v>218719.28014185568</v>
      </c>
      <c r="M311" s="5">
        <f t="shared" si="67"/>
        <v>4789.3246008246488</v>
      </c>
      <c r="N311" s="5">
        <f t="shared" si="68"/>
        <v>3285.629549849391</v>
      </c>
      <c r="O311" s="35">
        <f t="shared" si="69"/>
        <v>0.18026556494069018</v>
      </c>
      <c r="P311" s="5">
        <f t="shared" si="70"/>
        <v>1503.6950509752578</v>
      </c>
      <c r="Q311" s="35">
        <f t="shared" si="71"/>
        <v>8.2500000000000004E-2</v>
      </c>
      <c r="R311" s="5">
        <f t="shared" si="105"/>
        <v>422066.34940799378</v>
      </c>
      <c r="S311" s="5">
        <f t="shared" si="106"/>
        <v>1043466.9784443489</v>
      </c>
      <c r="T311" s="5">
        <f t="shared" si="72"/>
        <v>215433.65059200628</v>
      </c>
      <c r="U311" s="5">
        <f t="shared" si="73"/>
        <v>1465533.3278523427</v>
      </c>
      <c r="V311" s="150"/>
      <c r="W311" s="2">
        <v>306</v>
      </c>
      <c r="X311" s="118">
        <v>54149</v>
      </c>
      <c r="Y311" s="5">
        <f t="shared" si="107"/>
        <v>214789.77253196802</v>
      </c>
      <c r="Z311" s="5">
        <f t="shared" si="108"/>
        <v>4677.7491584810314</v>
      </c>
      <c r="AA311" s="5">
        <f t="shared" si="74"/>
        <v>3245.8173416012446</v>
      </c>
      <c r="AB311" s="35">
        <f t="shared" si="75"/>
        <v>0.18133921201214492</v>
      </c>
      <c r="AC311" s="5">
        <f t="shared" si="76"/>
        <v>1431.9318168797868</v>
      </c>
      <c r="AD311" s="35">
        <f t="shared" si="77"/>
        <v>7.9999999999999988E-2</v>
      </c>
      <c r="AE311" s="5">
        <f t="shared" si="109"/>
        <v>425956.04480963323</v>
      </c>
      <c r="AF311" s="5">
        <f t="shared" si="110"/>
        <v>1005435.1976855622</v>
      </c>
      <c r="AG311" s="5">
        <f t="shared" si="78"/>
        <v>211543.95519036677</v>
      </c>
      <c r="AH311" s="5">
        <f t="shared" si="79"/>
        <v>1431391.2424951955</v>
      </c>
      <c r="AI311" s="150"/>
      <c r="AJ311" s="2">
        <v>306</v>
      </c>
      <c r="AK311" s="118">
        <v>54149</v>
      </c>
      <c r="AL311" s="5">
        <f t="shared" si="111"/>
        <v>210857.41504606957</v>
      </c>
      <c r="AM311" s="5">
        <f t="shared" si="112"/>
        <v>4567.1280654389093</v>
      </c>
      <c r="AN311" s="5">
        <f t="shared" si="80"/>
        <v>3205.3405932663763</v>
      </c>
      <c r="AO311" s="35">
        <f t="shared" si="81"/>
        <v>0.18241752186325827</v>
      </c>
      <c r="AP311" s="5">
        <f t="shared" si="82"/>
        <v>1361.7874721725327</v>
      </c>
      <c r="AQ311" s="35">
        <f t="shared" si="83"/>
        <v>7.7500000000000013E-2</v>
      </c>
      <c r="AR311" s="5">
        <f t="shared" si="113"/>
        <v>429847.92554719676</v>
      </c>
      <c r="AS311" s="5">
        <f t="shared" si="114"/>
        <v>967693.26247710991</v>
      </c>
      <c r="AT311" s="5">
        <f t="shared" si="84"/>
        <v>207652.07445280318</v>
      </c>
      <c r="AU311" s="5">
        <f t="shared" si="85"/>
        <v>1397541.1880243067</v>
      </c>
      <c r="AV311" s="150"/>
      <c r="AW311" s="2">
        <v>306</v>
      </c>
      <c r="AX311" s="118">
        <v>54149</v>
      </c>
      <c r="AY311" s="5">
        <f t="shared" si="115"/>
        <v>206923.81622160232</v>
      </c>
      <c r="AZ311" s="5">
        <f t="shared" si="116"/>
        <v>4457.4924920239573</v>
      </c>
      <c r="BA311" s="5">
        <f t="shared" si="86"/>
        <v>3164.2186406389428</v>
      </c>
      <c r="BB311" s="35">
        <f t="shared" si="87"/>
        <v>0.18350049975399244</v>
      </c>
      <c r="BC311" s="5">
        <f t="shared" si="88"/>
        <v>1293.2738513850145</v>
      </c>
      <c r="BD311" s="35">
        <f t="shared" si="89"/>
        <v>7.5000000000000011E-2</v>
      </c>
      <c r="BE311" s="5">
        <f t="shared" si="117"/>
        <v>433740.40241903631</v>
      </c>
      <c r="BF311" s="5">
        <f t="shared" si="118"/>
        <v>930252.30014029471</v>
      </c>
      <c r="BG311" s="5">
        <f t="shared" si="90"/>
        <v>203759.59758096337</v>
      </c>
      <c r="BH311" s="5">
        <f t="shared" si="91"/>
        <v>1363992.702559331</v>
      </c>
      <c r="BI311" s="150"/>
      <c r="BJ311" s="2">
        <v>306</v>
      </c>
      <c r="BK311" s="118">
        <v>54149</v>
      </c>
      <c r="BL311" s="5">
        <f t="shared" si="119"/>
        <v>202990.62891690986</v>
      </c>
      <c r="BM311" s="5">
        <f t="shared" si="120"/>
        <v>4348.8737853582215</v>
      </c>
      <c r="BN311" s="5">
        <f t="shared" si="92"/>
        <v>3122.4720689852247</v>
      </c>
      <c r="BO311" s="35">
        <f t="shared" si="93"/>
        <v>0.18458815083114083</v>
      </c>
      <c r="BP311" s="5">
        <f t="shared" si="94"/>
        <v>1226.401716372997</v>
      </c>
      <c r="BQ311" s="35">
        <f t="shared" si="95"/>
        <v>7.2499999999999995E-2</v>
      </c>
      <c r="BR311" s="5">
        <f t="shared" si="121"/>
        <v>437631.84315207537</v>
      </c>
      <c r="BS311" s="5">
        <f t="shared" si="122"/>
        <v>893123.53516754054</v>
      </c>
      <c r="BT311" s="5">
        <f t="shared" si="96"/>
        <v>199868.15684792463</v>
      </c>
      <c r="BU311" s="5">
        <f t="shared" si="97"/>
        <v>1330755.378319616</v>
      </c>
      <c r="BV311" s="150"/>
      <c r="BW311" s="2">
        <v>306</v>
      </c>
      <c r="BX311" s="118">
        <v>54149</v>
      </c>
      <c r="BY311" s="5">
        <f t="shared" si="123"/>
        <v>199059.54829169711</v>
      </c>
      <c r="BZ311" s="5">
        <f t="shared" si="124"/>
        <v>4241.3034067672888</v>
      </c>
      <c r="CA311" s="5">
        <f t="shared" si="98"/>
        <v>3080.1227083990557</v>
      </c>
      <c r="CB311" s="35">
        <f t="shared" si="99"/>
        <v>0.18568048012761593</v>
      </c>
      <c r="CC311" s="5">
        <f t="shared" si="100"/>
        <v>1161.1806983682332</v>
      </c>
      <c r="CD311" s="35">
        <f t="shared" si="101"/>
        <v>7.0000000000000007E-2</v>
      </c>
      <c r="CE311" s="5">
        <f t="shared" si="125"/>
        <v>441520.57441670145</v>
      </c>
      <c r="CF311" s="5">
        <f t="shared" si="126"/>
        <v>856318.26805408928</v>
      </c>
      <c r="CG311" s="5">
        <f t="shared" si="102"/>
        <v>195979.42558329806</v>
      </c>
      <c r="CH311" s="5">
        <f t="shared" si="103"/>
        <v>1297838.8424707907</v>
      </c>
    </row>
    <row r="312" spans="9:86" ht="14.25" customHeight="1">
      <c r="I312" s="150"/>
      <c r="J312" s="2">
        <v>307</v>
      </c>
      <c r="K312" s="118">
        <v>54179</v>
      </c>
      <c r="L312" s="5">
        <f t="shared" si="104"/>
        <v>215433.65059200628</v>
      </c>
      <c r="M312" s="5">
        <f t="shared" si="67"/>
        <v>4789.3246008246488</v>
      </c>
      <c r="N312" s="5">
        <f t="shared" si="68"/>
        <v>3308.2182530046057</v>
      </c>
      <c r="O312" s="35">
        <f t="shared" si="69"/>
        <v>0.18427306470908542</v>
      </c>
      <c r="P312" s="5">
        <f t="shared" si="70"/>
        <v>1481.1063478200431</v>
      </c>
      <c r="Q312" s="35">
        <f t="shared" si="71"/>
        <v>8.2500000000000004E-2</v>
      </c>
      <c r="R312" s="5">
        <f t="shared" si="105"/>
        <v>425374.56766099838</v>
      </c>
      <c r="S312" s="5">
        <f t="shared" si="106"/>
        <v>1044948.0847921689</v>
      </c>
      <c r="T312" s="5">
        <f t="shared" si="72"/>
        <v>212125.43233900168</v>
      </c>
      <c r="U312" s="5">
        <f t="shared" si="73"/>
        <v>1470322.6524531674</v>
      </c>
      <c r="V312" s="150"/>
      <c r="W312" s="2">
        <v>307</v>
      </c>
      <c r="X312" s="118">
        <v>54179</v>
      </c>
      <c r="Y312" s="5">
        <f t="shared" si="107"/>
        <v>211543.95519036677</v>
      </c>
      <c r="Z312" s="5">
        <f t="shared" si="108"/>
        <v>4677.7491584810314</v>
      </c>
      <c r="AA312" s="5">
        <f t="shared" si="74"/>
        <v>3267.4561238785864</v>
      </c>
      <c r="AB312" s="35">
        <f t="shared" si="75"/>
        <v>0.18534906115024055</v>
      </c>
      <c r="AC312" s="5">
        <f t="shared" si="76"/>
        <v>1410.2930346024452</v>
      </c>
      <c r="AD312" s="35">
        <f t="shared" si="77"/>
        <v>0.08</v>
      </c>
      <c r="AE312" s="5">
        <f t="shared" si="109"/>
        <v>429223.50093351182</v>
      </c>
      <c r="AF312" s="5">
        <f t="shared" si="110"/>
        <v>1006845.4907201646</v>
      </c>
      <c r="AG312" s="5">
        <f t="shared" si="78"/>
        <v>208276.49906648818</v>
      </c>
      <c r="AH312" s="5">
        <f t="shared" si="79"/>
        <v>1436068.9916536764</v>
      </c>
      <c r="AI312" s="150"/>
      <c r="AJ312" s="2">
        <v>307</v>
      </c>
      <c r="AK312" s="118">
        <v>54179</v>
      </c>
      <c r="AL312" s="5">
        <f t="shared" si="111"/>
        <v>207652.07445280318</v>
      </c>
      <c r="AM312" s="5">
        <f t="shared" si="112"/>
        <v>4567.1280654389093</v>
      </c>
      <c r="AN312" s="5">
        <f t="shared" si="80"/>
        <v>3226.0417512645554</v>
      </c>
      <c r="AO312" s="35">
        <f t="shared" si="81"/>
        <v>0.18642963773508339</v>
      </c>
      <c r="AP312" s="5">
        <f t="shared" si="82"/>
        <v>1341.0863141743539</v>
      </c>
      <c r="AQ312" s="35">
        <f t="shared" si="83"/>
        <v>7.7499999999999999E-2</v>
      </c>
      <c r="AR312" s="5">
        <f t="shared" si="113"/>
        <v>433073.9672984613</v>
      </c>
      <c r="AS312" s="5">
        <f t="shared" si="114"/>
        <v>969034.34879128425</v>
      </c>
      <c r="AT312" s="5">
        <f t="shared" si="84"/>
        <v>204426.03270153861</v>
      </c>
      <c r="AU312" s="5">
        <f t="shared" si="85"/>
        <v>1402108.3160897456</v>
      </c>
      <c r="AV312" s="150"/>
      <c r="AW312" s="2">
        <v>307</v>
      </c>
      <c r="AX312" s="118">
        <v>54179</v>
      </c>
      <c r="AY312" s="5">
        <f t="shared" si="115"/>
        <v>203759.59758096337</v>
      </c>
      <c r="AZ312" s="5">
        <f t="shared" si="116"/>
        <v>4457.4924920239573</v>
      </c>
      <c r="BA312" s="5">
        <f t="shared" si="86"/>
        <v>3183.9950071429366</v>
      </c>
      <c r="BB312" s="35">
        <f t="shared" si="87"/>
        <v>0.1875147994956822</v>
      </c>
      <c r="BC312" s="5">
        <f t="shared" si="88"/>
        <v>1273.4974848810209</v>
      </c>
      <c r="BD312" s="35">
        <f t="shared" si="89"/>
        <v>7.4999999999999997E-2</v>
      </c>
      <c r="BE312" s="5">
        <f t="shared" si="117"/>
        <v>436924.39742617926</v>
      </c>
      <c r="BF312" s="5">
        <f t="shared" si="118"/>
        <v>931525.79762517568</v>
      </c>
      <c r="BG312" s="5">
        <f t="shared" si="90"/>
        <v>200575.60257382042</v>
      </c>
      <c r="BH312" s="5">
        <f t="shared" si="91"/>
        <v>1368450.1950513548</v>
      </c>
      <c r="BI312" s="150"/>
      <c r="BJ312" s="2">
        <v>307</v>
      </c>
      <c r="BK312" s="118">
        <v>54179</v>
      </c>
      <c r="BL312" s="5">
        <f t="shared" si="119"/>
        <v>199868.15684792463</v>
      </c>
      <c r="BM312" s="5">
        <f t="shared" si="120"/>
        <v>4348.8737853582215</v>
      </c>
      <c r="BN312" s="5">
        <f t="shared" si="92"/>
        <v>3141.3370044020103</v>
      </c>
      <c r="BO312" s="35">
        <f t="shared" si="93"/>
        <v>0.18860455135685386</v>
      </c>
      <c r="BP312" s="5">
        <f t="shared" si="94"/>
        <v>1207.5367809562113</v>
      </c>
      <c r="BQ312" s="35">
        <f t="shared" si="95"/>
        <v>7.2499999999999995E-2</v>
      </c>
      <c r="BR312" s="5">
        <f t="shared" si="121"/>
        <v>440773.18015647738</v>
      </c>
      <c r="BS312" s="5">
        <f t="shared" si="122"/>
        <v>894331.07194849674</v>
      </c>
      <c r="BT312" s="5">
        <f t="shared" si="96"/>
        <v>196726.81984352262</v>
      </c>
      <c r="BU312" s="5">
        <f t="shared" si="97"/>
        <v>1335104.2521049741</v>
      </c>
      <c r="BV312" s="150"/>
      <c r="BW312" s="2">
        <v>307</v>
      </c>
      <c r="BX312" s="118">
        <v>54179</v>
      </c>
      <c r="BY312" s="5">
        <f t="shared" si="123"/>
        <v>195979.42558329806</v>
      </c>
      <c r="BZ312" s="5">
        <f t="shared" si="124"/>
        <v>4241.3034067672888</v>
      </c>
      <c r="CA312" s="5">
        <f t="shared" si="98"/>
        <v>3098.0900908647168</v>
      </c>
      <c r="CB312" s="35">
        <f t="shared" si="99"/>
        <v>0.18969889813548338</v>
      </c>
      <c r="CC312" s="5">
        <f t="shared" si="100"/>
        <v>1143.213315902572</v>
      </c>
      <c r="CD312" s="35">
        <f t="shared" si="101"/>
        <v>7.0000000000000007E-2</v>
      </c>
      <c r="CE312" s="5">
        <f t="shared" si="125"/>
        <v>444618.66450756619</v>
      </c>
      <c r="CF312" s="5">
        <f t="shared" si="126"/>
        <v>857461.4813699919</v>
      </c>
      <c r="CG312" s="5">
        <f t="shared" si="102"/>
        <v>192881.33549243334</v>
      </c>
      <c r="CH312" s="5">
        <f t="shared" si="103"/>
        <v>1302080.145877558</v>
      </c>
    </row>
    <row r="313" spans="9:86" ht="14.25" customHeight="1">
      <c r="I313" s="150"/>
      <c r="J313" s="2">
        <v>308</v>
      </c>
      <c r="K313" s="118">
        <v>54210</v>
      </c>
      <c r="L313" s="5">
        <f t="shared" si="104"/>
        <v>212125.43233900168</v>
      </c>
      <c r="M313" s="5">
        <f t="shared" si="67"/>
        <v>4789.3246008246488</v>
      </c>
      <c r="N313" s="5">
        <f t="shared" si="68"/>
        <v>3330.9622534940122</v>
      </c>
      <c r="O313" s="35">
        <f t="shared" si="69"/>
        <v>0.18843354425342485</v>
      </c>
      <c r="P313" s="5">
        <f t="shared" si="70"/>
        <v>1458.3623473306366</v>
      </c>
      <c r="Q313" s="35">
        <f t="shared" si="71"/>
        <v>8.2500000000000004E-2</v>
      </c>
      <c r="R313" s="5">
        <f t="shared" si="105"/>
        <v>428705.52991449239</v>
      </c>
      <c r="S313" s="5">
        <f t="shared" si="106"/>
        <v>1046406.4471394996</v>
      </c>
      <c r="T313" s="5">
        <f t="shared" si="72"/>
        <v>208794.47008550767</v>
      </c>
      <c r="U313" s="5">
        <f t="shared" si="73"/>
        <v>1475111.977053992</v>
      </c>
      <c r="V313" s="150"/>
      <c r="W313" s="2">
        <v>308</v>
      </c>
      <c r="X313" s="118">
        <v>54210</v>
      </c>
      <c r="Y313" s="5">
        <f t="shared" si="107"/>
        <v>208276.49906648818</v>
      </c>
      <c r="Z313" s="5">
        <f t="shared" si="108"/>
        <v>4677.7491584810314</v>
      </c>
      <c r="AA313" s="5">
        <f t="shared" si="74"/>
        <v>3289.2391647044433</v>
      </c>
      <c r="AB313" s="35">
        <f t="shared" si="75"/>
        <v>0.18951187557580859</v>
      </c>
      <c r="AC313" s="5">
        <f t="shared" si="76"/>
        <v>1388.5099937765879</v>
      </c>
      <c r="AD313" s="35">
        <f t="shared" si="77"/>
        <v>0.08</v>
      </c>
      <c r="AE313" s="5">
        <f t="shared" si="109"/>
        <v>432512.74009821628</v>
      </c>
      <c r="AF313" s="5">
        <f t="shared" si="110"/>
        <v>1008234.0007139412</v>
      </c>
      <c r="AG313" s="5">
        <f t="shared" si="78"/>
        <v>204987.25990178372</v>
      </c>
      <c r="AH313" s="5">
        <f t="shared" si="79"/>
        <v>1440746.7408121575</v>
      </c>
      <c r="AI313" s="150"/>
      <c r="AJ313" s="2">
        <v>308</v>
      </c>
      <c r="AK313" s="118">
        <v>54210</v>
      </c>
      <c r="AL313" s="5">
        <f t="shared" si="111"/>
        <v>204426.03270153861</v>
      </c>
      <c r="AM313" s="5">
        <f t="shared" si="112"/>
        <v>4567.1280654389093</v>
      </c>
      <c r="AN313" s="5">
        <f t="shared" si="80"/>
        <v>3246.8766042414727</v>
      </c>
      <c r="AO313" s="35">
        <f t="shared" si="81"/>
        <v>0.19059470428496175</v>
      </c>
      <c r="AP313" s="5">
        <f t="shared" si="82"/>
        <v>1320.2514611974368</v>
      </c>
      <c r="AQ313" s="35">
        <f t="shared" si="83"/>
        <v>7.7499999999999999E-2</v>
      </c>
      <c r="AR313" s="5">
        <f t="shared" si="113"/>
        <v>436320.84390270279</v>
      </c>
      <c r="AS313" s="5">
        <f t="shared" si="114"/>
        <v>970354.60025248164</v>
      </c>
      <c r="AT313" s="5">
        <f t="shared" si="84"/>
        <v>201179.15609729715</v>
      </c>
      <c r="AU313" s="5">
        <f t="shared" si="85"/>
        <v>1406675.4441551846</v>
      </c>
      <c r="AV313" s="150"/>
      <c r="AW313" s="2">
        <v>308</v>
      </c>
      <c r="AX313" s="118">
        <v>54210</v>
      </c>
      <c r="AY313" s="5">
        <f t="shared" si="115"/>
        <v>200575.60257382042</v>
      </c>
      <c r="AZ313" s="5">
        <f t="shared" si="116"/>
        <v>4457.4924920239573</v>
      </c>
      <c r="BA313" s="5">
        <f t="shared" si="86"/>
        <v>3203.8949759375801</v>
      </c>
      <c r="BB313" s="35">
        <f t="shared" si="87"/>
        <v>0.19168203519219595</v>
      </c>
      <c r="BC313" s="5">
        <f t="shared" si="88"/>
        <v>1253.5975160863775</v>
      </c>
      <c r="BD313" s="35">
        <f t="shared" si="89"/>
        <v>7.4999999999999997E-2</v>
      </c>
      <c r="BE313" s="5">
        <f t="shared" si="117"/>
        <v>440128.29240211681</v>
      </c>
      <c r="BF313" s="5">
        <f t="shared" si="118"/>
        <v>932779.3951412621</v>
      </c>
      <c r="BG313" s="5">
        <f t="shared" si="90"/>
        <v>197371.70759788284</v>
      </c>
      <c r="BH313" s="5">
        <f t="shared" si="91"/>
        <v>1372907.6875433789</v>
      </c>
      <c r="BI313" s="150"/>
      <c r="BJ313" s="2">
        <v>308</v>
      </c>
      <c r="BK313" s="118">
        <v>54210</v>
      </c>
      <c r="BL313" s="5">
        <f t="shared" si="119"/>
        <v>196726.81984352262</v>
      </c>
      <c r="BM313" s="5">
        <f t="shared" si="120"/>
        <v>4348.8737853582215</v>
      </c>
      <c r="BN313" s="5">
        <f t="shared" si="92"/>
        <v>3160.3159154702726</v>
      </c>
      <c r="BO313" s="35">
        <f t="shared" si="93"/>
        <v>0.1927738730072901</v>
      </c>
      <c r="BP313" s="5">
        <f t="shared" si="94"/>
        <v>1188.5578698879492</v>
      </c>
      <c r="BQ313" s="35">
        <f t="shared" si="95"/>
        <v>7.2499999999999995E-2</v>
      </c>
      <c r="BR313" s="5">
        <f t="shared" si="121"/>
        <v>443933.49607194762</v>
      </c>
      <c r="BS313" s="5">
        <f t="shared" si="122"/>
        <v>895519.62981838465</v>
      </c>
      <c r="BT313" s="5">
        <f t="shared" si="96"/>
        <v>193566.50392805235</v>
      </c>
      <c r="BU313" s="5">
        <f t="shared" si="97"/>
        <v>1339453.1258903323</v>
      </c>
      <c r="BV313" s="150"/>
      <c r="BW313" s="2">
        <v>308</v>
      </c>
      <c r="BX313" s="118">
        <v>54210</v>
      </c>
      <c r="BY313" s="5">
        <f t="shared" si="123"/>
        <v>192881.33549243334</v>
      </c>
      <c r="BZ313" s="5">
        <f t="shared" si="124"/>
        <v>4241.3034067672888</v>
      </c>
      <c r="CA313" s="5">
        <f t="shared" si="98"/>
        <v>3116.1622830614278</v>
      </c>
      <c r="CB313" s="35">
        <f t="shared" si="99"/>
        <v>0.19387022233783779</v>
      </c>
      <c r="CC313" s="5">
        <f t="shared" si="100"/>
        <v>1125.1411237058612</v>
      </c>
      <c r="CD313" s="35">
        <f t="shared" si="101"/>
        <v>7.0000000000000007E-2</v>
      </c>
      <c r="CE313" s="5">
        <f t="shared" si="125"/>
        <v>447734.82679062762</v>
      </c>
      <c r="CF313" s="5">
        <f t="shared" si="126"/>
        <v>858586.6224936978</v>
      </c>
      <c r="CG313" s="5">
        <f t="shared" si="102"/>
        <v>189765.17320937192</v>
      </c>
      <c r="CH313" s="5">
        <f t="shared" si="103"/>
        <v>1306321.4492843254</v>
      </c>
    </row>
    <row r="314" spans="9:86" ht="14.25" customHeight="1">
      <c r="I314" s="150"/>
      <c r="J314" s="2">
        <v>309</v>
      </c>
      <c r="K314" s="118">
        <v>54240</v>
      </c>
      <c r="L314" s="5">
        <f t="shared" si="104"/>
        <v>208794.47008550767</v>
      </c>
      <c r="M314" s="5">
        <f t="shared" si="67"/>
        <v>4789.3246008246488</v>
      </c>
      <c r="N314" s="5">
        <f t="shared" si="68"/>
        <v>3353.8626189867837</v>
      </c>
      <c r="O314" s="35">
        <f t="shared" si="69"/>
        <v>0.19275583022557685</v>
      </c>
      <c r="P314" s="5">
        <f t="shared" si="70"/>
        <v>1435.4619818378653</v>
      </c>
      <c r="Q314" s="35">
        <f t="shared" si="71"/>
        <v>8.2500000000000018E-2</v>
      </c>
      <c r="R314" s="5">
        <f t="shared" si="105"/>
        <v>432059.3925334792</v>
      </c>
      <c r="S314" s="5">
        <f t="shared" si="106"/>
        <v>1047841.9091213375</v>
      </c>
      <c r="T314" s="5">
        <f t="shared" si="72"/>
        <v>205440.60746652089</v>
      </c>
      <c r="U314" s="5">
        <f t="shared" si="73"/>
        <v>1479901.3016548166</v>
      </c>
      <c r="V314" s="150"/>
      <c r="W314" s="2">
        <v>309</v>
      </c>
      <c r="X314" s="118">
        <v>54240</v>
      </c>
      <c r="Y314" s="5">
        <f t="shared" si="107"/>
        <v>204987.25990178372</v>
      </c>
      <c r="Z314" s="5">
        <f t="shared" si="108"/>
        <v>4677.7491584810314</v>
      </c>
      <c r="AA314" s="5">
        <f t="shared" si="74"/>
        <v>3311.1674258024732</v>
      </c>
      <c r="AB314" s="35">
        <f t="shared" si="75"/>
        <v>0.19383648100212458</v>
      </c>
      <c r="AC314" s="5">
        <f t="shared" si="76"/>
        <v>1366.5817326785582</v>
      </c>
      <c r="AD314" s="35">
        <f t="shared" si="77"/>
        <v>0.08</v>
      </c>
      <c r="AE314" s="5">
        <f t="shared" si="109"/>
        <v>435823.90752401878</v>
      </c>
      <c r="AF314" s="5">
        <f t="shared" si="110"/>
        <v>1009600.5824466198</v>
      </c>
      <c r="AG314" s="5">
        <f t="shared" si="78"/>
        <v>201676.09247598125</v>
      </c>
      <c r="AH314" s="5">
        <f t="shared" si="79"/>
        <v>1445424.4899706384</v>
      </c>
      <c r="AI314" s="150"/>
      <c r="AJ314" s="2">
        <v>309</v>
      </c>
      <c r="AK314" s="118">
        <v>54240</v>
      </c>
      <c r="AL314" s="5">
        <f t="shared" si="111"/>
        <v>201179.15609729715</v>
      </c>
      <c r="AM314" s="5">
        <f t="shared" si="112"/>
        <v>4567.1280654389093</v>
      </c>
      <c r="AN314" s="5">
        <f t="shared" si="80"/>
        <v>3267.846015643865</v>
      </c>
      <c r="AO314" s="35">
        <f t="shared" si="81"/>
        <v>0.19492154628962191</v>
      </c>
      <c r="AP314" s="5">
        <f t="shared" si="82"/>
        <v>1299.282049795044</v>
      </c>
      <c r="AQ314" s="35">
        <f t="shared" si="83"/>
        <v>7.7499999999999999E-2</v>
      </c>
      <c r="AR314" s="5">
        <f t="shared" si="113"/>
        <v>439588.68991834664</v>
      </c>
      <c r="AS314" s="5">
        <f t="shared" si="114"/>
        <v>971653.88230227667</v>
      </c>
      <c r="AT314" s="5">
        <f t="shared" si="84"/>
        <v>197911.3100816533</v>
      </c>
      <c r="AU314" s="5">
        <f t="shared" si="85"/>
        <v>1411242.5722206233</v>
      </c>
      <c r="AV314" s="150"/>
      <c r="AW314" s="2">
        <v>309</v>
      </c>
      <c r="AX314" s="118">
        <v>54240</v>
      </c>
      <c r="AY314" s="5">
        <f t="shared" si="115"/>
        <v>197371.70759788284</v>
      </c>
      <c r="AZ314" s="5">
        <f t="shared" si="116"/>
        <v>4457.4924920239573</v>
      </c>
      <c r="BA314" s="5">
        <f t="shared" si="86"/>
        <v>3223.9193195371899</v>
      </c>
      <c r="BB314" s="35">
        <f t="shared" si="87"/>
        <v>0.19601103068564255</v>
      </c>
      <c r="BC314" s="5">
        <f t="shared" si="88"/>
        <v>1233.5731724867676</v>
      </c>
      <c r="BD314" s="35">
        <f t="shared" si="89"/>
        <v>7.4999999999999997E-2</v>
      </c>
      <c r="BE314" s="5">
        <f t="shared" si="117"/>
        <v>443352.21172165399</v>
      </c>
      <c r="BF314" s="5">
        <f t="shared" si="118"/>
        <v>934012.96831374883</v>
      </c>
      <c r="BG314" s="5">
        <f t="shared" si="90"/>
        <v>194147.78827834566</v>
      </c>
      <c r="BH314" s="5">
        <f t="shared" si="91"/>
        <v>1377365.1800354028</v>
      </c>
      <c r="BI314" s="150"/>
      <c r="BJ314" s="2">
        <v>309</v>
      </c>
      <c r="BK314" s="118">
        <v>54240</v>
      </c>
      <c r="BL314" s="5">
        <f t="shared" si="119"/>
        <v>193566.50392805235</v>
      </c>
      <c r="BM314" s="5">
        <f t="shared" si="120"/>
        <v>4348.8737853582215</v>
      </c>
      <c r="BN314" s="5">
        <f t="shared" si="92"/>
        <v>3179.4094907929052</v>
      </c>
      <c r="BO314" s="35">
        <f t="shared" si="93"/>
        <v>0.19710493869174855</v>
      </c>
      <c r="BP314" s="5">
        <f t="shared" si="94"/>
        <v>1169.4642945653163</v>
      </c>
      <c r="BQ314" s="35">
        <f t="shared" si="95"/>
        <v>7.2499999999999995E-2</v>
      </c>
      <c r="BR314" s="5">
        <f t="shared" si="121"/>
        <v>447112.90556274052</v>
      </c>
      <c r="BS314" s="5">
        <f t="shared" si="122"/>
        <v>896689.09411294991</v>
      </c>
      <c r="BT314" s="5">
        <f t="shared" si="96"/>
        <v>190387.09443725945</v>
      </c>
      <c r="BU314" s="5">
        <f t="shared" si="97"/>
        <v>1343801.9996756904</v>
      </c>
      <c r="BV314" s="150"/>
      <c r="BW314" s="2">
        <v>309</v>
      </c>
      <c r="BX314" s="118">
        <v>54240</v>
      </c>
      <c r="BY314" s="5">
        <f t="shared" si="123"/>
        <v>189765.17320937192</v>
      </c>
      <c r="BZ314" s="5">
        <f t="shared" si="124"/>
        <v>4241.3034067672888</v>
      </c>
      <c r="CA314" s="5">
        <f t="shared" si="98"/>
        <v>3134.3398963792861</v>
      </c>
      <c r="CB314" s="35">
        <f t="shared" si="99"/>
        <v>0.19820327471286436</v>
      </c>
      <c r="CC314" s="5">
        <f t="shared" si="100"/>
        <v>1106.963510388003</v>
      </c>
      <c r="CD314" s="35">
        <f t="shared" si="101"/>
        <v>7.0000000000000007E-2</v>
      </c>
      <c r="CE314" s="5">
        <f t="shared" si="125"/>
        <v>450869.16668700689</v>
      </c>
      <c r="CF314" s="5">
        <f t="shared" si="126"/>
        <v>859693.58600408584</v>
      </c>
      <c r="CG314" s="5">
        <f t="shared" si="102"/>
        <v>186630.83331299265</v>
      </c>
      <c r="CH314" s="5">
        <f t="shared" si="103"/>
        <v>1310562.7526910927</v>
      </c>
    </row>
    <row r="315" spans="9:86" ht="14.25" customHeight="1">
      <c r="I315" s="150"/>
      <c r="J315" s="2">
        <v>310</v>
      </c>
      <c r="K315" s="118">
        <v>54271</v>
      </c>
      <c r="L315" s="5">
        <f t="shared" si="104"/>
        <v>205440.60746652089</v>
      </c>
      <c r="M315" s="5">
        <f t="shared" si="67"/>
        <v>4789.3246008246488</v>
      </c>
      <c r="N315" s="5">
        <f t="shared" si="68"/>
        <v>3376.9204244923176</v>
      </c>
      <c r="O315" s="35">
        <f t="shared" si="69"/>
        <v>0.19724944154729268</v>
      </c>
      <c r="P315" s="5">
        <f t="shared" si="70"/>
        <v>1412.4041763323312</v>
      </c>
      <c r="Q315" s="35">
        <f t="shared" si="71"/>
        <v>8.2500000000000004E-2</v>
      </c>
      <c r="R315" s="5">
        <f t="shared" si="105"/>
        <v>435436.31295797153</v>
      </c>
      <c r="S315" s="5">
        <f t="shared" si="106"/>
        <v>1049254.3132976699</v>
      </c>
      <c r="T315" s="5">
        <f t="shared" si="72"/>
        <v>202063.68704202856</v>
      </c>
      <c r="U315" s="5">
        <f t="shared" si="73"/>
        <v>1484690.6262556415</v>
      </c>
      <c r="V315" s="150"/>
      <c r="W315" s="2">
        <v>310</v>
      </c>
      <c r="X315" s="118">
        <v>54271</v>
      </c>
      <c r="Y315" s="5">
        <f t="shared" si="107"/>
        <v>201676.09247598125</v>
      </c>
      <c r="Z315" s="5">
        <f t="shared" si="108"/>
        <v>4677.7491584810314</v>
      </c>
      <c r="AA315" s="5">
        <f t="shared" si="74"/>
        <v>3333.2418753078227</v>
      </c>
      <c r="AB315" s="35">
        <f t="shared" si="75"/>
        <v>0.19833239534060076</v>
      </c>
      <c r="AC315" s="5">
        <f t="shared" si="76"/>
        <v>1344.5072831732084</v>
      </c>
      <c r="AD315" s="35">
        <f t="shared" si="77"/>
        <v>0.08</v>
      </c>
      <c r="AE315" s="5">
        <f t="shared" si="109"/>
        <v>439157.14939932659</v>
      </c>
      <c r="AF315" s="5">
        <f t="shared" si="110"/>
        <v>1010945.0897297929</v>
      </c>
      <c r="AG315" s="5">
        <f t="shared" si="78"/>
        <v>198342.85060067344</v>
      </c>
      <c r="AH315" s="5">
        <f t="shared" si="79"/>
        <v>1450102.2391291196</v>
      </c>
      <c r="AI315" s="150"/>
      <c r="AJ315" s="2">
        <v>310</v>
      </c>
      <c r="AK315" s="118">
        <v>54271</v>
      </c>
      <c r="AL315" s="5">
        <f t="shared" si="111"/>
        <v>197911.3100816533</v>
      </c>
      <c r="AM315" s="5">
        <f t="shared" si="112"/>
        <v>4567.1280654389093</v>
      </c>
      <c r="AN315" s="5">
        <f t="shared" si="80"/>
        <v>3288.9508544948985</v>
      </c>
      <c r="AO315" s="35">
        <f t="shared" si="81"/>
        <v>0.19941968065218457</v>
      </c>
      <c r="AP315" s="5">
        <f t="shared" si="82"/>
        <v>1278.1772109440108</v>
      </c>
      <c r="AQ315" s="35">
        <f t="shared" si="83"/>
        <v>7.7499999999999986E-2</v>
      </c>
      <c r="AR315" s="5">
        <f t="shared" si="113"/>
        <v>442877.64077284152</v>
      </c>
      <c r="AS315" s="5">
        <f t="shared" si="114"/>
        <v>972932.05951322068</v>
      </c>
      <c r="AT315" s="5">
        <f t="shared" si="84"/>
        <v>194622.35922715839</v>
      </c>
      <c r="AU315" s="5">
        <f t="shared" si="85"/>
        <v>1415809.7002860622</v>
      </c>
      <c r="AV315" s="150"/>
      <c r="AW315" s="2">
        <v>310</v>
      </c>
      <c r="AX315" s="118">
        <v>54271</v>
      </c>
      <c r="AY315" s="5">
        <f t="shared" si="115"/>
        <v>194147.78827834566</v>
      </c>
      <c r="AZ315" s="5">
        <f t="shared" si="116"/>
        <v>4457.4924920239573</v>
      </c>
      <c r="BA315" s="5">
        <f t="shared" si="86"/>
        <v>3244.0688152842968</v>
      </c>
      <c r="BB315" s="35">
        <f t="shared" si="87"/>
        <v>0.20051130187277799</v>
      </c>
      <c r="BC315" s="5">
        <f t="shared" si="88"/>
        <v>1213.4236767396603</v>
      </c>
      <c r="BD315" s="35">
        <f t="shared" si="89"/>
        <v>7.4999999999999997E-2</v>
      </c>
      <c r="BE315" s="5">
        <f t="shared" si="117"/>
        <v>446596.28053693828</v>
      </c>
      <c r="BF315" s="5">
        <f t="shared" si="118"/>
        <v>935226.39199048851</v>
      </c>
      <c r="BG315" s="5">
        <f t="shared" si="90"/>
        <v>190903.71946306137</v>
      </c>
      <c r="BH315" s="5">
        <f t="shared" si="91"/>
        <v>1381822.6725274269</v>
      </c>
      <c r="BI315" s="150"/>
      <c r="BJ315" s="2">
        <v>310</v>
      </c>
      <c r="BK315" s="118">
        <v>54271</v>
      </c>
      <c r="BL315" s="5">
        <f t="shared" si="119"/>
        <v>190387.09443725945</v>
      </c>
      <c r="BM315" s="5">
        <f t="shared" si="120"/>
        <v>4348.8737853582215</v>
      </c>
      <c r="BN315" s="5">
        <f t="shared" si="92"/>
        <v>3198.6184231331126</v>
      </c>
      <c r="BO315" s="35">
        <f t="shared" si="93"/>
        <v>0.20160726330243095</v>
      </c>
      <c r="BP315" s="5">
        <f t="shared" si="94"/>
        <v>1150.2553622251091</v>
      </c>
      <c r="BQ315" s="35">
        <f t="shared" si="95"/>
        <v>7.2499999999999995E-2</v>
      </c>
      <c r="BR315" s="5">
        <f t="shared" si="121"/>
        <v>450311.52398587362</v>
      </c>
      <c r="BS315" s="5">
        <f t="shared" si="122"/>
        <v>897839.34947517503</v>
      </c>
      <c r="BT315" s="5">
        <f t="shared" si="96"/>
        <v>187188.47601412635</v>
      </c>
      <c r="BU315" s="5">
        <f t="shared" si="97"/>
        <v>1348150.8734610486</v>
      </c>
      <c r="BV315" s="150"/>
      <c r="BW315" s="2">
        <v>310</v>
      </c>
      <c r="BX315" s="118">
        <v>54271</v>
      </c>
      <c r="BY315" s="5">
        <f t="shared" si="123"/>
        <v>186630.83331299265</v>
      </c>
      <c r="BZ315" s="5">
        <f t="shared" si="124"/>
        <v>4241.3034067672888</v>
      </c>
      <c r="CA315" s="5">
        <f t="shared" si="98"/>
        <v>3152.6235457748317</v>
      </c>
      <c r="CB315" s="35">
        <f t="shared" si="99"/>
        <v>0.20270756914990568</v>
      </c>
      <c r="CC315" s="5">
        <f t="shared" si="100"/>
        <v>1088.6798609924572</v>
      </c>
      <c r="CD315" s="35">
        <f t="shared" si="101"/>
        <v>7.0000000000000007E-2</v>
      </c>
      <c r="CE315" s="5">
        <f t="shared" si="125"/>
        <v>454021.79023278173</v>
      </c>
      <c r="CF315" s="5">
        <f t="shared" si="126"/>
        <v>860782.26586507831</v>
      </c>
      <c r="CG315" s="5">
        <f t="shared" si="102"/>
        <v>183478.20976721781</v>
      </c>
      <c r="CH315" s="5">
        <f t="shared" si="103"/>
        <v>1314804.05609786</v>
      </c>
    </row>
    <row r="316" spans="9:86" ht="14.25" customHeight="1">
      <c r="I316" s="150"/>
      <c r="J316" s="2">
        <v>311</v>
      </c>
      <c r="K316" s="118">
        <v>54302</v>
      </c>
      <c r="L316" s="5">
        <f t="shared" si="104"/>
        <v>202063.68704202856</v>
      </c>
      <c r="M316" s="5">
        <f t="shared" si="67"/>
        <v>4789.3246008246488</v>
      </c>
      <c r="N316" s="5">
        <f t="shared" si="68"/>
        <v>3400.1367524107027</v>
      </c>
      <c r="O316" s="35">
        <f t="shared" si="69"/>
        <v>0.20192465863716436</v>
      </c>
      <c r="P316" s="5">
        <f t="shared" si="70"/>
        <v>1389.1878484139463</v>
      </c>
      <c r="Q316" s="35">
        <f t="shared" si="71"/>
        <v>8.2500000000000004E-2</v>
      </c>
      <c r="R316" s="5">
        <f t="shared" si="105"/>
        <v>438836.44971038221</v>
      </c>
      <c r="S316" s="5">
        <f t="shared" si="106"/>
        <v>1050643.5011460839</v>
      </c>
      <c r="T316" s="5">
        <f t="shared" si="72"/>
        <v>198663.55028961785</v>
      </c>
      <c r="U316" s="5">
        <f t="shared" si="73"/>
        <v>1489479.9508564661</v>
      </c>
      <c r="V316" s="150"/>
      <c r="W316" s="2">
        <v>311</v>
      </c>
      <c r="X316" s="118">
        <v>54302</v>
      </c>
      <c r="Y316" s="5">
        <f t="shared" si="107"/>
        <v>198342.85060067344</v>
      </c>
      <c r="Z316" s="5">
        <f t="shared" si="108"/>
        <v>4677.7491584810314</v>
      </c>
      <c r="AA316" s="5">
        <f t="shared" si="74"/>
        <v>3355.463487809875</v>
      </c>
      <c r="AB316" s="35">
        <f t="shared" si="75"/>
        <v>0.20300989792057467</v>
      </c>
      <c r="AC316" s="5">
        <f t="shared" si="76"/>
        <v>1322.2856706711564</v>
      </c>
      <c r="AD316" s="35">
        <f t="shared" si="77"/>
        <v>0.08</v>
      </c>
      <c r="AE316" s="5">
        <f t="shared" si="109"/>
        <v>442512.61288713646</v>
      </c>
      <c r="AF316" s="5">
        <f t="shared" si="110"/>
        <v>1012267.3754004641</v>
      </c>
      <c r="AG316" s="5">
        <f t="shared" si="78"/>
        <v>194987.38711286357</v>
      </c>
      <c r="AH316" s="5">
        <f t="shared" si="79"/>
        <v>1454779.9882876005</v>
      </c>
      <c r="AI316" s="150"/>
      <c r="AJ316" s="2">
        <v>311</v>
      </c>
      <c r="AK316" s="118">
        <v>54302</v>
      </c>
      <c r="AL316" s="5">
        <f t="shared" si="111"/>
        <v>194622.35922715839</v>
      </c>
      <c r="AM316" s="5">
        <f t="shared" si="112"/>
        <v>4567.1280654389093</v>
      </c>
      <c r="AN316" s="5">
        <f t="shared" si="80"/>
        <v>3310.1919954301779</v>
      </c>
      <c r="AO316" s="35">
        <f t="shared" si="81"/>
        <v>0.20409938561478053</v>
      </c>
      <c r="AP316" s="5">
        <f t="shared" si="82"/>
        <v>1256.9360700087313</v>
      </c>
      <c r="AQ316" s="35">
        <f t="shared" si="83"/>
        <v>7.7499999999999999E-2</v>
      </c>
      <c r="AR316" s="5">
        <f t="shared" si="113"/>
        <v>446187.83276827168</v>
      </c>
      <c r="AS316" s="5">
        <f t="shared" si="114"/>
        <v>974188.99558322947</v>
      </c>
      <c r="AT316" s="5">
        <f t="shared" si="84"/>
        <v>191312.16723172821</v>
      </c>
      <c r="AU316" s="5">
        <f t="shared" si="85"/>
        <v>1420376.8283515011</v>
      </c>
      <c r="AV316" s="150"/>
      <c r="AW316" s="2">
        <v>311</v>
      </c>
      <c r="AX316" s="118">
        <v>54302</v>
      </c>
      <c r="AY316" s="5">
        <f t="shared" si="115"/>
        <v>190903.71946306137</v>
      </c>
      <c r="AZ316" s="5">
        <f t="shared" si="116"/>
        <v>4457.4924920239573</v>
      </c>
      <c r="BA316" s="5">
        <f t="shared" si="86"/>
        <v>3264.3442453798239</v>
      </c>
      <c r="BB316" s="35">
        <f t="shared" si="87"/>
        <v>0.20519312591045372</v>
      </c>
      <c r="BC316" s="5">
        <f t="shared" si="88"/>
        <v>1193.1482466441335</v>
      </c>
      <c r="BD316" s="35">
        <f t="shared" si="89"/>
        <v>7.4999999999999997E-2</v>
      </c>
      <c r="BE316" s="5">
        <f t="shared" si="117"/>
        <v>449860.62478231813</v>
      </c>
      <c r="BF316" s="5">
        <f t="shared" si="118"/>
        <v>936419.54023713269</v>
      </c>
      <c r="BG316" s="5">
        <f t="shared" si="90"/>
        <v>187639.37521768155</v>
      </c>
      <c r="BH316" s="5">
        <f t="shared" si="91"/>
        <v>1386280.1650194507</v>
      </c>
      <c r="BI316" s="150"/>
      <c r="BJ316" s="2">
        <v>311</v>
      </c>
      <c r="BK316" s="118">
        <v>54302</v>
      </c>
      <c r="BL316" s="5">
        <f t="shared" si="119"/>
        <v>187188.47601412635</v>
      </c>
      <c r="BM316" s="5">
        <f t="shared" si="120"/>
        <v>4348.8737853582215</v>
      </c>
      <c r="BN316" s="5">
        <f t="shared" si="92"/>
        <v>3217.9434094395415</v>
      </c>
      <c r="BO316" s="35">
        <f t="shared" si="93"/>
        <v>0.20629112291271795</v>
      </c>
      <c r="BP316" s="5">
        <f t="shared" si="94"/>
        <v>1130.9303759186801</v>
      </c>
      <c r="BQ316" s="35">
        <f t="shared" si="95"/>
        <v>7.2499999999999995E-2</v>
      </c>
      <c r="BR316" s="5">
        <f t="shared" si="121"/>
        <v>453529.46739531314</v>
      </c>
      <c r="BS316" s="5">
        <f t="shared" si="122"/>
        <v>898970.27985109366</v>
      </c>
      <c r="BT316" s="5">
        <f t="shared" si="96"/>
        <v>183970.5326046868</v>
      </c>
      <c r="BU316" s="5">
        <f t="shared" si="97"/>
        <v>1352499.7472464067</v>
      </c>
      <c r="BV316" s="150"/>
      <c r="BW316" s="2">
        <v>311</v>
      </c>
      <c r="BX316" s="118">
        <v>54302</v>
      </c>
      <c r="BY316" s="5">
        <f t="shared" si="123"/>
        <v>183478.20976721781</v>
      </c>
      <c r="BZ316" s="5">
        <f t="shared" si="124"/>
        <v>4241.3034067672888</v>
      </c>
      <c r="CA316" s="5">
        <f t="shared" si="98"/>
        <v>3171.0138497918515</v>
      </c>
      <c r="CB316" s="35">
        <f t="shared" si="99"/>
        <v>0.20739338064056601</v>
      </c>
      <c r="CC316" s="5">
        <f t="shared" si="100"/>
        <v>1070.2895569754373</v>
      </c>
      <c r="CD316" s="35">
        <f t="shared" si="101"/>
        <v>7.0000000000000007E-2</v>
      </c>
      <c r="CE316" s="5">
        <f t="shared" si="125"/>
        <v>457192.80408257357</v>
      </c>
      <c r="CF316" s="5">
        <f t="shared" si="126"/>
        <v>861852.55542205379</v>
      </c>
      <c r="CG316" s="5">
        <f t="shared" si="102"/>
        <v>180307.19591742597</v>
      </c>
      <c r="CH316" s="5">
        <f t="shared" si="103"/>
        <v>1319045.3595046273</v>
      </c>
    </row>
    <row r="317" spans="9:86" ht="14.25" customHeight="1">
      <c r="I317" s="150"/>
      <c r="J317" s="2">
        <v>312</v>
      </c>
      <c r="K317" s="118">
        <v>54332</v>
      </c>
      <c r="L317" s="5">
        <f t="shared" si="104"/>
        <v>198663.55028961785</v>
      </c>
      <c r="M317" s="5">
        <f t="shared" si="67"/>
        <v>4789.3246008246488</v>
      </c>
      <c r="N317" s="5">
        <f t="shared" si="68"/>
        <v>3423.5126925835261</v>
      </c>
      <c r="O317" s="35">
        <f t="shared" si="69"/>
        <v>0.2067926011143538</v>
      </c>
      <c r="P317" s="5">
        <f t="shared" si="70"/>
        <v>1365.8119082411226</v>
      </c>
      <c r="Q317" s="35">
        <f t="shared" si="71"/>
        <v>8.249999999999999E-2</v>
      </c>
      <c r="R317" s="5">
        <f t="shared" si="105"/>
        <v>442259.96240296576</v>
      </c>
      <c r="S317" s="5">
        <f t="shared" si="106"/>
        <v>1052009.3130543251</v>
      </c>
      <c r="T317" s="5">
        <f t="shared" si="72"/>
        <v>195240.03759703433</v>
      </c>
      <c r="U317" s="5">
        <f t="shared" si="73"/>
        <v>1494269.2754572909</v>
      </c>
      <c r="V317" s="150"/>
      <c r="W317" s="2">
        <v>312</v>
      </c>
      <c r="X317" s="118">
        <v>54332</v>
      </c>
      <c r="Y317" s="5">
        <f t="shared" si="107"/>
        <v>194987.38711286357</v>
      </c>
      <c r="Z317" s="5">
        <f t="shared" si="108"/>
        <v>4677.7491584810314</v>
      </c>
      <c r="AA317" s="5">
        <f t="shared" si="74"/>
        <v>3377.8332443952741</v>
      </c>
      <c r="AB317" s="35">
        <f t="shared" si="75"/>
        <v>0.20788010718499039</v>
      </c>
      <c r="AC317" s="5">
        <f t="shared" si="76"/>
        <v>1299.9159140857571</v>
      </c>
      <c r="AD317" s="35">
        <f t="shared" si="77"/>
        <v>7.9999999999999988E-2</v>
      </c>
      <c r="AE317" s="5">
        <f t="shared" si="109"/>
        <v>445890.44613153173</v>
      </c>
      <c r="AF317" s="5">
        <f t="shared" si="110"/>
        <v>1013567.2913145499</v>
      </c>
      <c r="AG317" s="5">
        <f t="shared" si="78"/>
        <v>191609.5538684683</v>
      </c>
      <c r="AH317" s="5">
        <f t="shared" si="79"/>
        <v>1459457.7374460816</v>
      </c>
      <c r="AI317" s="150"/>
      <c r="AJ317" s="2">
        <v>312</v>
      </c>
      <c r="AK317" s="118">
        <v>54332</v>
      </c>
      <c r="AL317" s="5">
        <f t="shared" si="111"/>
        <v>191312.16723172821</v>
      </c>
      <c r="AM317" s="5">
        <f t="shared" si="112"/>
        <v>4567.1280654389093</v>
      </c>
      <c r="AN317" s="5">
        <f t="shared" si="80"/>
        <v>3331.5703187339977</v>
      </c>
      <c r="AO317" s="35">
        <f t="shared" si="81"/>
        <v>0.20897177844618381</v>
      </c>
      <c r="AP317" s="5">
        <f t="shared" si="82"/>
        <v>1235.5577467049113</v>
      </c>
      <c r="AQ317" s="35">
        <f t="shared" si="83"/>
        <v>7.7499999999999999E-2</v>
      </c>
      <c r="AR317" s="5">
        <f t="shared" si="113"/>
        <v>449519.40308700566</v>
      </c>
      <c r="AS317" s="5">
        <f t="shared" si="114"/>
        <v>975424.55332993437</v>
      </c>
      <c r="AT317" s="5">
        <f t="shared" si="84"/>
        <v>187980.5969129942</v>
      </c>
      <c r="AU317" s="5">
        <f t="shared" si="85"/>
        <v>1424943.9564169401</v>
      </c>
      <c r="AV317" s="150"/>
      <c r="AW317" s="2">
        <v>312</v>
      </c>
      <c r="AX317" s="118">
        <v>54332</v>
      </c>
      <c r="AY317" s="5">
        <f t="shared" si="115"/>
        <v>187639.37521768155</v>
      </c>
      <c r="AZ317" s="5">
        <f t="shared" si="116"/>
        <v>4457.4924920239573</v>
      </c>
      <c r="BA317" s="5">
        <f t="shared" si="86"/>
        <v>3284.7463969134478</v>
      </c>
      <c r="BB317" s="35">
        <f t="shared" si="87"/>
        <v>0.21006761889520006</v>
      </c>
      <c r="BC317" s="5">
        <f t="shared" si="88"/>
        <v>1172.7460951105095</v>
      </c>
      <c r="BD317" s="35">
        <f t="shared" si="89"/>
        <v>7.4999999999999983E-2</v>
      </c>
      <c r="BE317" s="5">
        <f t="shared" si="117"/>
        <v>453145.37117923156</v>
      </c>
      <c r="BF317" s="5">
        <f t="shared" si="118"/>
        <v>937592.28633224324</v>
      </c>
      <c r="BG317" s="5">
        <f t="shared" si="90"/>
        <v>184354.62882076809</v>
      </c>
      <c r="BH317" s="5">
        <f t="shared" si="91"/>
        <v>1390737.6575114748</v>
      </c>
      <c r="BI317" s="150"/>
      <c r="BJ317" s="2">
        <v>312</v>
      </c>
      <c r="BK317" s="118">
        <v>54332</v>
      </c>
      <c r="BL317" s="5">
        <f t="shared" si="119"/>
        <v>183970.5326046868</v>
      </c>
      <c r="BM317" s="5">
        <f t="shared" si="120"/>
        <v>4348.8737853582215</v>
      </c>
      <c r="BN317" s="5">
        <f t="shared" si="92"/>
        <v>3237.3851508715725</v>
      </c>
      <c r="BO317" s="35">
        <f t="shared" si="93"/>
        <v>0.21116763244870429</v>
      </c>
      <c r="BP317" s="5">
        <f t="shared" si="94"/>
        <v>1111.4886344866493</v>
      </c>
      <c r="BQ317" s="35">
        <f t="shared" si="95"/>
        <v>7.2499999999999981E-2</v>
      </c>
      <c r="BR317" s="5">
        <f t="shared" si="121"/>
        <v>456766.85254618473</v>
      </c>
      <c r="BS317" s="5">
        <f t="shared" si="122"/>
        <v>900081.76848558034</v>
      </c>
      <c r="BT317" s="5">
        <f t="shared" si="96"/>
        <v>180733.14745381524</v>
      </c>
      <c r="BU317" s="5">
        <f t="shared" si="97"/>
        <v>1356848.6210317651</v>
      </c>
      <c r="BV317" s="150"/>
      <c r="BW317" s="2">
        <v>312</v>
      </c>
      <c r="BX317" s="118">
        <v>54332</v>
      </c>
      <c r="BY317" s="5">
        <f t="shared" si="123"/>
        <v>180307.19591742597</v>
      </c>
      <c r="BZ317" s="5">
        <f t="shared" si="124"/>
        <v>4241.3034067672888</v>
      </c>
      <c r="CA317" s="5">
        <f t="shared" si="98"/>
        <v>3189.511430582304</v>
      </c>
      <c r="CB317" s="35">
        <f t="shared" si="99"/>
        <v>0.21227182294219576</v>
      </c>
      <c r="CC317" s="5">
        <f t="shared" si="100"/>
        <v>1051.7919761849848</v>
      </c>
      <c r="CD317" s="35">
        <f t="shared" si="101"/>
        <v>7.0000000000000007E-2</v>
      </c>
      <c r="CE317" s="5">
        <f t="shared" si="125"/>
        <v>460382.31551315589</v>
      </c>
      <c r="CF317" s="5">
        <f t="shared" si="126"/>
        <v>862904.34739823872</v>
      </c>
      <c r="CG317" s="5">
        <f t="shared" si="102"/>
        <v>177117.68448684367</v>
      </c>
      <c r="CH317" s="5">
        <f t="shared" si="103"/>
        <v>1323286.6629113946</v>
      </c>
    </row>
    <row r="318" spans="9:86" ht="14.25" customHeight="1">
      <c r="I318" s="150"/>
      <c r="J318" s="2">
        <v>313</v>
      </c>
      <c r="K318" s="118">
        <v>54363</v>
      </c>
      <c r="L318" s="5">
        <f t="shared" si="104"/>
        <v>195240.03759703433</v>
      </c>
      <c r="M318" s="5">
        <f t="shared" si="67"/>
        <v>4789.3246008246488</v>
      </c>
      <c r="N318" s="5">
        <f t="shared" si="68"/>
        <v>3447.049342345038</v>
      </c>
      <c r="O318" s="35">
        <f t="shared" si="69"/>
        <v>0.21186531521528851</v>
      </c>
      <c r="P318" s="5">
        <f t="shared" si="70"/>
        <v>1342.275258479611</v>
      </c>
      <c r="Q318" s="35">
        <f t="shared" si="71"/>
        <v>8.2500000000000004E-2</v>
      </c>
      <c r="R318" s="5">
        <f t="shared" si="105"/>
        <v>445707.0117453108</v>
      </c>
      <c r="S318" s="5">
        <f t="shared" si="106"/>
        <v>1053351.5883128047</v>
      </c>
      <c r="T318" s="5">
        <f t="shared" si="72"/>
        <v>191792.98825468929</v>
      </c>
      <c r="U318" s="5">
        <f t="shared" si="73"/>
        <v>1499058.6000581156</v>
      </c>
      <c r="V318" s="150"/>
      <c r="W318" s="2">
        <v>313</v>
      </c>
      <c r="X318" s="118">
        <v>54363</v>
      </c>
      <c r="Y318" s="5">
        <f t="shared" si="107"/>
        <v>191609.5538684683</v>
      </c>
      <c r="Z318" s="5">
        <f t="shared" si="108"/>
        <v>4677.7491584810314</v>
      </c>
      <c r="AA318" s="5">
        <f t="shared" si="74"/>
        <v>3400.3521326912423</v>
      </c>
      <c r="AB318" s="35">
        <f t="shared" si="75"/>
        <v>0.21295506809804093</v>
      </c>
      <c r="AC318" s="5">
        <f t="shared" si="76"/>
        <v>1277.3970257897888</v>
      </c>
      <c r="AD318" s="35">
        <f t="shared" si="77"/>
        <v>0.08</v>
      </c>
      <c r="AE318" s="5">
        <f t="shared" si="109"/>
        <v>449290.79826422298</v>
      </c>
      <c r="AF318" s="5">
        <f t="shared" si="110"/>
        <v>1014844.6883403397</v>
      </c>
      <c r="AG318" s="5">
        <f t="shared" si="78"/>
        <v>188209.20173577705</v>
      </c>
      <c r="AH318" s="5">
        <f t="shared" si="79"/>
        <v>1464135.4866045627</v>
      </c>
      <c r="AI318" s="150"/>
      <c r="AJ318" s="2">
        <v>313</v>
      </c>
      <c r="AK318" s="118">
        <v>54363</v>
      </c>
      <c r="AL318" s="5">
        <f t="shared" si="111"/>
        <v>187980.5969129942</v>
      </c>
      <c r="AM318" s="5">
        <f t="shared" si="112"/>
        <v>4567.1280654389093</v>
      </c>
      <c r="AN318" s="5">
        <f t="shared" si="80"/>
        <v>3353.0867103758219</v>
      </c>
      <c r="AO318" s="35">
        <f t="shared" si="81"/>
        <v>0.21404890284039985</v>
      </c>
      <c r="AP318" s="5">
        <f t="shared" si="82"/>
        <v>1214.0413550630874</v>
      </c>
      <c r="AQ318" s="35">
        <f t="shared" si="83"/>
        <v>7.7499999999999986E-2</v>
      </c>
      <c r="AR318" s="5">
        <f t="shared" si="113"/>
        <v>452872.48979738151</v>
      </c>
      <c r="AS318" s="5">
        <f t="shared" si="114"/>
        <v>976638.59468499746</v>
      </c>
      <c r="AT318" s="5">
        <f t="shared" si="84"/>
        <v>184627.51020261837</v>
      </c>
      <c r="AU318" s="5">
        <f t="shared" si="85"/>
        <v>1429511.084482379</v>
      </c>
      <c r="AV318" s="150"/>
      <c r="AW318" s="2">
        <v>313</v>
      </c>
      <c r="AX318" s="118">
        <v>54363</v>
      </c>
      <c r="AY318" s="5">
        <f t="shared" si="115"/>
        <v>184354.62882076809</v>
      </c>
      <c r="AZ318" s="5">
        <f t="shared" si="116"/>
        <v>4457.4924920239573</v>
      </c>
      <c r="BA318" s="5">
        <f t="shared" si="86"/>
        <v>3305.2760618941566</v>
      </c>
      <c r="BB318" s="35">
        <f t="shared" si="87"/>
        <v>0.21514682325275952</v>
      </c>
      <c r="BC318" s="5">
        <f t="shared" si="88"/>
        <v>1152.2164301298005</v>
      </c>
      <c r="BD318" s="35">
        <f t="shared" si="89"/>
        <v>7.4999999999999997E-2</v>
      </c>
      <c r="BE318" s="5">
        <f t="shared" si="117"/>
        <v>456450.6472411257</v>
      </c>
      <c r="BF318" s="5">
        <f t="shared" si="118"/>
        <v>938744.50276237307</v>
      </c>
      <c r="BG318" s="5">
        <f t="shared" si="90"/>
        <v>181049.35275887392</v>
      </c>
      <c r="BH318" s="5">
        <f t="shared" si="91"/>
        <v>1395195.1500034989</v>
      </c>
      <c r="BI318" s="150"/>
      <c r="BJ318" s="2">
        <v>313</v>
      </c>
      <c r="BK318" s="118">
        <v>54363</v>
      </c>
      <c r="BL318" s="5">
        <f t="shared" si="119"/>
        <v>180733.14745381524</v>
      </c>
      <c r="BM318" s="5">
        <f t="shared" si="120"/>
        <v>4348.8737853582215</v>
      </c>
      <c r="BN318" s="5">
        <f t="shared" si="92"/>
        <v>3256.9443528247548</v>
      </c>
      <c r="BO318" s="35">
        <f t="shared" si="93"/>
        <v>0.21624883306967504</v>
      </c>
      <c r="BP318" s="5">
        <f t="shared" si="94"/>
        <v>1091.929432533467</v>
      </c>
      <c r="BQ318" s="35">
        <f t="shared" si="95"/>
        <v>7.2499999999999995E-2</v>
      </c>
      <c r="BR318" s="5">
        <f t="shared" si="121"/>
        <v>460023.7968990095</v>
      </c>
      <c r="BS318" s="5">
        <f t="shared" si="122"/>
        <v>901173.69791811379</v>
      </c>
      <c r="BT318" s="5">
        <f t="shared" si="96"/>
        <v>177476.20310099047</v>
      </c>
      <c r="BU318" s="5">
        <f t="shared" si="97"/>
        <v>1361197.4948171233</v>
      </c>
      <c r="BV318" s="150"/>
      <c r="BW318" s="2">
        <v>313</v>
      </c>
      <c r="BX318" s="118">
        <v>54363</v>
      </c>
      <c r="BY318" s="5">
        <f t="shared" si="123"/>
        <v>177117.68448684367</v>
      </c>
      <c r="BZ318" s="5">
        <f t="shared" si="124"/>
        <v>4241.3034067672888</v>
      </c>
      <c r="CA318" s="5">
        <f t="shared" si="98"/>
        <v>3208.116913927367</v>
      </c>
      <c r="CB318" s="35">
        <f t="shared" si="99"/>
        <v>0.21735493594931224</v>
      </c>
      <c r="CC318" s="5">
        <f t="shared" si="100"/>
        <v>1033.1864928399216</v>
      </c>
      <c r="CD318" s="35">
        <f t="shared" si="101"/>
        <v>7.0000000000000007E-2</v>
      </c>
      <c r="CE318" s="5">
        <f t="shared" si="125"/>
        <v>463590.43242708326</v>
      </c>
      <c r="CF318" s="5">
        <f t="shared" si="126"/>
        <v>863937.53389107867</v>
      </c>
      <c r="CG318" s="5">
        <f t="shared" si="102"/>
        <v>173909.5675729163</v>
      </c>
      <c r="CH318" s="5">
        <f t="shared" si="103"/>
        <v>1327527.9663181619</v>
      </c>
    </row>
    <row r="319" spans="9:86" ht="14.25" customHeight="1">
      <c r="I319" s="150"/>
      <c r="J319" s="2">
        <v>314</v>
      </c>
      <c r="K319" s="118">
        <v>54393</v>
      </c>
      <c r="L319" s="5">
        <f t="shared" si="104"/>
        <v>191792.98825468929</v>
      </c>
      <c r="M319" s="5">
        <f t="shared" si="67"/>
        <v>4789.3246008246488</v>
      </c>
      <c r="N319" s="5">
        <f t="shared" si="68"/>
        <v>3470.7478065736595</v>
      </c>
      <c r="O319" s="35">
        <f t="shared" si="69"/>
        <v>0.21715587236993583</v>
      </c>
      <c r="P319" s="5">
        <f t="shared" si="70"/>
        <v>1318.576794250989</v>
      </c>
      <c r="Q319" s="35">
        <f t="shared" si="71"/>
        <v>8.2500000000000018E-2</v>
      </c>
      <c r="R319" s="5">
        <f t="shared" si="105"/>
        <v>449177.75955188443</v>
      </c>
      <c r="S319" s="5">
        <f t="shared" si="106"/>
        <v>1054670.1651070558</v>
      </c>
      <c r="T319" s="5">
        <f t="shared" si="72"/>
        <v>188322.24044811563</v>
      </c>
      <c r="U319" s="5">
        <f t="shared" si="73"/>
        <v>1503847.9246589402</v>
      </c>
      <c r="V319" s="150"/>
      <c r="W319" s="2">
        <v>314</v>
      </c>
      <c r="X319" s="118">
        <v>54393</v>
      </c>
      <c r="Y319" s="5">
        <f t="shared" si="107"/>
        <v>188209.20173577705</v>
      </c>
      <c r="Z319" s="5">
        <f t="shared" si="108"/>
        <v>4677.7491584810314</v>
      </c>
      <c r="AA319" s="5">
        <f t="shared" si="74"/>
        <v>3423.0211469091846</v>
      </c>
      <c r="AB319" s="35">
        <f t="shared" si="75"/>
        <v>0.21824785071123307</v>
      </c>
      <c r="AC319" s="5">
        <f t="shared" si="76"/>
        <v>1254.728011571847</v>
      </c>
      <c r="AD319" s="35">
        <f t="shared" si="77"/>
        <v>7.9999999999999988E-2</v>
      </c>
      <c r="AE319" s="5">
        <f t="shared" si="109"/>
        <v>452713.81941113214</v>
      </c>
      <c r="AF319" s="5">
        <f t="shared" si="110"/>
        <v>1016099.4163519115</v>
      </c>
      <c r="AG319" s="5">
        <f t="shared" si="78"/>
        <v>184786.18058886786</v>
      </c>
      <c r="AH319" s="5">
        <f t="shared" si="79"/>
        <v>1468813.2357630436</v>
      </c>
      <c r="AI319" s="150"/>
      <c r="AJ319" s="2">
        <v>314</v>
      </c>
      <c r="AK319" s="118">
        <v>54393</v>
      </c>
      <c r="AL319" s="5">
        <f t="shared" si="111"/>
        <v>184627.51020261837</v>
      </c>
      <c r="AM319" s="5">
        <f t="shared" si="112"/>
        <v>4567.1280654389093</v>
      </c>
      <c r="AN319" s="5">
        <f t="shared" si="80"/>
        <v>3374.7420620469989</v>
      </c>
      <c r="AO319" s="35">
        <f t="shared" si="81"/>
        <v>0.21934382747251963</v>
      </c>
      <c r="AP319" s="5">
        <f t="shared" si="82"/>
        <v>1192.3860033919104</v>
      </c>
      <c r="AQ319" s="35">
        <f t="shared" si="83"/>
        <v>7.7500000000000013E-2</v>
      </c>
      <c r="AR319" s="5">
        <f t="shared" si="113"/>
        <v>456247.23185942852</v>
      </c>
      <c r="AS319" s="5">
        <f t="shared" si="114"/>
        <v>977830.98068838939</v>
      </c>
      <c r="AT319" s="5">
        <f t="shared" si="84"/>
        <v>181252.76814057137</v>
      </c>
      <c r="AU319" s="5">
        <f t="shared" si="85"/>
        <v>1434078.212547818</v>
      </c>
      <c r="AV319" s="150"/>
      <c r="AW319" s="2">
        <v>314</v>
      </c>
      <c r="AX319" s="118">
        <v>54393</v>
      </c>
      <c r="AY319" s="5">
        <f t="shared" si="115"/>
        <v>181049.35275887392</v>
      </c>
      <c r="AZ319" s="5">
        <f t="shared" si="116"/>
        <v>4457.4924920239573</v>
      </c>
      <c r="BA319" s="5">
        <f t="shared" si="86"/>
        <v>3325.9340372809957</v>
      </c>
      <c r="BB319" s="35">
        <f t="shared" si="87"/>
        <v>0.22044380628373025</v>
      </c>
      <c r="BC319" s="5">
        <f t="shared" si="88"/>
        <v>1131.5584547429619</v>
      </c>
      <c r="BD319" s="35">
        <f t="shared" si="89"/>
        <v>7.4999999999999997E-2</v>
      </c>
      <c r="BE319" s="5">
        <f t="shared" si="117"/>
        <v>459776.58127840667</v>
      </c>
      <c r="BF319" s="5">
        <f t="shared" si="118"/>
        <v>939876.06121711608</v>
      </c>
      <c r="BG319" s="5">
        <f t="shared" si="90"/>
        <v>177723.41872159293</v>
      </c>
      <c r="BH319" s="5">
        <f t="shared" si="91"/>
        <v>1399652.6424955227</v>
      </c>
      <c r="BI319" s="150"/>
      <c r="BJ319" s="2">
        <v>314</v>
      </c>
      <c r="BK319" s="118">
        <v>54393</v>
      </c>
      <c r="BL319" s="5">
        <f t="shared" si="119"/>
        <v>177476.20310099047</v>
      </c>
      <c r="BM319" s="5">
        <f t="shared" si="120"/>
        <v>4348.8737853582215</v>
      </c>
      <c r="BN319" s="5">
        <f t="shared" si="92"/>
        <v>3276.6217249564043</v>
      </c>
      <c r="BO319" s="35">
        <f t="shared" si="93"/>
        <v>0.22154779070353806</v>
      </c>
      <c r="BP319" s="5">
        <f t="shared" si="94"/>
        <v>1072.2520604018175</v>
      </c>
      <c r="BQ319" s="35">
        <f t="shared" si="95"/>
        <v>7.2500000000000009E-2</v>
      </c>
      <c r="BR319" s="5">
        <f t="shared" si="121"/>
        <v>463300.41862396587</v>
      </c>
      <c r="BS319" s="5">
        <f t="shared" si="122"/>
        <v>902245.94997851562</v>
      </c>
      <c r="BT319" s="5">
        <f t="shared" si="96"/>
        <v>174199.58137603407</v>
      </c>
      <c r="BU319" s="5">
        <f t="shared" si="97"/>
        <v>1365546.3686024814</v>
      </c>
      <c r="BV319" s="150"/>
      <c r="BW319" s="2">
        <v>314</v>
      </c>
      <c r="BX319" s="118">
        <v>54393</v>
      </c>
      <c r="BY319" s="5">
        <f t="shared" si="123"/>
        <v>173909.5675729163</v>
      </c>
      <c r="BZ319" s="5">
        <f t="shared" si="124"/>
        <v>4241.3034067672888</v>
      </c>
      <c r="CA319" s="5">
        <f t="shared" si="98"/>
        <v>3226.8309292586105</v>
      </c>
      <c r="CB319" s="35">
        <f t="shared" si="99"/>
        <v>0.22265578421881871</v>
      </c>
      <c r="CC319" s="5">
        <f t="shared" si="100"/>
        <v>1014.4724775086785</v>
      </c>
      <c r="CD319" s="35">
        <f t="shared" si="101"/>
        <v>7.0000000000000007E-2</v>
      </c>
      <c r="CE319" s="5">
        <f t="shared" si="125"/>
        <v>466817.26335634186</v>
      </c>
      <c r="CF319" s="5">
        <f t="shared" si="126"/>
        <v>864952.00636858738</v>
      </c>
      <c r="CG319" s="5">
        <f t="shared" si="102"/>
        <v>170682.7366436577</v>
      </c>
      <c r="CH319" s="5">
        <f t="shared" si="103"/>
        <v>1331769.2697249292</v>
      </c>
    </row>
    <row r="320" spans="9:86" ht="14.25" customHeight="1">
      <c r="I320" s="150"/>
      <c r="J320" s="2">
        <v>315</v>
      </c>
      <c r="K320" s="118">
        <v>54424</v>
      </c>
      <c r="L320" s="5">
        <f t="shared" si="104"/>
        <v>188322.24044811563</v>
      </c>
      <c r="M320" s="5">
        <f t="shared" si="67"/>
        <v>4789.3246008246488</v>
      </c>
      <c r="N320" s="5">
        <f t="shared" si="68"/>
        <v>3494.6091977438537</v>
      </c>
      <c r="O320" s="35">
        <f t="shared" si="69"/>
        <v>0.22267848063585341</v>
      </c>
      <c r="P320" s="5">
        <f t="shared" si="70"/>
        <v>1294.7154030807949</v>
      </c>
      <c r="Q320" s="35">
        <f t="shared" si="71"/>
        <v>8.2500000000000004E-2</v>
      </c>
      <c r="R320" s="5">
        <f t="shared" si="105"/>
        <v>452672.36874962831</v>
      </c>
      <c r="S320" s="5">
        <f t="shared" si="106"/>
        <v>1055964.8805101365</v>
      </c>
      <c r="T320" s="5">
        <f t="shared" si="72"/>
        <v>184827.63125037178</v>
      </c>
      <c r="U320" s="5">
        <f t="shared" si="73"/>
        <v>1508637.2492597648</v>
      </c>
      <c r="V320" s="150"/>
      <c r="W320" s="2">
        <v>315</v>
      </c>
      <c r="X320" s="118">
        <v>54424</v>
      </c>
      <c r="Y320" s="5">
        <f t="shared" si="107"/>
        <v>184786.18058886786</v>
      </c>
      <c r="Z320" s="5">
        <f t="shared" si="108"/>
        <v>4677.7491584810314</v>
      </c>
      <c r="AA320" s="5">
        <f t="shared" si="74"/>
        <v>3445.8412878885788</v>
      </c>
      <c r="AB320" s="35">
        <f t="shared" si="75"/>
        <v>0.22377266158589573</v>
      </c>
      <c r="AC320" s="5">
        <f t="shared" si="76"/>
        <v>1231.9078705924526</v>
      </c>
      <c r="AD320" s="35">
        <f t="shared" si="77"/>
        <v>0.08</v>
      </c>
      <c r="AE320" s="5">
        <f t="shared" si="109"/>
        <v>456159.66069902072</v>
      </c>
      <c r="AF320" s="5">
        <f t="shared" si="110"/>
        <v>1017331.3242225039</v>
      </c>
      <c r="AG320" s="5">
        <f t="shared" si="78"/>
        <v>181340.33930097928</v>
      </c>
      <c r="AH320" s="5">
        <f t="shared" si="79"/>
        <v>1473490.9849215248</v>
      </c>
      <c r="AI320" s="150"/>
      <c r="AJ320" s="2">
        <v>315</v>
      </c>
      <c r="AK320" s="118">
        <v>54424</v>
      </c>
      <c r="AL320" s="5">
        <f t="shared" si="111"/>
        <v>181252.76814057137</v>
      </c>
      <c r="AM320" s="5">
        <f t="shared" si="112"/>
        <v>4567.1280654389093</v>
      </c>
      <c r="AN320" s="5">
        <f t="shared" si="80"/>
        <v>3396.5372711977193</v>
      </c>
      <c r="AO320" s="35">
        <f t="shared" si="81"/>
        <v>0.22487075740968682</v>
      </c>
      <c r="AP320" s="5">
        <f t="shared" si="82"/>
        <v>1170.59079424119</v>
      </c>
      <c r="AQ320" s="35">
        <f t="shared" si="83"/>
        <v>7.7499999999999999E-2</v>
      </c>
      <c r="AR320" s="5">
        <f t="shared" si="113"/>
        <v>459643.76913062623</v>
      </c>
      <c r="AS320" s="5">
        <f t="shared" si="114"/>
        <v>979001.57148263056</v>
      </c>
      <c r="AT320" s="5">
        <f t="shared" si="84"/>
        <v>177856.23086937366</v>
      </c>
      <c r="AU320" s="5">
        <f t="shared" si="85"/>
        <v>1438645.3406132567</v>
      </c>
      <c r="AV320" s="150"/>
      <c r="AW320" s="2">
        <v>315</v>
      </c>
      <c r="AX320" s="118">
        <v>54424</v>
      </c>
      <c r="AY320" s="5">
        <f t="shared" si="115"/>
        <v>177723.41872159293</v>
      </c>
      <c r="AZ320" s="5">
        <f t="shared" si="116"/>
        <v>4457.4924920239573</v>
      </c>
      <c r="BA320" s="5">
        <f t="shared" si="86"/>
        <v>3346.7211250140017</v>
      </c>
      <c r="BB320" s="35">
        <f t="shared" si="87"/>
        <v>0.22597277156298934</v>
      </c>
      <c r="BC320" s="5">
        <f t="shared" si="88"/>
        <v>1110.7713670099556</v>
      </c>
      <c r="BD320" s="35">
        <f t="shared" si="89"/>
        <v>7.4999999999999983E-2</v>
      </c>
      <c r="BE320" s="5">
        <f t="shared" si="117"/>
        <v>463123.30240342068</v>
      </c>
      <c r="BF320" s="5">
        <f t="shared" si="118"/>
        <v>940986.83258412604</v>
      </c>
      <c r="BG320" s="5">
        <f t="shared" si="90"/>
        <v>174376.69759657892</v>
      </c>
      <c r="BH320" s="5">
        <f t="shared" si="91"/>
        <v>1404110.1349875466</v>
      </c>
      <c r="BI320" s="150"/>
      <c r="BJ320" s="2">
        <v>315</v>
      </c>
      <c r="BK320" s="118">
        <v>54424</v>
      </c>
      <c r="BL320" s="5">
        <f t="shared" si="119"/>
        <v>174199.58137603407</v>
      </c>
      <c r="BM320" s="5">
        <f t="shared" si="120"/>
        <v>4348.8737853582215</v>
      </c>
      <c r="BN320" s="5">
        <f t="shared" si="92"/>
        <v>3296.4179812113489</v>
      </c>
      <c r="BO320" s="35">
        <f t="shared" si="93"/>
        <v>0.22707870743470304</v>
      </c>
      <c r="BP320" s="5">
        <f t="shared" si="94"/>
        <v>1052.4558041468724</v>
      </c>
      <c r="BQ320" s="35">
        <f t="shared" si="95"/>
        <v>7.2499999999999995E-2</v>
      </c>
      <c r="BR320" s="5">
        <f t="shared" si="121"/>
        <v>466596.8366051772</v>
      </c>
      <c r="BS320" s="5">
        <f t="shared" si="122"/>
        <v>903298.40578266245</v>
      </c>
      <c r="BT320" s="5">
        <f t="shared" si="96"/>
        <v>170903.16339482271</v>
      </c>
      <c r="BU320" s="5">
        <f t="shared" si="97"/>
        <v>1369895.2423878396</v>
      </c>
      <c r="BV320" s="150"/>
      <c r="BW320" s="2">
        <v>315</v>
      </c>
      <c r="BX320" s="118">
        <v>54424</v>
      </c>
      <c r="BY320" s="5">
        <f t="shared" si="123"/>
        <v>170682.7366436577</v>
      </c>
      <c r="BZ320" s="5">
        <f t="shared" si="124"/>
        <v>4241.3034067672888</v>
      </c>
      <c r="CA320" s="5">
        <f t="shared" si="98"/>
        <v>3245.6541096792853</v>
      </c>
      <c r="CB320" s="35">
        <f t="shared" si="99"/>
        <v>0.22818856834633874</v>
      </c>
      <c r="CC320" s="5">
        <f t="shared" si="100"/>
        <v>995.64929708800332</v>
      </c>
      <c r="CD320" s="35">
        <f t="shared" si="101"/>
        <v>7.0000000000000007E-2</v>
      </c>
      <c r="CE320" s="5">
        <f t="shared" si="125"/>
        <v>470062.91746602114</v>
      </c>
      <c r="CF320" s="5">
        <f t="shared" si="126"/>
        <v>865947.65566567541</v>
      </c>
      <c r="CG320" s="5">
        <f t="shared" si="102"/>
        <v>167437.08253397842</v>
      </c>
      <c r="CH320" s="5">
        <f t="shared" si="103"/>
        <v>1336010.5731316966</v>
      </c>
    </row>
    <row r="321" spans="9:86" ht="14.25" customHeight="1">
      <c r="I321" s="150"/>
      <c r="J321" s="2">
        <v>316</v>
      </c>
      <c r="K321" s="118">
        <v>54455</v>
      </c>
      <c r="L321" s="5">
        <f t="shared" si="104"/>
        <v>184827.63125037178</v>
      </c>
      <c r="M321" s="5">
        <f t="shared" si="67"/>
        <v>4789.3246008246488</v>
      </c>
      <c r="N321" s="5">
        <f t="shared" si="68"/>
        <v>3518.6346359783429</v>
      </c>
      <c r="O321" s="35">
        <f t="shared" si="69"/>
        <v>0.22844861099011232</v>
      </c>
      <c r="P321" s="5">
        <f t="shared" si="70"/>
        <v>1270.6899648463059</v>
      </c>
      <c r="Q321" s="35">
        <f t="shared" si="71"/>
        <v>8.249999999999999E-2</v>
      </c>
      <c r="R321" s="5">
        <f t="shared" si="105"/>
        <v>456191.00338560663</v>
      </c>
      <c r="S321" s="5">
        <f t="shared" si="106"/>
        <v>1057235.5704749827</v>
      </c>
      <c r="T321" s="5">
        <f t="shared" si="72"/>
        <v>181308.99661439343</v>
      </c>
      <c r="U321" s="5">
        <f t="shared" si="73"/>
        <v>1513426.5738605894</v>
      </c>
      <c r="V321" s="150"/>
      <c r="W321" s="2">
        <v>316</v>
      </c>
      <c r="X321" s="118">
        <v>54455</v>
      </c>
      <c r="Y321" s="5">
        <f t="shared" si="107"/>
        <v>181340.33930097928</v>
      </c>
      <c r="Z321" s="5">
        <f t="shared" si="108"/>
        <v>4677.7491584810314</v>
      </c>
      <c r="AA321" s="5">
        <f t="shared" si="74"/>
        <v>3468.8135631411697</v>
      </c>
      <c r="AB321" s="35">
        <f t="shared" si="75"/>
        <v>0.2295449700720244</v>
      </c>
      <c r="AC321" s="5">
        <f t="shared" si="76"/>
        <v>1208.9355953398619</v>
      </c>
      <c r="AD321" s="35">
        <f t="shared" si="77"/>
        <v>0.08</v>
      </c>
      <c r="AE321" s="5">
        <f t="shared" si="109"/>
        <v>459628.47426216188</v>
      </c>
      <c r="AF321" s="5">
        <f t="shared" si="110"/>
        <v>1018540.2598178438</v>
      </c>
      <c r="AG321" s="5">
        <f t="shared" si="78"/>
        <v>177871.52573783812</v>
      </c>
      <c r="AH321" s="5">
        <f t="shared" si="79"/>
        <v>1478168.7340800057</v>
      </c>
      <c r="AI321" s="150"/>
      <c r="AJ321" s="2">
        <v>316</v>
      </c>
      <c r="AK321" s="118">
        <v>54455</v>
      </c>
      <c r="AL321" s="5">
        <f t="shared" si="111"/>
        <v>177856.23086937366</v>
      </c>
      <c r="AM321" s="5">
        <f t="shared" si="112"/>
        <v>4567.1280654389093</v>
      </c>
      <c r="AN321" s="5">
        <f t="shared" si="80"/>
        <v>3418.4732410742045</v>
      </c>
      <c r="AO321" s="35">
        <f t="shared" si="81"/>
        <v>0.23064516037685959</v>
      </c>
      <c r="AP321" s="5">
        <f t="shared" si="82"/>
        <v>1148.6548243647048</v>
      </c>
      <c r="AQ321" s="35">
        <f t="shared" si="83"/>
        <v>7.7499999999999999E-2</v>
      </c>
      <c r="AR321" s="5">
        <f t="shared" si="113"/>
        <v>463062.24237170041</v>
      </c>
      <c r="AS321" s="5">
        <f t="shared" si="114"/>
        <v>980150.22630699526</v>
      </c>
      <c r="AT321" s="5">
        <f t="shared" si="84"/>
        <v>174437.75762829944</v>
      </c>
      <c r="AU321" s="5">
        <f t="shared" si="85"/>
        <v>1443212.4686786956</v>
      </c>
      <c r="AV321" s="150"/>
      <c r="AW321" s="2">
        <v>316</v>
      </c>
      <c r="AX321" s="118">
        <v>54455</v>
      </c>
      <c r="AY321" s="5">
        <f t="shared" si="115"/>
        <v>174376.69759657892</v>
      </c>
      <c r="AZ321" s="5">
        <f t="shared" si="116"/>
        <v>4457.4924920239573</v>
      </c>
      <c r="BA321" s="5">
        <f t="shared" si="86"/>
        <v>3367.6381320453393</v>
      </c>
      <c r="BB321" s="35">
        <f t="shared" si="87"/>
        <v>0.23174918519237347</v>
      </c>
      <c r="BC321" s="5">
        <f t="shared" si="88"/>
        <v>1089.854359978618</v>
      </c>
      <c r="BD321" s="35">
        <f t="shared" si="89"/>
        <v>7.4999999999999983E-2</v>
      </c>
      <c r="BE321" s="5">
        <f t="shared" si="117"/>
        <v>466490.94053546601</v>
      </c>
      <c r="BF321" s="5">
        <f t="shared" si="118"/>
        <v>942076.68694410461</v>
      </c>
      <c r="BG321" s="5">
        <f t="shared" si="90"/>
        <v>171009.05946453358</v>
      </c>
      <c r="BH321" s="5">
        <f t="shared" si="91"/>
        <v>1408567.6274795707</v>
      </c>
      <c r="BI321" s="150"/>
      <c r="BJ321" s="2">
        <v>316</v>
      </c>
      <c r="BK321" s="118">
        <v>54455</v>
      </c>
      <c r="BL321" s="5">
        <f t="shared" si="119"/>
        <v>170903.16339482271</v>
      </c>
      <c r="BM321" s="5">
        <f t="shared" si="120"/>
        <v>4348.8737853582215</v>
      </c>
      <c r="BN321" s="5">
        <f t="shared" si="92"/>
        <v>3316.3338398478345</v>
      </c>
      <c r="BO321" s="35">
        <f t="shared" si="93"/>
        <v>0.23285704774367905</v>
      </c>
      <c r="BP321" s="5">
        <f t="shared" si="94"/>
        <v>1032.5399455103873</v>
      </c>
      <c r="BQ321" s="35">
        <f t="shared" si="95"/>
        <v>7.2500000000000009E-2</v>
      </c>
      <c r="BR321" s="5">
        <f t="shared" si="121"/>
        <v>469913.17044502503</v>
      </c>
      <c r="BS321" s="5">
        <f t="shared" si="122"/>
        <v>904330.94572817278</v>
      </c>
      <c r="BT321" s="5">
        <f t="shared" si="96"/>
        <v>167586.82955497489</v>
      </c>
      <c r="BU321" s="5">
        <f t="shared" si="97"/>
        <v>1374244.1161731977</v>
      </c>
      <c r="BV321" s="150"/>
      <c r="BW321" s="2">
        <v>316</v>
      </c>
      <c r="BX321" s="118">
        <v>54455</v>
      </c>
      <c r="BY321" s="5">
        <f t="shared" si="123"/>
        <v>167437.08253397842</v>
      </c>
      <c r="BZ321" s="5">
        <f t="shared" si="124"/>
        <v>4241.3034067672888</v>
      </c>
      <c r="CA321" s="5">
        <f t="shared" si="98"/>
        <v>3264.587091985748</v>
      </c>
      <c r="CB321" s="35">
        <f t="shared" si="99"/>
        <v>0.23396875119272986</v>
      </c>
      <c r="CC321" s="5">
        <f t="shared" si="100"/>
        <v>976.71631478154086</v>
      </c>
      <c r="CD321" s="35">
        <f t="shared" si="101"/>
        <v>7.0000000000000007E-2</v>
      </c>
      <c r="CE321" s="5">
        <f t="shared" si="125"/>
        <v>473327.50455800688</v>
      </c>
      <c r="CF321" s="5">
        <f t="shared" si="126"/>
        <v>866924.37198045698</v>
      </c>
      <c r="CG321" s="5">
        <f t="shared" si="102"/>
        <v>164172.49544199268</v>
      </c>
      <c r="CH321" s="5">
        <f t="shared" si="103"/>
        <v>1340251.8765384639</v>
      </c>
    </row>
    <row r="322" spans="9:86" ht="14.25" customHeight="1">
      <c r="I322" s="150"/>
      <c r="J322" s="2">
        <v>317</v>
      </c>
      <c r="K322" s="118">
        <v>54483</v>
      </c>
      <c r="L322" s="5">
        <f t="shared" si="104"/>
        <v>181308.99661439343</v>
      </c>
      <c r="M322" s="5">
        <f t="shared" si="67"/>
        <v>4789.3246008246488</v>
      </c>
      <c r="N322" s="5">
        <f t="shared" si="68"/>
        <v>3542.8252491006942</v>
      </c>
      <c r="O322" s="35">
        <f t="shared" si="69"/>
        <v>0.23448314084284838</v>
      </c>
      <c r="P322" s="5">
        <f t="shared" si="70"/>
        <v>1246.4993517239548</v>
      </c>
      <c r="Q322" s="35">
        <f t="shared" si="71"/>
        <v>8.2500000000000004E-2</v>
      </c>
      <c r="R322" s="5">
        <f t="shared" si="105"/>
        <v>459733.82863470732</v>
      </c>
      <c r="S322" s="5">
        <f t="shared" si="106"/>
        <v>1058482.0698267068</v>
      </c>
      <c r="T322" s="5">
        <f t="shared" si="72"/>
        <v>177766.17136529274</v>
      </c>
      <c r="U322" s="5">
        <f t="shared" si="73"/>
        <v>1518215.898461414</v>
      </c>
      <c r="V322" s="150"/>
      <c r="W322" s="2">
        <v>317</v>
      </c>
      <c r="X322" s="118">
        <v>54483</v>
      </c>
      <c r="Y322" s="5">
        <f t="shared" si="107"/>
        <v>177871.52573783812</v>
      </c>
      <c r="Z322" s="5">
        <f t="shared" si="108"/>
        <v>4677.7491584810314</v>
      </c>
      <c r="AA322" s="5">
        <f t="shared" si="74"/>
        <v>3491.938986895444</v>
      </c>
      <c r="AB322" s="35">
        <f t="shared" si="75"/>
        <v>0.23558165180696689</v>
      </c>
      <c r="AC322" s="5">
        <f t="shared" si="76"/>
        <v>1185.8101715855876</v>
      </c>
      <c r="AD322" s="35">
        <f t="shared" si="77"/>
        <v>0.08</v>
      </c>
      <c r="AE322" s="5">
        <f t="shared" si="109"/>
        <v>463120.41324905731</v>
      </c>
      <c r="AF322" s="5">
        <f t="shared" si="110"/>
        <v>1019726.0699894293</v>
      </c>
      <c r="AG322" s="5">
        <f t="shared" si="78"/>
        <v>174379.58675094269</v>
      </c>
      <c r="AH322" s="5">
        <f t="shared" si="79"/>
        <v>1482846.4832384866</v>
      </c>
      <c r="AI322" s="150"/>
      <c r="AJ322" s="2">
        <v>317</v>
      </c>
      <c r="AK322" s="118">
        <v>54483</v>
      </c>
      <c r="AL322" s="5">
        <f t="shared" si="111"/>
        <v>174437.75762829944</v>
      </c>
      <c r="AM322" s="5">
        <f t="shared" si="112"/>
        <v>4567.1280654389093</v>
      </c>
      <c r="AN322" s="5">
        <f t="shared" si="80"/>
        <v>3440.5508807561419</v>
      </c>
      <c r="AO322" s="35">
        <f t="shared" si="81"/>
        <v>0.2366839102406329</v>
      </c>
      <c r="AP322" s="5">
        <f t="shared" si="82"/>
        <v>1126.5771846827672</v>
      </c>
      <c r="AQ322" s="35">
        <f t="shared" si="83"/>
        <v>7.7499999999999999E-2</v>
      </c>
      <c r="AR322" s="5">
        <f t="shared" si="113"/>
        <v>466502.79325245658</v>
      </c>
      <c r="AS322" s="5">
        <f t="shared" si="114"/>
        <v>981276.80349167797</v>
      </c>
      <c r="AT322" s="5">
        <f t="shared" si="84"/>
        <v>170997.2067475433</v>
      </c>
      <c r="AU322" s="5">
        <f t="shared" si="85"/>
        <v>1447779.5967441346</v>
      </c>
      <c r="AV322" s="150"/>
      <c r="AW322" s="2">
        <v>317</v>
      </c>
      <c r="AX322" s="118">
        <v>54483</v>
      </c>
      <c r="AY322" s="5">
        <f t="shared" si="115"/>
        <v>171009.05946453358</v>
      </c>
      <c r="AZ322" s="5">
        <f t="shared" si="116"/>
        <v>4457.4924920239573</v>
      </c>
      <c r="BA322" s="5">
        <f t="shared" si="86"/>
        <v>3388.6858703706225</v>
      </c>
      <c r="BB322" s="35">
        <f t="shared" si="87"/>
        <v>0.23778991926963394</v>
      </c>
      <c r="BC322" s="5">
        <f t="shared" si="88"/>
        <v>1068.8066216533348</v>
      </c>
      <c r="BD322" s="35">
        <f t="shared" si="89"/>
        <v>7.4999999999999997E-2</v>
      </c>
      <c r="BE322" s="5">
        <f t="shared" si="117"/>
        <v>469879.62640583661</v>
      </c>
      <c r="BF322" s="5">
        <f t="shared" si="118"/>
        <v>943145.49356575799</v>
      </c>
      <c r="BG322" s="5">
        <f t="shared" si="90"/>
        <v>167620.37359416296</v>
      </c>
      <c r="BH322" s="5">
        <f t="shared" si="91"/>
        <v>1413025.1199715945</v>
      </c>
      <c r="BI322" s="150"/>
      <c r="BJ322" s="2">
        <v>317</v>
      </c>
      <c r="BK322" s="118">
        <v>54483</v>
      </c>
      <c r="BL322" s="5">
        <f t="shared" si="119"/>
        <v>167586.82955497489</v>
      </c>
      <c r="BM322" s="5">
        <f t="shared" si="120"/>
        <v>4348.8737853582215</v>
      </c>
      <c r="BN322" s="5">
        <f t="shared" si="92"/>
        <v>3336.3700234635817</v>
      </c>
      <c r="BO322" s="35">
        <f t="shared" si="93"/>
        <v>0.23889968196116212</v>
      </c>
      <c r="BP322" s="5">
        <f t="shared" si="94"/>
        <v>1012.50376189464</v>
      </c>
      <c r="BQ322" s="35">
        <f t="shared" si="95"/>
        <v>7.2499999999999995E-2</v>
      </c>
      <c r="BR322" s="5">
        <f t="shared" si="121"/>
        <v>473249.54046848859</v>
      </c>
      <c r="BS322" s="5">
        <f t="shared" si="122"/>
        <v>905343.44949006743</v>
      </c>
      <c r="BT322" s="5">
        <f t="shared" si="96"/>
        <v>164250.4595315113</v>
      </c>
      <c r="BU322" s="5">
        <f t="shared" si="97"/>
        <v>1378592.9899585559</v>
      </c>
      <c r="BV322" s="150"/>
      <c r="BW322" s="2">
        <v>317</v>
      </c>
      <c r="BX322" s="118">
        <v>54483</v>
      </c>
      <c r="BY322" s="5">
        <f t="shared" si="123"/>
        <v>164172.49544199268</v>
      </c>
      <c r="BZ322" s="5">
        <f t="shared" si="124"/>
        <v>4241.3034067672888</v>
      </c>
      <c r="CA322" s="5">
        <f t="shared" si="98"/>
        <v>3283.6305166889979</v>
      </c>
      <c r="CB322" s="35">
        <f t="shared" si="99"/>
        <v>0.24001320132330264</v>
      </c>
      <c r="CC322" s="5">
        <f t="shared" si="100"/>
        <v>957.67289007829072</v>
      </c>
      <c r="CD322" s="35">
        <f t="shared" si="101"/>
        <v>7.0000000000000007E-2</v>
      </c>
      <c r="CE322" s="5">
        <f t="shared" si="125"/>
        <v>476611.13507469586</v>
      </c>
      <c r="CF322" s="5">
        <f t="shared" si="126"/>
        <v>867882.04487053526</v>
      </c>
      <c r="CG322" s="5">
        <f t="shared" si="102"/>
        <v>160888.86492530367</v>
      </c>
      <c r="CH322" s="5">
        <f t="shared" si="103"/>
        <v>1344493.1799452312</v>
      </c>
    </row>
    <row r="323" spans="9:86" ht="14.25" customHeight="1">
      <c r="I323" s="150"/>
      <c r="J323" s="2">
        <v>318</v>
      </c>
      <c r="K323" s="118">
        <v>54514</v>
      </c>
      <c r="L323" s="5">
        <f t="shared" si="104"/>
        <v>177766.17136529274</v>
      </c>
      <c r="M323" s="5">
        <f t="shared" si="67"/>
        <v>4789.3246008246488</v>
      </c>
      <c r="N323" s="5">
        <f t="shared" si="68"/>
        <v>3567.1821726882608</v>
      </c>
      <c r="O323" s="35">
        <f t="shared" si="69"/>
        <v>0.24080051757595911</v>
      </c>
      <c r="P323" s="5">
        <f t="shared" si="70"/>
        <v>1222.1424281363877</v>
      </c>
      <c r="Q323" s="35">
        <f t="shared" si="71"/>
        <v>8.2500000000000018E-2</v>
      </c>
      <c r="R323" s="5">
        <f t="shared" si="105"/>
        <v>463301.01080739556</v>
      </c>
      <c r="S323" s="5">
        <f t="shared" si="106"/>
        <v>1059704.2122548432</v>
      </c>
      <c r="T323" s="5">
        <f t="shared" si="72"/>
        <v>174198.98919260449</v>
      </c>
      <c r="U323" s="5">
        <f t="shared" si="73"/>
        <v>1523005.2230622387</v>
      </c>
      <c r="V323" s="150"/>
      <c r="W323" s="2">
        <v>318</v>
      </c>
      <c r="X323" s="118">
        <v>54514</v>
      </c>
      <c r="Y323" s="5">
        <f t="shared" si="107"/>
        <v>174379.58675094269</v>
      </c>
      <c r="Z323" s="5">
        <f t="shared" si="108"/>
        <v>4677.7491584810314</v>
      </c>
      <c r="AA323" s="5">
        <f t="shared" si="74"/>
        <v>3515.2185801414134</v>
      </c>
      <c r="AB323" s="35">
        <f t="shared" si="75"/>
        <v>0.24190115223718367</v>
      </c>
      <c r="AC323" s="5">
        <f t="shared" si="76"/>
        <v>1162.5305783396179</v>
      </c>
      <c r="AD323" s="35">
        <f t="shared" si="77"/>
        <v>0.08</v>
      </c>
      <c r="AE323" s="5">
        <f t="shared" si="109"/>
        <v>466635.63182919874</v>
      </c>
      <c r="AF323" s="5">
        <f t="shared" si="110"/>
        <v>1020888.6005677689</v>
      </c>
      <c r="AG323" s="5">
        <f t="shared" si="78"/>
        <v>170864.36817080129</v>
      </c>
      <c r="AH323" s="5">
        <f t="shared" si="79"/>
        <v>1487524.2323969677</v>
      </c>
      <c r="AI323" s="150"/>
      <c r="AJ323" s="2">
        <v>318</v>
      </c>
      <c r="AK323" s="118">
        <v>54514</v>
      </c>
      <c r="AL323" s="5">
        <f t="shared" si="111"/>
        <v>170997.2067475433</v>
      </c>
      <c r="AM323" s="5">
        <f t="shared" si="112"/>
        <v>4567.1280654389093</v>
      </c>
      <c r="AN323" s="5">
        <f t="shared" si="80"/>
        <v>3462.7711051943588</v>
      </c>
      <c r="AO323" s="35">
        <f t="shared" si="81"/>
        <v>0.2430054505140582</v>
      </c>
      <c r="AP323" s="5">
        <f t="shared" si="82"/>
        <v>1104.3569602445505</v>
      </c>
      <c r="AQ323" s="35">
        <f t="shared" si="83"/>
        <v>7.7499999999999999E-2</v>
      </c>
      <c r="AR323" s="5">
        <f t="shared" si="113"/>
        <v>469965.56435765093</v>
      </c>
      <c r="AS323" s="5">
        <f t="shared" si="114"/>
        <v>982381.16045192257</v>
      </c>
      <c r="AT323" s="5">
        <f t="shared" si="84"/>
        <v>167534.43564234895</v>
      </c>
      <c r="AU323" s="5">
        <f t="shared" si="85"/>
        <v>1452346.7248095735</v>
      </c>
      <c r="AV323" s="150"/>
      <c r="AW323" s="2">
        <v>318</v>
      </c>
      <c r="AX323" s="118">
        <v>54514</v>
      </c>
      <c r="AY323" s="5">
        <f t="shared" si="115"/>
        <v>167620.37359416296</v>
      </c>
      <c r="AZ323" s="5">
        <f t="shared" si="116"/>
        <v>4457.4924920239573</v>
      </c>
      <c r="BA323" s="5">
        <f t="shared" si="86"/>
        <v>3409.8651570604388</v>
      </c>
      <c r="BB323" s="35">
        <f t="shared" si="87"/>
        <v>0.24411341537631653</v>
      </c>
      <c r="BC323" s="5">
        <f t="shared" si="88"/>
        <v>1047.6273349635185</v>
      </c>
      <c r="BD323" s="35">
        <f t="shared" si="89"/>
        <v>7.5000000000000011E-2</v>
      </c>
      <c r="BE323" s="5">
        <f t="shared" si="117"/>
        <v>473289.49156289705</v>
      </c>
      <c r="BF323" s="5">
        <f t="shared" si="118"/>
        <v>944193.12090072152</v>
      </c>
      <c r="BG323" s="5">
        <f t="shared" si="90"/>
        <v>164210.50843710252</v>
      </c>
      <c r="BH323" s="5">
        <f t="shared" si="91"/>
        <v>1417482.6124636186</v>
      </c>
      <c r="BI323" s="150"/>
      <c r="BJ323" s="2">
        <v>318</v>
      </c>
      <c r="BK323" s="118">
        <v>54514</v>
      </c>
      <c r="BL323" s="5">
        <f t="shared" si="119"/>
        <v>164250.4595315113</v>
      </c>
      <c r="BM323" s="5">
        <f t="shared" si="120"/>
        <v>4348.8737853582215</v>
      </c>
      <c r="BN323" s="5">
        <f t="shared" si="92"/>
        <v>3356.5272590220075</v>
      </c>
      <c r="BO323" s="35">
        <f t="shared" si="93"/>
        <v>0.24522504973897336</v>
      </c>
      <c r="BP323" s="5">
        <f t="shared" si="94"/>
        <v>992.34652633621408</v>
      </c>
      <c r="BQ323" s="35">
        <f t="shared" si="95"/>
        <v>7.2499999999999995E-2</v>
      </c>
      <c r="BR323" s="5">
        <f t="shared" si="121"/>
        <v>476606.06772751058</v>
      </c>
      <c r="BS323" s="5">
        <f t="shared" si="122"/>
        <v>906335.79601640359</v>
      </c>
      <c r="BT323" s="5">
        <f t="shared" si="96"/>
        <v>160893.9322724893</v>
      </c>
      <c r="BU323" s="5">
        <f t="shared" si="97"/>
        <v>1382941.8637439143</v>
      </c>
      <c r="BV323" s="150"/>
      <c r="BW323" s="2">
        <v>318</v>
      </c>
      <c r="BX323" s="118">
        <v>54514</v>
      </c>
      <c r="BY323" s="5">
        <f t="shared" si="123"/>
        <v>160888.86492530367</v>
      </c>
      <c r="BZ323" s="5">
        <f t="shared" si="124"/>
        <v>4241.3034067672888</v>
      </c>
      <c r="CA323" s="5">
        <f t="shared" si="98"/>
        <v>3302.7850280363509</v>
      </c>
      <c r="CB323" s="35">
        <f t="shared" si="99"/>
        <v>0.24634035646181562</v>
      </c>
      <c r="CC323" s="5">
        <f t="shared" si="100"/>
        <v>938.51837873093814</v>
      </c>
      <c r="CD323" s="35">
        <f t="shared" si="101"/>
        <v>7.0000000000000007E-2</v>
      </c>
      <c r="CE323" s="5">
        <f t="shared" si="125"/>
        <v>479913.9201027322</v>
      </c>
      <c r="CF323" s="5">
        <f t="shared" si="126"/>
        <v>868820.56324926624</v>
      </c>
      <c r="CG323" s="5">
        <f t="shared" si="102"/>
        <v>157586.07989726731</v>
      </c>
      <c r="CH323" s="5">
        <f t="shared" si="103"/>
        <v>1348734.4833519985</v>
      </c>
    </row>
    <row r="324" spans="9:86" ht="14.25" customHeight="1">
      <c r="I324" s="150"/>
      <c r="J324" s="2">
        <v>319</v>
      </c>
      <c r="K324" s="118">
        <v>54544</v>
      </c>
      <c r="L324" s="5">
        <f t="shared" si="104"/>
        <v>174198.98919260449</v>
      </c>
      <c r="M324" s="5">
        <f t="shared" si="67"/>
        <v>4789.3246008246488</v>
      </c>
      <c r="N324" s="5">
        <f t="shared" si="68"/>
        <v>3591.7065501254929</v>
      </c>
      <c r="O324" s="35">
        <f t="shared" si="69"/>
        <v>0.24742094544447402</v>
      </c>
      <c r="P324" s="5">
        <f t="shared" si="70"/>
        <v>1197.6180506991559</v>
      </c>
      <c r="Q324" s="35">
        <f t="shared" si="71"/>
        <v>8.2500000000000004E-2</v>
      </c>
      <c r="R324" s="5">
        <f t="shared" si="105"/>
        <v>466892.71735752106</v>
      </c>
      <c r="S324" s="5">
        <f t="shared" si="106"/>
        <v>1060901.8303055423</v>
      </c>
      <c r="T324" s="5">
        <f t="shared" si="72"/>
        <v>170607.282642479</v>
      </c>
      <c r="U324" s="5">
        <f t="shared" si="73"/>
        <v>1527794.5476630633</v>
      </c>
      <c r="V324" s="150"/>
      <c r="W324" s="2">
        <v>319</v>
      </c>
      <c r="X324" s="118">
        <v>54544</v>
      </c>
      <c r="Y324" s="5">
        <f t="shared" si="107"/>
        <v>170864.36817080129</v>
      </c>
      <c r="Z324" s="5">
        <f t="shared" si="108"/>
        <v>4677.7491584810314</v>
      </c>
      <c r="AA324" s="5">
        <f t="shared" si="74"/>
        <v>3538.6533706756891</v>
      </c>
      <c r="AB324" s="35">
        <f t="shared" si="75"/>
        <v>0.248523673500259</v>
      </c>
      <c r="AC324" s="5">
        <f t="shared" si="76"/>
        <v>1139.0957878053421</v>
      </c>
      <c r="AD324" s="35">
        <f t="shared" si="77"/>
        <v>8.0000000000000016E-2</v>
      </c>
      <c r="AE324" s="5">
        <f t="shared" si="109"/>
        <v>470174.28519987443</v>
      </c>
      <c r="AF324" s="5">
        <f t="shared" si="110"/>
        <v>1022027.6963555743</v>
      </c>
      <c r="AG324" s="5">
        <f t="shared" si="78"/>
        <v>167325.7148001256</v>
      </c>
      <c r="AH324" s="5">
        <f t="shared" si="79"/>
        <v>1492201.9815554488</v>
      </c>
      <c r="AI324" s="150"/>
      <c r="AJ324" s="2">
        <v>319</v>
      </c>
      <c r="AK324" s="118">
        <v>54544</v>
      </c>
      <c r="AL324" s="5">
        <f t="shared" si="111"/>
        <v>167534.43564234895</v>
      </c>
      <c r="AM324" s="5">
        <f t="shared" si="112"/>
        <v>4567.1280654389093</v>
      </c>
      <c r="AN324" s="5">
        <f t="shared" si="80"/>
        <v>3485.1348352487389</v>
      </c>
      <c r="AO324" s="35">
        <f t="shared" si="81"/>
        <v>0.24962998121929564</v>
      </c>
      <c r="AP324" s="5">
        <f t="shared" si="82"/>
        <v>1081.9932301901704</v>
      </c>
      <c r="AQ324" s="35">
        <f t="shared" si="83"/>
        <v>7.7500000000000013E-2</v>
      </c>
      <c r="AR324" s="5">
        <f t="shared" si="113"/>
        <v>473450.69919289969</v>
      </c>
      <c r="AS324" s="5">
        <f t="shared" si="114"/>
        <v>983463.15368211269</v>
      </c>
      <c r="AT324" s="5">
        <f t="shared" si="84"/>
        <v>164049.30080710023</v>
      </c>
      <c r="AU324" s="5">
        <f t="shared" si="85"/>
        <v>1456913.8528750124</v>
      </c>
      <c r="AV324" s="150"/>
      <c r="AW324" s="2">
        <v>319</v>
      </c>
      <c r="AX324" s="118">
        <v>54544</v>
      </c>
      <c r="AY324" s="5">
        <f t="shared" si="115"/>
        <v>164210.50843710252</v>
      </c>
      <c r="AZ324" s="5">
        <f t="shared" si="116"/>
        <v>4457.4924920239573</v>
      </c>
      <c r="BA324" s="5">
        <f t="shared" si="86"/>
        <v>3431.1768142920664</v>
      </c>
      <c r="BB324" s="35">
        <f t="shared" si="87"/>
        <v>0.25073987142105286</v>
      </c>
      <c r="BC324" s="5">
        <f t="shared" si="88"/>
        <v>1026.3156777318907</v>
      </c>
      <c r="BD324" s="35">
        <f t="shared" si="89"/>
        <v>7.4999999999999997E-2</v>
      </c>
      <c r="BE324" s="5">
        <f t="shared" si="117"/>
        <v>476720.66837718914</v>
      </c>
      <c r="BF324" s="5">
        <f t="shared" si="118"/>
        <v>945219.4365784534</v>
      </c>
      <c r="BG324" s="5">
        <f t="shared" si="90"/>
        <v>160779.33162281045</v>
      </c>
      <c r="BH324" s="5">
        <f t="shared" si="91"/>
        <v>1421940.1049556425</v>
      </c>
      <c r="BI324" s="150"/>
      <c r="BJ324" s="2">
        <v>319</v>
      </c>
      <c r="BK324" s="118">
        <v>54544</v>
      </c>
      <c r="BL324" s="5">
        <f t="shared" si="119"/>
        <v>160893.9322724893</v>
      </c>
      <c r="BM324" s="5">
        <f t="shared" si="120"/>
        <v>4348.8737853582215</v>
      </c>
      <c r="BN324" s="5">
        <f t="shared" si="92"/>
        <v>3376.8062778785988</v>
      </c>
      <c r="BO324" s="35">
        <f t="shared" si="93"/>
        <v>0.25185334687398803</v>
      </c>
      <c r="BP324" s="5">
        <f t="shared" si="94"/>
        <v>972.0675074796228</v>
      </c>
      <c r="BQ324" s="35">
        <f t="shared" si="95"/>
        <v>7.2499999999999995E-2</v>
      </c>
      <c r="BR324" s="5">
        <f t="shared" si="121"/>
        <v>479982.87400538917</v>
      </c>
      <c r="BS324" s="5">
        <f t="shared" si="122"/>
        <v>907307.86352388316</v>
      </c>
      <c r="BT324" s="5">
        <f t="shared" si="96"/>
        <v>157517.12599461069</v>
      </c>
      <c r="BU324" s="5">
        <f t="shared" si="97"/>
        <v>1387290.7375292722</v>
      </c>
      <c r="BV324" s="150"/>
      <c r="BW324" s="2">
        <v>319</v>
      </c>
      <c r="BX324" s="118">
        <v>54544</v>
      </c>
      <c r="BY324" s="5">
        <f t="shared" si="123"/>
        <v>157586.07989726731</v>
      </c>
      <c r="BZ324" s="5">
        <f t="shared" si="124"/>
        <v>4241.3034067672888</v>
      </c>
      <c r="CA324" s="5">
        <f t="shared" si="98"/>
        <v>3322.0512740332297</v>
      </c>
      <c r="CB324" s="35">
        <f t="shared" si="99"/>
        <v>0.25297041029504058</v>
      </c>
      <c r="CC324" s="5">
        <f t="shared" si="100"/>
        <v>919.25213273405939</v>
      </c>
      <c r="CD324" s="35">
        <f t="shared" si="101"/>
        <v>7.0000000000000007E-2</v>
      </c>
      <c r="CE324" s="5">
        <f t="shared" si="125"/>
        <v>483235.9713767654</v>
      </c>
      <c r="CF324" s="5">
        <f t="shared" si="126"/>
        <v>869739.81538200029</v>
      </c>
      <c r="CG324" s="5">
        <f t="shared" si="102"/>
        <v>154264.02862323407</v>
      </c>
      <c r="CH324" s="5">
        <f t="shared" si="103"/>
        <v>1352975.7867587656</v>
      </c>
    </row>
    <row r="325" spans="9:86" ht="14.25" customHeight="1">
      <c r="I325" s="150"/>
      <c r="J325" s="2">
        <v>320</v>
      </c>
      <c r="K325" s="118">
        <v>54575</v>
      </c>
      <c r="L325" s="5">
        <f t="shared" si="104"/>
        <v>170607.282642479</v>
      </c>
      <c r="M325" s="5">
        <f t="shared" si="67"/>
        <v>4789.3246008246488</v>
      </c>
      <c r="N325" s="5">
        <f t="shared" si="68"/>
        <v>3616.399532657606</v>
      </c>
      <c r="O325" s="35">
        <f t="shared" si="69"/>
        <v>0.25436659982934418</v>
      </c>
      <c r="P325" s="5">
        <f t="shared" si="70"/>
        <v>1172.925068167043</v>
      </c>
      <c r="Q325" s="35">
        <f t="shared" si="71"/>
        <v>8.2500000000000004E-2</v>
      </c>
      <c r="R325" s="5">
        <f t="shared" si="105"/>
        <v>470509.11689017864</v>
      </c>
      <c r="S325" s="5">
        <f t="shared" si="106"/>
        <v>1062074.7553737094</v>
      </c>
      <c r="T325" s="5">
        <f t="shared" si="72"/>
        <v>166990.88310982139</v>
      </c>
      <c r="U325" s="5">
        <f t="shared" si="73"/>
        <v>1532583.8722638879</v>
      </c>
      <c r="V325" s="150"/>
      <c r="W325" s="2">
        <v>320</v>
      </c>
      <c r="X325" s="118">
        <v>54575</v>
      </c>
      <c r="Y325" s="5">
        <f t="shared" si="107"/>
        <v>167325.7148001256</v>
      </c>
      <c r="Z325" s="5">
        <f t="shared" si="108"/>
        <v>4677.7491584810314</v>
      </c>
      <c r="AA325" s="5">
        <f t="shared" si="74"/>
        <v>3562.2443931468606</v>
      </c>
      <c r="AB325" s="35">
        <f t="shared" si="75"/>
        <v>0.25547138865550056</v>
      </c>
      <c r="AC325" s="5">
        <f t="shared" si="76"/>
        <v>1115.5047653341708</v>
      </c>
      <c r="AD325" s="35">
        <f t="shared" si="77"/>
        <v>0.08</v>
      </c>
      <c r="AE325" s="5">
        <f t="shared" si="109"/>
        <v>473736.52959302132</v>
      </c>
      <c r="AF325" s="5">
        <f t="shared" si="110"/>
        <v>1023143.2011209085</v>
      </c>
      <c r="AG325" s="5">
        <f t="shared" si="78"/>
        <v>163763.47040697874</v>
      </c>
      <c r="AH325" s="5">
        <f t="shared" si="79"/>
        <v>1496879.7307139297</v>
      </c>
      <c r="AI325" s="150"/>
      <c r="AJ325" s="2">
        <v>320</v>
      </c>
      <c r="AK325" s="118">
        <v>54575</v>
      </c>
      <c r="AL325" s="5">
        <f t="shared" si="111"/>
        <v>164049.30080710023</v>
      </c>
      <c r="AM325" s="5">
        <f t="shared" si="112"/>
        <v>4567.1280654389093</v>
      </c>
      <c r="AN325" s="5">
        <f t="shared" si="80"/>
        <v>3507.642997726387</v>
      </c>
      <c r="AO325" s="35">
        <f t="shared" si="81"/>
        <v>0.25657967309602131</v>
      </c>
      <c r="AP325" s="5">
        <f t="shared" si="82"/>
        <v>1059.4850677125223</v>
      </c>
      <c r="AQ325" s="35">
        <f t="shared" si="83"/>
        <v>7.7499999999999999E-2</v>
      </c>
      <c r="AR325" s="5">
        <f t="shared" si="113"/>
        <v>476958.34219062608</v>
      </c>
      <c r="AS325" s="5">
        <f t="shared" si="114"/>
        <v>984522.63874982519</v>
      </c>
      <c r="AT325" s="5">
        <f t="shared" si="84"/>
        <v>160541.65780937384</v>
      </c>
      <c r="AU325" s="5">
        <f t="shared" si="85"/>
        <v>1461480.9809404514</v>
      </c>
      <c r="AV325" s="150"/>
      <c r="AW325" s="2">
        <v>320</v>
      </c>
      <c r="AX325" s="118">
        <v>54575</v>
      </c>
      <c r="AY325" s="5">
        <f t="shared" si="115"/>
        <v>160779.33162281045</v>
      </c>
      <c r="AZ325" s="5">
        <f t="shared" si="116"/>
        <v>4457.4924920239573</v>
      </c>
      <c r="BA325" s="5">
        <f t="shared" si="86"/>
        <v>3452.6216693813922</v>
      </c>
      <c r="BB325" s="35">
        <f t="shared" si="87"/>
        <v>0.25769145582577263</v>
      </c>
      <c r="BC325" s="5">
        <f t="shared" si="88"/>
        <v>1004.8708226425653</v>
      </c>
      <c r="BD325" s="35">
        <f t="shared" si="89"/>
        <v>7.4999999999999997E-2</v>
      </c>
      <c r="BE325" s="5">
        <f t="shared" si="117"/>
        <v>480173.29004657053</v>
      </c>
      <c r="BF325" s="5">
        <f t="shared" si="118"/>
        <v>946224.30740109598</v>
      </c>
      <c r="BG325" s="5">
        <f t="shared" si="90"/>
        <v>157326.70995342906</v>
      </c>
      <c r="BH325" s="5">
        <f t="shared" si="91"/>
        <v>1426397.5974476666</v>
      </c>
      <c r="BI325" s="150"/>
      <c r="BJ325" s="2">
        <v>320</v>
      </c>
      <c r="BK325" s="118">
        <v>54575</v>
      </c>
      <c r="BL325" s="5">
        <f t="shared" si="119"/>
        <v>157517.12599461069</v>
      </c>
      <c r="BM325" s="5">
        <f t="shared" si="120"/>
        <v>4348.8737853582215</v>
      </c>
      <c r="BN325" s="5">
        <f t="shared" si="92"/>
        <v>3397.2078158074487</v>
      </c>
      <c r="BO325" s="35">
        <f t="shared" si="93"/>
        <v>0.25880673947215221</v>
      </c>
      <c r="BP325" s="5">
        <f t="shared" si="94"/>
        <v>951.66596955077284</v>
      </c>
      <c r="BQ325" s="35">
        <f t="shared" si="95"/>
        <v>7.2499999999999995E-2</v>
      </c>
      <c r="BR325" s="5">
        <f t="shared" si="121"/>
        <v>483380.0818211966</v>
      </c>
      <c r="BS325" s="5">
        <f t="shared" si="122"/>
        <v>908259.52949343389</v>
      </c>
      <c r="BT325" s="5">
        <f t="shared" si="96"/>
        <v>154119.91817880323</v>
      </c>
      <c r="BU325" s="5">
        <f t="shared" si="97"/>
        <v>1391639.6113146306</v>
      </c>
      <c r="BV325" s="150"/>
      <c r="BW325" s="2">
        <v>320</v>
      </c>
      <c r="BX325" s="118">
        <v>54575</v>
      </c>
      <c r="BY325" s="5">
        <f t="shared" si="123"/>
        <v>154264.02862323407</v>
      </c>
      <c r="BZ325" s="5">
        <f t="shared" si="124"/>
        <v>4241.3034067672888</v>
      </c>
      <c r="CA325" s="5">
        <f t="shared" si="98"/>
        <v>3341.42990646509</v>
      </c>
      <c r="CB325" s="35">
        <f t="shared" si="99"/>
        <v>0.25992552661458207</v>
      </c>
      <c r="CC325" s="5">
        <f t="shared" si="100"/>
        <v>899.87350030219875</v>
      </c>
      <c r="CD325" s="35">
        <f t="shared" si="101"/>
        <v>7.0000000000000007E-2</v>
      </c>
      <c r="CE325" s="5">
        <f t="shared" si="125"/>
        <v>486577.40128323052</v>
      </c>
      <c r="CF325" s="5">
        <f t="shared" si="126"/>
        <v>870639.68888230249</v>
      </c>
      <c r="CG325" s="5">
        <f t="shared" si="102"/>
        <v>150922.59871676899</v>
      </c>
      <c r="CH325" s="5">
        <f t="shared" si="103"/>
        <v>1357217.0901655331</v>
      </c>
    </row>
    <row r="326" spans="9:86" ht="14.25" customHeight="1">
      <c r="I326" s="150"/>
      <c r="J326" s="2">
        <v>321</v>
      </c>
      <c r="K326" s="118">
        <v>54605</v>
      </c>
      <c r="L326" s="5">
        <f t="shared" si="104"/>
        <v>166990.88310982139</v>
      </c>
      <c r="M326" s="5">
        <f t="shared" si="67"/>
        <v>4789.3246008246488</v>
      </c>
      <c r="N326" s="5">
        <f t="shared" si="68"/>
        <v>3641.262279444627</v>
      </c>
      <c r="O326" s="35">
        <f t="shared" si="69"/>
        <v>0.26166187362815163</v>
      </c>
      <c r="P326" s="5">
        <f t="shared" si="70"/>
        <v>1148.062321380022</v>
      </c>
      <c r="Q326" s="35">
        <f t="shared" si="71"/>
        <v>8.2500000000000004E-2</v>
      </c>
      <c r="R326" s="5">
        <f t="shared" si="105"/>
        <v>474150.37916962325</v>
      </c>
      <c r="S326" s="5">
        <f t="shared" si="106"/>
        <v>1063222.8176950894</v>
      </c>
      <c r="T326" s="5">
        <f t="shared" si="72"/>
        <v>163349.62083037675</v>
      </c>
      <c r="U326" s="5">
        <f t="shared" si="73"/>
        <v>1537373.1968647125</v>
      </c>
      <c r="V326" s="150"/>
      <c r="W326" s="2">
        <v>321</v>
      </c>
      <c r="X326" s="118">
        <v>54605</v>
      </c>
      <c r="Y326" s="5">
        <f t="shared" si="107"/>
        <v>163763.47040697874</v>
      </c>
      <c r="Z326" s="5">
        <f t="shared" si="108"/>
        <v>4677.7491584810314</v>
      </c>
      <c r="AA326" s="5">
        <f t="shared" si="74"/>
        <v>3585.9926891011728</v>
      </c>
      <c r="AB326" s="35">
        <f t="shared" si="75"/>
        <v>0.26276868804912845</v>
      </c>
      <c r="AC326" s="5">
        <f t="shared" si="76"/>
        <v>1091.7564693798583</v>
      </c>
      <c r="AD326" s="35">
        <f t="shared" si="77"/>
        <v>0.08</v>
      </c>
      <c r="AE326" s="5">
        <f t="shared" si="109"/>
        <v>477322.52228212252</v>
      </c>
      <c r="AF326" s="5">
        <f t="shared" si="110"/>
        <v>1024234.9575902884</v>
      </c>
      <c r="AG326" s="5">
        <f t="shared" si="78"/>
        <v>160177.47771787757</v>
      </c>
      <c r="AH326" s="5">
        <f t="shared" si="79"/>
        <v>1501557.4798724109</v>
      </c>
      <c r="AI326" s="150"/>
      <c r="AJ326" s="2">
        <v>321</v>
      </c>
      <c r="AK326" s="118">
        <v>54605</v>
      </c>
      <c r="AL326" s="5">
        <f t="shared" si="111"/>
        <v>160541.65780937384</v>
      </c>
      <c r="AM326" s="5">
        <f t="shared" si="112"/>
        <v>4567.1280654389093</v>
      </c>
      <c r="AN326" s="5">
        <f t="shared" si="80"/>
        <v>3530.2965254200367</v>
      </c>
      <c r="AO326" s="35">
        <f t="shared" si="81"/>
        <v>0.26387891394109475</v>
      </c>
      <c r="AP326" s="5">
        <f t="shared" si="82"/>
        <v>1036.8315400188726</v>
      </c>
      <c r="AQ326" s="35">
        <f t="shared" si="83"/>
        <v>7.7499999999999986E-2</v>
      </c>
      <c r="AR326" s="5">
        <f t="shared" si="113"/>
        <v>480488.63871604612</v>
      </c>
      <c r="AS326" s="5">
        <f t="shared" si="114"/>
        <v>985559.47028984409</v>
      </c>
      <c r="AT326" s="5">
        <f t="shared" si="84"/>
        <v>157011.3612839538</v>
      </c>
      <c r="AU326" s="5">
        <f t="shared" si="85"/>
        <v>1466048.1090058903</v>
      </c>
      <c r="AV326" s="150"/>
      <c r="AW326" s="2">
        <v>321</v>
      </c>
      <c r="AX326" s="118">
        <v>54605</v>
      </c>
      <c r="AY326" s="5">
        <f t="shared" si="115"/>
        <v>157326.70995342906</v>
      </c>
      <c r="AZ326" s="5">
        <f t="shared" si="116"/>
        <v>4457.4924920239573</v>
      </c>
      <c r="BA326" s="5">
        <f t="shared" si="86"/>
        <v>3474.2005548150255</v>
      </c>
      <c r="BB326" s="35">
        <f t="shared" si="87"/>
        <v>0.26499255383984865</v>
      </c>
      <c r="BC326" s="5">
        <f t="shared" si="88"/>
        <v>983.29193720893159</v>
      </c>
      <c r="BD326" s="35">
        <f t="shared" si="89"/>
        <v>7.4999999999999997E-2</v>
      </c>
      <c r="BE326" s="5">
        <f t="shared" si="117"/>
        <v>483647.49060138554</v>
      </c>
      <c r="BF326" s="5">
        <f t="shared" si="118"/>
        <v>947207.59933830495</v>
      </c>
      <c r="BG326" s="5">
        <f t="shared" si="90"/>
        <v>153852.50939861403</v>
      </c>
      <c r="BH326" s="5">
        <f t="shared" si="91"/>
        <v>1430855.0899396904</v>
      </c>
      <c r="BI326" s="150"/>
      <c r="BJ326" s="2">
        <v>321</v>
      </c>
      <c r="BK326" s="118">
        <v>54605</v>
      </c>
      <c r="BL326" s="5">
        <f t="shared" si="119"/>
        <v>154119.91817880323</v>
      </c>
      <c r="BM326" s="5">
        <f t="shared" si="120"/>
        <v>4348.8737853582215</v>
      </c>
      <c r="BN326" s="5">
        <f t="shared" si="92"/>
        <v>3417.7326130279521</v>
      </c>
      <c r="BO326" s="35">
        <f t="shared" si="93"/>
        <v>0.26610961023710233</v>
      </c>
      <c r="BP326" s="5">
        <f t="shared" si="94"/>
        <v>931.14117233026946</v>
      </c>
      <c r="BQ326" s="35">
        <f t="shared" si="95"/>
        <v>7.2499999999999995E-2</v>
      </c>
      <c r="BR326" s="5">
        <f t="shared" si="121"/>
        <v>486797.81443422457</v>
      </c>
      <c r="BS326" s="5">
        <f t="shared" si="122"/>
        <v>909190.67066576413</v>
      </c>
      <c r="BT326" s="5">
        <f t="shared" si="96"/>
        <v>150702.18556577529</v>
      </c>
      <c r="BU326" s="5">
        <f t="shared" si="97"/>
        <v>1395988.4850999888</v>
      </c>
      <c r="BV326" s="150"/>
      <c r="BW326" s="2">
        <v>321</v>
      </c>
      <c r="BX326" s="118">
        <v>54605</v>
      </c>
      <c r="BY326" s="5">
        <f t="shared" si="123"/>
        <v>150922.59871676899</v>
      </c>
      <c r="BZ326" s="5">
        <f t="shared" si="124"/>
        <v>4241.3034067672888</v>
      </c>
      <c r="CA326" s="5">
        <f t="shared" si="98"/>
        <v>3360.9215809194698</v>
      </c>
      <c r="CB326" s="35">
        <f t="shared" si="99"/>
        <v>0.26723008557996997</v>
      </c>
      <c r="CC326" s="5">
        <f t="shared" si="100"/>
        <v>880.38182584781919</v>
      </c>
      <c r="CD326" s="35">
        <f t="shared" si="101"/>
        <v>7.0000000000000007E-2</v>
      </c>
      <c r="CE326" s="5">
        <f t="shared" si="125"/>
        <v>489938.32286414999</v>
      </c>
      <c r="CF326" s="5">
        <f t="shared" si="126"/>
        <v>871520.07070815028</v>
      </c>
      <c r="CG326" s="5">
        <f t="shared" si="102"/>
        <v>147561.67713584952</v>
      </c>
      <c r="CH326" s="5">
        <f t="shared" si="103"/>
        <v>1361458.3935723002</v>
      </c>
    </row>
    <row r="327" spans="9:86" ht="14.25" customHeight="1">
      <c r="I327" s="150"/>
      <c r="J327" s="2">
        <v>322</v>
      </c>
      <c r="K327" s="118">
        <v>54636</v>
      </c>
      <c r="L327" s="5">
        <f t="shared" si="104"/>
        <v>163349.62083037675</v>
      </c>
      <c r="M327" s="5">
        <f t="shared" si="67"/>
        <v>4789.3246008246488</v>
      </c>
      <c r="N327" s="5">
        <f t="shared" si="68"/>
        <v>3666.2959576158087</v>
      </c>
      <c r="O327" s="35">
        <f t="shared" si="69"/>
        <v>0.26933366155208255</v>
      </c>
      <c r="P327" s="5">
        <f t="shared" si="70"/>
        <v>1123.0286432088401</v>
      </c>
      <c r="Q327" s="35">
        <f t="shared" si="71"/>
        <v>8.2500000000000004E-2</v>
      </c>
      <c r="R327" s="5">
        <f t="shared" si="105"/>
        <v>477816.67512723908</v>
      </c>
      <c r="S327" s="5">
        <f t="shared" si="106"/>
        <v>1064345.8463382982</v>
      </c>
      <c r="T327" s="5">
        <f t="shared" si="72"/>
        <v>159683.32487276095</v>
      </c>
      <c r="U327" s="5">
        <f t="shared" si="73"/>
        <v>1542162.5214655371</v>
      </c>
      <c r="V327" s="150"/>
      <c r="W327" s="2">
        <v>322</v>
      </c>
      <c r="X327" s="118">
        <v>54636</v>
      </c>
      <c r="Y327" s="5">
        <f t="shared" si="107"/>
        <v>160177.47771787757</v>
      </c>
      <c r="Z327" s="5">
        <f t="shared" si="108"/>
        <v>4677.7491584810314</v>
      </c>
      <c r="AA327" s="5">
        <f t="shared" si="74"/>
        <v>3609.8993070285142</v>
      </c>
      <c r="AB327" s="35">
        <f t="shared" si="75"/>
        <v>0.27044246358180302</v>
      </c>
      <c r="AC327" s="5">
        <f t="shared" si="76"/>
        <v>1067.8498514525172</v>
      </c>
      <c r="AD327" s="35">
        <f t="shared" si="77"/>
        <v>0.08</v>
      </c>
      <c r="AE327" s="5">
        <f t="shared" si="109"/>
        <v>480932.42158915102</v>
      </c>
      <c r="AF327" s="5">
        <f t="shared" si="110"/>
        <v>1025302.8074417409</v>
      </c>
      <c r="AG327" s="5">
        <f t="shared" si="78"/>
        <v>156567.57841084906</v>
      </c>
      <c r="AH327" s="5">
        <f t="shared" si="79"/>
        <v>1506235.2290308918</v>
      </c>
      <c r="AI327" s="150"/>
      <c r="AJ327" s="2">
        <v>322</v>
      </c>
      <c r="AK327" s="118">
        <v>54636</v>
      </c>
      <c r="AL327" s="5">
        <f t="shared" si="111"/>
        <v>157011.3612839538</v>
      </c>
      <c r="AM327" s="5">
        <f t="shared" si="112"/>
        <v>4567.1280654389093</v>
      </c>
      <c r="AN327" s="5">
        <f t="shared" si="80"/>
        <v>3553.0963571467078</v>
      </c>
      <c r="AO327" s="35">
        <f t="shared" si="81"/>
        <v>0.27155459284663824</v>
      </c>
      <c r="AP327" s="5">
        <f t="shared" si="82"/>
        <v>1014.0317082922016</v>
      </c>
      <c r="AQ327" s="35">
        <f t="shared" si="83"/>
        <v>7.7499999999999999E-2</v>
      </c>
      <c r="AR327" s="5">
        <f t="shared" si="113"/>
        <v>484041.7350731928</v>
      </c>
      <c r="AS327" s="5">
        <f t="shared" si="114"/>
        <v>986573.50199813629</v>
      </c>
      <c r="AT327" s="5">
        <f t="shared" si="84"/>
        <v>153458.26492680708</v>
      </c>
      <c r="AU327" s="5">
        <f t="shared" si="85"/>
        <v>1470615.237071329</v>
      </c>
      <c r="AV327" s="150"/>
      <c r="AW327" s="2">
        <v>322</v>
      </c>
      <c r="AX327" s="118">
        <v>54636</v>
      </c>
      <c r="AY327" s="5">
        <f t="shared" si="115"/>
        <v>153852.50939861403</v>
      </c>
      <c r="AZ327" s="5">
        <f t="shared" si="116"/>
        <v>4457.4924920239573</v>
      </c>
      <c r="BA327" s="5">
        <f t="shared" si="86"/>
        <v>3495.9143082826195</v>
      </c>
      <c r="BB327" s="35">
        <f t="shared" si="87"/>
        <v>0.27267005174872594</v>
      </c>
      <c r="BC327" s="5">
        <f t="shared" si="88"/>
        <v>961.57818374133763</v>
      </c>
      <c r="BD327" s="35">
        <f t="shared" si="89"/>
        <v>7.4999999999999997E-2</v>
      </c>
      <c r="BE327" s="5">
        <f t="shared" si="117"/>
        <v>487143.40490966814</v>
      </c>
      <c r="BF327" s="5">
        <f t="shared" si="118"/>
        <v>948169.17752204626</v>
      </c>
      <c r="BG327" s="5">
        <f t="shared" si="90"/>
        <v>150356.59509033139</v>
      </c>
      <c r="BH327" s="5">
        <f t="shared" si="91"/>
        <v>1435312.5824317145</v>
      </c>
      <c r="BI327" s="150"/>
      <c r="BJ327" s="2">
        <v>322</v>
      </c>
      <c r="BK327" s="118">
        <v>54636</v>
      </c>
      <c r="BL327" s="5">
        <f t="shared" si="119"/>
        <v>150702.18556577529</v>
      </c>
      <c r="BM327" s="5">
        <f t="shared" si="120"/>
        <v>4348.8737853582215</v>
      </c>
      <c r="BN327" s="5">
        <f t="shared" si="92"/>
        <v>3438.3814142316623</v>
      </c>
      <c r="BO327" s="35">
        <f t="shared" si="93"/>
        <v>0.27378884264934172</v>
      </c>
      <c r="BP327" s="5">
        <f t="shared" si="94"/>
        <v>910.49237112655896</v>
      </c>
      <c r="BQ327" s="35">
        <f t="shared" si="95"/>
        <v>7.2499999999999995E-2</v>
      </c>
      <c r="BR327" s="5">
        <f t="shared" si="121"/>
        <v>490236.19584845623</v>
      </c>
      <c r="BS327" s="5">
        <f t="shared" si="122"/>
        <v>910101.16303689068</v>
      </c>
      <c r="BT327" s="5">
        <f t="shared" si="96"/>
        <v>147263.80415154362</v>
      </c>
      <c r="BU327" s="5">
        <f t="shared" si="97"/>
        <v>1400337.3588853469</v>
      </c>
      <c r="BV327" s="150"/>
      <c r="BW327" s="2">
        <v>322</v>
      </c>
      <c r="BX327" s="118">
        <v>54636</v>
      </c>
      <c r="BY327" s="5">
        <f t="shared" si="123"/>
        <v>147561.67713584952</v>
      </c>
      <c r="BZ327" s="5">
        <f t="shared" si="124"/>
        <v>4241.3034067672888</v>
      </c>
      <c r="CA327" s="5">
        <f t="shared" si="98"/>
        <v>3380.5269568081667</v>
      </c>
      <c r="CB327" s="35">
        <f t="shared" si="99"/>
        <v>0.27491096786838143</v>
      </c>
      <c r="CC327" s="5">
        <f t="shared" si="100"/>
        <v>860.77644995912226</v>
      </c>
      <c r="CD327" s="35">
        <f t="shared" si="101"/>
        <v>7.0000000000000007E-2</v>
      </c>
      <c r="CE327" s="5">
        <f t="shared" si="125"/>
        <v>493318.84982095816</v>
      </c>
      <c r="CF327" s="5">
        <f t="shared" si="126"/>
        <v>872380.84715810942</v>
      </c>
      <c r="CG327" s="5">
        <f t="shared" si="102"/>
        <v>144181.15017904135</v>
      </c>
      <c r="CH327" s="5">
        <f t="shared" si="103"/>
        <v>1365699.6969790675</v>
      </c>
    </row>
    <row r="328" spans="9:86" ht="14.25" customHeight="1">
      <c r="I328" s="150"/>
      <c r="J328" s="2">
        <v>323</v>
      </c>
      <c r="K328" s="118">
        <v>54667</v>
      </c>
      <c r="L328" s="5">
        <f t="shared" si="104"/>
        <v>159683.32487276095</v>
      </c>
      <c r="M328" s="5">
        <f t="shared" si="67"/>
        <v>4789.3246008246488</v>
      </c>
      <c r="N328" s="5">
        <f t="shared" si="68"/>
        <v>3691.5017423244171</v>
      </c>
      <c r="O328" s="35">
        <f t="shared" si="69"/>
        <v>0.27741168931189658</v>
      </c>
      <c r="P328" s="5">
        <f t="shared" si="70"/>
        <v>1097.8228585002314</v>
      </c>
      <c r="Q328" s="35">
        <f t="shared" si="71"/>
        <v>8.249999999999999E-2</v>
      </c>
      <c r="R328" s="5">
        <f t="shared" si="105"/>
        <v>481508.17686956353</v>
      </c>
      <c r="S328" s="5">
        <f t="shared" si="106"/>
        <v>1065443.6691967985</v>
      </c>
      <c r="T328" s="5">
        <f t="shared" si="72"/>
        <v>155991.82313043653</v>
      </c>
      <c r="U328" s="5">
        <f t="shared" si="73"/>
        <v>1546951.846066362</v>
      </c>
      <c r="V328" s="150"/>
      <c r="W328" s="2">
        <v>323</v>
      </c>
      <c r="X328" s="118">
        <v>54667</v>
      </c>
      <c r="Y328" s="5">
        <f t="shared" si="107"/>
        <v>156567.57841084906</v>
      </c>
      <c r="Z328" s="5">
        <f t="shared" si="108"/>
        <v>4677.7491584810314</v>
      </c>
      <c r="AA328" s="5">
        <f t="shared" si="74"/>
        <v>3633.9653024087042</v>
      </c>
      <c r="AB328" s="35">
        <f t="shared" si="75"/>
        <v>0.27852243786049863</v>
      </c>
      <c r="AC328" s="5">
        <f t="shared" si="76"/>
        <v>1043.7838560723271</v>
      </c>
      <c r="AD328" s="35">
        <f t="shared" si="77"/>
        <v>0.08</v>
      </c>
      <c r="AE328" s="5">
        <f t="shared" si="109"/>
        <v>484566.38689155976</v>
      </c>
      <c r="AF328" s="5">
        <f t="shared" si="110"/>
        <v>1026346.5912978132</v>
      </c>
      <c r="AG328" s="5">
        <f t="shared" si="78"/>
        <v>152933.61310844036</v>
      </c>
      <c r="AH328" s="5">
        <f t="shared" si="79"/>
        <v>1510912.9781893729</v>
      </c>
      <c r="AI328" s="150"/>
      <c r="AJ328" s="2">
        <v>323</v>
      </c>
      <c r="AK328" s="118">
        <v>54667</v>
      </c>
      <c r="AL328" s="5">
        <f t="shared" si="111"/>
        <v>153458.26492680708</v>
      </c>
      <c r="AM328" s="5">
        <f t="shared" si="112"/>
        <v>4567.1280654389093</v>
      </c>
      <c r="AN328" s="5">
        <f t="shared" si="80"/>
        <v>3576.0434377866136</v>
      </c>
      <c r="AO328" s="35">
        <f t="shared" si="81"/>
        <v>0.27963642931781335</v>
      </c>
      <c r="AP328" s="5">
        <f t="shared" si="82"/>
        <v>991.08462765229569</v>
      </c>
      <c r="AQ328" s="35">
        <f t="shared" si="83"/>
        <v>7.7499999999999999E-2</v>
      </c>
      <c r="AR328" s="5">
        <f t="shared" si="113"/>
        <v>487617.77851097943</v>
      </c>
      <c r="AS328" s="5">
        <f t="shared" si="114"/>
        <v>987564.58662578859</v>
      </c>
      <c r="AT328" s="5">
        <f t="shared" si="84"/>
        <v>149882.22148902048</v>
      </c>
      <c r="AU328" s="5">
        <f t="shared" si="85"/>
        <v>1475182.365136768</v>
      </c>
      <c r="AV328" s="150"/>
      <c r="AW328" s="2">
        <v>323</v>
      </c>
      <c r="AX328" s="118">
        <v>54667</v>
      </c>
      <c r="AY328" s="5">
        <f t="shared" si="115"/>
        <v>150356.59509033139</v>
      </c>
      <c r="AZ328" s="5">
        <f t="shared" si="116"/>
        <v>4457.4924920239573</v>
      </c>
      <c r="BA328" s="5">
        <f t="shared" si="86"/>
        <v>3517.7637727093861</v>
      </c>
      <c r="BB328" s="35">
        <f t="shared" si="87"/>
        <v>0.28075366595759743</v>
      </c>
      <c r="BC328" s="5">
        <f t="shared" si="88"/>
        <v>939.72871931457109</v>
      </c>
      <c r="BD328" s="35">
        <f t="shared" si="89"/>
        <v>7.4999999999999997E-2</v>
      </c>
      <c r="BE328" s="5">
        <f t="shared" si="117"/>
        <v>490661.16868237755</v>
      </c>
      <c r="BF328" s="5">
        <f t="shared" si="118"/>
        <v>949108.90624136082</v>
      </c>
      <c r="BG328" s="5">
        <f t="shared" si="90"/>
        <v>146838.83131762201</v>
      </c>
      <c r="BH328" s="5">
        <f t="shared" si="91"/>
        <v>1439770.0749237384</v>
      </c>
      <c r="BI328" s="150"/>
      <c r="BJ328" s="2">
        <v>323</v>
      </c>
      <c r="BK328" s="118">
        <v>54667</v>
      </c>
      <c r="BL328" s="5">
        <f t="shared" si="119"/>
        <v>147263.80415154362</v>
      </c>
      <c r="BM328" s="5">
        <f t="shared" si="120"/>
        <v>4348.8737853582215</v>
      </c>
      <c r="BN328" s="5">
        <f t="shared" si="92"/>
        <v>3459.1549686093122</v>
      </c>
      <c r="BO328" s="35">
        <f t="shared" si="93"/>
        <v>0.28187415001581462</v>
      </c>
      <c r="BP328" s="5">
        <f t="shared" si="94"/>
        <v>889.71881674890938</v>
      </c>
      <c r="BQ328" s="35">
        <f t="shared" si="95"/>
        <v>7.2499999999999995E-2</v>
      </c>
      <c r="BR328" s="5">
        <f t="shared" si="121"/>
        <v>493695.35081706557</v>
      </c>
      <c r="BS328" s="5">
        <f t="shared" si="122"/>
        <v>910990.88185363961</v>
      </c>
      <c r="BT328" s="5">
        <f t="shared" si="96"/>
        <v>143804.64918293431</v>
      </c>
      <c r="BU328" s="5">
        <f t="shared" si="97"/>
        <v>1404686.2326707053</v>
      </c>
      <c r="BV328" s="150"/>
      <c r="BW328" s="2">
        <v>323</v>
      </c>
      <c r="BX328" s="118">
        <v>54667</v>
      </c>
      <c r="BY328" s="5">
        <f t="shared" si="123"/>
        <v>144181.15017904135</v>
      </c>
      <c r="BZ328" s="5">
        <f t="shared" si="124"/>
        <v>4241.3034067672888</v>
      </c>
      <c r="CA328" s="5">
        <f t="shared" si="98"/>
        <v>3400.2466973895475</v>
      </c>
      <c r="CB328" s="35">
        <f t="shared" si="99"/>
        <v>0.28299788369010959</v>
      </c>
      <c r="CC328" s="5">
        <f t="shared" si="100"/>
        <v>841.05670937774119</v>
      </c>
      <c r="CD328" s="35">
        <f t="shared" si="101"/>
        <v>7.0000000000000007E-2</v>
      </c>
      <c r="CE328" s="5">
        <f t="shared" si="125"/>
        <v>496719.09651834768</v>
      </c>
      <c r="CF328" s="5">
        <f t="shared" si="126"/>
        <v>873221.90386748721</v>
      </c>
      <c r="CG328" s="5">
        <f t="shared" si="102"/>
        <v>140780.9034816518</v>
      </c>
      <c r="CH328" s="5">
        <f t="shared" si="103"/>
        <v>1369941.0003858348</v>
      </c>
    </row>
    <row r="329" spans="9:86" ht="14.25" customHeight="1">
      <c r="I329" s="150"/>
      <c r="J329" s="2">
        <v>324</v>
      </c>
      <c r="K329" s="118">
        <v>54697</v>
      </c>
      <c r="L329" s="5">
        <f t="shared" si="104"/>
        <v>155991.82313043653</v>
      </c>
      <c r="M329" s="5">
        <f t="shared" si="67"/>
        <v>4789.3246008246488</v>
      </c>
      <c r="N329" s="5">
        <f t="shared" si="68"/>
        <v>3716.8808168028977</v>
      </c>
      <c r="O329" s="35">
        <f t="shared" si="69"/>
        <v>0.28592889618540585</v>
      </c>
      <c r="P329" s="5">
        <f t="shared" si="70"/>
        <v>1072.4437840217511</v>
      </c>
      <c r="Q329" s="35">
        <f t="shared" si="71"/>
        <v>8.249999999999999E-2</v>
      </c>
      <c r="R329" s="5">
        <f t="shared" si="105"/>
        <v>485225.05768636643</v>
      </c>
      <c r="S329" s="5">
        <f t="shared" si="106"/>
        <v>1066516.1129808202</v>
      </c>
      <c r="T329" s="5">
        <f t="shared" si="72"/>
        <v>152274.94231363363</v>
      </c>
      <c r="U329" s="5">
        <f t="shared" si="73"/>
        <v>1551741.1706671866</v>
      </c>
      <c r="V329" s="150"/>
      <c r="W329" s="2">
        <v>324</v>
      </c>
      <c r="X329" s="118">
        <v>54697</v>
      </c>
      <c r="Y329" s="5">
        <f t="shared" si="107"/>
        <v>152933.61310844036</v>
      </c>
      <c r="Z329" s="5">
        <f t="shared" si="108"/>
        <v>4677.7491584810314</v>
      </c>
      <c r="AA329" s="5">
        <f t="shared" si="74"/>
        <v>3658.1917377580958</v>
      </c>
      <c r="AB329" s="35">
        <f t="shared" si="75"/>
        <v>0.28704154672635807</v>
      </c>
      <c r="AC329" s="5">
        <f t="shared" si="76"/>
        <v>1019.5574207229358</v>
      </c>
      <c r="AD329" s="35">
        <f t="shared" si="77"/>
        <v>0.08</v>
      </c>
      <c r="AE329" s="5">
        <f t="shared" si="109"/>
        <v>488224.57862931787</v>
      </c>
      <c r="AF329" s="5">
        <f t="shared" si="110"/>
        <v>1027366.1487185361</v>
      </c>
      <c r="AG329" s="5">
        <f t="shared" si="78"/>
        <v>149275.42137068228</v>
      </c>
      <c r="AH329" s="5">
        <f t="shared" si="79"/>
        <v>1515590.7273478541</v>
      </c>
      <c r="AI329" s="150"/>
      <c r="AJ329" s="2">
        <v>324</v>
      </c>
      <c r="AK329" s="118">
        <v>54697</v>
      </c>
      <c r="AL329" s="5">
        <f t="shared" si="111"/>
        <v>149882.22148902048</v>
      </c>
      <c r="AM329" s="5">
        <f t="shared" si="112"/>
        <v>4567.1280654389093</v>
      </c>
      <c r="AN329" s="5">
        <f t="shared" si="80"/>
        <v>3599.1387183223187</v>
      </c>
      <c r="AO329" s="35">
        <f t="shared" si="81"/>
        <v>0.28815735576104773</v>
      </c>
      <c r="AP329" s="5">
        <f t="shared" si="82"/>
        <v>967.98934711659058</v>
      </c>
      <c r="AQ329" s="35">
        <f t="shared" si="83"/>
        <v>7.7499999999999999E-2</v>
      </c>
      <c r="AR329" s="5">
        <f t="shared" si="113"/>
        <v>491216.91722930176</v>
      </c>
      <c r="AS329" s="5">
        <f t="shared" si="114"/>
        <v>988532.57597290515</v>
      </c>
      <c r="AT329" s="5">
        <f t="shared" si="84"/>
        <v>146283.08277069815</v>
      </c>
      <c r="AU329" s="5">
        <f t="shared" si="85"/>
        <v>1479749.4932022069</v>
      </c>
      <c r="AV329" s="150"/>
      <c r="AW329" s="2">
        <v>324</v>
      </c>
      <c r="AX329" s="118">
        <v>54697</v>
      </c>
      <c r="AY329" s="5">
        <f t="shared" si="115"/>
        <v>146838.83131762201</v>
      </c>
      <c r="AZ329" s="5">
        <f t="shared" si="116"/>
        <v>4457.4924920239573</v>
      </c>
      <c r="BA329" s="5">
        <f t="shared" si="86"/>
        <v>3539.7497962888197</v>
      </c>
      <c r="BB329" s="35">
        <f t="shared" si="87"/>
        <v>0.28927632544000098</v>
      </c>
      <c r="BC329" s="5">
        <f t="shared" si="88"/>
        <v>917.74269573513754</v>
      </c>
      <c r="BD329" s="35">
        <f t="shared" si="89"/>
        <v>7.4999999999999997E-2</v>
      </c>
      <c r="BE329" s="5">
        <f t="shared" si="117"/>
        <v>494200.9184786664</v>
      </c>
      <c r="BF329" s="5">
        <f t="shared" si="118"/>
        <v>950026.648937096</v>
      </c>
      <c r="BG329" s="5">
        <f t="shared" si="90"/>
        <v>143299.0815213332</v>
      </c>
      <c r="BH329" s="5">
        <f t="shared" si="91"/>
        <v>1444227.5674157625</v>
      </c>
      <c r="BI329" s="150"/>
      <c r="BJ329" s="2">
        <v>324</v>
      </c>
      <c r="BK329" s="118">
        <v>54697</v>
      </c>
      <c r="BL329" s="5">
        <f t="shared" si="119"/>
        <v>143804.64918293431</v>
      </c>
      <c r="BM329" s="5">
        <f t="shared" si="120"/>
        <v>4348.8737853582215</v>
      </c>
      <c r="BN329" s="5">
        <f t="shared" si="92"/>
        <v>3480.0540298779933</v>
      </c>
      <c r="BO329" s="35">
        <f t="shared" si="93"/>
        <v>0.29039845787886925</v>
      </c>
      <c r="BP329" s="5">
        <f t="shared" si="94"/>
        <v>868.81975548022808</v>
      </c>
      <c r="BQ329" s="35">
        <f t="shared" si="95"/>
        <v>7.2499999999999995E-2</v>
      </c>
      <c r="BR329" s="5">
        <f t="shared" si="121"/>
        <v>497175.40484694357</v>
      </c>
      <c r="BS329" s="5">
        <f t="shared" si="122"/>
        <v>911859.70160911989</v>
      </c>
      <c r="BT329" s="5">
        <f t="shared" si="96"/>
        <v>140324.59515305632</v>
      </c>
      <c r="BU329" s="5">
        <f t="shared" si="97"/>
        <v>1409035.1064560635</v>
      </c>
      <c r="BV329" s="150"/>
      <c r="BW329" s="2">
        <v>324</v>
      </c>
      <c r="BX329" s="118">
        <v>54697</v>
      </c>
      <c r="BY329" s="5">
        <f t="shared" si="123"/>
        <v>140780.9034816518</v>
      </c>
      <c r="BZ329" s="5">
        <f t="shared" si="124"/>
        <v>4241.3034067672888</v>
      </c>
      <c r="CA329" s="5">
        <f t="shared" si="98"/>
        <v>3420.0814697909864</v>
      </c>
      <c r="CB329" s="35">
        <f t="shared" si="99"/>
        <v>0.2915237551578917</v>
      </c>
      <c r="CC329" s="5">
        <f t="shared" si="100"/>
        <v>821.22193697630223</v>
      </c>
      <c r="CD329" s="35">
        <f t="shared" si="101"/>
        <v>7.0000000000000007E-2</v>
      </c>
      <c r="CE329" s="5">
        <f t="shared" si="125"/>
        <v>500139.17798813869</v>
      </c>
      <c r="CF329" s="5">
        <f t="shared" si="126"/>
        <v>874043.12580446352</v>
      </c>
      <c r="CG329" s="5">
        <f t="shared" si="102"/>
        <v>137360.82201186082</v>
      </c>
      <c r="CH329" s="5">
        <f t="shared" si="103"/>
        <v>1374182.3037926021</v>
      </c>
    </row>
    <row r="330" spans="9:86" ht="14.25" customHeight="1">
      <c r="I330" s="150"/>
      <c r="J330" s="2">
        <v>325</v>
      </c>
      <c r="K330" s="118">
        <v>54728</v>
      </c>
      <c r="L330" s="5">
        <f t="shared" si="104"/>
        <v>152274.94231363363</v>
      </c>
      <c r="M330" s="5">
        <f t="shared" si="67"/>
        <v>4789.3246008246488</v>
      </c>
      <c r="N330" s="5">
        <f t="shared" si="68"/>
        <v>3742.4343724184173</v>
      </c>
      <c r="O330" s="35">
        <f t="shared" si="69"/>
        <v>0.29492188134620068</v>
      </c>
      <c r="P330" s="5">
        <f t="shared" si="70"/>
        <v>1046.8902284062312</v>
      </c>
      <c r="Q330" s="35">
        <f t="shared" si="71"/>
        <v>8.2500000000000004E-2</v>
      </c>
      <c r="R330" s="5">
        <f t="shared" si="105"/>
        <v>488967.49205878488</v>
      </c>
      <c r="S330" s="5">
        <f t="shared" si="106"/>
        <v>1067563.0032092265</v>
      </c>
      <c r="T330" s="5">
        <f t="shared" si="72"/>
        <v>148532.50794121521</v>
      </c>
      <c r="U330" s="5">
        <f t="shared" si="73"/>
        <v>1556530.4952680115</v>
      </c>
      <c r="V330" s="150"/>
      <c r="W330" s="2">
        <v>325</v>
      </c>
      <c r="X330" s="118">
        <v>54728</v>
      </c>
      <c r="Y330" s="5">
        <f t="shared" si="107"/>
        <v>149275.42137068228</v>
      </c>
      <c r="Z330" s="5">
        <f t="shared" si="108"/>
        <v>4677.7491584810314</v>
      </c>
      <c r="AA330" s="5">
        <f t="shared" si="74"/>
        <v>3682.5796826764827</v>
      </c>
      <c r="AB330" s="35">
        <f t="shared" si="75"/>
        <v>0.29603638553719003</v>
      </c>
      <c r="AC330" s="5">
        <f t="shared" si="76"/>
        <v>995.1694758045486</v>
      </c>
      <c r="AD330" s="35">
        <f t="shared" si="77"/>
        <v>0.08</v>
      </c>
      <c r="AE330" s="5">
        <f t="shared" si="109"/>
        <v>491907.15831199434</v>
      </c>
      <c r="AF330" s="5">
        <f t="shared" si="110"/>
        <v>1028361.3181943407</v>
      </c>
      <c r="AG330" s="5">
        <f t="shared" si="78"/>
        <v>145592.84168800581</v>
      </c>
      <c r="AH330" s="5">
        <f t="shared" si="79"/>
        <v>1520268.476506335</v>
      </c>
      <c r="AI330" s="150"/>
      <c r="AJ330" s="2">
        <v>325</v>
      </c>
      <c r="AK330" s="118">
        <v>54728</v>
      </c>
      <c r="AL330" s="5">
        <f t="shared" si="111"/>
        <v>146283.08277069815</v>
      </c>
      <c r="AM330" s="5">
        <f t="shared" si="112"/>
        <v>4567.1280654389093</v>
      </c>
      <c r="AN330" s="5">
        <f t="shared" si="80"/>
        <v>3622.3831558781503</v>
      </c>
      <c r="AO330" s="35">
        <f t="shared" si="81"/>
        <v>0.29715396372030084</v>
      </c>
      <c r="AP330" s="5">
        <f t="shared" si="82"/>
        <v>944.74490956075886</v>
      </c>
      <c r="AQ330" s="35">
        <f t="shared" si="83"/>
        <v>7.7499999999999999E-2</v>
      </c>
      <c r="AR330" s="5">
        <f t="shared" si="113"/>
        <v>494839.30038517993</v>
      </c>
      <c r="AS330" s="5">
        <f t="shared" si="114"/>
        <v>989477.32088246592</v>
      </c>
      <c r="AT330" s="5">
        <f t="shared" si="84"/>
        <v>142660.69961482001</v>
      </c>
      <c r="AU330" s="5">
        <f t="shared" si="85"/>
        <v>1484316.6212676459</v>
      </c>
      <c r="AV330" s="150"/>
      <c r="AW330" s="2">
        <v>325</v>
      </c>
      <c r="AX330" s="118">
        <v>54728</v>
      </c>
      <c r="AY330" s="5">
        <f t="shared" si="115"/>
        <v>143299.0815213332</v>
      </c>
      <c r="AZ330" s="5">
        <f t="shared" si="116"/>
        <v>4457.4924920239573</v>
      </c>
      <c r="BA330" s="5">
        <f t="shared" si="86"/>
        <v>3561.8732325156247</v>
      </c>
      <c r="BB330" s="35">
        <f t="shared" si="87"/>
        <v>0.29827461792785004</v>
      </c>
      <c r="BC330" s="5">
        <f t="shared" si="88"/>
        <v>895.61925950833245</v>
      </c>
      <c r="BD330" s="35">
        <f t="shared" si="89"/>
        <v>7.4999999999999997E-2</v>
      </c>
      <c r="BE330" s="5">
        <f t="shared" si="117"/>
        <v>497762.79171118204</v>
      </c>
      <c r="BF330" s="5">
        <f t="shared" si="118"/>
        <v>950922.26819660433</v>
      </c>
      <c r="BG330" s="5">
        <f t="shared" si="90"/>
        <v>139737.20828881758</v>
      </c>
      <c r="BH330" s="5">
        <f t="shared" si="91"/>
        <v>1448685.0599077863</v>
      </c>
      <c r="BI330" s="150"/>
      <c r="BJ330" s="2">
        <v>325</v>
      </c>
      <c r="BK330" s="118">
        <v>54728</v>
      </c>
      <c r="BL330" s="5">
        <f t="shared" si="119"/>
        <v>140324.59515305632</v>
      </c>
      <c r="BM330" s="5">
        <f t="shared" si="120"/>
        <v>4348.8737853582215</v>
      </c>
      <c r="BN330" s="5">
        <f t="shared" si="92"/>
        <v>3501.0793563085062</v>
      </c>
      <c r="BO330" s="35">
        <f t="shared" si="93"/>
        <v>0.29939835016005045</v>
      </c>
      <c r="BP330" s="5">
        <f t="shared" si="94"/>
        <v>847.79442904971529</v>
      </c>
      <c r="BQ330" s="35">
        <f t="shared" si="95"/>
        <v>7.2499999999999995E-2</v>
      </c>
      <c r="BR330" s="5">
        <f t="shared" si="121"/>
        <v>500676.48420325207</v>
      </c>
      <c r="BS330" s="5">
        <f t="shared" si="122"/>
        <v>912707.4960381696</v>
      </c>
      <c r="BT330" s="5">
        <f t="shared" si="96"/>
        <v>136823.51579674782</v>
      </c>
      <c r="BU330" s="5">
        <f t="shared" si="97"/>
        <v>1413383.9802414216</v>
      </c>
      <c r="BV330" s="150"/>
      <c r="BW330" s="2">
        <v>325</v>
      </c>
      <c r="BX330" s="118">
        <v>54728</v>
      </c>
      <c r="BY330" s="5">
        <f t="shared" si="123"/>
        <v>137360.82201186082</v>
      </c>
      <c r="BZ330" s="5">
        <f t="shared" si="124"/>
        <v>4241.3034067672888</v>
      </c>
      <c r="CA330" s="5">
        <f t="shared" si="98"/>
        <v>3440.0319450314341</v>
      </c>
      <c r="CB330" s="35">
        <f t="shared" si="99"/>
        <v>0.30052516238445875</v>
      </c>
      <c r="CC330" s="5">
        <f t="shared" si="100"/>
        <v>801.27146173585481</v>
      </c>
      <c r="CD330" s="35">
        <f t="shared" si="101"/>
        <v>7.0000000000000007E-2</v>
      </c>
      <c r="CE330" s="5">
        <f t="shared" si="125"/>
        <v>503579.20993317012</v>
      </c>
      <c r="CF330" s="5">
        <f t="shared" si="126"/>
        <v>874844.39726619935</v>
      </c>
      <c r="CG330" s="5">
        <f t="shared" si="102"/>
        <v>133920.79006682939</v>
      </c>
      <c r="CH330" s="5">
        <f t="shared" si="103"/>
        <v>1378423.6071993695</v>
      </c>
    </row>
    <row r="331" spans="9:86" ht="14.25" customHeight="1">
      <c r="I331" s="150"/>
      <c r="J331" s="2">
        <v>326</v>
      </c>
      <c r="K331" s="118">
        <v>54758</v>
      </c>
      <c r="L331" s="5">
        <f t="shared" si="104"/>
        <v>148532.50794121521</v>
      </c>
      <c r="M331" s="5">
        <f t="shared" si="67"/>
        <v>4789.3246008246488</v>
      </c>
      <c r="N331" s="5">
        <f t="shared" si="68"/>
        <v>3768.1636087287943</v>
      </c>
      <c r="O331" s="35">
        <f t="shared" si="69"/>
        <v>0.30443142670587287</v>
      </c>
      <c r="P331" s="5">
        <f t="shared" si="70"/>
        <v>1021.1609920958546</v>
      </c>
      <c r="Q331" s="35">
        <f t="shared" si="71"/>
        <v>8.2500000000000004E-2</v>
      </c>
      <c r="R331" s="5">
        <f t="shared" si="105"/>
        <v>492735.65566751367</v>
      </c>
      <c r="S331" s="5">
        <f t="shared" si="106"/>
        <v>1068584.1642013225</v>
      </c>
      <c r="T331" s="5">
        <f t="shared" si="72"/>
        <v>144764.34433248642</v>
      </c>
      <c r="U331" s="5">
        <f t="shared" si="73"/>
        <v>1561319.8198688361</v>
      </c>
      <c r="V331" s="150"/>
      <c r="W331" s="2">
        <v>326</v>
      </c>
      <c r="X331" s="118">
        <v>54758</v>
      </c>
      <c r="Y331" s="5">
        <f t="shared" si="107"/>
        <v>145592.84168800581</v>
      </c>
      <c r="Z331" s="5">
        <f t="shared" si="108"/>
        <v>4677.7491584810314</v>
      </c>
      <c r="AA331" s="5">
        <f t="shared" si="74"/>
        <v>3707.1302138943261</v>
      </c>
      <c r="AB331" s="35">
        <f t="shared" si="75"/>
        <v>0.30554773195553825</v>
      </c>
      <c r="AC331" s="5">
        <f t="shared" si="76"/>
        <v>970.61894458670542</v>
      </c>
      <c r="AD331" s="35">
        <f t="shared" si="77"/>
        <v>0.08</v>
      </c>
      <c r="AE331" s="5">
        <f t="shared" si="109"/>
        <v>495614.28852588864</v>
      </c>
      <c r="AF331" s="5">
        <f t="shared" si="110"/>
        <v>1029331.9371389274</v>
      </c>
      <c r="AG331" s="5">
        <f t="shared" si="78"/>
        <v>141885.71147411148</v>
      </c>
      <c r="AH331" s="5">
        <f t="shared" si="79"/>
        <v>1524946.2256648161</v>
      </c>
      <c r="AI331" s="150"/>
      <c r="AJ331" s="2">
        <v>326</v>
      </c>
      <c r="AK331" s="118">
        <v>54758</v>
      </c>
      <c r="AL331" s="5">
        <f t="shared" si="111"/>
        <v>142660.69961482001</v>
      </c>
      <c r="AM331" s="5">
        <f t="shared" si="112"/>
        <v>4567.1280654389093</v>
      </c>
      <c r="AN331" s="5">
        <f t="shared" si="80"/>
        <v>3645.7777137598632</v>
      </c>
      <c r="AO331" s="35">
        <f t="shared" si="81"/>
        <v>0.30666702661097528</v>
      </c>
      <c r="AP331" s="5">
        <f t="shared" si="82"/>
        <v>921.35035167904596</v>
      </c>
      <c r="AQ331" s="35">
        <f t="shared" si="83"/>
        <v>7.7499999999999999E-2</v>
      </c>
      <c r="AR331" s="5">
        <f t="shared" si="113"/>
        <v>498485.07809893979</v>
      </c>
      <c r="AS331" s="5">
        <f t="shared" si="114"/>
        <v>990398.67123414495</v>
      </c>
      <c r="AT331" s="5">
        <f t="shared" si="84"/>
        <v>139014.92190106015</v>
      </c>
      <c r="AU331" s="5">
        <f t="shared" si="85"/>
        <v>1488883.7493330848</v>
      </c>
      <c r="AV331" s="150"/>
      <c r="AW331" s="2">
        <v>326</v>
      </c>
      <c r="AX331" s="118">
        <v>54758</v>
      </c>
      <c r="AY331" s="5">
        <f t="shared" si="115"/>
        <v>139737.20828881758</v>
      </c>
      <c r="AZ331" s="5">
        <f t="shared" si="116"/>
        <v>4457.4924920239573</v>
      </c>
      <c r="BA331" s="5">
        <f t="shared" si="86"/>
        <v>3584.1349402188475</v>
      </c>
      <c r="BB331" s="35">
        <f t="shared" si="87"/>
        <v>0.30778931259118336</v>
      </c>
      <c r="BC331" s="5">
        <f t="shared" si="88"/>
        <v>873.35755180510978</v>
      </c>
      <c r="BD331" s="35">
        <f t="shared" si="89"/>
        <v>7.4999999999999997E-2</v>
      </c>
      <c r="BE331" s="5">
        <f t="shared" si="117"/>
        <v>501346.92665140086</v>
      </c>
      <c r="BF331" s="5">
        <f t="shared" si="118"/>
        <v>951795.62574840942</v>
      </c>
      <c r="BG331" s="5">
        <f t="shared" si="90"/>
        <v>136153.07334859873</v>
      </c>
      <c r="BH331" s="5">
        <f t="shared" si="91"/>
        <v>1453142.5523998104</v>
      </c>
      <c r="BI331" s="150"/>
      <c r="BJ331" s="2">
        <v>326</v>
      </c>
      <c r="BK331" s="118">
        <v>54758</v>
      </c>
      <c r="BL331" s="5">
        <f t="shared" si="119"/>
        <v>136823.51579674782</v>
      </c>
      <c r="BM331" s="5">
        <f t="shared" si="120"/>
        <v>4348.8737853582215</v>
      </c>
      <c r="BN331" s="5">
        <f t="shared" si="92"/>
        <v>3522.2317107528702</v>
      </c>
      <c r="BO331" s="35">
        <f t="shared" si="93"/>
        <v>0.30891459178568403</v>
      </c>
      <c r="BP331" s="5">
        <f t="shared" si="94"/>
        <v>826.64207460535135</v>
      </c>
      <c r="BQ331" s="35">
        <f t="shared" si="95"/>
        <v>7.2499999999999995E-2</v>
      </c>
      <c r="BR331" s="5">
        <f t="shared" si="121"/>
        <v>504198.71591400495</v>
      </c>
      <c r="BS331" s="5">
        <f t="shared" si="122"/>
        <v>913534.13811277493</v>
      </c>
      <c r="BT331" s="5">
        <f t="shared" si="96"/>
        <v>133301.28408599494</v>
      </c>
      <c r="BU331" s="5">
        <f t="shared" si="97"/>
        <v>1417732.85402678</v>
      </c>
      <c r="BV331" s="150"/>
      <c r="BW331" s="2">
        <v>326</v>
      </c>
      <c r="BX331" s="118">
        <v>54758</v>
      </c>
      <c r="BY331" s="5">
        <f t="shared" si="123"/>
        <v>133920.79006682939</v>
      </c>
      <c r="BZ331" s="5">
        <f t="shared" si="124"/>
        <v>4241.3034067672888</v>
      </c>
      <c r="CA331" s="5">
        <f t="shared" si="98"/>
        <v>3460.0987980441173</v>
      </c>
      <c r="CB331" s="35">
        <f t="shared" si="99"/>
        <v>0.31004286605395198</v>
      </c>
      <c r="CC331" s="5">
        <f t="shared" si="100"/>
        <v>781.20460872317142</v>
      </c>
      <c r="CD331" s="35">
        <f t="shared" si="101"/>
        <v>7.0000000000000007E-2</v>
      </c>
      <c r="CE331" s="5">
        <f t="shared" si="125"/>
        <v>507039.30873121426</v>
      </c>
      <c r="CF331" s="5">
        <f t="shared" si="126"/>
        <v>875625.60187492252</v>
      </c>
      <c r="CG331" s="5">
        <f t="shared" si="102"/>
        <v>130460.69126878527</v>
      </c>
      <c r="CH331" s="5">
        <f t="shared" si="103"/>
        <v>1382664.9106061368</v>
      </c>
    </row>
    <row r="332" spans="9:86" ht="14.25" customHeight="1">
      <c r="I332" s="150"/>
      <c r="J332" s="2">
        <v>327</v>
      </c>
      <c r="K332" s="118">
        <v>54789</v>
      </c>
      <c r="L332" s="5">
        <f t="shared" si="104"/>
        <v>144764.34433248642</v>
      </c>
      <c r="M332" s="5">
        <f t="shared" si="67"/>
        <v>4789.3246008246488</v>
      </c>
      <c r="N332" s="5">
        <f t="shared" si="68"/>
        <v>3794.0697335388045</v>
      </c>
      <c r="O332" s="35">
        <f t="shared" si="69"/>
        <v>0.31450311202251324</v>
      </c>
      <c r="P332" s="5">
        <f t="shared" si="70"/>
        <v>995.25486728584417</v>
      </c>
      <c r="Q332" s="35">
        <f t="shared" si="71"/>
        <v>8.2500000000000004E-2</v>
      </c>
      <c r="R332" s="5">
        <f t="shared" si="105"/>
        <v>496529.72540105245</v>
      </c>
      <c r="S332" s="5">
        <f t="shared" si="106"/>
        <v>1069579.4190686084</v>
      </c>
      <c r="T332" s="5">
        <f t="shared" si="72"/>
        <v>140970.27459894761</v>
      </c>
      <c r="U332" s="5">
        <f t="shared" si="73"/>
        <v>1566109.1444696609</v>
      </c>
      <c r="V332" s="150"/>
      <c r="W332" s="2">
        <v>327</v>
      </c>
      <c r="X332" s="118">
        <v>54789</v>
      </c>
      <c r="Y332" s="5">
        <f t="shared" si="107"/>
        <v>141885.71147411148</v>
      </c>
      <c r="Z332" s="5">
        <f t="shared" si="108"/>
        <v>4677.7491584810314</v>
      </c>
      <c r="AA332" s="5">
        <f t="shared" si="74"/>
        <v>3731.8444153202881</v>
      </c>
      <c r="AB332" s="35">
        <f t="shared" si="75"/>
        <v>0.31562116099346921</v>
      </c>
      <c r="AC332" s="5">
        <f t="shared" si="76"/>
        <v>945.90474316074324</v>
      </c>
      <c r="AD332" s="35">
        <f t="shared" si="77"/>
        <v>0.08</v>
      </c>
      <c r="AE332" s="5">
        <f t="shared" si="109"/>
        <v>499346.13294120895</v>
      </c>
      <c r="AF332" s="5">
        <f t="shared" si="110"/>
        <v>1030277.8418820881</v>
      </c>
      <c r="AG332" s="5">
        <f t="shared" si="78"/>
        <v>138153.86705879119</v>
      </c>
      <c r="AH332" s="5">
        <f t="shared" si="79"/>
        <v>1529623.974823297</v>
      </c>
      <c r="AI332" s="150"/>
      <c r="AJ332" s="2">
        <v>327</v>
      </c>
      <c r="AK332" s="118">
        <v>54789</v>
      </c>
      <c r="AL332" s="5">
        <f t="shared" si="111"/>
        <v>139014.92190106015</v>
      </c>
      <c r="AM332" s="5">
        <f t="shared" si="112"/>
        <v>4567.1280654389093</v>
      </c>
      <c r="AN332" s="5">
        <f t="shared" si="80"/>
        <v>3669.3233614945625</v>
      </c>
      <c r="AO332" s="35">
        <f t="shared" si="81"/>
        <v>0.3167421147009899</v>
      </c>
      <c r="AP332" s="5">
        <f t="shared" si="82"/>
        <v>897.80470394434678</v>
      </c>
      <c r="AQ332" s="35">
        <f t="shared" si="83"/>
        <v>7.7499999999999999E-2</v>
      </c>
      <c r="AR332" s="5">
        <f t="shared" si="113"/>
        <v>502154.40146043437</v>
      </c>
      <c r="AS332" s="5">
        <f t="shared" si="114"/>
        <v>991296.47593808931</v>
      </c>
      <c r="AT332" s="5">
        <f t="shared" si="84"/>
        <v>135345.5985395656</v>
      </c>
      <c r="AU332" s="5">
        <f t="shared" si="85"/>
        <v>1493450.8773985237</v>
      </c>
      <c r="AV332" s="150"/>
      <c r="AW332" s="2">
        <v>327</v>
      </c>
      <c r="AX332" s="118">
        <v>54789</v>
      </c>
      <c r="AY332" s="5">
        <f t="shared" si="115"/>
        <v>136153.07334859873</v>
      </c>
      <c r="AZ332" s="5">
        <f t="shared" si="116"/>
        <v>4457.4924920239573</v>
      </c>
      <c r="BA332" s="5">
        <f t="shared" si="86"/>
        <v>3606.5357835952154</v>
      </c>
      <c r="BB332" s="35">
        <f t="shared" si="87"/>
        <v>0.31786597495551872</v>
      </c>
      <c r="BC332" s="5">
        <f t="shared" si="88"/>
        <v>850.95670842874199</v>
      </c>
      <c r="BD332" s="35">
        <f t="shared" si="89"/>
        <v>7.4999999999999997E-2</v>
      </c>
      <c r="BE332" s="5">
        <f t="shared" si="117"/>
        <v>504953.46243499609</v>
      </c>
      <c r="BF332" s="5">
        <f t="shared" si="118"/>
        <v>952646.58245683822</v>
      </c>
      <c r="BG332" s="5">
        <f t="shared" si="90"/>
        <v>132546.53756500353</v>
      </c>
      <c r="BH332" s="5">
        <f t="shared" si="91"/>
        <v>1457600.0448918343</v>
      </c>
      <c r="BI332" s="150"/>
      <c r="BJ332" s="2">
        <v>327</v>
      </c>
      <c r="BK332" s="118">
        <v>54789</v>
      </c>
      <c r="BL332" s="5">
        <f t="shared" si="119"/>
        <v>133301.28408599494</v>
      </c>
      <c r="BM332" s="5">
        <f t="shared" si="120"/>
        <v>4348.8737853582215</v>
      </c>
      <c r="BN332" s="5">
        <f t="shared" si="92"/>
        <v>3543.5118606720021</v>
      </c>
      <c r="BO332" s="35">
        <f t="shared" si="93"/>
        <v>0.31899274354050677</v>
      </c>
      <c r="BP332" s="5">
        <f t="shared" si="94"/>
        <v>805.36192468621937</v>
      </c>
      <c r="BQ332" s="35">
        <f t="shared" si="95"/>
        <v>7.2499999999999995E-2</v>
      </c>
      <c r="BR332" s="5">
        <f t="shared" si="121"/>
        <v>507742.22777467693</v>
      </c>
      <c r="BS332" s="5">
        <f t="shared" si="122"/>
        <v>914339.50003746117</v>
      </c>
      <c r="BT332" s="5">
        <f t="shared" si="96"/>
        <v>129757.77222532293</v>
      </c>
      <c r="BU332" s="5">
        <f t="shared" si="97"/>
        <v>1422081.7278121382</v>
      </c>
      <c r="BV332" s="150"/>
      <c r="BW332" s="2">
        <v>327</v>
      </c>
      <c r="BX332" s="118">
        <v>54789</v>
      </c>
      <c r="BY332" s="5">
        <f t="shared" si="123"/>
        <v>130460.69126878527</v>
      </c>
      <c r="BZ332" s="5">
        <f t="shared" si="124"/>
        <v>4241.3034067672888</v>
      </c>
      <c r="CA332" s="5">
        <f t="shared" si="98"/>
        <v>3480.2827076993744</v>
      </c>
      <c r="CB332" s="35">
        <f t="shared" si="99"/>
        <v>0.32012242221182396</v>
      </c>
      <c r="CC332" s="5">
        <f t="shared" si="100"/>
        <v>761.02069906791417</v>
      </c>
      <c r="CD332" s="35">
        <f t="shared" si="101"/>
        <v>7.0000000000000007E-2</v>
      </c>
      <c r="CE332" s="5">
        <f t="shared" si="125"/>
        <v>510519.59143891366</v>
      </c>
      <c r="CF332" s="5">
        <f t="shared" si="126"/>
        <v>876386.62257399037</v>
      </c>
      <c r="CG332" s="5">
        <f t="shared" si="102"/>
        <v>126980.4085610859</v>
      </c>
      <c r="CH332" s="5">
        <f t="shared" si="103"/>
        <v>1386906.2140129041</v>
      </c>
    </row>
    <row r="333" spans="9:86" ht="14.25" customHeight="1">
      <c r="I333" s="150"/>
      <c r="J333" s="2">
        <v>328</v>
      </c>
      <c r="K333" s="118">
        <v>54820</v>
      </c>
      <c r="L333" s="5">
        <f t="shared" si="104"/>
        <v>140970.27459894761</v>
      </c>
      <c r="M333" s="5">
        <f t="shared" si="67"/>
        <v>4789.3246008246488</v>
      </c>
      <c r="N333" s="5">
        <f t="shared" si="68"/>
        <v>3820.1539629568838</v>
      </c>
      <c r="O333" s="35">
        <f t="shared" si="69"/>
        <v>0.32518804184712025</v>
      </c>
      <c r="P333" s="5">
        <f t="shared" si="70"/>
        <v>969.17063786776487</v>
      </c>
      <c r="Q333" s="35">
        <f t="shared" si="71"/>
        <v>8.2500000000000004E-2</v>
      </c>
      <c r="R333" s="5">
        <f t="shared" si="105"/>
        <v>500349.87936400931</v>
      </c>
      <c r="S333" s="5">
        <f t="shared" si="106"/>
        <v>1070548.5897064763</v>
      </c>
      <c r="T333" s="5">
        <f t="shared" si="72"/>
        <v>137150.12063599072</v>
      </c>
      <c r="U333" s="5">
        <f t="shared" si="73"/>
        <v>1570898.4690704856</v>
      </c>
      <c r="V333" s="150"/>
      <c r="W333" s="2">
        <v>328</v>
      </c>
      <c r="X333" s="118">
        <v>54820</v>
      </c>
      <c r="Y333" s="5">
        <f t="shared" si="107"/>
        <v>138153.86705879119</v>
      </c>
      <c r="Z333" s="5">
        <f t="shared" si="108"/>
        <v>4677.7491584810314</v>
      </c>
      <c r="AA333" s="5">
        <f t="shared" si="74"/>
        <v>3756.7233780890901</v>
      </c>
      <c r="AB333" s="35">
        <f t="shared" si="75"/>
        <v>0.32630777188368576</v>
      </c>
      <c r="AC333" s="5">
        <f t="shared" si="76"/>
        <v>921.02578039194134</v>
      </c>
      <c r="AD333" s="35">
        <f t="shared" si="77"/>
        <v>0.08</v>
      </c>
      <c r="AE333" s="5">
        <f t="shared" si="109"/>
        <v>503102.85631929804</v>
      </c>
      <c r="AF333" s="5">
        <f t="shared" si="110"/>
        <v>1031198.8676624801</v>
      </c>
      <c r="AG333" s="5">
        <f t="shared" si="78"/>
        <v>134397.14368070211</v>
      </c>
      <c r="AH333" s="5">
        <f t="shared" si="79"/>
        <v>1534301.7239817781</v>
      </c>
      <c r="AI333" s="150"/>
      <c r="AJ333" s="2">
        <v>328</v>
      </c>
      <c r="AK333" s="118">
        <v>54820</v>
      </c>
      <c r="AL333" s="5">
        <f t="shared" si="111"/>
        <v>135345.5985395656</v>
      </c>
      <c r="AM333" s="5">
        <f t="shared" si="112"/>
        <v>4567.1280654389093</v>
      </c>
      <c r="AN333" s="5">
        <f t="shared" si="80"/>
        <v>3693.0210748708814</v>
      </c>
      <c r="AO333" s="35">
        <f t="shared" si="81"/>
        <v>0.32743032190659377</v>
      </c>
      <c r="AP333" s="5">
        <f t="shared" si="82"/>
        <v>874.10699056802787</v>
      </c>
      <c r="AQ333" s="35">
        <f t="shared" si="83"/>
        <v>7.7499999999999999E-2</v>
      </c>
      <c r="AR333" s="5">
        <f t="shared" si="113"/>
        <v>505847.42253530526</v>
      </c>
      <c r="AS333" s="5">
        <f t="shared" si="114"/>
        <v>992170.5829286573</v>
      </c>
      <c r="AT333" s="5">
        <f t="shared" si="84"/>
        <v>131652.57746469471</v>
      </c>
      <c r="AU333" s="5">
        <f t="shared" si="85"/>
        <v>1498018.0054639624</v>
      </c>
      <c r="AV333" s="150"/>
      <c r="AW333" s="2">
        <v>328</v>
      </c>
      <c r="AX333" s="118">
        <v>54820</v>
      </c>
      <c r="AY333" s="5">
        <f t="shared" si="115"/>
        <v>132546.53756500353</v>
      </c>
      <c r="AZ333" s="5">
        <f t="shared" si="116"/>
        <v>4457.4924920239573</v>
      </c>
      <c r="BA333" s="5">
        <f t="shared" si="86"/>
        <v>3629.0766322426853</v>
      </c>
      <c r="BB333" s="35">
        <f t="shared" si="87"/>
        <v>0.3285556936223622</v>
      </c>
      <c r="BC333" s="5">
        <f t="shared" si="88"/>
        <v>828.41585978127193</v>
      </c>
      <c r="BD333" s="35">
        <f t="shared" si="89"/>
        <v>7.4999999999999997E-2</v>
      </c>
      <c r="BE333" s="5">
        <f t="shared" si="117"/>
        <v>508582.5390672388</v>
      </c>
      <c r="BF333" s="5">
        <f t="shared" si="118"/>
        <v>953474.99831661955</v>
      </c>
      <c r="BG333" s="5">
        <f t="shared" si="90"/>
        <v>128917.46093276085</v>
      </c>
      <c r="BH333" s="5">
        <f t="shared" si="91"/>
        <v>1462057.5373838583</v>
      </c>
      <c r="BI333" s="150"/>
      <c r="BJ333" s="2">
        <v>328</v>
      </c>
      <c r="BK333" s="118">
        <v>54820</v>
      </c>
      <c r="BL333" s="5">
        <f t="shared" si="119"/>
        <v>129757.77222532293</v>
      </c>
      <c r="BM333" s="5">
        <f t="shared" si="120"/>
        <v>4348.8737853582215</v>
      </c>
      <c r="BN333" s="5">
        <f t="shared" si="92"/>
        <v>3564.9205781635619</v>
      </c>
      <c r="BO333" s="35">
        <f t="shared" si="93"/>
        <v>0.32968388871286569</v>
      </c>
      <c r="BP333" s="5">
        <f t="shared" si="94"/>
        <v>783.9532071946594</v>
      </c>
      <c r="BQ333" s="35">
        <f t="shared" si="95"/>
        <v>7.2499999999999995E-2</v>
      </c>
      <c r="BR333" s="5">
        <f t="shared" si="121"/>
        <v>511307.14835284051</v>
      </c>
      <c r="BS333" s="5">
        <f t="shared" si="122"/>
        <v>915123.45324465586</v>
      </c>
      <c r="BT333" s="5">
        <f t="shared" si="96"/>
        <v>126192.85164715936</v>
      </c>
      <c r="BU333" s="5">
        <f t="shared" si="97"/>
        <v>1426430.6015974963</v>
      </c>
      <c r="BV333" s="150"/>
      <c r="BW333" s="2">
        <v>328</v>
      </c>
      <c r="BX333" s="118">
        <v>54820</v>
      </c>
      <c r="BY333" s="5">
        <f t="shared" si="123"/>
        <v>126980.4085610859</v>
      </c>
      <c r="BZ333" s="5">
        <f t="shared" si="124"/>
        <v>4241.3034067672888</v>
      </c>
      <c r="CA333" s="5">
        <f t="shared" si="98"/>
        <v>3500.5843568276209</v>
      </c>
      <c r="CB333" s="35">
        <f t="shared" si="99"/>
        <v>0.33081490883472253</v>
      </c>
      <c r="CC333" s="5">
        <f t="shared" si="100"/>
        <v>740.7190499396678</v>
      </c>
      <c r="CD333" s="35">
        <f t="shared" si="101"/>
        <v>7.0000000000000007E-2</v>
      </c>
      <c r="CE333" s="5">
        <f t="shared" si="125"/>
        <v>514020.17579574126</v>
      </c>
      <c r="CF333" s="5">
        <f t="shared" si="126"/>
        <v>877127.34162393003</v>
      </c>
      <c r="CG333" s="5">
        <f t="shared" si="102"/>
        <v>123479.82420425829</v>
      </c>
      <c r="CH333" s="5">
        <f t="shared" si="103"/>
        <v>1391147.5174196712</v>
      </c>
    </row>
    <row r="334" spans="9:86" ht="14.25" customHeight="1">
      <c r="I334" s="150"/>
      <c r="J334" s="2">
        <v>329</v>
      </c>
      <c r="K334" s="118">
        <v>54848</v>
      </c>
      <c r="L334" s="5">
        <f t="shared" si="104"/>
        <v>137150.12063599072</v>
      </c>
      <c r="M334" s="5">
        <f t="shared" si="67"/>
        <v>4789.3246008246488</v>
      </c>
      <c r="N334" s="5">
        <f t="shared" si="68"/>
        <v>3846.4175214522124</v>
      </c>
      <c r="O334" s="35">
        <f t="shared" si="69"/>
        <v>0.33654370877245948</v>
      </c>
      <c r="P334" s="5">
        <f t="shared" si="70"/>
        <v>942.90707937243621</v>
      </c>
      <c r="Q334" s="35">
        <f t="shared" si="71"/>
        <v>8.2500000000000004E-2</v>
      </c>
      <c r="R334" s="5">
        <f t="shared" si="105"/>
        <v>504196.29688546155</v>
      </c>
      <c r="S334" s="5">
        <f t="shared" si="106"/>
        <v>1071491.4967858486</v>
      </c>
      <c r="T334" s="5">
        <f t="shared" si="72"/>
        <v>133303.70311453851</v>
      </c>
      <c r="U334" s="5">
        <f t="shared" si="73"/>
        <v>1575687.7936713102</v>
      </c>
      <c r="V334" s="150"/>
      <c r="W334" s="2">
        <v>329</v>
      </c>
      <c r="X334" s="118">
        <v>54848</v>
      </c>
      <c r="Y334" s="5">
        <f t="shared" si="107"/>
        <v>134397.14368070211</v>
      </c>
      <c r="Z334" s="5">
        <f t="shared" si="108"/>
        <v>4677.7491584810314</v>
      </c>
      <c r="AA334" s="5">
        <f t="shared" si="74"/>
        <v>3781.7682006096838</v>
      </c>
      <c r="AB334" s="35">
        <f t="shared" si="75"/>
        <v>0.33766505123897533</v>
      </c>
      <c r="AC334" s="5">
        <f t="shared" si="76"/>
        <v>895.98095787134741</v>
      </c>
      <c r="AD334" s="35">
        <f t="shared" si="77"/>
        <v>0.08</v>
      </c>
      <c r="AE334" s="5">
        <f t="shared" si="109"/>
        <v>506884.62451990769</v>
      </c>
      <c r="AF334" s="5">
        <f t="shared" si="110"/>
        <v>1032094.8486203514</v>
      </c>
      <c r="AG334" s="5">
        <f t="shared" si="78"/>
        <v>130615.37548009242</v>
      </c>
      <c r="AH334" s="5">
        <f t="shared" si="79"/>
        <v>1538979.473140259</v>
      </c>
      <c r="AI334" s="150"/>
      <c r="AJ334" s="2">
        <v>329</v>
      </c>
      <c r="AK334" s="118">
        <v>54848</v>
      </c>
      <c r="AL334" s="5">
        <f t="shared" si="111"/>
        <v>131652.57746469471</v>
      </c>
      <c r="AM334" s="5">
        <f t="shared" si="112"/>
        <v>4567.1280654389093</v>
      </c>
      <c r="AN334" s="5">
        <f t="shared" si="80"/>
        <v>3716.8718359794225</v>
      </c>
      <c r="AO334" s="35">
        <f t="shared" si="81"/>
        <v>0.33878912886239632</v>
      </c>
      <c r="AP334" s="5">
        <f t="shared" si="82"/>
        <v>850.25622945948669</v>
      </c>
      <c r="AQ334" s="35">
        <f t="shared" si="83"/>
        <v>7.7499999999999999E-2</v>
      </c>
      <c r="AR334" s="5">
        <f t="shared" si="113"/>
        <v>509564.29437128466</v>
      </c>
      <c r="AS334" s="5">
        <f t="shared" si="114"/>
        <v>993020.83915811684</v>
      </c>
      <c r="AT334" s="5">
        <f t="shared" si="84"/>
        <v>127935.70562871528</v>
      </c>
      <c r="AU334" s="5">
        <f t="shared" si="85"/>
        <v>1502585.1335294014</v>
      </c>
      <c r="AV334" s="150"/>
      <c r="AW334" s="2">
        <v>329</v>
      </c>
      <c r="AX334" s="118">
        <v>54848</v>
      </c>
      <c r="AY334" s="5">
        <f t="shared" si="115"/>
        <v>128917.46093276085</v>
      </c>
      <c r="AZ334" s="5">
        <f t="shared" si="116"/>
        <v>4457.4924920239573</v>
      </c>
      <c r="BA334" s="5">
        <f t="shared" si="86"/>
        <v>3651.7583611942018</v>
      </c>
      <c r="BB334" s="35">
        <f t="shared" si="87"/>
        <v>0.33991594324981378</v>
      </c>
      <c r="BC334" s="5">
        <f t="shared" si="88"/>
        <v>805.73413082975526</v>
      </c>
      <c r="BD334" s="35">
        <f t="shared" si="89"/>
        <v>7.4999999999999997E-2</v>
      </c>
      <c r="BE334" s="5">
        <f t="shared" si="117"/>
        <v>512234.29742843303</v>
      </c>
      <c r="BF334" s="5">
        <f t="shared" si="118"/>
        <v>954280.73244744935</v>
      </c>
      <c r="BG334" s="5">
        <f t="shared" si="90"/>
        <v>125265.70257156665</v>
      </c>
      <c r="BH334" s="5">
        <f t="shared" si="91"/>
        <v>1466515.0298758824</v>
      </c>
      <c r="BI334" s="150"/>
      <c r="BJ334" s="2">
        <v>329</v>
      </c>
      <c r="BK334" s="118">
        <v>54848</v>
      </c>
      <c r="BL334" s="5">
        <f t="shared" si="119"/>
        <v>126192.85164715936</v>
      </c>
      <c r="BM334" s="5">
        <f t="shared" si="120"/>
        <v>4348.8737853582215</v>
      </c>
      <c r="BN334" s="5">
        <f t="shared" si="92"/>
        <v>3586.4586399899672</v>
      </c>
      <c r="BO334" s="35">
        <f t="shared" si="93"/>
        <v>0.34104549598589246</v>
      </c>
      <c r="BP334" s="5">
        <f t="shared" si="94"/>
        <v>762.41514536825446</v>
      </c>
      <c r="BQ334" s="35">
        <f t="shared" si="95"/>
        <v>7.2499999999999995E-2</v>
      </c>
      <c r="BR334" s="5">
        <f t="shared" si="121"/>
        <v>514893.60699283046</v>
      </c>
      <c r="BS334" s="5">
        <f t="shared" si="122"/>
        <v>915885.86839002406</v>
      </c>
      <c r="BT334" s="5">
        <f t="shared" si="96"/>
        <v>122606.39300716939</v>
      </c>
      <c r="BU334" s="5">
        <f t="shared" si="97"/>
        <v>1430779.4753828545</v>
      </c>
      <c r="BV334" s="150"/>
      <c r="BW334" s="2">
        <v>329</v>
      </c>
      <c r="BX334" s="118">
        <v>54848</v>
      </c>
      <c r="BY334" s="5">
        <f t="shared" si="123"/>
        <v>123479.82420425829</v>
      </c>
      <c r="BZ334" s="5">
        <f t="shared" si="124"/>
        <v>4241.3034067672888</v>
      </c>
      <c r="CA334" s="5">
        <f t="shared" si="98"/>
        <v>3521.0044322424487</v>
      </c>
      <c r="CB334" s="35">
        <f t="shared" si="99"/>
        <v>0.34217778863222814</v>
      </c>
      <c r="CC334" s="5">
        <f t="shared" si="100"/>
        <v>720.29897452483999</v>
      </c>
      <c r="CD334" s="35">
        <f t="shared" si="101"/>
        <v>7.0000000000000007E-2</v>
      </c>
      <c r="CE334" s="5">
        <f t="shared" si="125"/>
        <v>517541.18022798368</v>
      </c>
      <c r="CF334" s="5">
        <f t="shared" si="126"/>
        <v>877847.64059845486</v>
      </c>
      <c r="CG334" s="5">
        <f t="shared" si="102"/>
        <v>119958.81977201584</v>
      </c>
      <c r="CH334" s="5">
        <f t="shared" si="103"/>
        <v>1395388.8208264385</v>
      </c>
    </row>
    <row r="335" spans="9:86" ht="14.25" customHeight="1">
      <c r="I335" s="150"/>
      <c r="J335" s="2">
        <v>330</v>
      </c>
      <c r="K335" s="118">
        <v>54879</v>
      </c>
      <c r="L335" s="5">
        <f t="shared" si="104"/>
        <v>133303.70311453851</v>
      </c>
      <c r="M335" s="5">
        <f t="shared" si="67"/>
        <v>4789.3246008246488</v>
      </c>
      <c r="N335" s="5">
        <f t="shared" si="68"/>
        <v>3872.8616419121963</v>
      </c>
      <c r="O335" s="35">
        <f t="shared" si="69"/>
        <v>0.34863502376234978</v>
      </c>
      <c r="P335" s="5">
        <f t="shared" si="70"/>
        <v>916.46295891245222</v>
      </c>
      <c r="Q335" s="35">
        <f t="shared" si="71"/>
        <v>8.2500000000000004E-2</v>
      </c>
      <c r="R335" s="5">
        <f t="shared" si="105"/>
        <v>508069.15852737374</v>
      </c>
      <c r="S335" s="5">
        <f t="shared" si="106"/>
        <v>1072407.959744761</v>
      </c>
      <c r="T335" s="5">
        <f t="shared" si="72"/>
        <v>129430.84147262631</v>
      </c>
      <c r="U335" s="5">
        <f t="shared" si="73"/>
        <v>1580477.1182721348</v>
      </c>
      <c r="V335" s="150"/>
      <c r="W335" s="2">
        <v>330</v>
      </c>
      <c r="X335" s="118">
        <v>54879</v>
      </c>
      <c r="Y335" s="5">
        <f t="shared" si="107"/>
        <v>130615.37548009242</v>
      </c>
      <c r="Z335" s="5">
        <f t="shared" si="108"/>
        <v>4677.7491584810314</v>
      </c>
      <c r="AA335" s="5">
        <f t="shared" si="74"/>
        <v>3806.9799886137484</v>
      </c>
      <c r="AB335" s="35">
        <f t="shared" si="75"/>
        <v>0.34975790327477801</v>
      </c>
      <c r="AC335" s="5">
        <f t="shared" si="76"/>
        <v>870.76916986728281</v>
      </c>
      <c r="AD335" s="35">
        <f t="shared" si="77"/>
        <v>0.08</v>
      </c>
      <c r="AE335" s="5">
        <f t="shared" si="109"/>
        <v>510691.60450852144</v>
      </c>
      <c r="AF335" s="5">
        <f t="shared" si="110"/>
        <v>1032965.6177902187</v>
      </c>
      <c r="AG335" s="5">
        <f t="shared" si="78"/>
        <v>126808.39549147867</v>
      </c>
      <c r="AH335" s="5">
        <f t="shared" si="79"/>
        <v>1543657.2222987402</v>
      </c>
      <c r="AI335" s="150"/>
      <c r="AJ335" s="2">
        <v>330</v>
      </c>
      <c r="AK335" s="118">
        <v>54879</v>
      </c>
      <c r="AL335" s="5">
        <f t="shared" si="111"/>
        <v>127935.70562871528</v>
      </c>
      <c r="AM335" s="5">
        <f t="shared" si="112"/>
        <v>4567.1280654389093</v>
      </c>
      <c r="AN335" s="5">
        <f t="shared" si="80"/>
        <v>3740.8766332534565</v>
      </c>
      <c r="AO335" s="35">
        <f t="shared" si="81"/>
        <v>0.35088343303720959</v>
      </c>
      <c r="AP335" s="5">
        <f t="shared" si="82"/>
        <v>826.25143218545281</v>
      </c>
      <c r="AQ335" s="35">
        <f t="shared" si="83"/>
        <v>7.7499999999999999E-2</v>
      </c>
      <c r="AR335" s="5">
        <f t="shared" si="113"/>
        <v>513305.17100453813</v>
      </c>
      <c r="AS335" s="5">
        <f t="shared" si="114"/>
        <v>993847.09059030225</v>
      </c>
      <c r="AT335" s="5">
        <f t="shared" si="84"/>
        <v>124194.82899546182</v>
      </c>
      <c r="AU335" s="5">
        <f t="shared" si="85"/>
        <v>1507152.2615948403</v>
      </c>
      <c r="AV335" s="150"/>
      <c r="AW335" s="2">
        <v>330</v>
      </c>
      <c r="AX335" s="118">
        <v>54879</v>
      </c>
      <c r="AY335" s="5">
        <f t="shared" si="115"/>
        <v>125265.70257156665</v>
      </c>
      <c r="AZ335" s="5">
        <f t="shared" si="116"/>
        <v>4457.4924920239573</v>
      </c>
      <c r="BA335" s="5">
        <f t="shared" si="86"/>
        <v>3674.5818509516657</v>
      </c>
      <c r="BB335" s="35">
        <f t="shared" si="87"/>
        <v>0.35201161456167696</v>
      </c>
      <c r="BC335" s="5">
        <f t="shared" si="88"/>
        <v>782.91064107229147</v>
      </c>
      <c r="BD335" s="35">
        <f t="shared" si="89"/>
        <v>7.4999999999999997E-2</v>
      </c>
      <c r="BE335" s="5">
        <f t="shared" si="117"/>
        <v>515908.87927938468</v>
      </c>
      <c r="BF335" s="5">
        <f t="shared" si="118"/>
        <v>955063.64308852167</v>
      </c>
      <c r="BG335" s="5">
        <f t="shared" si="90"/>
        <v>121591.12072061498</v>
      </c>
      <c r="BH335" s="5">
        <f t="shared" si="91"/>
        <v>1470972.5223679063</v>
      </c>
      <c r="BI335" s="150"/>
      <c r="BJ335" s="2">
        <v>330</v>
      </c>
      <c r="BK335" s="118">
        <v>54879</v>
      </c>
      <c r="BL335" s="5">
        <f t="shared" si="119"/>
        <v>122606.39300716939</v>
      </c>
      <c r="BM335" s="5">
        <f t="shared" si="120"/>
        <v>4348.8737853582215</v>
      </c>
      <c r="BN335" s="5">
        <f t="shared" si="92"/>
        <v>3608.126827606573</v>
      </c>
      <c r="BO335" s="35">
        <f t="shared" si="93"/>
        <v>0.35314244933987304</v>
      </c>
      <c r="BP335" s="5">
        <f t="shared" si="94"/>
        <v>740.74695775164844</v>
      </c>
      <c r="BQ335" s="35">
        <f t="shared" si="95"/>
        <v>7.2500000000000009E-2</v>
      </c>
      <c r="BR335" s="5">
        <f t="shared" si="121"/>
        <v>518501.73382043705</v>
      </c>
      <c r="BS335" s="5">
        <f t="shared" si="122"/>
        <v>916626.61534777575</v>
      </c>
      <c r="BT335" s="5">
        <f t="shared" si="96"/>
        <v>118998.26617956282</v>
      </c>
      <c r="BU335" s="5">
        <f t="shared" si="97"/>
        <v>1435128.3491682129</v>
      </c>
      <c r="BV335" s="150"/>
      <c r="BW335" s="2">
        <v>330</v>
      </c>
      <c r="BX335" s="118">
        <v>54879</v>
      </c>
      <c r="BY335" s="5">
        <f t="shared" si="123"/>
        <v>119958.81977201584</v>
      </c>
      <c r="BZ335" s="5">
        <f t="shared" si="124"/>
        <v>4241.3034067672888</v>
      </c>
      <c r="CA335" s="5">
        <f t="shared" si="98"/>
        <v>3541.5436247638631</v>
      </c>
      <c r="CB335" s="35">
        <f t="shared" si="99"/>
        <v>0.35427593884247666</v>
      </c>
      <c r="CC335" s="5">
        <f t="shared" si="100"/>
        <v>699.7597820034257</v>
      </c>
      <c r="CD335" s="35">
        <f t="shared" si="101"/>
        <v>7.0000000000000007E-2</v>
      </c>
      <c r="CE335" s="5">
        <f t="shared" si="125"/>
        <v>521082.72385274753</v>
      </c>
      <c r="CF335" s="5">
        <f t="shared" si="126"/>
        <v>878547.40038045833</v>
      </c>
      <c r="CG335" s="5">
        <f t="shared" si="102"/>
        <v>116417.27614725198</v>
      </c>
      <c r="CH335" s="5">
        <f t="shared" si="103"/>
        <v>1399630.1242332058</v>
      </c>
    </row>
    <row r="336" spans="9:86" ht="14.25" customHeight="1">
      <c r="I336" s="150"/>
      <c r="J336" s="2">
        <v>331</v>
      </c>
      <c r="K336" s="118">
        <v>54909</v>
      </c>
      <c r="L336" s="5">
        <f t="shared" si="104"/>
        <v>129430.84147262631</v>
      </c>
      <c r="M336" s="5">
        <f t="shared" si="67"/>
        <v>4789.3246008246488</v>
      </c>
      <c r="N336" s="5">
        <f t="shared" si="68"/>
        <v>3899.4875657003431</v>
      </c>
      <c r="O336" s="35">
        <f t="shared" si="69"/>
        <v>0.36153555254680686</v>
      </c>
      <c r="P336" s="5">
        <f t="shared" si="70"/>
        <v>889.83703512430588</v>
      </c>
      <c r="Q336" s="35">
        <f t="shared" si="71"/>
        <v>8.2500000000000004E-2</v>
      </c>
      <c r="R336" s="5">
        <f t="shared" si="105"/>
        <v>511968.64609307412</v>
      </c>
      <c r="S336" s="5">
        <f t="shared" si="106"/>
        <v>1073297.7967798852</v>
      </c>
      <c r="T336" s="5">
        <f t="shared" si="72"/>
        <v>125531.35390692597</v>
      </c>
      <c r="U336" s="5">
        <f t="shared" si="73"/>
        <v>1585266.4428729592</v>
      </c>
      <c r="V336" s="150"/>
      <c r="W336" s="2">
        <v>331</v>
      </c>
      <c r="X336" s="118">
        <v>54909</v>
      </c>
      <c r="Y336" s="5">
        <f t="shared" si="107"/>
        <v>126808.39549147867</v>
      </c>
      <c r="Z336" s="5">
        <f t="shared" si="108"/>
        <v>4677.7491584810314</v>
      </c>
      <c r="AA336" s="5">
        <f t="shared" si="74"/>
        <v>3832.3598552045069</v>
      </c>
      <c r="AB336" s="35">
        <f t="shared" si="75"/>
        <v>0.36265988607626876</v>
      </c>
      <c r="AC336" s="5">
        <f t="shared" si="76"/>
        <v>845.38930327652452</v>
      </c>
      <c r="AD336" s="35">
        <f t="shared" si="77"/>
        <v>0.08</v>
      </c>
      <c r="AE336" s="5">
        <f t="shared" si="109"/>
        <v>514523.96436372597</v>
      </c>
      <c r="AF336" s="5">
        <f t="shared" si="110"/>
        <v>1033811.0070934952</v>
      </c>
      <c r="AG336" s="5">
        <f t="shared" si="78"/>
        <v>122976.03563627417</v>
      </c>
      <c r="AH336" s="5">
        <f t="shared" si="79"/>
        <v>1548334.9714572211</v>
      </c>
      <c r="AI336" s="150"/>
      <c r="AJ336" s="2">
        <v>331</v>
      </c>
      <c r="AK336" s="118">
        <v>54909</v>
      </c>
      <c r="AL336" s="5">
        <f t="shared" si="111"/>
        <v>124194.82899546182</v>
      </c>
      <c r="AM336" s="5">
        <f t="shared" si="112"/>
        <v>4567.1280654389093</v>
      </c>
      <c r="AN336" s="5">
        <f t="shared" si="80"/>
        <v>3765.0364615098852</v>
      </c>
      <c r="AO336" s="35">
        <f t="shared" si="81"/>
        <v>0.3637867848730606</v>
      </c>
      <c r="AP336" s="5">
        <f t="shared" si="82"/>
        <v>802.09160392902425</v>
      </c>
      <c r="AQ336" s="35">
        <f t="shared" si="83"/>
        <v>7.7499999999999999E-2</v>
      </c>
      <c r="AR336" s="5">
        <f t="shared" si="113"/>
        <v>517070.20746604801</v>
      </c>
      <c r="AS336" s="5">
        <f t="shared" si="114"/>
        <v>994649.18219423131</v>
      </c>
      <c r="AT336" s="5">
        <f t="shared" si="84"/>
        <v>120429.79253395194</v>
      </c>
      <c r="AU336" s="5">
        <f t="shared" si="85"/>
        <v>1511719.3896602793</v>
      </c>
      <c r="AV336" s="150"/>
      <c r="AW336" s="2">
        <v>331</v>
      </c>
      <c r="AX336" s="118">
        <v>54909</v>
      </c>
      <c r="AY336" s="5">
        <f t="shared" si="115"/>
        <v>121591.12072061498</v>
      </c>
      <c r="AZ336" s="5">
        <f t="shared" si="116"/>
        <v>4457.4924920239573</v>
      </c>
      <c r="BA336" s="5">
        <f t="shared" si="86"/>
        <v>3697.5479875201136</v>
      </c>
      <c r="BB336" s="35">
        <f t="shared" si="87"/>
        <v>0.36491625035839165</v>
      </c>
      <c r="BC336" s="5">
        <f t="shared" si="88"/>
        <v>759.94450450384363</v>
      </c>
      <c r="BD336" s="35">
        <f t="shared" si="89"/>
        <v>7.4999999999999997E-2</v>
      </c>
      <c r="BE336" s="5">
        <f t="shared" si="117"/>
        <v>519606.42726690479</v>
      </c>
      <c r="BF336" s="5">
        <f t="shared" si="118"/>
        <v>955823.58759302553</v>
      </c>
      <c r="BG336" s="5">
        <f t="shared" si="90"/>
        <v>117893.57273309487</v>
      </c>
      <c r="BH336" s="5">
        <f t="shared" si="91"/>
        <v>1475430.0148599304</v>
      </c>
      <c r="BI336" s="150"/>
      <c r="BJ336" s="2">
        <v>331</v>
      </c>
      <c r="BK336" s="118">
        <v>54909</v>
      </c>
      <c r="BL336" s="5">
        <f t="shared" si="119"/>
        <v>118998.26617956282</v>
      </c>
      <c r="BM336" s="5">
        <f t="shared" si="120"/>
        <v>4348.8737853582215</v>
      </c>
      <c r="BN336" s="5">
        <f t="shared" si="92"/>
        <v>3629.9259271900296</v>
      </c>
      <c r="BO336" s="35">
        <f t="shared" si="93"/>
        <v>0.3660482839350927</v>
      </c>
      <c r="BP336" s="5">
        <f t="shared" si="94"/>
        <v>718.94785816819206</v>
      </c>
      <c r="BQ336" s="35">
        <f t="shared" si="95"/>
        <v>7.2499999999999995E-2</v>
      </c>
      <c r="BR336" s="5">
        <f t="shared" si="121"/>
        <v>522131.6597476271</v>
      </c>
      <c r="BS336" s="5">
        <f t="shared" si="122"/>
        <v>917345.56320594391</v>
      </c>
      <c r="BT336" s="5">
        <f t="shared" si="96"/>
        <v>115368.3402523728</v>
      </c>
      <c r="BU336" s="5">
        <f t="shared" si="97"/>
        <v>1439477.222953571</v>
      </c>
      <c r="BV336" s="150"/>
      <c r="BW336" s="2">
        <v>331</v>
      </c>
      <c r="BX336" s="118">
        <v>54909</v>
      </c>
      <c r="BY336" s="5">
        <f t="shared" si="123"/>
        <v>116417.27614725198</v>
      </c>
      <c r="BZ336" s="5">
        <f t="shared" si="124"/>
        <v>4241.3034067672888</v>
      </c>
      <c r="CA336" s="5">
        <f t="shared" si="98"/>
        <v>3562.2026292416522</v>
      </c>
      <c r="CB336" s="35">
        <f t="shared" si="99"/>
        <v>0.36718288698690582</v>
      </c>
      <c r="CC336" s="5">
        <f t="shared" si="100"/>
        <v>679.10077752563654</v>
      </c>
      <c r="CD336" s="35">
        <f t="shared" si="101"/>
        <v>7.0000000000000007E-2</v>
      </c>
      <c r="CE336" s="5">
        <f t="shared" si="125"/>
        <v>524644.92648198921</v>
      </c>
      <c r="CF336" s="5">
        <f t="shared" si="126"/>
        <v>879226.50115798402</v>
      </c>
      <c r="CG336" s="5">
        <f t="shared" si="102"/>
        <v>112855.07351801032</v>
      </c>
      <c r="CH336" s="5">
        <f t="shared" si="103"/>
        <v>1403871.4276399733</v>
      </c>
    </row>
    <row r="337" spans="9:86" ht="14.25" customHeight="1">
      <c r="I337" s="150"/>
      <c r="J337" s="2">
        <v>332</v>
      </c>
      <c r="K337" s="118">
        <v>54940</v>
      </c>
      <c r="L337" s="5">
        <f t="shared" si="104"/>
        <v>125531.35390692597</v>
      </c>
      <c r="M337" s="5">
        <f t="shared" si="67"/>
        <v>4789.3246008246488</v>
      </c>
      <c r="N337" s="5">
        <f t="shared" si="68"/>
        <v>3926.2965427145327</v>
      </c>
      <c r="O337" s="35">
        <f t="shared" si="69"/>
        <v>0.37532900782307965</v>
      </c>
      <c r="P337" s="5">
        <f t="shared" si="70"/>
        <v>863.02805811011604</v>
      </c>
      <c r="Q337" s="35">
        <f t="shared" si="71"/>
        <v>8.2500000000000004E-2</v>
      </c>
      <c r="R337" s="5">
        <f t="shared" si="105"/>
        <v>515894.94263578864</v>
      </c>
      <c r="S337" s="5">
        <f t="shared" si="106"/>
        <v>1074160.8248379952</v>
      </c>
      <c r="T337" s="5">
        <f t="shared" si="72"/>
        <v>121605.05736421143</v>
      </c>
      <c r="U337" s="5">
        <f t="shared" si="73"/>
        <v>1590055.7674737838</v>
      </c>
      <c r="V337" s="150"/>
      <c r="W337" s="2">
        <v>332</v>
      </c>
      <c r="X337" s="118">
        <v>54940</v>
      </c>
      <c r="Y337" s="5">
        <f t="shared" si="107"/>
        <v>122976.03563627417</v>
      </c>
      <c r="Z337" s="5">
        <f t="shared" si="108"/>
        <v>4677.7491584810314</v>
      </c>
      <c r="AA337" s="5">
        <f t="shared" si="74"/>
        <v>3857.9089209058702</v>
      </c>
      <c r="AB337" s="35">
        <f t="shared" si="75"/>
        <v>0.37645470364483646</v>
      </c>
      <c r="AC337" s="5">
        <f t="shared" si="76"/>
        <v>819.84023757516115</v>
      </c>
      <c r="AD337" s="35">
        <f t="shared" si="77"/>
        <v>0.08</v>
      </c>
      <c r="AE337" s="5">
        <f t="shared" si="109"/>
        <v>518381.87328463182</v>
      </c>
      <c r="AF337" s="5">
        <f t="shared" si="110"/>
        <v>1034630.8473310703</v>
      </c>
      <c r="AG337" s="5">
        <f t="shared" si="78"/>
        <v>119118.1267153683</v>
      </c>
      <c r="AH337" s="5">
        <f t="shared" si="79"/>
        <v>1553012.7206157022</v>
      </c>
      <c r="AI337" s="150"/>
      <c r="AJ337" s="2">
        <v>332</v>
      </c>
      <c r="AK337" s="118">
        <v>54940</v>
      </c>
      <c r="AL337" s="5">
        <f t="shared" si="111"/>
        <v>120429.79253395194</v>
      </c>
      <c r="AM337" s="5">
        <f t="shared" si="112"/>
        <v>4567.1280654389093</v>
      </c>
      <c r="AN337" s="5">
        <f t="shared" si="80"/>
        <v>3789.3523219904696</v>
      </c>
      <c r="AO337" s="35">
        <f t="shared" si="81"/>
        <v>0.37758287967710286</v>
      </c>
      <c r="AP337" s="5">
        <f t="shared" si="82"/>
        <v>777.77574344843958</v>
      </c>
      <c r="AQ337" s="35">
        <f t="shared" si="83"/>
        <v>7.7499999999999999E-2</v>
      </c>
      <c r="AR337" s="5">
        <f t="shared" si="113"/>
        <v>520859.55978803849</v>
      </c>
      <c r="AS337" s="5">
        <f t="shared" si="114"/>
        <v>995426.95793767972</v>
      </c>
      <c r="AT337" s="5">
        <f t="shared" si="84"/>
        <v>116640.44021196147</v>
      </c>
      <c r="AU337" s="5">
        <f t="shared" si="85"/>
        <v>1516286.5177257182</v>
      </c>
      <c r="AV337" s="150"/>
      <c r="AW337" s="2">
        <v>332</v>
      </c>
      <c r="AX337" s="118">
        <v>54940</v>
      </c>
      <c r="AY337" s="5">
        <f t="shared" si="115"/>
        <v>117893.57273309487</v>
      </c>
      <c r="AZ337" s="5">
        <f t="shared" si="116"/>
        <v>4457.4924920239573</v>
      </c>
      <c r="BA337" s="5">
        <f t="shared" si="86"/>
        <v>3720.6576624421145</v>
      </c>
      <c r="BB337" s="35">
        <f t="shared" si="87"/>
        <v>0.37871353725436724</v>
      </c>
      <c r="BC337" s="5">
        <f t="shared" si="88"/>
        <v>736.83482958184288</v>
      </c>
      <c r="BD337" s="35">
        <f t="shared" si="89"/>
        <v>7.4999999999999997E-2</v>
      </c>
      <c r="BE337" s="5">
        <f t="shared" si="117"/>
        <v>523327.08492934692</v>
      </c>
      <c r="BF337" s="5">
        <f t="shared" si="118"/>
        <v>956560.42242260731</v>
      </c>
      <c r="BG337" s="5">
        <f t="shared" si="90"/>
        <v>114172.91507065276</v>
      </c>
      <c r="BH337" s="5">
        <f t="shared" si="91"/>
        <v>1479887.5073519542</v>
      </c>
      <c r="BI337" s="150"/>
      <c r="BJ337" s="2">
        <v>332</v>
      </c>
      <c r="BK337" s="118">
        <v>54940</v>
      </c>
      <c r="BL337" s="5">
        <f t="shared" si="119"/>
        <v>115368.3402523728</v>
      </c>
      <c r="BM337" s="5">
        <f t="shared" si="120"/>
        <v>4348.8737853582215</v>
      </c>
      <c r="BN337" s="5">
        <f t="shared" si="92"/>
        <v>3651.8567296668025</v>
      </c>
      <c r="BO337" s="35">
        <f t="shared" si="93"/>
        <v>0.37984667769457947</v>
      </c>
      <c r="BP337" s="5">
        <f t="shared" si="94"/>
        <v>697.01705569141893</v>
      </c>
      <c r="BQ337" s="35">
        <f t="shared" si="95"/>
        <v>7.2499999999999981E-2</v>
      </c>
      <c r="BR337" s="5">
        <f t="shared" si="121"/>
        <v>525783.51647729392</v>
      </c>
      <c r="BS337" s="5">
        <f t="shared" si="122"/>
        <v>918042.58026163536</v>
      </c>
      <c r="BT337" s="5">
        <f t="shared" si="96"/>
        <v>111716.483522706</v>
      </c>
      <c r="BU337" s="5">
        <f t="shared" si="97"/>
        <v>1443826.0967389294</v>
      </c>
      <c r="BV337" s="150"/>
      <c r="BW337" s="2">
        <v>332</v>
      </c>
      <c r="BX337" s="118">
        <v>54940</v>
      </c>
      <c r="BY337" s="5">
        <f t="shared" si="123"/>
        <v>112855.07351801032</v>
      </c>
      <c r="BZ337" s="5">
        <f t="shared" si="124"/>
        <v>4241.3034067672888</v>
      </c>
      <c r="CA337" s="5">
        <f t="shared" si="98"/>
        <v>3582.9821445788953</v>
      </c>
      <c r="CB337" s="35">
        <f t="shared" si="99"/>
        <v>0.3809823022983998</v>
      </c>
      <c r="CC337" s="5">
        <f t="shared" si="100"/>
        <v>658.32126218839358</v>
      </c>
      <c r="CD337" s="35">
        <f t="shared" si="101"/>
        <v>7.0000000000000007E-2</v>
      </c>
      <c r="CE337" s="5">
        <f t="shared" si="125"/>
        <v>528227.90862656815</v>
      </c>
      <c r="CF337" s="5">
        <f t="shared" si="126"/>
        <v>879884.82242017239</v>
      </c>
      <c r="CG337" s="5">
        <f t="shared" si="102"/>
        <v>109272.09137343142</v>
      </c>
      <c r="CH337" s="5">
        <f t="shared" si="103"/>
        <v>1408112.7310467404</v>
      </c>
    </row>
    <row r="338" spans="9:86" ht="14.25" customHeight="1">
      <c r="I338" s="150"/>
      <c r="J338" s="2">
        <v>333</v>
      </c>
      <c r="K338" s="118">
        <v>54970</v>
      </c>
      <c r="L338" s="5">
        <f t="shared" si="104"/>
        <v>121605.05736421143</v>
      </c>
      <c r="M338" s="5">
        <f t="shared" si="67"/>
        <v>4789.3246008246488</v>
      </c>
      <c r="N338" s="5">
        <f t="shared" si="68"/>
        <v>3953.2898314456952</v>
      </c>
      <c r="O338" s="35">
        <f t="shared" si="69"/>
        <v>0.39011106121405326</v>
      </c>
      <c r="P338" s="5">
        <f t="shared" si="70"/>
        <v>836.03476937895357</v>
      </c>
      <c r="Q338" s="35">
        <f t="shared" si="71"/>
        <v>8.2500000000000004E-2</v>
      </c>
      <c r="R338" s="5">
        <f t="shared" si="105"/>
        <v>519848.23246723431</v>
      </c>
      <c r="S338" s="5">
        <f t="shared" si="106"/>
        <v>1074996.8596073743</v>
      </c>
      <c r="T338" s="5">
        <f t="shared" si="72"/>
        <v>117651.76753276573</v>
      </c>
      <c r="U338" s="5">
        <f t="shared" si="73"/>
        <v>1594845.0920746087</v>
      </c>
      <c r="V338" s="150"/>
      <c r="W338" s="2">
        <v>333</v>
      </c>
      <c r="X338" s="118">
        <v>54970</v>
      </c>
      <c r="Y338" s="5">
        <f t="shared" si="107"/>
        <v>119118.1267153683</v>
      </c>
      <c r="Z338" s="5">
        <f t="shared" si="108"/>
        <v>4677.7491584810314</v>
      </c>
      <c r="AA338" s="5">
        <f t="shared" si="74"/>
        <v>3883.6283137119094</v>
      </c>
      <c r="AB338" s="35">
        <f t="shared" si="75"/>
        <v>0.39123801766881083</v>
      </c>
      <c r="AC338" s="5">
        <f t="shared" si="76"/>
        <v>794.12084476912207</v>
      </c>
      <c r="AD338" s="35">
        <f t="shared" si="77"/>
        <v>0.08</v>
      </c>
      <c r="AE338" s="5">
        <f t="shared" si="109"/>
        <v>522265.50159834372</v>
      </c>
      <c r="AF338" s="5">
        <f t="shared" si="110"/>
        <v>1035424.9681758395</v>
      </c>
      <c r="AG338" s="5">
        <f t="shared" si="78"/>
        <v>115234.4984016564</v>
      </c>
      <c r="AH338" s="5">
        <f t="shared" si="79"/>
        <v>1557690.4697741834</v>
      </c>
      <c r="AI338" s="150"/>
      <c r="AJ338" s="2">
        <v>333</v>
      </c>
      <c r="AK338" s="118">
        <v>54970</v>
      </c>
      <c r="AL338" s="5">
        <f t="shared" si="111"/>
        <v>116640.44021196147</v>
      </c>
      <c r="AM338" s="5">
        <f t="shared" si="112"/>
        <v>4567.1280654389093</v>
      </c>
      <c r="AN338" s="5">
        <f t="shared" si="80"/>
        <v>3813.8252224033249</v>
      </c>
      <c r="AO338" s="35">
        <f t="shared" si="81"/>
        <v>0.39236736920465265</v>
      </c>
      <c r="AP338" s="5">
        <f t="shared" si="82"/>
        <v>753.30284303558449</v>
      </c>
      <c r="AQ338" s="35">
        <f t="shared" si="83"/>
        <v>7.7499999999999999E-2</v>
      </c>
      <c r="AR338" s="5">
        <f t="shared" si="113"/>
        <v>524673.38501044177</v>
      </c>
      <c r="AS338" s="5">
        <f t="shared" si="114"/>
        <v>996180.26078071527</v>
      </c>
      <c r="AT338" s="5">
        <f t="shared" si="84"/>
        <v>112826.61498955815</v>
      </c>
      <c r="AU338" s="5">
        <f t="shared" si="85"/>
        <v>1520853.6457911571</v>
      </c>
      <c r="AV338" s="150"/>
      <c r="AW338" s="2">
        <v>333</v>
      </c>
      <c r="AX338" s="118">
        <v>54970</v>
      </c>
      <c r="AY338" s="5">
        <f t="shared" si="115"/>
        <v>114172.91507065276</v>
      </c>
      <c r="AZ338" s="5">
        <f t="shared" si="116"/>
        <v>4457.4924920239573</v>
      </c>
      <c r="BA338" s="5">
        <f t="shared" si="86"/>
        <v>3743.9117728323777</v>
      </c>
      <c r="BB338" s="35">
        <f t="shared" si="87"/>
        <v>0.39349911707331575</v>
      </c>
      <c r="BC338" s="5">
        <f t="shared" si="88"/>
        <v>713.58071919157965</v>
      </c>
      <c r="BD338" s="35">
        <f t="shared" si="89"/>
        <v>7.4999999999999997E-2</v>
      </c>
      <c r="BE338" s="5">
        <f t="shared" si="117"/>
        <v>527070.99670217931</v>
      </c>
      <c r="BF338" s="5">
        <f t="shared" si="118"/>
        <v>957274.00314179889</v>
      </c>
      <c r="BG338" s="5">
        <f t="shared" si="90"/>
        <v>110429.00329782038</v>
      </c>
      <c r="BH338" s="5">
        <f t="shared" si="91"/>
        <v>1484344.9998439783</v>
      </c>
      <c r="BI338" s="150"/>
      <c r="BJ338" s="2">
        <v>333</v>
      </c>
      <c r="BK338" s="118">
        <v>54970</v>
      </c>
      <c r="BL338" s="5">
        <f t="shared" si="119"/>
        <v>111716.483522706</v>
      </c>
      <c r="BM338" s="5">
        <f t="shared" si="120"/>
        <v>4348.8737853582215</v>
      </c>
      <c r="BN338" s="5">
        <f t="shared" si="92"/>
        <v>3673.9200307418728</v>
      </c>
      <c r="BO338" s="35">
        <f t="shared" si="93"/>
        <v>0.39463326251172171</v>
      </c>
      <c r="BP338" s="5">
        <f t="shared" si="94"/>
        <v>674.95375461634876</v>
      </c>
      <c r="BQ338" s="35">
        <f t="shared" si="95"/>
        <v>7.2500000000000009E-2</v>
      </c>
      <c r="BR338" s="5">
        <f t="shared" si="121"/>
        <v>529457.43650803575</v>
      </c>
      <c r="BS338" s="5">
        <f t="shared" si="122"/>
        <v>918717.53401625168</v>
      </c>
      <c r="BT338" s="5">
        <f t="shared" si="96"/>
        <v>108042.56349196412</v>
      </c>
      <c r="BU338" s="5">
        <f t="shared" si="97"/>
        <v>1448174.9705242873</v>
      </c>
      <c r="BV338" s="150"/>
      <c r="BW338" s="2">
        <v>333</v>
      </c>
      <c r="BX338" s="118">
        <v>54970</v>
      </c>
      <c r="BY338" s="5">
        <f t="shared" si="123"/>
        <v>109272.09137343142</v>
      </c>
      <c r="BZ338" s="5">
        <f t="shared" si="124"/>
        <v>4241.3034067672888</v>
      </c>
      <c r="CA338" s="5">
        <f t="shared" si="98"/>
        <v>3603.8828737556055</v>
      </c>
      <c r="CB338" s="35">
        <f t="shared" si="99"/>
        <v>0.39576980674117773</v>
      </c>
      <c r="CC338" s="5">
        <f t="shared" si="100"/>
        <v>637.42053301168335</v>
      </c>
      <c r="CD338" s="35">
        <f t="shared" si="101"/>
        <v>7.0000000000000007E-2</v>
      </c>
      <c r="CE338" s="5">
        <f t="shared" si="125"/>
        <v>531831.7915003238</v>
      </c>
      <c r="CF338" s="5">
        <f t="shared" si="126"/>
        <v>880522.24295318406</v>
      </c>
      <c r="CG338" s="5">
        <f t="shared" si="102"/>
        <v>105668.20849967582</v>
      </c>
      <c r="CH338" s="5">
        <f t="shared" si="103"/>
        <v>1412354.034453508</v>
      </c>
    </row>
    <row r="339" spans="9:86" ht="14.25" customHeight="1">
      <c r="I339" s="150"/>
      <c r="J339" s="2">
        <v>334</v>
      </c>
      <c r="K339" s="118">
        <v>55001</v>
      </c>
      <c r="L339" s="5">
        <f t="shared" si="104"/>
        <v>117651.76753276573</v>
      </c>
      <c r="M339" s="5">
        <f t="shared" si="67"/>
        <v>4789.3246008246488</v>
      </c>
      <c r="N339" s="5">
        <f t="shared" si="68"/>
        <v>3980.4686990368846</v>
      </c>
      <c r="O339" s="35">
        <f t="shared" si="69"/>
        <v>0.40599155788407515</v>
      </c>
      <c r="P339" s="5">
        <f t="shared" si="70"/>
        <v>808.85590178776442</v>
      </c>
      <c r="Q339" s="35">
        <f t="shared" si="71"/>
        <v>8.2500000000000004E-2</v>
      </c>
      <c r="R339" s="5">
        <f t="shared" si="105"/>
        <v>523828.70116627117</v>
      </c>
      <c r="S339" s="5">
        <f t="shared" si="106"/>
        <v>1075805.7155091621</v>
      </c>
      <c r="T339" s="5">
        <f t="shared" si="72"/>
        <v>113671.29883372886</v>
      </c>
      <c r="U339" s="5">
        <f t="shared" si="73"/>
        <v>1599634.4166754333</v>
      </c>
      <c r="V339" s="150"/>
      <c r="W339" s="2">
        <v>334</v>
      </c>
      <c r="X339" s="118">
        <v>55001</v>
      </c>
      <c r="Y339" s="5">
        <f t="shared" si="107"/>
        <v>115234.4984016564</v>
      </c>
      <c r="Z339" s="5">
        <f t="shared" si="108"/>
        <v>4677.7491584810314</v>
      </c>
      <c r="AA339" s="5">
        <f t="shared" si="74"/>
        <v>3909.5191691366554</v>
      </c>
      <c r="AB339" s="35">
        <f t="shared" si="75"/>
        <v>0.40711966190990517</v>
      </c>
      <c r="AC339" s="5">
        <f t="shared" si="76"/>
        <v>768.22998934437601</v>
      </c>
      <c r="AD339" s="35">
        <f t="shared" si="77"/>
        <v>0.08</v>
      </c>
      <c r="AE339" s="5">
        <f t="shared" si="109"/>
        <v>526175.02076748037</v>
      </c>
      <c r="AF339" s="5">
        <f t="shared" si="110"/>
        <v>1036193.1981651839</v>
      </c>
      <c r="AG339" s="5">
        <f t="shared" si="78"/>
        <v>111324.97923251975</v>
      </c>
      <c r="AH339" s="5">
        <f t="shared" si="79"/>
        <v>1562368.2189326643</v>
      </c>
      <c r="AI339" s="150"/>
      <c r="AJ339" s="2">
        <v>334</v>
      </c>
      <c r="AK339" s="118">
        <v>55001</v>
      </c>
      <c r="AL339" s="5">
        <f t="shared" si="111"/>
        <v>112826.61498955815</v>
      </c>
      <c r="AM339" s="5">
        <f t="shared" si="112"/>
        <v>4567.1280654389093</v>
      </c>
      <c r="AN339" s="5">
        <f t="shared" si="80"/>
        <v>3838.4561769646798</v>
      </c>
      <c r="AO339" s="35">
        <f t="shared" si="81"/>
        <v>0.40825007581623407</v>
      </c>
      <c r="AP339" s="5">
        <f t="shared" si="82"/>
        <v>728.67188847422972</v>
      </c>
      <c r="AQ339" s="35">
        <f t="shared" si="83"/>
        <v>7.7499999999999999E-2</v>
      </c>
      <c r="AR339" s="5">
        <f t="shared" si="113"/>
        <v>528511.84118740645</v>
      </c>
      <c r="AS339" s="5">
        <f t="shared" si="114"/>
        <v>996908.93266918953</v>
      </c>
      <c r="AT339" s="5">
        <f t="shared" si="84"/>
        <v>108988.15881259346</v>
      </c>
      <c r="AU339" s="5">
        <f t="shared" si="85"/>
        <v>1525420.7738565961</v>
      </c>
      <c r="AV339" s="150"/>
      <c r="AW339" s="2">
        <v>334</v>
      </c>
      <c r="AX339" s="118">
        <v>55001</v>
      </c>
      <c r="AY339" s="5">
        <f t="shared" si="115"/>
        <v>110429.00329782038</v>
      </c>
      <c r="AZ339" s="5">
        <f t="shared" si="116"/>
        <v>4457.4924920239573</v>
      </c>
      <c r="BA339" s="5">
        <f t="shared" si="86"/>
        <v>3767.3112214125799</v>
      </c>
      <c r="BB339" s="35">
        <f t="shared" si="87"/>
        <v>0.40938280077588329</v>
      </c>
      <c r="BC339" s="5">
        <f t="shared" si="88"/>
        <v>690.18127061137727</v>
      </c>
      <c r="BD339" s="35">
        <f t="shared" si="89"/>
        <v>7.4999999999999983E-2</v>
      </c>
      <c r="BE339" s="5">
        <f t="shared" si="117"/>
        <v>530838.30792359193</v>
      </c>
      <c r="BF339" s="5">
        <f t="shared" si="118"/>
        <v>957964.18441241025</v>
      </c>
      <c r="BG339" s="5">
        <f t="shared" si="90"/>
        <v>106661.69207640779</v>
      </c>
      <c r="BH339" s="5">
        <f t="shared" si="91"/>
        <v>1488802.4923360022</v>
      </c>
      <c r="BI339" s="150"/>
      <c r="BJ339" s="2">
        <v>334</v>
      </c>
      <c r="BK339" s="118">
        <v>55001</v>
      </c>
      <c r="BL339" s="5">
        <f t="shared" si="119"/>
        <v>108042.56349196412</v>
      </c>
      <c r="BM339" s="5">
        <f t="shared" si="120"/>
        <v>4348.8737853582215</v>
      </c>
      <c r="BN339" s="5">
        <f t="shared" si="92"/>
        <v>3696.116630927605</v>
      </c>
      <c r="BO339" s="35">
        <f t="shared" si="93"/>
        <v>0.41051783794846863</v>
      </c>
      <c r="BP339" s="5">
        <f t="shared" si="94"/>
        <v>652.75715443061654</v>
      </c>
      <c r="BQ339" s="35">
        <f t="shared" si="95"/>
        <v>7.2499999999999995E-2</v>
      </c>
      <c r="BR339" s="5">
        <f t="shared" si="121"/>
        <v>533153.55313896341</v>
      </c>
      <c r="BS339" s="5">
        <f t="shared" si="122"/>
        <v>919370.29117068229</v>
      </c>
      <c r="BT339" s="5">
        <f t="shared" si="96"/>
        <v>104346.44686103651</v>
      </c>
      <c r="BU339" s="5">
        <f t="shared" si="97"/>
        <v>1452523.8443096457</v>
      </c>
      <c r="BV339" s="150"/>
      <c r="BW339" s="2">
        <v>334</v>
      </c>
      <c r="BX339" s="118">
        <v>55001</v>
      </c>
      <c r="BY339" s="5">
        <f t="shared" si="123"/>
        <v>105668.20849967582</v>
      </c>
      <c r="BZ339" s="5">
        <f t="shared" si="124"/>
        <v>4241.3034067672888</v>
      </c>
      <c r="CA339" s="5">
        <f t="shared" si="98"/>
        <v>3624.9055238525134</v>
      </c>
      <c r="CB339" s="35">
        <f t="shared" si="99"/>
        <v>0.41165518847954741</v>
      </c>
      <c r="CC339" s="5">
        <f t="shared" si="100"/>
        <v>616.39788291477566</v>
      </c>
      <c r="CD339" s="35">
        <f t="shared" si="101"/>
        <v>7.0000000000000007E-2</v>
      </c>
      <c r="CE339" s="5">
        <f t="shared" si="125"/>
        <v>535456.69702417636</v>
      </c>
      <c r="CF339" s="5">
        <f t="shared" si="126"/>
        <v>881138.64083609881</v>
      </c>
      <c r="CG339" s="5">
        <f t="shared" si="102"/>
        <v>102043.3029758233</v>
      </c>
      <c r="CH339" s="5">
        <f t="shared" si="103"/>
        <v>1416595.3378602751</v>
      </c>
    </row>
    <row r="340" spans="9:86" ht="14.25" customHeight="1">
      <c r="I340" s="150"/>
      <c r="J340" s="2">
        <v>335</v>
      </c>
      <c r="K340" s="118">
        <v>55032</v>
      </c>
      <c r="L340" s="5">
        <f t="shared" si="104"/>
        <v>113671.29883372886</v>
      </c>
      <c r="M340" s="5">
        <f t="shared" si="67"/>
        <v>4789.3246008246488</v>
      </c>
      <c r="N340" s="5">
        <f t="shared" si="68"/>
        <v>4007.8344213427627</v>
      </c>
      <c r="O340" s="35">
        <f t="shared" si="69"/>
        <v>0.42309724221997336</v>
      </c>
      <c r="P340" s="5">
        <f t="shared" si="70"/>
        <v>781.49017948188589</v>
      </c>
      <c r="Q340" s="35">
        <f t="shared" si="71"/>
        <v>8.2500000000000004E-2</v>
      </c>
      <c r="R340" s="5">
        <f t="shared" si="105"/>
        <v>527836.53558761394</v>
      </c>
      <c r="S340" s="5">
        <f t="shared" si="106"/>
        <v>1076587.205688644</v>
      </c>
      <c r="T340" s="5">
        <f t="shared" si="72"/>
        <v>109663.46441238609</v>
      </c>
      <c r="U340" s="5">
        <f t="shared" si="73"/>
        <v>1604423.7412762579</v>
      </c>
      <c r="V340" s="150"/>
      <c r="W340" s="2">
        <v>335</v>
      </c>
      <c r="X340" s="118">
        <v>55032</v>
      </c>
      <c r="Y340" s="5">
        <f t="shared" si="107"/>
        <v>111324.97923251975</v>
      </c>
      <c r="Z340" s="5">
        <f t="shared" si="108"/>
        <v>4677.7491584810314</v>
      </c>
      <c r="AA340" s="5">
        <f t="shared" si="74"/>
        <v>3935.5826302642331</v>
      </c>
      <c r="AB340" s="35">
        <f t="shared" si="75"/>
        <v>0.4242263676019179</v>
      </c>
      <c r="AC340" s="5">
        <f t="shared" si="76"/>
        <v>742.16652821679838</v>
      </c>
      <c r="AD340" s="35">
        <f t="shared" si="77"/>
        <v>0.08</v>
      </c>
      <c r="AE340" s="5">
        <f t="shared" si="109"/>
        <v>530110.60339774459</v>
      </c>
      <c r="AF340" s="5">
        <f t="shared" si="110"/>
        <v>1036935.3646934007</v>
      </c>
      <c r="AG340" s="5">
        <f t="shared" si="78"/>
        <v>107389.39660225551</v>
      </c>
      <c r="AH340" s="5">
        <f t="shared" si="79"/>
        <v>1567045.9680911452</v>
      </c>
      <c r="AI340" s="150"/>
      <c r="AJ340" s="2">
        <v>335</v>
      </c>
      <c r="AK340" s="118">
        <v>55032</v>
      </c>
      <c r="AL340" s="5">
        <f t="shared" si="111"/>
        <v>108988.15881259346</v>
      </c>
      <c r="AM340" s="5">
        <f t="shared" si="112"/>
        <v>4567.1280654389093</v>
      </c>
      <c r="AN340" s="5">
        <f t="shared" si="80"/>
        <v>3863.2462064409101</v>
      </c>
      <c r="AO340" s="35">
        <f t="shared" si="81"/>
        <v>0.42535771759394281</v>
      </c>
      <c r="AP340" s="5">
        <f t="shared" si="82"/>
        <v>703.88185899799942</v>
      </c>
      <c r="AQ340" s="35">
        <f t="shared" si="83"/>
        <v>7.7499999999999999E-2</v>
      </c>
      <c r="AR340" s="5">
        <f t="shared" si="113"/>
        <v>532375.08739384741</v>
      </c>
      <c r="AS340" s="5">
        <f t="shared" si="114"/>
        <v>997612.8145281875</v>
      </c>
      <c r="AT340" s="5">
        <f t="shared" si="84"/>
        <v>105124.91260615256</v>
      </c>
      <c r="AU340" s="5">
        <f t="shared" si="85"/>
        <v>1529987.901922035</v>
      </c>
      <c r="AV340" s="150"/>
      <c r="AW340" s="2">
        <v>335</v>
      </c>
      <c r="AX340" s="118">
        <v>55032</v>
      </c>
      <c r="AY340" s="5">
        <f t="shared" si="115"/>
        <v>106661.69207640779</v>
      </c>
      <c r="AZ340" s="5">
        <f t="shared" si="116"/>
        <v>4457.4924920239573</v>
      </c>
      <c r="BA340" s="5">
        <f t="shared" si="86"/>
        <v>3790.8569165464087</v>
      </c>
      <c r="BB340" s="35">
        <f t="shared" si="87"/>
        <v>0.42649129329365643</v>
      </c>
      <c r="BC340" s="5">
        <f t="shared" si="88"/>
        <v>666.63557547754863</v>
      </c>
      <c r="BD340" s="35">
        <f t="shared" si="89"/>
        <v>7.4999999999999997E-2</v>
      </c>
      <c r="BE340" s="5">
        <f t="shared" si="117"/>
        <v>534629.16484013828</v>
      </c>
      <c r="BF340" s="5">
        <f t="shared" si="118"/>
        <v>958630.81998788775</v>
      </c>
      <c r="BG340" s="5">
        <f t="shared" si="90"/>
        <v>102870.83515986138</v>
      </c>
      <c r="BH340" s="5">
        <f t="shared" si="91"/>
        <v>1493259.984828026</v>
      </c>
      <c r="BI340" s="150"/>
      <c r="BJ340" s="2">
        <v>335</v>
      </c>
      <c r="BK340" s="118">
        <v>55032</v>
      </c>
      <c r="BL340" s="5">
        <f t="shared" si="119"/>
        <v>104346.44686103651</v>
      </c>
      <c r="BM340" s="5">
        <f t="shared" si="120"/>
        <v>4348.8737853582215</v>
      </c>
      <c r="BN340" s="5">
        <f t="shared" si="92"/>
        <v>3718.4473355727923</v>
      </c>
      <c r="BO340" s="35">
        <f t="shared" si="93"/>
        <v>0.42762709578696112</v>
      </c>
      <c r="BP340" s="5">
        <f t="shared" si="94"/>
        <v>630.42644978542899</v>
      </c>
      <c r="BQ340" s="35">
        <f t="shared" si="95"/>
        <v>7.2500000000000009E-2</v>
      </c>
      <c r="BR340" s="5">
        <f t="shared" si="121"/>
        <v>536872.00047453621</v>
      </c>
      <c r="BS340" s="5">
        <f t="shared" si="122"/>
        <v>920000.71762046777</v>
      </c>
      <c r="BT340" s="5">
        <f t="shared" si="96"/>
        <v>100627.99952546372</v>
      </c>
      <c r="BU340" s="5">
        <f t="shared" si="97"/>
        <v>1456872.7180950041</v>
      </c>
      <c r="BV340" s="150"/>
      <c r="BW340" s="2">
        <v>335</v>
      </c>
      <c r="BX340" s="118">
        <v>55032</v>
      </c>
      <c r="BY340" s="5">
        <f t="shared" si="123"/>
        <v>102043.3029758233</v>
      </c>
      <c r="BZ340" s="5">
        <f t="shared" si="124"/>
        <v>4241.3034067672888</v>
      </c>
      <c r="CA340" s="5">
        <f t="shared" si="98"/>
        <v>3646.0508060749862</v>
      </c>
      <c r="CB340" s="35">
        <f t="shared" si="99"/>
        <v>0.42876512614714124</v>
      </c>
      <c r="CC340" s="5">
        <f t="shared" si="100"/>
        <v>595.25260069230262</v>
      </c>
      <c r="CD340" s="35">
        <f t="shared" si="101"/>
        <v>7.0000000000000007E-2</v>
      </c>
      <c r="CE340" s="5">
        <f t="shared" si="125"/>
        <v>539102.74783025135</v>
      </c>
      <c r="CF340" s="5">
        <f t="shared" si="126"/>
        <v>881733.89343679114</v>
      </c>
      <c r="CG340" s="5">
        <f t="shared" si="102"/>
        <v>98397.252169748317</v>
      </c>
      <c r="CH340" s="5">
        <f t="shared" si="103"/>
        <v>1420836.6412670426</v>
      </c>
    </row>
    <row r="341" spans="9:86" ht="14.25" customHeight="1">
      <c r="I341" s="150"/>
      <c r="J341" s="2">
        <f t="shared" ref="J341:J365" si="127">J340+1</f>
        <v>336</v>
      </c>
      <c r="K341" s="118"/>
      <c r="L341" s="5">
        <f t="shared" si="104"/>
        <v>109663.46441238609</v>
      </c>
      <c r="M341" s="5">
        <f t="shared" si="67"/>
        <v>4789.3246008246488</v>
      </c>
      <c r="N341" s="5">
        <f t="shared" si="68"/>
        <v>4035.3882829894947</v>
      </c>
      <c r="O341" s="35">
        <f t="shared" si="69"/>
        <v>0.44157513767552059</v>
      </c>
      <c r="P341" s="5">
        <f t="shared" si="70"/>
        <v>753.93631783515434</v>
      </c>
      <c r="Q341" s="35">
        <f t="shared" si="71"/>
        <v>8.249999999999999E-2</v>
      </c>
      <c r="R341" s="5">
        <f t="shared" si="105"/>
        <v>531871.92387060344</v>
      </c>
      <c r="S341" s="5">
        <f t="shared" si="106"/>
        <v>1077341.1420064792</v>
      </c>
      <c r="T341" s="5">
        <f t="shared" si="72"/>
        <v>105628.07612939659</v>
      </c>
      <c r="U341" s="5">
        <f t="shared" si="73"/>
        <v>1609213.0658770828</v>
      </c>
      <c r="V341" s="150"/>
      <c r="W341" s="2">
        <f t="shared" ref="W341:W365" si="128">W340+1</f>
        <v>336</v>
      </c>
      <c r="X341" s="118"/>
      <c r="Y341" s="5">
        <f t="shared" si="107"/>
        <v>107389.39660225551</v>
      </c>
      <c r="Z341" s="5">
        <f t="shared" si="108"/>
        <v>4677.7491584810314</v>
      </c>
      <c r="AA341" s="5">
        <f t="shared" si="74"/>
        <v>3961.8198477993278</v>
      </c>
      <c r="AB341" s="35">
        <f t="shared" si="75"/>
        <v>0.44270514294512209</v>
      </c>
      <c r="AC341" s="5">
        <f t="shared" si="76"/>
        <v>715.92931068170344</v>
      </c>
      <c r="AD341" s="35">
        <f t="shared" si="77"/>
        <v>0.08</v>
      </c>
      <c r="AE341" s="5">
        <f t="shared" si="109"/>
        <v>534072.42324554396</v>
      </c>
      <c r="AF341" s="5">
        <f t="shared" si="110"/>
        <v>1037651.2940040823</v>
      </c>
      <c r="AG341" s="5">
        <f t="shared" si="78"/>
        <v>103427.57675445618</v>
      </c>
      <c r="AH341" s="5">
        <f t="shared" si="79"/>
        <v>1571723.7172496263</v>
      </c>
      <c r="AI341" s="150"/>
      <c r="AJ341" s="2">
        <f t="shared" ref="AJ341:AJ365" si="129">AJ340+1</f>
        <v>336</v>
      </c>
      <c r="AK341" s="118"/>
      <c r="AL341" s="5">
        <f t="shared" si="111"/>
        <v>105124.91260615256</v>
      </c>
      <c r="AM341" s="5">
        <f t="shared" si="112"/>
        <v>4567.1280654389093</v>
      </c>
      <c r="AN341" s="5">
        <f t="shared" si="80"/>
        <v>3888.1963381908408</v>
      </c>
      <c r="AO341" s="35">
        <f t="shared" si="81"/>
        <v>0.4438372874857387</v>
      </c>
      <c r="AP341" s="5">
        <f t="shared" si="82"/>
        <v>678.93172724806857</v>
      </c>
      <c r="AQ341" s="35">
        <f t="shared" si="83"/>
        <v>7.7499999999999999E-2</v>
      </c>
      <c r="AR341" s="5">
        <f t="shared" si="113"/>
        <v>536263.28373203822</v>
      </c>
      <c r="AS341" s="5">
        <f t="shared" si="114"/>
        <v>998291.74625543552</v>
      </c>
      <c r="AT341" s="5">
        <f t="shared" si="84"/>
        <v>101236.71626796172</v>
      </c>
      <c r="AU341" s="5">
        <f t="shared" si="85"/>
        <v>1534555.0299874737</v>
      </c>
      <c r="AV341" s="150"/>
      <c r="AW341" s="2">
        <f t="shared" ref="AW341:AW365" si="130">AW340+1</f>
        <v>336</v>
      </c>
      <c r="AX341" s="118"/>
      <c r="AY341" s="5">
        <f t="shared" si="115"/>
        <v>102870.83515986138</v>
      </c>
      <c r="AZ341" s="5">
        <f t="shared" si="116"/>
        <v>4457.4924920239573</v>
      </c>
      <c r="BA341" s="5">
        <f t="shared" si="86"/>
        <v>3814.5497722748237</v>
      </c>
      <c r="BB341" s="35">
        <f t="shared" si="87"/>
        <v>0.44497157232333262</v>
      </c>
      <c r="BC341" s="5">
        <f t="shared" si="88"/>
        <v>642.94271974913363</v>
      </c>
      <c r="BD341" s="35">
        <f t="shared" si="89"/>
        <v>7.5000000000000011E-2</v>
      </c>
      <c r="BE341" s="5">
        <f t="shared" si="117"/>
        <v>538443.71461241308</v>
      </c>
      <c r="BF341" s="5">
        <f t="shared" si="118"/>
        <v>959273.76270763692</v>
      </c>
      <c r="BG341" s="5">
        <f t="shared" si="90"/>
        <v>99056.285387586555</v>
      </c>
      <c r="BH341" s="5">
        <f t="shared" si="91"/>
        <v>1497717.4773200499</v>
      </c>
      <c r="BI341" s="150"/>
      <c r="BJ341" s="2">
        <f t="shared" ref="BJ341:BJ365" si="131">BJ340+1</f>
        <v>336</v>
      </c>
      <c r="BK341" s="118"/>
      <c r="BL341" s="5">
        <f t="shared" si="119"/>
        <v>100627.99952546372</v>
      </c>
      <c r="BM341" s="5">
        <f t="shared" si="120"/>
        <v>4348.8737853582215</v>
      </c>
      <c r="BN341" s="5">
        <f t="shared" si="92"/>
        <v>3740.9129548918781</v>
      </c>
      <c r="BO341" s="35">
        <f t="shared" si="93"/>
        <v>0.44610799847355576</v>
      </c>
      <c r="BP341" s="5">
        <f t="shared" si="94"/>
        <v>607.96083046634328</v>
      </c>
      <c r="BQ341" s="35">
        <f t="shared" si="95"/>
        <v>7.2499999999999995E-2</v>
      </c>
      <c r="BR341" s="5">
        <f t="shared" si="121"/>
        <v>540612.91342942812</v>
      </c>
      <c r="BS341" s="5">
        <f t="shared" si="122"/>
        <v>920608.67845093412</v>
      </c>
      <c r="BT341" s="5">
        <f t="shared" si="96"/>
        <v>96887.086570571846</v>
      </c>
      <c r="BU341" s="5">
        <f t="shared" si="97"/>
        <v>1461221.5918803622</v>
      </c>
      <c r="BV341" s="150"/>
      <c r="BW341" s="2">
        <f t="shared" ref="BW341:BW365" si="132">BW340+1</f>
        <v>336</v>
      </c>
      <c r="BX341" s="118"/>
      <c r="BY341" s="5">
        <f t="shared" si="123"/>
        <v>98397.252169748317</v>
      </c>
      <c r="BZ341" s="5">
        <f t="shared" si="124"/>
        <v>4241.3034067672888</v>
      </c>
      <c r="CA341" s="5">
        <f t="shared" si="98"/>
        <v>3667.3194357770903</v>
      </c>
      <c r="CB341" s="35">
        <f t="shared" si="99"/>
        <v>0.44724656694076914</v>
      </c>
      <c r="CC341" s="5">
        <f t="shared" si="100"/>
        <v>573.98397099019849</v>
      </c>
      <c r="CD341" s="35">
        <f t="shared" si="101"/>
        <v>6.9999999999999993E-2</v>
      </c>
      <c r="CE341" s="5">
        <f t="shared" si="125"/>
        <v>542770.06726602849</v>
      </c>
      <c r="CF341" s="5">
        <f t="shared" si="126"/>
        <v>882307.87740778131</v>
      </c>
      <c r="CG341" s="5">
        <f t="shared" si="102"/>
        <v>94729.932733971233</v>
      </c>
      <c r="CH341" s="5">
        <f t="shared" si="103"/>
        <v>1425077.9446738097</v>
      </c>
    </row>
    <row r="342" spans="9:86" ht="14.25" customHeight="1">
      <c r="I342" s="150"/>
      <c r="J342" s="2">
        <f t="shared" si="127"/>
        <v>337</v>
      </c>
      <c r="K342" s="118"/>
      <c r="L342" s="5">
        <f t="shared" si="104"/>
        <v>105628.07612939659</v>
      </c>
      <c r="M342" s="5">
        <f t="shared" si="67"/>
        <v>4789.3246008246488</v>
      </c>
      <c r="N342" s="5">
        <f t="shared" si="68"/>
        <v>4063.1315774350473</v>
      </c>
      <c r="O342" s="35">
        <f t="shared" si="69"/>
        <v>0.4615967715770144</v>
      </c>
      <c r="P342" s="5">
        <f t="shared" si="70"/>
        <v>726.19302338960154</v>
      </c>
      <c r="Q342" s="35">
        <f t="shared" si="71"/>
        <v>8.2500000000000004E-2</v>
      </c>
      <c r="R342" s="5">
        <f t="shared" si="105"/>
        <v>535935.0554480385</v>
      </c>
      <c r="S342" s="5">
        <f t="shared" si="106"/>
        <v>1078067.3350298689</v>
      </c>
      <c r="T342" s="5">
        <f t="shared" si="72"/>
        <v>101564.94455196154</v>
      </c>
      <c r="U342" s="5">
        <f t="shared" si="73"/>
        <v>1614002.3904779074</v>
      </c>
      <c r="V342" s="150"/>
      <c r="W342" s="2">
        <f t="shared" si="128"/>
        <v>337</v>
      </c>
      <c r="X342" s="118"/>
      <c r="Y342" s="5">
        <f t="shared" si="107"/>
        <v>103427.57675445618</v>
      </c>
      <c r="Z342" s="5">
        <f t="shared" si="108"/>
        <v>4677.7491584810314</v>
      </c>
      <c r="AA342" s="5">
        <f t="shared" si="74"/>
        <v>3988.2319801179901</v>
      </c>
      <c r="AB342" s="35">
        <f t="shared" si="75"/>
        <v>0.46272749747425446</v>
      </c>
      <c r="AC342" s="5">
        <f t="shared" si="76"/>
        <v>689.51717836304124</v>
      </c>
      <c r="AD342" s="35">
        <f t="shared" si="77"/>
        <v>0.08</v>
      </c>
      <c r="AE342" s="5">
        <f t="shared" si="109"/>
        <v>538060.65522566193</v>
      </c>
      <c r="AF342" s="5">
        <f t="shared" si="110"/>
        <v>1038340.8111824454</v>
      </c>
      <c r="AG342" s="5">
        <f t="shared" si="78"/>
        <v>99439.344774338198</v>
      </c>
      <c r="AH342" s="5">
        <f t="shared" si="79"/>
        <v>1576401.4664081074</v>
      </c>
      <c r="AI342" s="150"/>
      <c r="AJ342" s="2">
        <f t="shared" si="129"/>
        <v>337</v>
      </c>
      <c r="AK342" s="118"/>
      <c r="AL342" s="5">
        <f t="shared" si="111"/>
        <v>101236.71626796172</v>
      </c>
      <c r="AM342" s="5">
        <f t="shared" si="112"/>
        <v>4567.1280654389093</v>
      </c>
      <c r="AN342" s="5">
        <f t="shared" si="80"/>
        <v>3913.3076062083233</v>
      </c>
      <c r="AO342" s="35">
        <f t="shared" si="81"/>
        <v>0.46386027723581114</v>
      </c>
      <c r="AP342" s="5">
        <f t="shared" si="82"/>
        <v>653.82045923058604</v>
      </c>
      <c r="AQ342" s="35">
        <f t="shared" si="83"/>
        <v>7.7499999999999986E-2</v>
      </c>
      <c r="AR342" s="5">
        <f t="shared" si="113"/>
        <v>540176.5913382466</v>
      </c>
      <c r="AS342" s="5">
        <f t="shared" si="114"/>
        <v>998945.56671466609</v>
      </c>
      <c r="AT342" s="5">
        <f t="shared" si="84"/>
        <v>97323.40866175339</v>
      </c>
      <c r="AU342" s="5">
        <f t="shared" si="85"/>
        <v>1539122.1580529127</v>
      </c>
      <c r="AV342" s="150"/>
      <c r="AW342" s="2">
        <f t="shared" si="130"/>
        <v>337</v>
      </c>
      <c r="AX342" s="118"/>
      <c r="AY342" s="5">
        <f t="shared" si="115"/>
        <v>99056.285387586555</v>
      </c>
      <c r="AZ342" s="5">
        <f t="shared" si="116"/>
        <v>4457.4924920239573</v>
      </c>
      <c r="BA342" s="5">
        <f t="shared" si="86"/>
        <v>3838.3907083515414</v>
      </c>
      <c r="BB342" s="35">
        <f t="shared" si="87"/>
        <v>0.4649951118194332</v>
      </c>
      <c r="BC342" s="5">
        <f t="shared" si="88"/>
        <v>619.10178367241588</v>
      </c>
      <c r="BD342" s="35">
        <f t="shared" si="89"/>
        <v>7.4999999999999997E-2</v>
      </c>
      <c r="BE342" s="5">
        <f t="shared" si="117"/>
        <v>542282.10532076459</v>
      </c>
      <c r="BF342" s="5">
        <f t="shared" si="118"/>
        <v>959892.86449130939</v>
      </c>
      <c r="BG342" s="5">
        <f t="shared" si="90"/>
        <v>95217.894679235018</v>
      </c>
      <c r="BH342" s="5">
        <f t="shared" si="91"/>
        <v>1502174.969812074</v>
      </c>
      <c r="BI342" s="150"/>
      <c r="BJ342" s="2">
        <f t="shared" si="131"/>
        <v>337</v>
      </c>
      <c r="BK342" s="118"/>
      <c r="BL342" s="5">
        <f t="shared" si="119"/>
        <v>96887.086570571846</v>
      </c>
      <c r="BM342" s="5">
        <f t="shared" si="120"/>
        <v>4348.8737853582215</v>
      </c>
      <c r="BN342" s="5">
        <f t="shared" si="92"/>
        <v>3763.51430399435</v>
      </c>
      <c r="BO342" s="35">
        <f t="shared" si="93"/>
        <v>0.46613200217385431</v>
      </c>
      <c r="BP342" s="5">
        <f t="shared" si="94"/>
        <v>585.35948136387151</v>
      </c>
      <c r="BQ342" s="35">
        <f t="shared" si="95"/>
        <v>7.2499999999999981E-2</v>
      </c>
      <c r="BR342" s="5">
        <f t="shared" si="121"/>
        <v>544376.42773342249</v>
      </c>
      <c r="BS342" s="5">
        <f t="shared" si="122"/>
        <v>921194.03793229803</v>
      </c>
      <c r="BT342" s="5">
        <f t="shared" si="96"/>
        <v>93123.572266577496</v>
      </c>
      <c r="BU342" s="5">
        <f t="shared" si="97"/>
        <v>1465570.4656657204</v>
      </c>
      <c r="BV342" s="150"/>
      <c r="BW342" s="2">
        <f t="shared" si="132"/>
        <v>337</v>
      </c>
      <c r="BX342" s="118"/>
      <c r="BY342" s="5">
        <f t="shared" si="123"/>
        <v>94729.932733971233</v>
      </c>
      <c r="BZ342" s="5">
        <f t="shared" si="124"/>
        <v>4241.3034067672888</v>
      </c>
      <c r="CA342" s="5">
        <f t="shared" si="98"/>
        <v>3688.7121324857899</v>
      </c>
      <c r="CB342" s="35">
        <f t="shared" si="99"/>
        <v>0.46727094923773455</v>
      </c>
      <c r="CC342" s="5">
        <f t="shared" si="100"/>
        <v>552.59127428149884</v>
      </c>
      <c r="CD342" s="35">
        <f t="shared" si="101"/>
        <v>6.9999999999999993E-2</v>
      </c>
      <c r="CE342" s="5">
        <f t="shared" si="125"/>
        <v>546458.77939851431</v>
      </c>
      <c r="CF342" s="5">
        <f t="shared" si="126"/>
        <v>882860.46868206281</v>
      </c>
      <c r="CG342" s="5">
        <f t="shared" si="102"/>
        <v>91041.220601485446</v>
      </c>
      <c r="CH342" s="5">
        <f t="shared" si="103"/>
        <v>1429319.2480805772</v>
      </c>
    </row>
    <row r="343" spans="9:86" ht="14.25" customHeight="1">
      <c r="I343" s="150"/>
      <c r="J343" s="2">
        <f t="shared" si="127"/>
        <v>338</v>
      </c>
      <c r="K343" s="118"/>
      <c r="L343" s="5">
        <f t="shared" si="104"/>
        <v>101564.94455196154</v>
      </c>
      <c r="M343" s="5">
        <f t="shared" si="67"/>
        <v>4789.3246008246488</v>
      </c>
      <c r="N343" s="5">
        <f t="shared" si="68"/>
        <v>4091.0656070299133</v>
      </c>
      <c r="O343" s="35">
        <f t="shared" si="69"/>
        <v>0.48336350205205547</v>
      </c>
      <c r="P343" s="5">
        <f t="shared" si="70"/>
        <v>698.2589937947356</v>
      </c>
      <c r="Q343" s="35">
        <f t="shared" si="71"/>
        <v>8.2500000000000004E-2</v>
      </c>
      <c r="R343" s="5">
        <f t="shared" si="105"/>
        <v>540026.12105506845</v>
      </c>
      <c r="S343" s="5">
        <f t="shared" si="106"/>
        <v>1078765.5940236636</v>
      </c>
      <c r="T343" s="5">
        <f t="shared" si="72"/>
        <v>97473.878944931625</v>
      </c>
      <c r="U343" s="5">
        <f t="shared" si="73"/>
        <v>1618791.715078732</v>
      </c>
      <c r="V343" s="150"/>
      <c r="W343" s="2">
        <f t="shared" si="128"/>
        <v>338</v>
      </c>
      <c r="X343" s="118"/>
      <c r="Y343" s="5">
        <f t="shared" si="107"/>
        <v>99439.344774338198</v>
      </c>
      <c r="Z343" s="5">
        <f t="shared" si="108"/>
        <v>4677.7491584810314</v>
      </c>
      <c r="AA343" s="5">
        <f t="shared" si="74"/>
        <v>4014.8201933187765</v>
      </c>
      <c r="AB343" s="35">
        <f t="shared" si="75"/>
        <v>0.48449476843554512</v>
      </c>
      <c r="AC343" s="5">
        <f t="shared" si="76"/>
        <v>662.92896516225471</v>
      </c>
      <c r="AD343" s="35">
        <f t="shared" si="77"/>
        <v>0.08</v>
      </c>
      <c r="AE343" s="5">
        <f t="shared" si="109"/>
        <v>542075.4754189807</v>
      </c>
      <c r="AF343" s="5">
        <f t="shared" si="110"/>
        <v>1039003.7401476076</v>
      </c>
      <c r="AG343" s="5">
        <f t="shared" si="78"/>
        <v>95424.524581019417</v>
      </c>
      <c r="AH343" s="5">
        <f t="shared" si="79"/>
        <v>1581079.2155665883</v>
      </c>
      <c r="AI343" s="150"/>
      <c r="AJ343" s="2">
        <f t="shared" si="129"/>
        <v>338</v>
      </c>
      <c r="AK343" s="118"/>
      <c r="AL343" s="5">
        <f t="shared" si="111"/>
        <v>97323.40866175339</v>
      </c>
      <c r="AM343" s="5">
        <f t="shared" si="112"/>
        <v>4567.1280654389093</v>
      </c>
      <c r="AN343" s="5">
        <f t="shared" si="80"/>
        <v>3938.5810511650852</v>
      </c>
      <c r="AO343" s="35">
        <f t="shared" si="81"/>
        <v>0.48562800320982435</v>
      </c>
      <c r="AP343" s="5">
        <f t="shared" si="82"/>
        <v>628.54701427382395</v>
      </c>
      <c r="AQ343" s="35">
        <f t="shared" si="83"/>
        <v>7.7499999999999999E-2</v>
      </c>
      <c r="AR343" s="5">
        <f t="shared" si="113"/>
        <v>544115.17238941172</v>
      </c>
      <c r="AS343" s="5">
        <f t="shared" si="114"/>
        <v>999574.1137289399</v>
      </c>
      <c r="AT343" s="5">
        <f t="shared" si="84"/>
        <v>93384.827610588312</v>
      </c>
      <c r="AU343" s="5">
        <f t="shared" si="85"/>
        <v>1543689.2861183516</v>
      </c>
      <c r="AV343" s="150"/>
      <c r="AW343" s="2">
        <f t="shared" si="130"/>
        <v>338</v>
      </c>
      <c r="AX343" s="118"/>
      <c r="AY343" s="5">
        <f t="shared" si="115"/>
        <v>95217.894679235018</v>
      </c>
      <c r="AZ343" s="5">
        <f t="shared" si="116"/>
        <v>4457.4924920239573</v>
      </c>
      <c r="BA343" s="5">
        <f t="shared" si="86"/>
        <v>3862.3806502787384</v>
      </c>
      <c r="BB343" s="35">
        <f t="shared" si="87"/>
        <v>0.48676320726772471</v>
      </c>
      <c r="BC343" s="5">
        <f t="shared" si="88"/>
        <v>595.11184174521884</v>
      </c>
      <c r="BD343" s="35">
        <f t="shared" si="89"/>
        <v>7.4999999999999997E-2</v>
      </c>
      <c r="BE343" s="5">
        <f t="shared" si="117"/>
        <v>546144.48597104335</v>
      </c>
      <c r="BF343" s="5">
        <f t="shared" si="118"/>
        <v>960487.9763330546</v>
      </c>
      <c r="BG343" s="5">
        <f t="shared" si="90"/>
        <v>91355.514028956284</v>
      </c>
      <c r="BH343" s="5">
        <f t="shared" si="91"/>
        <v>1506632.4623040981</v>
      </c>
      <c r="BI343" s="150"/>
      <c r="BJ343" s="2">
        <f t="shared" si="131"/>
        <v>338</v>
      </c>
      <c r="BK343" s="118"/>
      <c r="BL343" s="5">
        <f t="shared" si="119"/>
        <v>93123.572266577496</v>
      </c>
      <c r="BM343" s="5">
        <f t="shared" si="120"/>
        <v>4348.8737853582215</v>
      </c>
      <c r="BN343" s="5">
        <f t="shared" si="92"/>
        <v>3786.2522029143156</v>
      </c>
      <c r="BO343" s="35">
        <f t="shared" si="93"/>
        <v>0.48790038149426362</v>
      </c>
      <c r="BP343" s="5">
        <f t="shared" si="94"/>
        <v>562.62158244390571</v>
      </c>
      <c r="BQ343" s="35">
        <f t="shared" si="95"/>
        <v>7.2499999999999995E-2</v>
      </c>
      <c r="BR343" s="5">
        <f t="shared" si="121"/>
        <v>548162.67993633682</v>
      </c>
      <c r="BS343" s="5">
        <f t="shared" si="122"/>
        <v>921756.65951474197</v>
      </c>
      <c r="BT343" s="5">
        <f t="shared" si="96"/>
        <v>89337.320063663181</v>
      </c>
      <c r="BU343" s="5">
        <f t="shared" si="97"/>
        <v>1469919.3394510788</v>
      </c>
      <c r="BV343" s="150"/>
      <c r="BW343" s="2">
        <f t="shared" si="132"/>
        <v>338</v>
      </c>
      <c r="BX343" s="118"/>
      <c r="BY343" s="5">
        <f t="shared" si="123"/>
        <v>91041.220601485446</v>
      </c>
      <c r="BZ343" s="5">
        <f t="shared" si="124"/>
        <v>4241.3034067672888</v>
      </c>
      <c r="CA343" s="5">
        <f t="shared" si="98"/>
        <v>3710.2296199252905</v>
      </c>
      <c r="CB343" s="35">
        <f t="shared" si="99"/>
        <v>0.48903952676549511</v>
      </c>
      <c r="CC343" s="5">
        <f t="shared" si="100"/>
        <v>531.07378684199841</v>
      </c>
      <c r="CD343" s="35">
        <f t="shared" si="101"/>
        <v>6.9999999999999993E-2</v>
      </c>
      <c r="CE343" s="5">
        <f t="shared" si="125"/>
        <v>550169.00901843957</v>
      </c>
      <c r="CF343" s="5">
        <f t="shared" si="126"/>
        <v>883391.54246890487</v>
      </c>
      <c r="CG343" s="5">
        <f t="shared" si="102"/>
        <v>87330.990981560157</v>
      </c>
      <c r="CH343" s="5">
        <f t="shared" si="103"/>
        <v>1433560.5514873443</v>
      </c>
    </row>
    <row r="344" spans="9:86" ht="14.25" customHeight="1">
      <c r="I344" s="150"/>
      <c r="J344" s="2">
        <f t="shared" si="127"/>
        <v>339</v>
      </c>
      <c r="K344" s="118"/>
      <c r="L344" s="5">
        <f t="shared" si="104"/>
        <v>97473.878944931625</v>
      </c>
      <c r="M344" s="5">
        <f t="shared" si="67"/>
        <v>4789.3246008246488</v>
      </c>
      <c r="N344" s="5">
        <f t="shared" si="68"/>
        <v>4119.1916830782438</v>
      </c>
      <c r="O344" s="35">
        <f t="shared" si="69"/>
        <v>0.50711329775708247</v>
      </c>
      <c r="P344" s="5">
        <f t="shared" si="70"/>
        <v>670.13291774640493</v>
      </c>
      <c r="Q344" s="35">
        <f t="shared" si="71"/>
        <v>8.2500000000000004E-2</v>
      </c>
      <c r="R344" s="5">
        <f t="shared" si="105"/>
        <v>544145.31273814675</v>
      </c>
      <c r="S344" s="5">
        <f t="shared" si="106"/>
        <v>1079435.72694141</v>
      </c>
      <c r="T344" s="5">
        <f t="shared" si="72"/>
        <v>93354.687261853382</v>
      </c>
      <c r="U344" s="5">
        <f t="shared" si="73"/>
        <v>1623581.0396795566</v>
      </c>
      <c r="V344" s="150"/>
      <c r="W344" s="2">
        <f t="shared" si="128"/>
        <v>339</v>
      </c>
      <c r="X344" s="118"/>
      <c r="Y344" s="5">
        <f t="shared" si="107"/>
        <v>95424.524581019417</v>
      </c>
      <c r="Z344" s="5">
        <f t="shared" si="108"/>
        <v>4677.7491584810314</v>
      </c>
      <c r="AA344" s="5">
        <f t="shared" si="74"/>
        <v>4041.5856612742355</v>
      </c>
      <c r="AB344" s="35">
        <f t="shared" si="75"/>
        <v>0.50824489981203014</v>
      </c>
      <c r="AC344" s="5">
        <f t="shared" si="76"/>
        <v>636.16349720679614</v>
      </c>
      <c r="AD344" s="35">
        <f t="shared" si="77"/>
        <v>0.08</v>
      </c>
      <c r="AE344" s="5">
        <f t="shared" si="109"/>
        <v>546117.06108025496</v>
      </c>
      <c r="AF344" s="5">
        <f t="shared" si="110"/>
        <v>1039639.9036448144</v>
      </c>
      <c r="AG344" s="5">
        <f t="shared" si="78"/>
        <v>91382.938919745182</v>
      </c>
      <c r="AH344" s="5">
        <f t="shared" si="79"/>
        <v>1585756.9647250692</v>
      </c>
      <c r="AI344" s="150"/>
      <c r="AJ344" s="2">
        <f t="shared" si="129"/>
        <v>339</v>
      </c>
      <c r="AK344" s="118"/>
      <c r="AL344" s="5">
        <f t="shared" si="111"/>
        <v>93384.827610588312</v>
      </c>
      <c r="AM344" s="5">
        <f t="shared" si="112"/>
        <v>4567.1280654389093</v>
      </c>
      <c r="AN344" s="5">
        <f t="shared" si="80"/>
        <v>3964.0177204538595</v>
      </c>
      <c r="AO344" s="35">
        <f t="shared" si="81"/>
        <v>0.50937838471795671</v>
      </c>
      <c r="AP344" s="5">
        <f t="shared" si="82"/>
        <v>603.11034498504955</v>
      </c>
      <c r="AQ344" s="35">
        <f t="shared" si="83"/>
        <v>7.7499999999999999E-2</v>
      </c>
      <c r="AR344" s="5">
        <f t="shared" si="113"/>
        <v>548079.19010986562</v>
      </c>
      <c r="AS344" s="5">
        <f t="shared" si="114"/>
        <v>1000177.2240739249</v>
      </c>
      <c r="AT344" s="5">
        <f t="shared" si="84"/>
        <v>89420.809890134449</v>
      </c>
      <c r="AU344" s="5">
        <f t="shared" si="85"/>
        <v>1548256.4141837906</v>
      </c>
      <c r="AV344" s="150"/>
      <c r="AW344" s="2">
        <f t="shared" si="130"/>
        <v>339</v>
      </c>
      <c r="AX344" s="118"/>
      <c r="AY344" s="5">
        <f t="shared" si="115"/>
        <v>91355.514028956284</v>
      </c>
      <c r="AZ344" s="5">
        <f t="shared" si="116"/>
        <v>4457.4924920239573</v>
      </c>
      <c r="BA344" s="5">
        <f t="shared" si="86"/>
        <v>3886.5205293429808</v>
      </c>
      <c r="BB344" s="35">
        <f t="shared" si="87"/>
        <v>0.51051375330593829</v>
      </c>
      <c r="BC344" s="5">
        <f t="shared" si="88"/>
        <v>570.97196268097673</v>
      </c>
      <c r="BD344" s="35">
        <f t="shared" si="89"/>
        <v>7.4999999999999997E-2</v>
      </c>
      <c r="BE344" s="5">
        <f t="shared" si="117"/>
        <v>550031.00650038628</v>
      </c>
      <c r="BF344" s="5">
        <f t="shared" si="118"/>
        <v>961058.94829573552</v>
      </c>
      <c r="BG344" s="5">
        <f t="shared" si="90"/>
        <v>87468.993499613309</v>
      </c>
      <c r="BH344" s="5">
        <f t="shared" si="91"/>
        <v>1511089.9547961219</v>
      </c>
      <c r="BI344" s="150"/>
      <c r="BJ344" s="2">
        <f t="shared" si="131"/>
        <v>339</v>
      </c>
      <c r="BK344" s="118"/>
      <c r="BL344" s="5">
        <f t="shared" si="119"/>
        <v>89337.320063663181</v>
      </c>
      <c r="BM344" s="5">
        <f t="shared" si="120"/>
        <v>4348.8737853582215</v>
      </c>
      <c r="BN344" s="5">
        <f t="shared" si="92"/>
        <v>3809.1274766402566</v>
      </c>
      <c r="BO344" s="35">
        <f t="shared" si="93"/>
        <v>0.51165100640034589</v>
      </c>
      <c r="BP344" s="5">
        <f t="shared" si="94"/>
        <v>539.74630871796501</v>
      </c>
      <c r="BQ344" s="35">
        <f t="shared" si="95"/>
        <v>7.2499999999999995E-2</v>
      </c>
      <c r="BR344" s="5">
        <f t="shared" si="121"/>
        <v>551971.8074129771</v>
      </c>
      <c r="BS344" s="5">
        <f t="shared" si="122"/>
        <v>922296.40582345997</v>
      </c>
      <c r="BT344" s="5">
        <f t="shared" si="96"/>
        <v>85528.192587022932</v>
      </c>
      <c r="BU344" s="5">
        <f t="shared" si="97"/>
        <v>1474268.2132364372</v>
      </c>
      <c r="BV344" s="150"/>
      <c r="BW344" s="2">
        <f t="shared" si="132"/>
        <v>339</v>
      </c>
      <c r="BX344" s="118"/>
      <c r="BY344" s="5">
        <f t="shared" si="123"/>
        <v>87330.990981560157</v>
      </c>
      <c r="BZ344" s="5">
        <f t="shared" si="124"/>
        <v>4241.3034067672888</v>
      </c>
      <c r="CA344" s="5">
        <f t="shared" si="98"/>
        <v>3731.8726260415215</v>
      </c>
      <c r="CB344" s="35">
        <f t="shared" si="99"/>
        <v>0.51279014481759433</v>
      </c>
      <c r="CC344" s="5">
        <f t="shared" si="100"/>
        <v>509.43078072576759</v>
      </c>
      <c r="CD344" s="35">
        <f t="shared" si="101"/>
        <v>7.0000000000000007E-2</v>
      </c>
      <c r="CE344" s="5">
        <f t="shared" si="125"/>
        <v>553900.88164448109</v>
      </c>
      <c r="CF344" s="5">
        <f t="shared" si="126"/>
        <v>883900.97324963065</v>
      </c>
      <c r="CG344" s="5">
        <f t="shared" si="102"/>
        <v>83599.118355518629</v>
      </c>
      <c r="CH344" s="5">
        <f t="shared" si="103"/>
        <v>1437801.8548941119</v>
      </c>
    </row>
    <row r="345" spans="9:86" ht="14.25" customHeight="1">
      <c r="I345" s="150"/>
      <c r="J345" s="2">
        <f t="shared" si="127"/>
        <v>340</v>
      </c>
      <c r="K345" s="118"/>
      <c r="L345" s="5">
        <f t="shared" si="104"/>
        <v>93354.687261853382</v>
      </c>
      <c r="M345" s="5">
        <f t="shared" si="67"/>
        <v>4789.3246008246488</v>
      </c>
      <c r="N345" s="5">
        <f t="shared" si="68"/>
        <v>4147.5111258994066</v>
      </c>
      <c r="O345" s="35">
        <f t="shared" si="69"/>
        <v>0.53312945466992057</v>
      </c>
      <c r="P345" s="5">
        <f t="shared" si="70"/>
        <v>641.81347492524196</v>
      </c>
      <c r="Q345" s="35">
        <f t="shared" si="71"/>
        <v>8.2500000000000004E-2</v>
      </c>
      <c r="R345" s="5">
        <f t="shared" si="105"/>
        <v>548292.82386404613</v>
      </c>
      <c r="S345" s="5">
        <f t="shared" si="106"/>
        <v>1080077.5404163352</v>
      </c>
      <c r="T345" s="5">
        <f t="shared" si="72"/>
        <v>89207.176135953981</v>
      </c>
      <c r="U345" s="5">
        <f t="shared" si="73"/>
        <v>1628370.3642803812</v>
      </c>
      <c r="V345" s="150"/>
      <c r="W345" s="2">
        <f t="shared" si="128"/>
        <v>340</v>
      </c>
      <c r="X345" s="118"/>
      <c r="Y345" s="5">
        <f t="shared" si="107"/>
        <v>91382.938919745182</v>
      </c>
      <c r="Z345" s="5">
        <f t="shared" si="108"/>
        <v>4677.7491584810314</v>
      </c>
      <c r="AA345" s="5">
        <f t="shared" si="74"/>
        <v>4068.5295656827302</v>
      </c>
      <c r="AB345" s="35">
        <f t="shared" si="75"/>
        <v>0.53426115821323927</v>
      </c>
      <c r="AC345" s="5">
        <f t="shared" si="76"/>
        <v>609.21959279830128</v>
      </c>
      <c r="AD345" s="35">
        <f t="shared" si="77"/>
        <v>0.08</v>
      </c>
      <c r="AE345" s="5">
        <f t="shared" si="109"/>
        <v>550185.59064593771</v>
      </c>
      <c r="AF345" s="5">
        <f t="shared" si="110"/>
        <v>1040249.1232376127</v>
      </c>
      <c r="AG345" s="5">
        <f t="shared" si="78"/>
        <v>87314.409354062445</v>
      </c>
      <c r="AH345" s="5">
        <f t="shared" si="79"/>
        <v>1590434.7138835504</v>
      </c>
      <c r="AI345" s="150"/>
      <c r="AJ345" s="2">
        <f t="shared" si="129"/>
        <v>340</v>
      </c>
      <c r="AK345" s="118"/>
      <c r="AL345" s="5">
        <f t="shared" si="111"/>
        <v>89420.809890134449</v>
      </c>
      <c r="AM345" s="5">
        <f t="shared" si="112"/>
        <v>4567.1280654389093</v>
      </c>
      <c r="AN345" s="5">
        <f t="shared" si="80"/>
        <v>3989.6186682317912</v>
      </c>
      <c r="AO345" s="35">
        <f t="shared" si="81"/>
        <v>0.53539465900166783</v>
      </c>
      <c r="AP345" s="5">
        <f t="shared" si="82"/>
        <v>577.50939720711835</v>
      </c>
      <c r="AQ345" s="35">
        <f t="shared" si="83"/>
        <v>7.7500000000000013E-2</v>
      </c>
      <c r="AR345" s="5">
        <f t="shared" si="113"/>
        <v>552068.80877809739</v>
      </c>
      <c r="AS345" s="5">
        <f t="shared" si="114"/>
        <v>1000754.733471132</v>
      </c>
      <c r="AT345" s="5">
        <f t="shared" si="84"/>
        <v>85431.191221902656</v>
      </c>
      <c r="AU345" s="5">
        <f t="shared" si="85"/>
        <v>1552823.5422492293</v>
      </c>
      <c r="AV345" s="150"/>
      <c r="AW345" s="2">
        <f t="shared" si="130"/>
        <v>340</v>
      </c>
      <c r="AX345" s="118"/>
      <c r="AY345" s="5">
        <f t="shared" si="115"/>
        <v>87468.993499613309</v>
      </c>
      <c r="AZ345" s="5">
        <f t="shared" si="116"/>
        <v>4457.4924920239573</v>
      </c>
      <c r="BA345" s="5">
        <f t="shared" si="86"/>
        <v>3910.8112826513743</v>
      </c>
      <c r="BB345" s="35">
        <f t="shared" si="87"/>
        <v>0.53652995780755108</v>
      </c>
      <c r="BC345" s="5">
        <f t="shared" si="88"/>
        <v>546.68120937258311</v>
      </c>
      <c r="BD345" s="35">
        <f t="shared" si="89"/>
        <v>7.4999999999999997E-2</v>
      </c>
      <c r="BE345" s="5">
        <f t="shared" si="117"/>
        <v>553941.81778303767</v>
      </c>
      <c r="BF345" s="5">
        <f t="shared" si="118"/>
        <v>961605.62950510811</v>
      </c>
      <c r="BG345" s="5">
        <f t="shared" si="90"/>
        <v>83558.182216961941</v>
      </c>
      <c r="BH345" s="5">
        <f t="shared" si="91"/>
        <v>1515547.4472881458</v>
      </c>
      <c r="BI345" s="150"/>
      <c r="BJ345" s="2">
        <f t="shared" si="131"/>
        <v>340</v>
      </c>
      <c r="BK345" s="118"/>
      <c r="BL345" s="5">
        <f t="shared" si="119"/>
        <v>85528.192587022932</v>
      </c>
      <c r="BM345" s="5">
        <f t="shared" si="120"/>
        <v>4348.8737853582215</v>
      </c>
      <c r="BN345" s="5">
        <f t="shared" si="92"/>
        <v>3832.1409551449578</v>
      </c>
      <c r="BO345" s="35">
        <f t="shared" si="93"/>
        <v>0.53766705539755366</v>
      </c>
      <c r="BP345" s="5">
        <f t="shared" si="94"/>
        <v>516.73283021326358</v>
      </c>
      <c r="BQ345" s="35">
        <f t="shared" si="95"/>
        <v>7.2500000000000009E-2</v>
      </c>
      <c r="BR345" s="5">
        <f t="shared" si="121"/>
        <v>555803.9483681221</v>
      </c>
      <c r="BS345" s="5">
        <f t="shared" si="122"/>
        <v>922813.13865367323</v>
      </c>
      <c r="BT345" s="5">
        <f t="shared" si="96"/>
        <v>81696.05163187797</v>
      </c>
      <c r="BU345" s="5">
        <f t="shared" si="97"/>
        <v>1478617.0870217953</v>
      </c>
      <c r="BV345" s="150"/>
      <c r="BW345" s="2">
        <f t="shared" si="132"/>
        <v>340</v>
      </c>
      <c r="BX345" s="118"/>
      <c r="BY345" s="5">
        <f t="shared" si="123"/>
        <v>83599.118355518629</v>
      </c>
      <c r="BZ345" s="5">
        <f t="shared" si="124"/>
        <v>4241.3034067672888</v>
      </c>
      <c r="CA345" s="5">
        <f t="shared" si="98"/>
        <v>3753.6418830267635</v>
      </c>
      <c r="CB345" s="35">
        <f t="shared" si="99"/>
        <v>0.53880595253128871</v>
      </c>
      <c r="CC345" s="5">
        <f t="shared" si="100"/>
        <v>487.66152374052535</v>
      </c>
      <c r="CD345" s="35">
        <f t="shared" si="101"/>
        <v>7.0000000000000007E-2</v>
      </c>
      <c r="CE345" s="5">
        <f t="shared" si="125"/>
        <v>557654.5235275079</v>
      </c>
      <c r="CF345" s="5">
        <f t="shared" si="126"/>
        <v>884388.63477337116</v>
      </c>
      <c r="CG345" s="5">
        <f t="shared" si="102"/>
        <v>79845.476472491864</v>
      </c>
      <c r="CH345" s="5">
        <f t="shared" si="103"/>
        <v>1442043.1583008789</v>
      </c>
    </row>
    <row r="346" spans="9:86" ht="14.25" customHeight="1">
      <c r="I346" s="150"/>
      <c r="J346" s="2">
        <f t="shared" si="127"/>
        <v>341</v>
      </c>
      <c r="K346" s="118"/>
      <c r="L346" s="5">
        <f t="shared" si="104"/>
        <v>89207.176135953981</v>
      </c>
      <c r="M346" s="5">
        <f t="shared" si="67"/>
        <v>4789.3246008246488</v>
      </c>
      <c r="N346" s="5">
        <f t="shared" si="68"/>
        <v>4176.025264889965</v>
      </c>
      <c r="O346" s="35">
        <f t="shared" si="69"/>
        <v>0.56175192792009432</v>
      </c>
      <c r="P346" s="5">
        <f t="shared" si="70"/>
        <v>613.29933593468365</v>
      </c>
      <c r="Q346" s="35">
        <f t="shared" si="71"/>
        <v>8.2500000000000004E-2</v>
      </c>
      <c r="R346" s="5">
        <f t="shared" si="105"/>
        <v>552468.84912893607</v>
      </c>
      <c r="S346" s="5">
        <f t="shared" si="106"/>
        <v>1080690.8397522699</v>
      </c>
      <c r="T346" s="5">
        <f t="shared" si="72"/>
        <v>85031.150871064019</v>
      </c>
      <c r="U346" s="5">
        <f t="shared" si="73"/>
        <v>1633159.6888812059</v>
      </c>
      <c r="V346" s="150"/>
      <c r="W346" s="2">
        <f t="shared" si="128"/>
        <v>341</v>
      </c>
      <c r="X346" s="118"/>
      <c r="Y346" s="5">
        <f t="shared" si="107"/>
        <v>87314.409354062445</v>
      </c>
      <c r="Z346" s="5">
        <f t="shared" si="108"/>
        <v>4677.7491584810314</v>
      </c>
      <c r="AA346" s="5">
        <f t="shared" si="74"/>
        <v>4095.6530961206149</v>
      </c>
      <c r="AB346" s="35">
        <f t="shared" si="75"/>
        <v>0.56288346353179208</v>
      </c>
      <c r="AC346" s="5">
        <f t="shared" si="76"/>
        <v>582.09606236041634</v>
      </c>
      <c r="AD346" s="35">
        <f t="shared" si="77"/>
        <v>0.08</v>
      </c>
      <c r="AE346" s="5">
        <f t="shared" si="109"/>
        <v>554281.24374205829</v>
      </c>
      <c r="AF346" s="5">
        <f t="shared" si="110"/>
        <v>1040831.2192999731</v>
      </c>
      <c r="AG346" s="5">
        <f t="shared" si="78"/>
        <v>83218.75625794183</v>
      </c>
      <c r="AH346" s="5">
        <f t="shared" si="79"/>
        <v>1595112.4630420315</v>
      </c>
      <c r="AI346" s="150"/>
      <c r="AJ346" s="2">
        <f t="shared" si="129"/>
        <v>341</v>
      </c>
      <c r="AK346" s="118"/>
      <c r="AL346" s="5">
        <f t="shared" si="111"/>
        <v>85431.191221902656</v>
      </c>
      <c r="AM346" s="5">
        <f t="shared" si="112"/>
        <v>4567.1280654389093</v>
      </c>
      <c r="AN346" s="5">
        <f t="shared" si="80"/>
        <v>4015.384955464121</v>
      </c>
      <c r="AO346" s="35">
        <f t="shared" si="81"/>
        <v>0.56401671071649517</v>
      </c>
      <c r="AP346" s="5">
        <f t="shared" si="82"/>
        <v>551.74310997478801</v>
      </c>
      <c r="AQ346" s="35">
        <f t="shared" si="83"/>
        <v>7.7499999999999999E-2</v>
      </c>
      <c r="AR346" s="5">
        <f t="shared" si="113"/>
        <v>556084.19373356155</v>
      </c>
      <c r="AS346" s="5">
        <f t="shared" si="114"/>
        <v>1001306.4765811068</v>
      </c>
      <c r="AT346" s="5">
        <f t="shared" si="84"/>
        <v>81415.806266438536</v>
      </c>
      <c r="AU346" s="5">
        <f t="shared" si="85"/>
        <v>1557390.6703146682</v>
      </c>
      <c r="AV346" s="150"/>
      <c r="AW346" s="2">
        <f t="shared" si="130"/>
        <v>341</v>
      </c>
      <c r="AX346" s="118"/>
      <c r="AY346" s="5">
        <f t="shared" si="115"/>
        <v>83558.182216961941</v>
      </c>
      <c r="AZ346" s="5">
        <f t="shared" si="116"/>
        <v>4457.4924920239573</v>
      </c>
      <c r="BA346" s="5">
        <f t="shared" si="86"/>
        <v>3935.2538531679452</v>
      </c>
      <c r="BB346" s="35">
        <f t="shared" si="87"/>
        <v>0.56515167019070545</v>
      </c>
      <c r="BC346" s="5">
        <f t="shared" si="88"/>
        <v>522.23863885601213</v>
      </c>
      <c r="BD346" s="35">
        <f t="shared" si="89"/>
        <v>7.5000000000000011E-2</v>
      </c>
      <c r="BE346" s="5">
        <f t="shared" si="117"/>
        <v>557877.07163620566</v>
      </c>
      <c r="BF346" s="5">
        <f t="shared" si="118"/>
        <v>962127.86814396409</v>
      </c>
      <c r="BG346" s="5">
        <f t="shared" si="90"/>
        <v>79622.928363793995</v>
      </c>
      <c r="BH346" s="5">
        <f t="shared" si="91"/>
        <v>1520004.9397801696</v>
      </c>
      <c r="BI346" s="150"/>
      <c r="BJ346" s="2">
        <f t="shared" si="131"/>
        <v>341</v>
      </c>
      <c r="BK346" s="118"/>
      <c r="BL346" s="5">
        <f t="shared" si="119"/>
        <v>81696.05163187797</v>
      </c>
      <c r="BM346" s="5">
        <f t="shared" si="120"/>
        <v>4348.8737853582215</v>
      </c>
      <c r="BN346" s="5">
        <f t="shared" si="92"/>
        <v>3855.2934734156256</v>
      </c>
      <c r="BO346" s="35">
        <f t="shared" si="93"/>
        <v>0.5662883426661881</v>
      </c>
      <c r="BP346" s="5">
        <f t="shared" si="94"/>
        <v>493.58031194259604</v>
      </c>
      <c r="BQ346" s="35">
        <f t="shared" si="95"/>
        <v>7.2499999999999995E-2</v>
      </c>
      <c r="BR346" s="5">
        <f t="shared" si="121"/>
        <v>559659.24184153776</v>
      </c>
      <c r="BS346" s="5">
        <f t="shared" si="122"/>
        <v>923306.71896561584</v>
      </c>
      <c r="BT346" s="5">
        <f t="shared" si="96"/>
        <v>77840.75815846234</v>
      </c>
      <c r="BU346" s="5">
        <f t="shared" si="97"/>
        <v>1482965.9608071535</v>
      </c>
      <c r="BV346" s="150"/>
      <c r="BW346" s="2">
        <f t="shared" si="132"/>
        <v>341</v>
      </c>
      <c r="BX346" s="118"/>
      <c r="BY346" s="5">
        <f t="shared" si="123"/>
        <v>79845.476472491864</v>
      </c>
      <c r="BZ346" s="5">
        <f t="shared" si="124"/>
        <v>4241.3034067672888</v>
      </c>
      <c r="CA346" s="5">
        <f t="shared" si="98"/>
        <v>3775.5381273444195</v>
      </c>
      <c r="CB346" s="35">
        <f t="shared" si="99"/>
        <v>0.56742672884846379</v>
      </c>
      <c r="CC346" s="5">
        <f t="shared" si="100"/>
        <v>465.76527942286924</v>
      </c>
      <c r="CD346" s="35">
        <f t="shared" si="101"/>
        <v>7.0000000000000007E-2</v>
      </c>
      <c r="CE346" s="5">
        <f t="shared" si="125"/>
        <v>561430.06165485235</v>
      </c>
      <c r="CF346" s="5">
        <f t="shared" si="126"/>
        <v>884854.40005279402</v>
      </c>
      <c r="CG346" s="5">
        <f t="shared" si="102"/>
        <v>76069.938345147442</v>
      </c>
      <c r="CH346" s="5">
        <f t="shared" si="103"/>
        <v>1446284.4617076465</v>
      </c>
    </row>
    <row r="347" spans="9:86" ht="14.25" customHeight="1">
      <c r="I347" s="150"/>
      <c r="J347" s="2">
        <f t="shared" si="127"/>
        <v>342</v>
      </c>
      <c r="K347" s="118"/>
      <c r="L347" s="5">
        <f t="shared" si="104"/>
        <v>85031.150871064019</v>
      </c>
      <c r="M347" s="5">
        <f t="shared" si="67"/>
        <v>4789.3246008246488</v>
      </c>
      <c r="N347" s="5">
        <f t="shared" si="68"/>
        <v>4204.7354385860835</v>
      </c>
      <c r="O347" s="35">
        <f t="shared" si="69"/>
        <v>0.59339224209187302</v>
      </c>
      <c r="P347" s="5">
        <f t="shared" si="70"/>
        <v>584.58916223856511</v>
      </c>
      <c r="Q347" s="35">
        <f t="shared" si="71"/>
        <v>8.2500000000000004E-2</v>
      </c>
      <c r="R347" s="5">
        <f t="shared" si="105"/>
        <v>556673.58456752216</v>
      </c>
      <c r="S347" s="5">
        <f t="shared" si="106"/>
        <v>1081275.4289145085</v>
      </c>
      <c r="T347" s="5">
        <f t="shared" si="72"/>
        <v>80826.415432477937</v>
      </c>
      <c r="U347" s="5">
        <f t="shared" si="73"/>
        <v>1637949.0134820307</v>
      </c>
      <c r="V347" s="150"/>
      <c r="W347" s="2">
        <f t="shared" si="128"/>
        <v>342</v>
      </c>
      <c r="X347" s="118"/>
      <c r="Y347" s="5">
        <f t="shared" si="107"/>
        <v>83218.75625794183</v>
      </c>
      <c r="Z347" s="5">
        <f t="shared" si="108"/>
        <v>4677.7491584810314</v>
      </c>
      <c r="AA347" s="5">
        <f t="shared" si="74"/>
        <v>4122.9574500947529</v>
      </c>
      <c r="AB347" s="35">
        <f t="shared" si="75"/>
        <v>0.59452329770207824</v>
      </c>
      <c r="AC347" s="5">
        <f t="shared" si="76"/>
        <v>554.79170838627886</v>
      </c>
      <c r="AD347" s="35">
        <f t="shared" si="77"/>
        <v>7.9999999999999988E-2</v>
      </c>
      <c r="AE347" s="5">
        <f t="shared" si="109"/>
        <v>558404.20119215304</v>
      </c>
      <c r="AF347" s="5">
        <f t="shared" si="110"/>
        <v>1041386.0110083594</v>
      </c>
      <c r="AG347" s="5">
        <f t="shared" si="78"/>
        <v>79095.798807847081</v>
      </c>
      <c r="AH347" s="5">
        <f t="shared" si="79"/>
        <v>1599790.2122005124</v>
      </c>
      <c r="AI347" s="150"/>
      <c r="AJ347" s="2">
        <f t="shared" si="129"/>
        <v>342</v>
      </c>
      <c r="AK347" s="118"/>
      <c r="AL347" s="5">
        <f t="shared" si="111"/>
        <v>81415.806266438536</v>
      </c>
      <c r="AM347" s="5">
        <f t="shared" si="112"/>
        <v>4567.1280654389093</v>
      </c>
      <c r="AN347" s="5">
        <f t="shared" si="80"/>
        <v>4041.3176499681604</v>
      </c>
      <c r="AO347" s="35">
        <f t="shared" si="81"/>
        <v>0.59565597914626323</v>
      </c>
      <c r="AP347" s="5">
        <f t="shared" si="82"/>
        <v>525.81041547074892</v>
      </c>
      <c r="AQ347" s="35">
        <f t="shared" si="83"/>
        <v>7.7500000000000013E-2</v>
      </c>
      <c r="AR347" s="5">
        <f t="shared" si="113"/>
        <v>560125.51138352975</v>
      </c>
      <c r="AS347" s="5">
        <f t="shared" si="114"/>
        <v>1001832.2869965775</v>
      </c>
      <c r="AT347" s="5">
        <f t="shared" si="84"/>
        <v>77374.488616470378</v>
      </c>
      <c r="AU347" s="5">
        <f t="shared" si="85"/>
        <v>1561957.7983801072</v>
      </c>
      <c r="AV347" s="150"/>
      <c r="AW347" s="2">
        <f t="shared" si="130"/>
        <v>342</v>
      </c>
      <c r="AX347" s="118"/>
      <c r="AY347" s="5">
        <f t="shared" si="115"/>
        <v>79622.928363793995</v>
      </c>
      <c r="AZ347" s="5">
        <f t="shared" si="116"/>
        <v>4457.4924920239573</v>
      </c>
      <c r="BA347" s="5">
        <f t="shared" si="86"/>
        <v>3959.8491897502449</v>
      </c>
      <c r="BB347" s="35">
        <f t="shared" si="87"/>
        <v>0.59679028708783743</v>
      </c>
      <c r="BC347" s="5">
        <f t="shared" si="88"/>
        <v>497.64330227371244</v>
      </c>
      <c r="BD347" s="35">
        <f t="shared" si="89"/>
        <v>7.4999999999999997E-2</v>
      </c>
      <c r="BE347" s="5">
        <f t="shared" si="117"/>
        <v>561836.92082595592</v>
      </c>
      <c r="BF347" s="5">
        <f t="shared" si="118"/>
        <v>962625.5114462378</v>
      </c>
      <c r="BG347" s="5">
        <f t="shared" si="90"/>
        <v>75663.079174043756</v>
      </c>
      <c r="BH347" s="5">
        <f t="shared" si="91"/>
        <v>1524462.4322721937</v>
      </c>
      <c r="BI347" s="150"/>
      <c r="BJ347" s="2">
        <f t="shared" si="131"/>
        <v>342</v>
      </c>
      <c r="BK347" s="118"/>
      <c r="BL347" s="5">
        <f t="shared" si="119"/>
        <v>77840.75815846234</v>
      </c>
      <c r="BM347" s="5">
        <f t="shared" si="120"/>
        <v>4348.8737853582215</v>
      </c>
      <c r="BN347" s="5">
        <f t="shared" si="92"/>
        <v>3878.5858714841784</v>
      </c>
      <c r="BO347" s="35">
        <f t="shared" si="93"/>
        <v>0.59792622218634295</v>
      </c>
      <c r="BP347" s="5">
        <f t="shared" si="94"/>
        <v>470.28791387404328</v>
      </c>
      <c r="BQ347" s="35">
        <f t="shared" si="95"/>
        <v>7.2499999999999995E-2</v>
      </c>
      <c r="BR347" s="5">
        <f t="shared" si="121"/>
        <v>563537.82771302189</v>
      </c>
      <c r="BS347" s="5">
        <f t="shared" si="122"/>
        <v>923777.00687948987</v>
      </c>
      <c r="BT347" s="5">
        <f t="shared" si="96"/>
        <v>73962.172286978166</v>
      </c>
      <c r="BU347" s="5">
        <f t="shared" si="97"/>
        <v>1487314.8345925119</v>
      </c>
      <c r="BV347" s="150"/>
      <c r="BW347" s="2">
        <f t="shared" si="132"/>
        <v>342</v>
      </c>
      <c r="BX347" s="118"/>
      <c r="BY347" s="5">
        <f t="shared" si="123"/>
        <v>76069.938345147442</v>
      </c>
      <c r="BZ347" s="5">
        <f t="shared" si="124"/>
        <v>4241.3034067672888</v>
      </c>
      <c r="CA347" s="5">
        <f t="shared" si="98"/>
        <v>3797.5620997539286</v>
      </c>
      <c r="CB347" s="35">
        <f t="shared" si="99"/>
        <v>0.59906378509578662</v>
      </c>
      <c r="CC347" s="5">
        <f t="shared" si="100"/>
        <v>443.74130701336009</v>
      </c>
      <c r="CD347" s="35">
        <f t="shared" si="101"/>
        <v>7.0000000000000007E-2</v>
      </c>
      <c r="CE347" s="5">
        <f t="shared" si="125"/>
        <v>565227.62375460623</v>
      </c>
      <c r="CF347" s="5">
        <f t="shared" si="126"/>
        <v>885298.14135980734</v>
      </c>
      <c r="CG347" s="5">
        <f t="shared" si="102"/>
        <v>72272.37624539352</v>
      </c>
      <c r="CH347" s="5">
        <f t="shared" si="103"/>
        <v>1450525.7651144136</v>
      </c>
    </row>
    <row r="348" spans="9:86" ht="14.25" customHeight="1">
      <c r="I348" s="150"/>
      <c r="J348" s="2">
        <f t="shared" si="127"/>
        <v>343</v>
      </c>
      <c r="K348" s="118"/>
      <c r="L348" s="5">
        <f t="shared" si="104"/>
        <v>80826.415432477937</v>
      </c>
      <c r="M348" s="5">
        <f t="shared" si="67"/>
        <v>4789.3246008246488</v>
      </c>
      <c r="N348" s="5">
        <f t="shared" si="68"/>
        <v>4233.6429947263632</v>
      </c>
      <c r="O348" s="35">
        <f t="shared" si="69"/>
        <v>0.62855337162833336</v>
      </c>
      <c r="P348" s="5">
        <f t="shared" si="70"/>
        <v>555.68160609828578</v>
      </c>
      <c r="Q348" s="35">
        <f t="shared" si="71"/>
        <v>8.249999999999999E-2</v>
      </c>
      <c r="R348" s="5">
        <f t="shared" si="105"/>
        <v>560907.22756224847</v>
      </c>
      <c r="S348" s="5">
        <f t="shared" si="106"/>
        <v>1081831.1105206069</v>
      </c>
      <c r="T348" s="5">
        <f t="shared" si="72"/>
        <v>76592.77243775157</v>
      </c>
      <c r="U348" s="5">
        <f t="shared" si="73"/>
        <v>1642738.3380828553</v>
      </c>
      <c r="V348" s="150"/>
      <c r="W348" s="2">
        <f t="shared" si="128"/>
        <v>343</v>
      </c>
      <c r="X348" s="118"/>
      <c r="Y348" s="5">
        <f t="shared" si="107"/>
        <v>79095.798807847081</v>
      </c>
      <c r="Z348" s="5">
        <f t="shared" si="108"/>
        <v>4677.7491584810314</v>
      </c>
      <c r="AA348" s="5">
        <f t="shared" si="74"/>
        <v>4150.4438330953844</v>
      </c>
      <c r="AB348" s="35">
        <f t="shared" si="75"/>
        <v>0.6296835830451647</v>
      </c>
      <c r="AC348" s="5">
        <f t="shared" si="76"/>
        <v>527.30532538564728</v>
      </c>
      <c r="AD348" s="35">
        <f t="shared" si="77"/>
        <v>8.0000000000000016E-2</v>
      </c>
      <c r="AE348" s="5">
        <f t="shared" si="109"/>
        <v>562554.64502524841</v>
      </c>
      <c r="AF348" s="5">
        <f t="shared" si="110"/>
        <v>1041913.316333745</v>
      </c>
      <c r="AG348" s="5">
        <f t="shared" si="78"/>
        <v>74945.354974751695</v>
      </c>
      <c r="AH348" s="5">
        <f t="shared" si="79"/>
        <v>1604467.9613589933</v>
      </c>
      <c r="AI348" s="150"/>
      <c r="AJ348" s="2">
        <f t="shared" si="129"/>
        <v>343</v>
      </c>
      <c r="AK348" s="118"/>
      <c r="AL348" s="5">
        <f t="shared" si="111"/>
        <v>77374.488616470378</v>
      </c>
      <c r="AM348" s="5">
        <f t="shared" si="112"/>
        <v>4567.1280654389093</v>
      </c>
      <c r="AN348" s="5">
        <f t="shared" si="80"/>
        <v>4067.417826457538</v>
      </c>
      <c r="AO348" s="35">
        <f t="shared" si="81"/>
        <v>0.63081533448869465</v>
      </c>
      <c r="AP348" s="5">
        <f t="shared" si="82"/>
        <v>499.71023898137116</v>
      </c>
      <c r="AQ348" s="35">
        <f t="shared" si="83"/>
        <v>7.7499999999999999E-2</v>
      </c>
      <c r="AR348" s="5">
        <f t="shared" si="113"/>
        <v>564192.92920998728</v>
      </c>
      <c r="AS348" s="5">
        <f t="shared" si="114"/>
        <v>1002331.9972355589</v>
      </c>
      <c r="AT348" s="5">
        <f t="shared" si="84"/>
        <v>73307.070790012847</v>
      </c>
      <c r="AU348" s="5">
        <f t="shared" si="85"/>
        <v>1566524.9264455461</v>
      </c>
      <c r="AV348" s="150"/>
      <c r="AW348" s="2">
        <f t="shared" si="130"/>
        <v>343</v>
      </c>
      <c r="AX348" s="118"/>
      <c r="AY348" s="5">
        <f t="shared" si="115"/>
        <v>75663.079174043756</v>
      </c>
      <c r="AZ348" s="5">
        <f t="shared" si="116"/>
        <v>4457.4924920239573</v>
      </c>
      <c r="BA348" s="5">
        <f t="shared" si="86"/>
        <v>3984.5982471861839</v>
      </c>
      <c r="BB348" s="35">
        <f t="shared" si="87"/>
        <v>0.63194862657185147</v>
      </c>
      <c r="BC348" s="5">
        <f t="shared" si="88"/>
        <v>472.89424483777344</v>
      </c>
      <c r="BD348" s="35">
        <f t="shared" si="89"/>
        <v>7.4999999999999997E-2</v>
      </c>
      <c r="BE348" s="5">
        <f t="shared" si="117"/>
        <v>565821.51907314209</v>
      </c>
      <c r="BF348" s="5">
        <f t="shared" si="118"/>
        <v>963098.4056910756</v>
      </c>
      <c r="BG348" s="5">
        <f t="shared" si="90"/>
        <v>71678.480926857577</v>
      </c>
      <c r="BH348" s="5">
        <f t="shared" si="91"/>
        <v>1528919.9247642178</v>
      </c>
      <c r="BI348" s="150"/>
      <c r="BJ348" s="2">
        <f t="shared" si="131"/>
        <v>343</v>
      </c>
      <c r="BK348" s="118"/>
      <c r="BL348" s="5">
        <f t="shared" si="119"/>
        <v>73962.172286978166</v>
      </c>
      <c r="BM348" s="5">
        <f t="shared" si="120"/>
        <v>4348.8737853582215</v>
      </c>
      <c r="BN348" s="5">
        <f t="shared" si="92"/>
        <v>3902.0189944577287</v>
      </c>
      <c r="BO348" s="35">
        <f t="shared" si="93"/>
        <v>0.63308345990449844</v>
      </c>
      <c r="BP348" s="5">
        <f t="shared" si="94"/>
        <v>446.85479090049307</v>
      </c>
      <c r="BQ348" s="35">
        <f t="shared" si="95"/>
        <v>7.2499999999999995E-2</v>
      </c>
      <c r="BR348" s="5">
        <f t="shared" si="121"/>
        <v>567439.84670747956</v>
      </c>
      <c r="BS348" s="5">
        <f t="shared" si="122"/>
        <v>924223.86167039035</v>
      </c>
      <c r="BT348" s="5">
        <f t="shared" si="96"/>
        <v>70060.153292520437</v>
      </c>
      <c r="BU348" s="5">
        <f t="shared" si="97"/>
        <v>1491663.7083778698</v>
      </c>
      <c r="BV348" s="150"/>
      <c r="BW348" s="2">
        <f t="shared" si="132"/>
        <v>343</v>
      </c>
      <c r="BX348" s="118"/>
      <c r="BY348" s="5">
        <f t="shared" si="123"/>
        <v>72272.37624539352</v>
      </c>
      <c r="BZ348" s="5">
        <f t="shared" si="124"/>
        <v>4241.3034067672888</v>
      </c>
      <c r="CA348" s="5">
        <f t="shared" si="98"/>
        <v>3819.7145453358266</v>
      </c>
      <c r="CB348" s="35">
        <f t="shared" si="99"/>
        <v>0.63421983509157753</v>
      </c>
      <c r="CC348" s="5">
        <f t="shared" si="100"/>
        <v>421.58886143146219</v>
      </c>
      <c r="CD348" s="35">
        <f t="shared" si="101"/>
        <v>7.0000000000000007E-2</v>
      </c>
      <c r="CE348" s="5">
        <f t="shared" si="125"/>
        <v>569047.33829994209</v>
      </c>
      <c r="CF348" s="5">
        <f t="shared" si="126"/>
        <v>885719.7302212388</v>
      </c>
      <c r="CG348" s="5">
        <f t="shared" si="102"/>
        <v>68452.661700057695</v>
      </c>
      <c r="CH348" s="5">
        <f t="shared" si="103"/>
        <v>1454767.0685211809</v>
      </c>
    </row>
    <row r="349" spans="9:86" ht="14.25" customHeight="1">
      <c r="I349" s="150"/>
      <c r="J349" s="2">
        <f t="shared" si="127"/>
        <v>344</v>
      </c>
      <c r="K349" s="118"/>
      <c r="L349" s="5">
        <f t="shared" si="104"/>
        <v>76592.77243775157</v>
      </c>
      <c r="M349" s="5">
        <f t="shared" si="67"/>
        <v>4789.3246008246488</v>
      </c>
      <c r="N349" s="5">
        <f t="shared" si="68"/>
        <v>4262.7492903151069</v>
      </c>
      <c r="O349" s="35">
        <f t="shared" si="69"/>
        <v>0.66785663784862093</v>
      </c>
      <c r="P349" s="5">
        <f t="shared" si="70"/>
        <v>526.57531050954208</v>
      </c>
      <c r="Q349" s="35">
        <f t="shared" si="71"/>
        <v>8.2500000000000018E-2</v>
      </c>
      <c r="R349" s="5">
        <f t="shared" si="105"/>
        <v>565169.97685256356</v>
      </c>
      <c r="S349" s="5">
        <f t="shared" si="106"/>
        <v>1082357.6858311165</v>
      </c>
      <c r="T349" s="5">
        <f t="shared" si="72"/>
        <v>72330.02314743647</v>
      </c>
      <c r="U349" s="5">
        <f t="shared" si="73"/>
        <v>1647527.6626836802</v>
      </c>
      <c r="V349" s="150"/>
      <c r="W349" s="2">
        <f t="shared" si="128"/>
        <v>344</v>
      </c>
      <c r="X349" s="118"/>
      <c r="Y349" s="5">
        <f t="shared" si="107"/>
        <v>74945.354974751695</v>
      </c>
      <c r="Z349" s="5">
        <f t="shared" si="108"/>
        <v>4677.7491584810314</v>
      </c>
      <c r="AA349" s="5">
        <f t="shared" si="74"/>
        <v>4178.1134586493536</v>
      </c>
      <c r="AB349" s="35">
        <f t="shared" si="75"/>
        <v>0.66898557650014467</v>
      </c>
      <c r="AC349" s="5">
        <f t="shared" si="76"/>
        <v>499.63569983167798</v>
      </c>
      <c r="AD349" s="35">
        <f t="shared" si="77"/>
        <v>0.08</v>
      </c>
      <c r="AE349" s="5">
        <f t="shared" si="109"/>
        <v>566732.75848389778</v>
      </c>
      <c r="AF349" s="5">
        <f t="shared" si="110"/>
        <v>1042412.9520335767</v>
      </c>
      <c r="AG349" s="5">
        <f t="shared" si="78"/>
        <v>70767.241516102338</v>
      </c>
      <c r="AH349" s="5">
        <f t="shared" si="79"/>
        <v>1609145.7105174745</v>
      </c>
      <c r="AI349" s="150"/>
      <c r="AJ349" s="2">
        <f t="shared" si="129"/>
        <v>344</v>
      </c>
      <c r="AK349" s="118"/>
      <c r="AL349" s="5">
        <f t="shared" si="111"/>
        <v>73307.070790012847</v>
      </c>
      <c r="AM349" s="5">
        <f t="shared" si="112"/>
        <v>4567.1280654389093</v>
      </c>
      <c r="AN349" s="5">
        <f t="shared" si="80"/>
        <v>4093.6865665867431</v>
      </c>
      <c r="AO349" s="35">
        <f t="shared" si="81"/>
        <v>0.6701159693006512</v>
      </c>
      <c r="AP349" s="5">
        <f t="shared" si="82"/>
        <v>473.44149885216632</v>
      </c>
      <c r="AQ349" s="35">
        <f t="shared" si="83"/>
        <v>7.7499999999999999E-2</v>
      </c>
      <c r="AR349" s="5">
        <f t="shared" si="113"/>
        <v>568286.61577657401</v>
      </c>
      <c r="AS349" s="5">
        <f t="shared" si="114"/>
        <v>1002805.4387344111</v>
      </c>
      <c r="AT349" s="5">
        <f t="shared" si="84"/>
        <v>69213.38422342611</v>
      </c>
      <c r="AU349" s="5">
        <f t="shared" si="85"/>
        <v>1571092.054510985</v>
      </c>
      <c r="AV349" s="150"/>
      <c r="AW349" s="2">
        <f t="shared" si="130"/>
        <v>344</v>
      </c>
      <c r="AX349" s="118"/>
      <c r="AY349" s="5">
        <f t="shared" si="115"/>
        <v>71678.480926857577</v>
      </c>
      <c r="AZ349" s="5">
        <f t="shared" si="116"/>
        <v>4457.4924920239573</v>
      </c>
      <c r="BA349" s="5">
        <f t="shared" si="86"/>
        <v>4009.5019862310974</v>
      </c>
      <c r="BB349" s="35">
        <f t="shared" si="87"/>
        <v>0.6712478168150614</v>
      </c>
      <c r="BC349" s="5">
        <f t="shared" si="88"/>
        <v>447.99050579285984</v>
      </c>
      <c r="BD349" s="35">
        <f t="shared" si="89"/>
        <v>7.4999999999999997E-2</v>
      </c>
      <c r="BE349" s="5">
        <f t="shared" si="117"/>
        <v>569831.02105937316</v>
      </c>
      <c r="BF349" s="5">
        <f t="shared" si="118"/>
        <v>963546.3961968685</v>
      </c>
      <c r="BG349" s="5">
        <f t="shared" si="90"/>
        <v>67668.978940626475</v>
      </c>
      <c r="BH349" s="5">
        <f t="shared" si="91"/>
        <v>1533377.4172562417</v>
      </c>
      <c r="BI349" s="150"/>
      <c r="BJ349" s="2">
        <f t="shared" si="131"/>
        <v>344</v>
      </c>
      <c r="BK349" s="118"/>
      <c r="BL349" s="5">
        <f t="shared" si="119"/>
        <v>70060.153292520437</v>
      </c>
      <c r="BM349" s="5">
        <f t="shared" si="120"/>
        <v>4348.8737853582215</v>
      </c>
      <c r="BN349" s="5">
        <f t="shared" si="92"/>
        <v>3925.5936925492438</v>
      </c>
      <c r="BO349" s="35">
        <f t="shared" si="93"/>
        <v>0.67238111960597213</v>
      </c>
      <c r="BP349" s="5">
        <f t="shared" si="94"/>
        <v>423.28009280897766</v>
      </c>
      <c r="BQ349" s="35">
        <f t="shared" si="95"/>
        <v>7.2499999999999995E-2</v>
      </c>
      <c r="BR349" s="5">
        <f t="shared" si="121"/>
        <v>571365.44040002883</v>
      </c>
      <c r="BS349" s="5">
        <f t="shared" si="122"/>
        <v>924647.14176319935</v>
      </c>
      <c r="BT349" s="5">
        <f t="shared" si="96"/>
        <v>66134.559599971195</v>
      </c>
      <c r="BU349" s="5">
        <f t="shared" si="97"/>
        <v>1496012.5821632282</v>
      </c>
      <c r="BV349" s="150"/>
      <c r="BW349" s="2">
        <f t="shared" si="132"/>
        <v>344</v>
      </c>
      <c r="BX349" s="118"/>
      <c r="BY349" s="5">
        <f t="shared" si="123"/>
        <v>68452.661700057695</v>
      </c>
      <c r="BZ349" s="5">
        <f t="shared" si="124"/>
        <v>4241.3034067672888</v>
      </c>
      <c r="CA349" s="5">
        <f t="shared" si="98"/>
        <v>3841.9962135169521</v>
      </c>
      <c r="CB349" s="35">
        <f t="shared" si="99"/>
        <v>0.67351587823157755</v>
      </c>
      <c r="CC349" s="5">
        <f t="shared" si="100"/>
        <v>399.30719325033658</v>
      </c>
      <c r="CD349" s="35">
        <f t="shared" si="101"/>
        <v>7.0000000000000007E-2</v>
      </c>
      <c r="CE349" s="5">
        <f t="shared" si="125"/>
        <v>572889.33451345901</v>
      </c>
      <c r="CF349" s="5">
        <f t="shared" si="126"/>
        <v>886119.03741448908</v>
      </c>
      <c r="CG349" s="5">
        <f t="shared" si="102"/>
        <v>64610.66548654074</v>
      </c>
      <c r="CH349" s="5">
        <f t="shared" si="103"/>
        <v>1459008.3719279482</v>
      </c>
    </row>
    <row r="350" spans="9:86" ht="14.25" customHeight="1">
      <c r="I350" s="150"/>
      <c r="J350" s="2">
        <f t="shared" si="127"/>
        <v>345</v>
      </c>
      <c r="K350" s="118"/>
      <c r="L350" s="5">
        <f t="shared" si="104"/>
        <v>72330.02314743647</v>
      </c>
      <c r="M350" s="5">
        <f t="shared" si="67"/>
        <v>4789.3246008246488</v>
      </c>
      <c r="N350" s="5">
        <f t="shared" si="68"/>
        <v>4292.0556916860232</v>
      </c>
      <c r="O350" s="35">
        <f t="shared" si="69"/>
        <v>0.71207869234668864</v>
      </c>
      <c r="P350" s="5">
        <f t="shared" si="70"/>
        <v>497.26890913862576</v>
      </c>
      <c r="Q350" s="35">
        <f t="shared" si="71"/>
        <v>8.2500000000000004E-2</v>
      </c>
      <c r="R350" s="5">
        <f t="shared" si="105"/>
        <v>569462.03254424955</v>
      </c>
      <c r="S350" s="5">
        <f t="shared" si="106"/>
        <v>1082854.9547402551</v>
      </c>
      <c r="T350" s="5">
        <f t="shared" si="72"/>
        <v>68037.967455750448</v>
      </c>
      <c r="U350" s="5">
        <f t="shared" si="73"/>
        <v>1652316.9872845048</v>
      </c>
      <c r="V350" s="150"/>
      <c r="W350" s="2">
        <f t="shared" si="128"/>
        <v>345</v>
      </c>
      <c r="X350" s="118"/>
      <c r="Y350" s="5">
        <f t="shared" si="107"/>
        <v>70767.241516102338</v>
      </c>
      <c r="Z350" s="5">
        <f t="shared" si="108"/>
        <v>4677.7491584810314</v>
      </c>
      <c r="AA350" s="5">
        <f t="shared" si="74"/>
        <v>4205.9675483736828</v>
      </c>
      <c r="AB350" s="35">
        <f t="shared" si="75"/>
        <v>0.71320584919224117</v>
      </c>
      <c r="AC350" s="5">
        <f t="shared" si="76"/>
        <v>471.78161010734897</v>
      </c>
      <c r="AD350" s="35">
        <f t="shared" si="77"/>
        <v>0.08</v>
      </c>
      <c r="AE350" s="5">
        <f t="shared" si="109"/>
        <v>570938.72603227152</v>
      </c>
      <c r="AF350" s="5">
        <f t="shared" si="110"/>
        <v>1042884.7336436841</v>
      </c>
      <c r="AG350" s="5">
        <f t="shared" si="78"/>
        <v>66561.273967728659</v>
      </c>
      <c r="AH350" s="5">
        <f t="shared" si="79"/>
        <v>1613823.4596759556</v>
      </c>
      <c r="AI350" s="150"/>
      <c r="AJ350" s="2">
        <f t="shared" si="129"/>
        <v>345</v>
      </c>
      <c r="AK350" s="118"/>
      <c r="AL350" s="5">
        <f t="shared" si="111"/>
        <v>69213.38422342611</v>
      </c>
      <c r="AM350" s="5">
        <f t="shared" si="112"/>
        <v>4567.1280654389093</v>
      </c>
      <c r="AN350" s="5">
        <f t="shared" si="80"/>
        <v>4120.1249589959489</v>
      </c>
      <c r="AO350" s="35">
        <f t="shared" si="81"/>
        <v>0.71433437423534207</v>
      </c>
      <c r="AP350" s="5">
        <f t="shared" si="82"/>
        <v>447.0031064429603</v>
      </c>
      <c r="AQ350" s="35">
        <f t="shared" si="83"/>
        <v>7.7499999999999999E-2</v>
      </c>
      <c r="AR350" s="5">
        <f t="shared" si="113"/>
        <v>572406.74073556997</v>
      </c>
      <c r="AS350" s="5">
        <f t="shared" si="114"/>
        <v>1003252.4418408541</v>
      </c>
      <c r="AT350" s="5">
        <f t="shared" si="84"/>
        <v>65093.259264430162</v>
      </c>
      <c r="AU350" s="5">
        <f t="shared" si="85"/>
        <v>1575659.182576424</v>
      </c>
      <c r="AV350" s="150"/>
      <c r="AW350" s="2">
        <f t="shared" si="130"/>
        <v>345</v>
      </c>
      <c r="AX350" s="118"/>
      <c r="AY350" s="5">
        <f t="shared" si="115"/>
        <v>67668.978940626475</v>
      </c>
      <c r="AZ350" s="5">
        <f t="shared" si="116"/>
        <v>4457.4924920239573</v>
      </c>
      <c r="BA350" s="5">
        <f t="shared" si="86"/>
        <v>4034.5613736450418</v>
      </c>
      <c r="BB350" s="35">
        <f t="shared" si="87"/>
        <v>0.7154642679952381</v>
      </c>
      <c r="BC350" s="5">
        <f t="shared" si="88"/>
        <v>422.93111837891541</v>
      </c>
      <c r="BD350" s="35">
        <f t="shared" si="89"/>
        <v>7.4999999999999997E-2</v>
      </c>
      <c r="BE350" s="5">
        <f t="shared" si="117"/>
        <v>573865.58243301825</v>
      </c>
      <c r="BF350" s="5">
        <f t="shared" si="118"/>
        <v>963969.32731524738</v>
      </c>
      <c r="BG350" s="5">
        <f t="shared" si="90"/>
        <v>63634.417566981436</v>
      </c>
      <c r="BH350" s="5">
        <f t="shared" si="91"/>
        <v>1537834.9097482655</v>
      </c>
      <c r="BI350" s="150"/>
      <c r="BJ350" s="2">
        <f t="shared" si="131"/>
        <v>345</v>
      </c>
      <c r="BK350" s="118"/>
      <c r="BL350" s="5">
        <f t="shared" si="119"/>
        <v>66134.559599971195</v>
      </c>
      <c r="BM350" s="5">
        <f t="shared" si="120"/>
        <v>4348.8737853582215</v>
      </c>
      <c r="BN350" s="5">
        <f t="shared" si="92"/>
        <v>3949.3108211083954</v>
      </c>
      <c r="BO350" s="35">
        <f t="shared" si="93"/>
        <v>0.7165955309895401</v>
      </c>
      <c r="BP350" s="5">
        <f t="shared" si="94"/>
        <v>399.56296424982594</v>
      </c>
      <c r="BQ350" s="35">
        <f t="shared" si="95"/>
        <v>7.2499999999999995E-2</v>
      </c>
      <c r="BR350" s="5">
        <f t="shared" si="121"/>
        <v>575314.75122113724</v>
      </c>
      <c r="BS350" s="5">
        <f t="shared" si="122"/>
        <v>925046.70472744922</v>
      </c>
      <c r="BT350" s="5">
        <f t="shared" si="96"/>
        <v>62185.248778862799</v>
      </c>
      <c r="BU350" s="5">
        <f t="shared" si="97"/>
        <v>1500361.4559485866</v>
      </c>
      <c r="BV350" s="150"/>
      <c r="BW350" s="2">
        <f t="shared" si="132"/>
        <v>345</v>
      </c>
      <c r="BX350" s="118"/>
      <c r="BY350" s="5">
        <f t="shared" si="123"/>
        <v>64610.66548654074</v>
      </c>
      <c r="BZ350" s="5">
        <f t="shared" si="124"/>
        <v>4241.3034067672888</v>
      </c>
      <c r="CA350" s="5">
        <f t="shared" si="98"/>
        <v>3864.4078580958012</v>
      </c>
      <c r="CB350" s="35">
        <f t="shared" si="99"/>
        <v>0.71772816373187964</v>
      </c>
      <c r="CC350" s="5">
        <f t="shared" si="100"/>
        <v>376.89554867148769</v>
      </c>
      <c r="CD350" s="35">
        <f t="shared" si="101"/>
        <v>7.0000000000000007E-2</v>
      </c>
      <c r="CE350" s="5">
        <f t="shared" si="125"/>
        <v>576753.74237155484</v>
      </c>
      <c r="CF350" s="5">
        <f t="shared" si="126"/>
        <v>886495.93296316057</v>
      </c>
      <c r="CG350" s="5">
        <f t="shared" si="102"/>
        <v>60746.257628444939</v>
      </c>
      <c r="CH350" s="5">
        <f t="shared" si="103"/>
        <v>1463249.6753347153</v>
      </c>
    </row>
    <row r="351" spans="9:86" ht="14.25" customHeight="1">
      <c r="I351" s="150"/>
      <c r="J351" s="2">
        <f t="shared" si="127"/>
        <v>346</v>
      </c>
      <c r="K351" s="118"/>
      <c r="L351" s="5">
        <f t="shared" si="104"/>
        <v>68037.967455750448</v>
      </c>
      <c r="M351" s="5">
        <f t="shared" si="67"/>
        <v>4789.3246008246488</v>
      </c>
      <c r="N351" s="5">
        <f t="shared" si="68"/>
        <v>4321.563574566364</v>
      </c>
      <c r="O351" s="35">
        <f t="shared" si="69"/>
        <v>0.76220329374953066</v>
      </c>
      <c r="P351" s="5">
        <f t="shared" si="70"/>
        <v>467.76102625828435</v>
      </c>
      <c r="Q351" s="35">
        <f t="shared" si="71"/>
        <v>8.2500000000000004E-2</v>
      </c>
      <c r="R351" s="5">
        <f t="shared" si="105"/>
        <v>573783.59611881594</v>
      </c>
      <c r="S351" s="5">
        <f t="shared" si="106"/>
        <v>1083322.7157665135</v>
      </c>
      <c r="T351" s="5">
        <f t="shared" si="72"/>
        <v>63716.403881184087</v>
      </c>
      <c r="U351" s="5">
        <f t="shared" si="73"/>
        <v>1657106.3118853294</v>
      </c>
      <c r="V351" s="150"/>
      <c r="W351" s="2">
        <f t="shared" si="128"/>
        <v>346</v>
      </c>
      <c r="X351" s="118"/>
      <c r="Y351" s="5">
        <f t="shared" si="107"/>
        <v>66561.273967728659</v>
      </c>
      <c r="Z351" s="5">
        <f t="shared" si="108"/>
        <v>4677.7491584810314</v>
      </c>
      <c r="AA351" s="5">
        <f t="shared" si="74"/>
        <v>4234.0073320295069</v>
      </c>
      <c r="AB351" s="35">
        <f t="shared" si="75"/>
        <v>0.7633280578281556</v>
      </c>
      <c r="AC351" s="5">
        <f t="shared" si="76"/>
        <v>443.74182645152445</v>
      </c>
      <c r="AD351" s="35">
        <f t="shared" si="77"/>
        <v>0.08</v>
      </c>
      <c r="AE351" s="5">
        <f t="shared" si="109"/>
        <v>575172.73336430104</v>
      </c>
      <c r="AF351" s="5">
        <f t="shared" si="110"/>
        <v>1043328.4754701356</v>
      </c>
      <c r="AG351" s="5">
        <f t="shared" si="78"/>
        <v>62327.266635699154</v>
      </c>
      <c r="AH351" s="5">
        <f t="shared" si="79"/>
        <v>1618501.2088344367</v>
      </c>
      <c r="AI351" s="150"/>
      <c r="AJ351" s="2">
        <f t="shared" si="129"/>
        <v>346</v>
      </c>
      <c r="AK351" s="118"/>
      <c r="AL351" s="5">
        <f t="shared" si="111"/>
        <v>65093.259264430162</v>
      </c>
      <c r="AM351" s="5">
        <f t="shared" si="112"/>
        <v>4567.1280654389093</v>
      </c>
      <c r="AN351" s="5">
        <f t="shared" si="80"/>
        <v>4146.7340993561311</v>
      </c>
      <c r="AO351" s="35">
        <f t="shared" si="81"/>
        <v>0.76445410407441505</v>
      </c>
      <c r="AP351" s="5">
        <f t="shared" si="82"/>
        <v>420.39396608277815</v>
      </c>
      <c r="AQ351" s="35">
        <f t="shared" si="83"/>
        <v>7.7499999999999999E-2</v>
      </c>
      <c r="AR351" s="5">
        <f t="shared" si="113"/>
        <v>576553.47483492608</v>
      </c>
      <c r="AS351" s="5">
        <f t="shared" si="114"/>
        <v>1003672.835806937</v>
      </c>
      <c r="AT351" s="5">
        <f t="shared" si="84"/>
        <v>60946.525165074032</v>
      </c>
      <c r="AU351" s="5">
        <f t="shared" si="85"/>
        <v>1580226.3106418629</v>
      </c>
      <c r="AV351" s="150"/>
      <c r="AW351" s="2">
        <f t="shared" si="130"/>
        <v>346</v>
      </c>
      <c r="AX351" s="118"/>
      <c r="AY351" s="5">
        <f t="shared" si="115"/>
        <v>63634.417566981436</v>
      </c>
      <c r="AZ351" s="5">
        <f t="shared" si="116"/>
        <v>4457.4924920239573</v>
      </c>
      <c r="BA351" s="5">
        <f t="shared" si="86"/>
        <v>4059.7773822303234</v>
      </c>
      <c r="BB351" s="35">
        <f t="shared" si="87"/>
        <v>0.76558143296407388</v>
      </c>
      <c r="BC351" s="5">
        <f t="shared" si="88"/>
        <v>397.71510979363393</v>
      </c>
      <c r="BD351" s="35">
        <f t="shared" si="89"/>
        <v>7.4999999999999997E-2</v>
      </c>
      <c r="BE351" s="5">
        <f t="shared" si="117"/>
        <v>577925.35981524852</v>
      </c>
      <c r="BF351" s="5">
        <f t="shared" si="118"/>
        <v>964367.04242504097</v>
      </c>
      <c r="BG351" s="5">
        <f t="shared" si="90"/>
        <v>59574.640184751115</v>
      </c>
      <c r="BH351" s="5">
        <f t="shared" si="91"/>
        <v>1542292.4022402894</v>
      </c>
      <c r="BI351" s="150"/>
      <c r="BJ351" s="2">
        <f t="shared" si="131"/>
        <v>346</v>
      </c>
      <c r="BK351" s="118"/>
      <c r="BL351" s="5">
        <f t="shared" si="119"/>
        <v>62185.248778862799</v>
      </c>
      <c r="BM351" s="5">
        <f t="shared" si="120"/>
        <v>4348.8737853582215</v>
      </c>
      <c r="BN351" s="5">
        <f t="shared" si="92"/>
        <v>3973.1712406525921</v>
      </c>
      <c r="BO351" s="35">
        <f t="shared" si="93"/>
        <v>0.76671004497190676</v>
      </c>
      <c r="BP351" s="5">
        <f t="shared" si="94"/>
        <v>375.70254470562941</v>
      </c>
      <c r="BQ351" s="35">
        <f t="shared" si="95"/>
        <v>7.2499999999999995E-2</v>
      </c>
      <c r="BR351" s="5">
        <f t="shared" si="121"/>
        <v>579287.9224617898</v>
      </c>
      <c r="BS351" s="5">
        <f t="shared" si="122"/>
        <v>925422.40727215481</v>
      </c>
      <c r="BT351" s="5">
        <f t="shared" si="96"/>
        <v>58212.077538210207</v>
      </c>
      <c r="BU351" s="5">
        <f t="shared" si="97"/>
        <v>1504710.3297339445</v>
      </c>
      <c r="BV351" s="150"/>
      <c r="BW351" s="2">
        <f t="shared" si="132"/>
        <v>346</v>
      </c>
      <c r="BX351" s="118"/>
      <c r="BY351" s="5">
        <f t="shared" si="123"/>
        <v>60746.257628444939</v>
      </c>
      <c r="BZ351" s="5">
        <f t="shared" si="124"/>
        <v>4241.3034067672888</v>
      </c>
      <c r="CA351" s="5">
        <f t="shared" si="98"/>
        <v>3886.9502372680267</v>
      </c>
      <c r="CB351" s="35">
        <f t="shared" si="99"/>
        <v>0.76783994056903282</v>
      </c>
      <c r="CC351" s="5">
        <f t="shared" si="100"/>
        <v>354.35316949926215</v>
      </c>
      <c r="CD351" s="35">
        <f t="shared" si="101"/>
        <v>7.0000000000000007E-2</v>
      </c>
      <c r="CE351" s="5">
        <f t="shared" si="125"/>
        <v>580640.69260882284</v>
      </c>
      <c r="CF351" s="5">
        <f t="shared" si="126"/>
        <v>886850.28613265988</v>
      </c>
      <c r="CG351" s="5">
        <f t="shared" si="102"/>
        <v>56859.30739117691</v>
      </c>
      <c r="CH351" s="5">
        <f t="shared" si="103"/>
        <v>1467490.9787414828</v>
      </c>
    </row>
    <row r="352" spans="9:86" ht="14.25" customHeight="1">
      <c r="I352" s="150"/>
      <c r="J352" s="2">
        <f t="shared" si="127"/>
        <v>347</v>
      </c>
      <c r="K352" s="118"/>
      <c r="L352" s="5">
        <f t="shared" si="104"/>
        <v>63716.403881184087</v>
      </c>
      <c r="M352" s="5">
        <f t="shared" si="67"/>
        <v>4789.3246008246488</v>
      </c>
      <c r="N352" s="5">
        <f t="shared" si="68"/>
        <v>4351.2743241415083</v>
      </c>
      <c r="O352" s="35">
        <f t="shared" si="69"/>
        <v>0.81949527451466309</v>
      </c>
      <c r="P352" s="5">
        <f t="shared" si="70"/>
        <v>438.05027668314062</v>
      </c>
      <c r="Q352" s="35">
        <f t="shared" si="71"/>
        <v>8.2500000000000004E-2</v>
      </c>
      <c r="R352" s="5">
        <f t="shared" si="105"/>
        <v>578134.8704429575</v>
      </c>
      <c r="S352" s="5">
        <f t="shared" si="106"/>
        <v>1083760.7660431967</v>
      </c>
      <c r="T352" s="5">
        <f t="shared" si="72"/>
        <v>59365.129557042579</v>
      </c>
      <c r="U352" s="5">
        <f t="shared" si="73"/>
        <v>1661895.636486154</v>
      </c>
      <c r="V352" s="150"/>
      <c r="W352" s="2">
        <f t="shared" si="128"/>
        <v>347</v>
      </c>
      <c r="X352" s="118"/>
      <c r="Y352" s="5">
        <f t="shared" si="107"/>
        <v>62327.266635699154</v>
      </c>
      <c r="Z352" s="5">
        <f t="shared" si="108"/>
        <v>4677.7491584810314</v>
      </c>
      <c r="AA352" s="5">
        <f t="shared" si="74"/>
        <v>4262.2340475763704</v>
      </c>
      <c r="AB352" s="35">
        <f t="shared" si="75"/>
        <v>0.82061690383228059</v>
      </c>
      <c r="AC352" s="5">
        <f t="shared" si="76"/>
        <v>415.51511090466107</v>
      </c>
      <c r="AD352" s="35">
        <f t="shared" si="77"/>
        <v>0.08</v>
      </c>
      <c r="AE352" s="5">
        <f t="shared" si="109"/>
        <v>579434.96741187735</v>
      </c>
      <c r="AF352" s="5">
        <f t="shared" si="110"/>
        <v>1043743.9905810403</v>
      </c>
      <c r="AG352" s="5">
        <f t="shared" si="78"/>
        <v>58065.032588122784</v>
      </c>
      <c r="AH352" s="5">
        <f t="shared" si="79"/>
        <v>1623178.9579929176</v>
      </c>
      <c r="AI352" s="150"/>
      <c r="AJ352" s="2">
        <f t="shared" si="129"/>
        <v>347</v>
      </c>
      <c r="AK352" s="118"/>
      <c r="AL352" s="5">
        <f t="shared" si="111"/>
        <v>60946.525165074032</v>
      </c>
      <c r="AM352" s="5">
        <f t="shared" si="112"/>
        <v>4567.1280654389093</v>
      </c>
      <c r="AN352" s="5">
        <f t="shared" si="80"/>
        <v>4173.515090414473</v>
      </c>
      <c r="AO352" s="35">
        <f t="shared" si="81"/>
        <v>0.82173972920237515</v>
      </c>
      <c r="AP352" s="5">
        <f t="shared" si="82"/>
        <v>393.61297502443648</v>
      </c>
      <c r="AQ352" s="35">
        <f t="shared" si="83"/>
        <v>7.7499999999999999E-2</v>
      </c>
      <c r="AR352" s="5">
        <f t="shared" si="113"/>
        <v>580726.98992534052</v>
      </c>
      <c r="AS352" s="5">
        <f t="shared" si="114"/>
        <v>1004066.4487819613</v>
      </c>
      <c r="AT352" s="5">
        <f t="shared" si="84"/>
        <v>56773.010074659556</v>
      </c>
      <c r="AU352" s="5">
        <f t="shared" si="85"/>
        <v>1584793.4387073019</v>
      </c>
      <c r="AV352" s="150"/>
      <c r="AW352" s="2">
        <f t="shared" si="130"/>
        <v>347</v>
      </c>
      <c r="AX352" s="118"/>
      <c r="AY352" s="5">
        <f t="shared" si="115"/>
        <v>59574.640184751115</v>
      </c>
      <c r="AZ352" s="5">
        <f t="shared" si="116"/>
        <v>4457.4924920239573</v>
      </c>
      <c r="BA352" s="5">
        <f t="shared" si="86"/>
        <v>4085.1509908692628</v>
      </c>
      <c r="BB352" s="35">
        <f t="shared" si="87"/>
        <v>0.82286375105927889</v>
      </c>
      <c r="BC352" s="5">
        <f t="shared" si="88"/>
        <v>372.34150115469441</v>
      </c>
      <c r="BD352" s="35">
        <f t="shared" si="89"/>
        <v>7.4999999999999983E-2</v>
      </c>
      <c r="BE352" s="5">
        <f t="shared" si="117"/>
        <v>582010.51080611779</v>
      </c>
      <c r="BF352" s="5">
        <f t="shared" si="118"/>
        <v>964739.38392619567</v>
      </c>
      <c r="BG352" s="5">
        <f t="shared" si="90"/>
        <v>55489.489193881855</v>
      </c>
      <c r="BH352" s="5">
        <f t="shared" si="91"/>
        <v>1546749.8947323135</v>
      </c>
      <c r="BI352" s="150"/>
      <c r="BJ352" s="2">
        <f t="shared" si="131"/>
        <v>347</v>
      </c>
      <c r="BK352" s="118"/>
      <c r="BL352" s="5">
        <f t="shared" si="119"/>
        <v>58212.077538210207</v>
      </c>
      <c r="BM352" s="5">
        <f t="shared" si="120"/>
        <v>4348.8737853582215</v>
      </c>
      <c r="BN352" s="5">
        <f t="shared" si="92"/>
        <v>3997.1758168982014</v>
      </c>
      <c r="BO352" s="35">
        <f t="shared" si="93"/>
        <v>0.82398896983694891</v>
      </c>
      <c r="BP352" s="5">
        <f t="shared" si="94"/>
        <v>351.69796846001998</v>
      </c>
      <c r="BQ352" s="35">
        <f t="shared" si="95"/>
        <v>7.2499999999999995E-2</v>
      </c>
      <c r="BR352" s="5">
        <f t="shared" si="121"/>
        <v>583285.09827868803</v>
      </c>
      <c r="BS352" s="5">
        <f t="shared" si="122"/>
        <v>925774.10524061485</v>
      </c>
      <c r="BT352" s="5">
        <f t="shared" si="96"/>
        <v>54214.90172131201</v>
      </c>
      <c r="BU352" s="5">
        <f t="shared" si="97"/>
        <v>1509059.2035193029</v>
      </c>
      <c r="BV352" s="150"/>
      <c r="BW352" s="2">
        <f t="shared" si="132"/>
        <v>347</v>
      </c>
      <c r="BX352" s="118"/>
      <c r="BY352" s="5">
        <f t="shared" si="123"/>
        <v>56859.30739117691</v>
      </c>
      <c r="BZ352" s="5">
        <f t="shared" si="124"/>
        <v>4241.3034067672888</v>
      </c>
      <c r="CA352" s="5">
        <f t="shared" si="98"/>
        <v>3909.6241136520903</v>
      </c>
      <c r="CB352" s="35">
        <f t="shared" si="99"/>
        <v>0.82511538596590706</v>
      </c>
      <c r="CC352" s="5">
        <f t="shared" si="100"/>
        <v>331.67929311519867</v>
      </c>
      <c r="CD352" s="35">
        <f t="shared" si="101"/>
        <v>7.0000000000000007E-2</v>
      </c>
      <c r="CE352" s="5">
        <f t="shared" si="125"/>
        <v>584550.31672247488</v>
      </c>
      <c r="CF352" s="5">
        <f t="shared" si="126"/>
        <v>887181.96542577504</v>
      </c>
      <c r="CG352" s="5">
        <f t="shared" si="102"/>
        <v>52949.683277524819</v>
      </c>
      <c r="CH352" s="5">
        <f t="shared" si="103"/>
        <v>1471732.2821482499</v>
      </c>
    </row>
    <row r="353" spans="9:86" ht="14.25" customHeight="1">
      <c r="I353" s="150"/>
      <c r="J353" s="2">
        <f t="shared" si="127"/>
        <v>348</v>
      </c>
      <c r="K353" s="118"/>
      <c r="L353" s="5">
        <f t="shared" si="104"/>
        <v>59365.129557042579</v>
      </c>
      <c r="M353" s="5">
        <f t="shared" si="67"/>
        <v>4789.3246008246488</v>
      </c>
      <c r="N353" s="5">
        <f t="shared" si="68"/>
        <v>4381.1893351199815</v>
      </c>
      <c r="O353" s="35">
        <f t="shared" si="69"/>
        <v>0.88560864624951896</v>
      </c>
      <c r="P353" s="5">
        <f t="shared" si="70"/>
        <v>408.13526570466775</v>
      </c>
      <c r="Q353" s="35">
        <f t="shared" si="71"/>
        <v>8.2500000000000004E-2</v>
      </c>
      <c r="R353" s="5">
        <f t="shared" si="105"/>
        <v>582516.05977807753</v>
      </c>
      <c r="S353" s="5">
        <f t="shared" si="106"/>
        <v>1084168.9013089014</v>
      </c>
      <c r="T353" s="5">
        <f t="shared" si="72"/>
        <v>54983.940221922596</v>
      </c>
      <c r="U353" s="5">
        <f t="shared" si="73"/>
        <v>1666684.9610869789</v>
      </c>
      <c r="V353" s="150"/>
      <c r="W353" s="2">
        <f t="shared" si="128"/>
        <v>348</v>
      </c>
      <c r="X353" s="118"/>
      <c r="Y353" s="5">
        <f t="shared" si="107"/>
        <v>58065.032588122784</v>
      </c>
      <c r="Z353" s="5">
        <f t="shared" si="108"/>
        <v>4677.7491584810314</v>
      </c>
      <c r="AA353" s="5">
        <f t="shared" si="74"/>
        <v>4290.6489412268793</v>
      </c>
      <c r="AB353" s="35">
        <f t="shared" si="75"/>
        <v>0.88672622746886032</v>
      </c>
      <c r="AC353" s="5">
        <f t="shared" si="76"/>
        <v>387.10021725415191</v>
      </c>
      <c r="AD353" s="35">
        <f t="shared" si="77"/>
        <v>0.08</v>
      </c>
      <c r="AE353" s="5">
        <f t="shared" si="109"/>
        <v>583725.61635310424</v>
      </c>
      <c r="AF353" s="5">
        <f t="shared" si="110"/>
        <v>1044131.0907982944</v>
      </c>
      <c r="AG353" s="5">
        <f t="shared" si="78"/>
        <v>53774.383646895905</v>
      </c>
      <c r="AH353" s="5">
        <f t="shared" si="79"/>
        <v>1627856.7071513985</v>
      </c>
      <c r="AI353" s="150"/>
      <c r="AJ353" s="2">
        <f t="shared" si="129"/>
        <v>348</v>
      </c>
      <c r="AK353" s="118"/>
      <c r="AL353" s="5">
        <f t="shared" si="111"/>
        <v>56773.010074659556</v>
      </c>
      <c r="AM353" s="5">
        <f t="shared" si="112"/>
        <v>4567.1280654389093</v>
      </c>
      <c r="AN353" s="5">
        <f t="shared" si="80"/>
        <v>4200.4690420400666</v>
      </c>
      <c r="AO353" s="35">
        <f t="shared" si="81"/>
        <v>0.88784491853073666</v>
      </c>
      <c r="AP353" s="5">
        <f t="shared" si="82"/>
        <v>366.65902339884298</v>
      </c>
      <c r="AQ353" s="35">
        <f t="shared" si="83"/>
        <v>7.7499999999999999E-2</v>
      </c>
      <c r="AR353" s="5">
        <f t="shared" si="113"/>
        <v>584927.45896738057</v>
      </c>
      <c r="AS353" s="5">
        <f t="shared" si="114"/>
        <v>1004433.1078053602</v>
      </c>
      <c r="AT353" s="5">
        <f t="shared" si="84"/>
        <v>52572.541032619491</v>
      </c>
      <c r="AU353" s="5">
        <f t="shared" si="85"/>
        <v>1589360.5667727408</v>
      </c>
      <c r="AV353" s="150"/>
      <c r="AW353" s="2">
        <f t="shared" si="130"/>
        <v>348</v>
      </c>
      <c r="AX353" s="118"/>
      <c r="AY353" s="5">
        <f t="shared" si="115"/>
        <v>55489.489193881855</v>
      </c>
      <c r="AZ353" s="5">
        <f t="shared" si="116"/>
        <v>4457.4924920239573</v>
      </c>
      <c r="BA353" s="5">
        <f t="shared" si="86"/>
        <v>4110.6831845621955</v>
      </c>
      <c r="BB353" s="35">
        <f t="shared" si="87"/>
        <v>0.88896471982995229</v>
      </c>
      <c r="BC353" s="5">
        <f t="shared" si="88"/>
        <v>346.80930746176153</v>
      </c>
      <c r="BD353" s="35">
        <f t="shared" si="89"/>
        <v>7.4999999999999983E-2</v>
      </c>
      <c r="BE353" s="5">
        <f t="shared" si="117"/>
        <v>586121.19399068004</v>
      </c>
      <c r="BF353" s="5">
        <f t="shared" si="118"/>
        <v>965086.1932336574</v>
      </c>
      <c r="BG353" s="5">
        <f t="shared" si="90"/>
        <v>51378.806009319662</v>
      </c>
      <c r="BH353" s="5">
        <f t="shared" si="91"/>
        <v>1551207.3872243376</v>
      </c>
      <c r="BI353" s="150"/>
      <c r="BJ353" s="2">
        <f t="shared" si="131"/>
        <v>348</v>
      </c>
      <c r="BK353" s="118"/>
      <c r="BL353" s="5">
        <f t="shared" si="119"/>
        <v>54214.90172131201</v>
      </c>
      <c r="BM353" s="5">
        <f t="shared" si="120"/>
        <v>4348.8737853582215</v>
      </c>
      <c r="BN353" s="5">
        <f t="shared" si="92"/>
        <v>4021.3254207919617</v>
      </c>
      <c r="BO353" s="35">
        <f t="shared" si="93"/>
        <v>0.89008563176153521</v>
      </c>
      <c r="BP353" s="5">
        <f t="shared" si="94"/>
        <v>327.54836456626003</v>
      </c>
      <c r="BQ353" s="35">
        <f t="shared" si="95"/>
        <v>7.2499999999999995E-2</v>
      </c>
      <c r="BR353" s="5">
        <f t="shared" si="121"/>
        <v>587306.42369948002</v>
      </c>
      <c r="BS353" s="5">
        <f t="shared" si="122"/>
        <v>926101.65360518114</v>
      </c>
      <c r="BT353" s="5">
        <f t="shared" si="96"/>
        <v>50193.57630052005</v>
      </c>
      <c r="BU353" s="5">
        <f t="shared" si="97"/>
        <v>1513408.0773046613</v>
      </c>
      <c r="BV353" s="150"/>
      <c r="BW353" s="2">
        <f t="shared" si="132"/>
        <v>348</v>
      </c>
      <c r="BX353" s="118"/>
      <c r="BY353" s="5">
        <f t="shared" si="123"/>
        <v>52949.683277524819</v>
      </c>
      <c r="BZ353" s="5">
        <f t="shared" si="124"/>
        <v>4241.3034067672888</v>
      </c>
      <c r="CA353" s="5">
        <f t="shared" si="98"/>
        <v>3932.4302543150607</v>
      </c>
      <c r="CB353" s="35">
        <f t="shared" si="99"/>
        <v>0.89120765471718655</v>
      </c>
      <c r="CC353" s="5">
        <f t="shared" si="100"/>
        <v>308.87315245222811</v>
      </c>
      <c r="CD353" s="35">
        <f t="shared" si="101"/>
        <v>7.0000000000000007E-2</v>
      </c>
      <c r="CE353" s="5">
        <f t="shared" si="125"/>
        <v>588482.7469767899</v>
      </c>
      <c r="CF353" s="5">
        <f t="shared" si="126"/>
        <v>887490.83857822721</v>
      </c>
      <c r="CG353" s="5">
        <f t="shared" si="102"/>
        <v>49017.253023209756</v>
      </c>
      <c r="CH353" s="5">
        <f t="shared" si="103"/>
        <v>1475973.585555017</v>
      </c>
    </row>
    <row r="354" spans="9:86" ht="14.25" customHeight="1">
      <c r="I354" s="150"/>
      <c r="J354" s="2">
        <f t="shared" si="127"/>
        <v>349</v>
      </c>
      <c r="K354" s="118"/>
      <c r="L354" s="5">
        <f t="shared" si="104"/>
        <v>54983.940221922596</v>
      </c>
      <c r="M354" s="5">
        <f t="shared" si="67"/>
        <v>4789.3246008246488</v>
      </c>
      <c r="N354" s="5">
        <f t="shared" si="68"/>
        <v>4411.3100117989306</v>
      </c>
      <c r="O354" s="35">
        <f t="shared" si="69"/>
        <v>0.96274875769054491</v>
      </c>
      <c r="P354" s="5">
        <f t="shared" si="70"/>
        <v>378.01458902571784</v>
      </c>
      <c r="Q354" s="35">
        <f t="shared" si="71"/>
        <v>8.2500000000000004E-2</v>
      </c>
      <c r="R354" s="5">
        <f t="shared" si="105"/>
        <v>586927.36978987651</v>
      </c>
      <c r="S354" s="5">
        <f t="shared" si="106"/>
        <v>1084546.915897927</v>
      </c>
      <c r="T354" s="5">
        <f t="shared" si="72"/>
        <v>50572.630210123665</v>
      </c>
      <c r="U354" s="5">
        <f t="shared" si="73"/>
        <v>1671474.2856878035</v>
      </c>
      <c r="V354" s="150"/>
      <c r="W354" s="2">
        <f t="shared" si="128"/>
        <v>349</v>
      </c>
      <c r="X354" s="118"/>
      <c r="Y354" s="5">
        <f t="shared" si="107"/>
        <v>53774.383646895905</v>
      </c>
      <c r="Z354" s="5">
        <f t="shared" si="108"/>
        <v>4677.7491584810314</v>
      </c>
      <c r="AA354" s="5">
        <f t="shared" si="74"/>
        <v>4319.2532675017255</v>
      </c>
      <c r="AB354" s="35">
        <f t="shared" si="75"/>
        <v>0.96386114902523146</v>
      </c>
      <c r="AC354" s="5">
        <f t="shared" si="76"/>
        <v>358.49589097930607</v>
      </c>
      <c r="AD354" s="35">
        <f t="shared" si="77"/>
        <v>0.08</v>
      </c>
      <c r="AE354" s="5">
        <f t="shared" si="109"/>
        <v>588044.86962060595</v>
      </c>
      <c r="AF354" s="5">
        <f t="shared" si="110"/>
        <v>1044489.5866892737</v>
      </c>
      <c r="AG354" s="5">
        <f t="shared" si="78"/>
        <v>49455.130379394177</v>
      </c>
      <c r="AH354" s="5">
        <f t="shared" si="79"/>
        <v>1632534.4563098797</v>
      </c>
      <c r="AI354" s="150"/>
      <c r="AJ354" s="2">
        <f t="shared" si="129"/>
        <v>349</v>
      </c>
      <c r="AK354" s="118"/>
      <c r="AL354" s="5">
        <f t="shared" si="111"/>
        <v>52572.541032619491</v>
      </c>
      <c r="AM354" s="5">
        <f t="shared" si="112"/>
        <v>4567.1280654389093</v>
      </c>
      <c r="AN354" s="5">
        <f t="shared" si="80"/>
        <v>4227.5970712699082</v>
      </c>
      <c r="AO354" s="35">
        <f t="shared" si="81"/>
        <v>0.96497456388425129</v>
      </c>
      <c r="AP354" s="5">
        <f t="shared" si="82"/>
        <v>339.53099416900085</v>
      </c>
      <c r="AQ354" s="35">
        <f t="shared" si="83"/>
        <v>7.7499999999999986E-2</v>
      </c>
      <c r="AR354" s="5">
        <f t="shared" si="113"/>
        <v>589155.05603865045</v>
      </c>
      <c r="AS354" s="5">
        <f t="shared" si="114"/>
        <v>1004772.6387995292</v>
      </c>
      <c r="AT354" s="5">
        <f t="shared" si="84"/>
        <v>48344.943961349585</v>
      </c>
      <c r="AU354" s="5">
        <f t="shared" si="85"/>
        <v>1593927.6948381797</v>
      </c>
      <c r="AV354" s="150"/>
      <c r="AW354" s="2">
        <f t="shared" si="130"/>
        <v>349</v>
      </c>
      <c r="AX354" s="118"/>
      <c r="AY354" s="5">
        <f t="shared" si="115"/>
        <v>51378.806009319662</v>
      </c>
      <c r="AZ354" s="5">
        <f t="shared" si="116"/>
        <v>4457.4924920239573</v>
      </c>
      <c r="BA354" s="5">
        <f t="shared" si="86"/>
        <v>4136.3749544657094</v>
      </c>
      <c r="BB354" s="35">
        <f t="shared" si="87"/>
        <v>0.96608900262464026</v>
      </c>
      <c r="BC354" s="5">
        <f t="shared" si="88"/>
        <v>321.11753755824788</v>
      </c>
      <c r="BD354" s="35">
        <f t="shared" si="89"/>
        <v>7.4999999999999997E-2</v>
      </c>
      <c r="BE354" s="5">
        <f t="shared" si="117"/>
        <v>590257.5689451457</v>
      </c>
      <c r="BF354" s="5">
        <f t="shared" si="118"/>
        <v>965407.31077121559</v>
      </c>
      <c r="BG354" s="5">
        <f t="shared" si="90"/>
        <v>47242.431054853951</v>
      </c>
      <c r="BH354" s="5">
        <f t="shared" si="91"/>
        <v>1555664.8797163614</v>
      </c>
      <c r="BI354" s="150"/>
      <c r="BJ354" s="2">
        <f t="shared" si="131"/>
        <v>349</v>
      </c>
      <c r="BK354" s="118"/>
      <c r="BL354" s="5">
        <f t="shared" si="119"/>
        <v>50193.57630052005</v>
      </c>
      <c r="BM354" s="5">
        <f t="shared" si="120"/>
        <v>4348.8737853582215</v>
      </c>
      <c r="BN354" s="5">
        <f t="shared" si="92"/>
        <v>4045.6209285425793</v>
      </c>
      <c r="BO354" s="35">
        <f t="shared" si="93"/>
        <v>0.9672044656042561</v>
      </c>
      <c r="BP354" s="5">
        <f t="shared" si="94"/>
        <v>303.25285681564196</v>
      </c>
      <c r="BQ354" s="35">
        <f t="shared" si="95"/>
        <v>7.2499999999999995E-2</v>
      </c>
      <c r="BR354" s="5">
        <f t="shared" si="121"/>
        <v>591352.04462802259</v>
      </c>
      <c r="BS354" s="5">
        <f t="shared" si="122"/>
        <v>926404.90646199684</v>
      </c>
      <c r="BT354" s="5">
        <f t="shared" si="96"/>
        <v>46147.95537197747</v>
      </c>
      <c r="BU354" s="5">
        <f t="shared" si="97"/>
        <v>1517756.9510900194</v>
      </c>
      <c r="BV354" s="150"/>
      <c r="BW354" s="2">
        <f t="shared" si="132"/>
        <v>349</v>
      </c>
      <c r="BX354" s="118"/>
      <c r="BY354" s="5">
        <f t="shared" si="123"/>
        <v>49017.253023209756</v>
      </c>
      <c r="BZ354" s="5">
        <f t="shared" si="124"/>
        <v>4241.3034067672888</v>
      </c>
      <c r="CA354" s="5">
        <f t="shared" si="98"/>
        <v>3955.3694307985652</v>
      </c>
      <c r="CB354" s="35">
        <f t="shared" si="99"/>
        <v>0.96832095317761457</v>
      </c>
      <c r="CC354" s="5">
        <f t="shared" si="100"/>
        <v>285.93397596872359</v>
      </c>
      <c r="CD354" s="35">
        <f t="shared" si="101"/>
        <v>7.0000000000000007E-2</v>
      </c>
      <c r="CE354" s="5">
        <f t="shared" si="125"/>
        <v>592438.11640758847</v>
      </c>
      <c r="CF354" s="5">
        <f t="shared" si="126"/>
        <v>887776.77255419595</v>
      </c>
      <c r="CG354" s="5">
        <f t="shared" si="102"/>
        <v>45061.883592411192</v>
      </c>
      <c r="CH354" s="5">
        <f t="shared" si="103"/>
        <v>1480214.8889617845</v>
      </c>
    </row>
    <row r="355" spans="9:86" ht="14.25" customHeight="1">
      <c r="I355" s="150"/>
      <c r="J355" s="2">
        <f t="shared" si="127"/>
        <v>350</v>
      </c>
      <c r="K355" s="118"/>
      <c r="L355" s="5">
        <f t="shared" si="104"/>
        <v>50572.630210123665</v>
      </c>
      <c r="M355" s="5">
        <f t="shared" si="67"/>
        <v>4789.3246008246488</v>
      </c>
      <c r="N355" s="5">
        <f t="shared" si="68"/>
        <v>4441.6377681300482</v>
      </c>
      <c r="O355" s="35">
        <f t="shared" si="69"/>
        <v>1.0539229024890822</v>
      </c>
      <c r="P355" s="5">
        <f t="shared" si="70"/>
        <v>347.68683269460018</v>
      </c>
      <c r="Q355" s="35">
        <f t="shared" si="71"/>
        <v>8.2500000000000004E-2</v>
      </c>
      <c r="R355" s="5">
        <f t="shared" si="105"/>
        <v>591369.00755800656</v>
      </c>
      <c r="S355" s="5">
        <f t="shared" si="106"/>
        <v>1084894.6027306216</v>
      </c>
      <c r="T355" s="5">
        <f t="shared" si="72"/>
        <v>46130.992441993614</v>
      </c>
      <c r="U355" s="5">
        <f t="shared" si="73"/>
        <v>1676263.6102886281</v>
      </c>
      <c r="V355" s="150"/>
      <c r="W355" s="2">
        <f t="shared" si="128"/>
        <v>350</v>
      </c>
      <c r="X355" s="118"/>
      <c r="Y355" s="5">
        <f t="shared" si="107"/>
        <v>49455.130379394177</v>
      </c>
      <c r="Z355" s="5">
        <f t="shared" si="108"/>
        <v>4677.7491584810314</v>
      </c>
      <c r="AA355" s="5">
        <f t="shared" si="74"/>
        <v>4348.0482892850705</v>
      </c>
      <c r="AB355" s="35">
        <f t="shared" si="75"/>
        <v>1.0550286506404718</v>
      </c>
      <c r="AC355" s="5">
        <f t="shared" si="76"/>
        <v>329.70086919596122</v>
      </c>
      <c r="AD355" s="35">
        <f t="shared" si="77"/>
        <v>0.08</v>
      </c>
      <c r="AE355" s="5">
        <f t="shared" si="109"/>
        <v>592392.917909891</v>
      </c>
      <c r="AF355" s="5">
        <f t="shared" si="110"/>
        <v>1044819.2875584697</v>
      </c>
      <c r="AG355" s="5">
        <f t="shared" si="78"/>
        <v>45107.082090109107</v>
      </c>
      <c r="AH355" s="5">
        <f t="shared" si="79"/>
        <v>1637212.2054683608</v>
      </c>
      <c r="AI355" s="150"/>
      <c r="AJ355" s="2">
        <f t="shared" si="129"/>
        <v>350</v>
      </c>
      <c r="AK355" s="118"/>
      <c r="AL355" s="5">
        <f t="shared" si="111"/>
        <v>48344.943961349585</v>
      </c>
      <c r="AM355" s="5">
        <f t="shared" si="112"/>
        <v>4567.1280654389093</v>
      </c>
      <c r="AN355" s="5">
        <f t="shared" si="80"/>
        <v>4254.9003023551932</v>
      </c>
      <c r="AO355" s="35">
        <f t="shared" si="81"/>
        <v>1.0561353358705388</v>
      </c>
      <c r="AP355" s="5">
        <f t="shared" si="82"/>
        <v>312.22776308371607</v>
      </c>
      <c r="AQ355" s="35">
        <f t="shared" si="83"/>
        <v>7.7499999999999999E-2</v>
      </c>
      <c r="AR355" s="5">
        <f t="shared" si="113"/>
        <v>593409.95634100563</v>
      </c>
      <c r="AS355" s="5">
        <f t="shared" si="114"/>
        <v>1005084.8665626129</v>
      </c>
      <c r="AT355" s="5">
        <f t="shared" si="84"/>
        <v>44090.043658994393</v>
      </c>
      <c r="AU355" s="5">
        <f t="shared" si="85"/>
        <v>1598494.8229036187</v>
      </c>
      <c r="AV355" s="150"/>
      <c r="AW355" s="2">
        <f t="shared" si="130"/>
        <v>350</v>
      </c>
      <c r="AX355" s="118"/>
      <c r="AY355" s="5">
        <f t="shared" si="115"/>
        <v>47242.431054853951</v>
      </c>
      <c r="AZ355" s="5">
        <f t="shared" si="116"/>
        <v>4457.4924920239573</v>
      </c>
      <c r="BA355" s="5">
        <f t="shared" si="86"/>
        <v>4162.2272979311201</v>
      </c>
      <c r="BB355" s="35">
        <f t="shared" si="87"/>
        <v>1.0572429585001561</v>
      </c>
      <c r="BC355" s="5">
        <f t="shared" si="88"/>
        <v>295.26519409283719</v>
      </c>
      <c r="BD355" s="35">
        <f t="shared" si="89"/>
        <v>7.5000000000000011E-2</v>
      </c>
      <c r="BE355" s="5">
        <f t="shared" si="117"/>
        <v>594419.79624307679</v>
      </c>
      <c r="BF355" s="5">
        <f t="shared" si="118"/>
        <v>965702.57596530847</v>
      </c>
      <c r="BG355" s="5">
        <f t="shared" si="90"/>
        <v>43080.203756922827</v>
      </c>
      <c r="BH355" s="5">
        <f t="shared" si="91"/>
        <v>1560122.3722083853</v>
      </c>
      <c r="BI355" s="150"/>
      <c r="BJ355" s="2">
        <f t="shared" si="131"/>
        <v>350</v>
      </c>
      <c r="BK355" s="118"/>
      <c r="BL355" s="5">
        <f t="shared" si="119"/>
        <v>46147.95537197747</v>
      </c>
      <c r="BM355" s="5">
        <f t="shared" si="120"/>
        <v>4348.8737853582215</v>
      </c>
      <c r="BN355" s="5">
        <f t="shared" si="92"/>
        <v>4070.0632216525241</v>
      </c>
      <c r="BO355" s="35">
        <f t="shared" si="93"/>
        <v>1.0583515188516452</v>
      </c>
      <c r="BP355" s="5">
        <f t="shared" si="94"/>
        <v>278.81056370569723</v>
      </c>
      <c r="BQ355" s="35">
        <f t="shared" si="95"/>
        <v>7.2500000000000009E-2</v>
      </c>
      <c r="BR355" s="5">
        <f t="shared" si="121"/>
        <v>595422.10784967511</v>
      </c>
      <c r="BS355" s="5">
        <f t="shared" si="122"/>
        <v>926683.71702570259</v>
      </c>
      <c r="BT355" s="5">
        <f t="shared" si="96"/>
        <v>42077.892150324944</v>
      </c>
      <c r="BU355" s="5">
        <f t="shared" si="97"/>
        <v>1522105.8248753776</v>
      </c>
      <c r="BV355" s="150"/>
      <c r="BW355" s="2">
        <f t="shared" si="132"/>
        <v>350</v>
      </c>
      <c r="BX355" s="118"/>
      <c r="BY355" s="5">
        <f t="shared" si="123"/>
        <v>45061.883592411192</v>
      </c>
      <c r="BZ355" s="5">
        <f t="shared" si="124"/>
        <v>4241.3034067672888</v>
      </c>
      <c r="CA355" s="5">
        <f t="shared" si="98"/>
        <v>3978.4424191448902</v>
      </c>
      <c r="CB355" s="35">
        <f t="shared" si="99"/>
        <v>1.0594610172438226</v>
      </c>
      <c r="CC355" s="5">
        <f t="shared" si="100"/>
        <v>262.86098762239862</v>
      </c>
      <c r="CD355" s="35">
        <f t="shared" si="101"/>
        <v>7.0000000000000007E-2</v>
      </c>
      <c r="CE355" s="5">
        <f t="shared" si="125"/>
        <v>596416.55882673338</v>
      </c>
      <c r="CF355" s="5">
        <f t="shared" si="126"/>
        <v>888039.63354181836</v>
      </c>
      <c r="CG355" s="5">
        <f t="shared" si="102"/>
        <v>41083.441173266299</v>
      </c>
      <c r="CH355" s="5">
        <f t="shared" si="103"/>
        <v>1484456.1923685516</v>
      </c>
    </row>
    <row r="356" spans="9:86" ht="14.25" customHeight="1">
      <c r="I356" s="150"/>
      <c r="J356" s="2">
        <f t="shared" si="127"/>
        <v>351</v>
      </c>
      <c r="K356" s="118"/>
      <c r="L356" s="5">
        <f t="shared" si="104"/>
        <v>46130.992441993614</v>
      </c>
      <c r="M356" s="5">
        <f t="shared" si="67"/>
        <v>4789.3246008246488</v>
      </c>
      <c r="N356" s="5">
        <f t="shared" si="68"/>
        <v>4472.1740277859426</v>
      </c>
      <c r="O356" s="35">
        <f t="shared" si="69"/>
        <v>1.1633412916687742</v>
      </c>
      <c r="P356" s="5">
        <f t="shared" si="70"/>
        <v>317.15057303870611</v>
      </c>
      <c r="Q356" s="35">
        <f t="shared" si="71"/>
        <v>8.2500000000000004E-2</v>
      </c>
      <c r="R356" s="5">
        <f t="shared" si="105"/>
        <v>595841.18158579245</v>
      </c>
      <c r="S356" s="5">
        <f t="shared" si="106"/>
        <v>1085211.7533036603</v>
      </c>
      <c r="T356" s="5">
        <f t="shared" si="72"/>
        <v>41658.818414207672</v>
      </c>
      <c r="U356" s="5">
        <f t="shared" si="73"/>
        <v>1681052.9348894528</v>
      </c>
      <c r="V356" s="150"/>
      <c r="W356" s="2">
        <f t="shared" si="128"/>
        <v>351</v>
      </c>
      <c r="X356" s="118"/>
      <c r="Y356" s="5">
        <f t="shared" si="107"/>
        <v>45107.082090109107</v>
      </c>
      <c r="Z356" s="5">
        <f t="shared" si="108"/>
        <v>4677.7491584810314</v>
      </c>
      <c r="AA356" s="5">
        <f t="shared" si="74"/>
        <v>4377.0352778803044</v>
      </c>
      <c r="AB356" s="35">
        <f t="shared" si="75"/>
        <v>1.1644385072312402</v>
      </c>
      <c r="AC356" s="5">
        <f t="shared" si="76"/>
        <v>300.71388060072741</v>
      </c>
      <c r="AD356" s="35">
        <f t="shared" si="77"/>
        <v>0.08</v>
      </c>
      <c r="AE356" s="5">
        <f t="shared" si="109"/>
        <v>596769.95318777126</v>
      </c>
      <c r="AF356" s="5">
        <f t="shared" si="110"/>
        <v>1045120.0014390704</v>
      </c>
      <c r="AG356" s="5">
        <f t="shared" si="78"/>
        <v>40730.0468122288</v>
      </c>
      <c r="AH356" s="5">
        <f t="shared" si="79"/>
        <v>1641889.9546268417</v>
      </c>
      <c r="AI356" s="150"/>
      <c r="AJ356" s="2">
        <f t="shared" si="129"/>
        <v>351</v>
      </c>
      <c r="AK356" s="118"/>
      <c r="AL356" s="5">
        <f t="shared" si="111"/>
        <v>44090.043658994393</v>
      </c>
      <c r="AM356" s="5">
        <f t="shared" si="112"/>
        <v>4567.1280654389093</v>
      </c>
      <c r="AN356" s="5">
        <f t="shared" si="80"/>
        <v>4282.3798668079035</v>
      </c>
      <c r="AO356" s="35">
        <f t="shared" si="81"/>
        <v>1.1655365732714931</v>
      </c>
      <c r="AP356" s="5">
        <f t="shared" si="82"/>
        <v>284.74819863100544</v>
      </c>
      <c r="AQ356" s="35">
        <f t="shared" si="83"/>
        <v>7.7499999999999999E-2</v>
      </c>
      <c r="AR356" s="5">
        <f t="shared" si="113"/>
        <v>597692.33620781358</v>
      </c>
      <c r="AS356" s="5">
        <f t="shared" si="114"/>
        <v>1005369.6147612439</v>
      </c>
      <c r="AT356" s="5">
        <f t="shared" si="84"/>
        <v>39807.663792186489</v>
      </c>
      <c r="AU356" s="5">
        <f t="shared" si="85"/>
        <v>1603061.9509690576</v>
      </c>
      <c r="AV356" s="150"/>
      <c r="AW356" s="2">
        <f t="shared" si="130"/>
        <v>351</v>
      </c>
      <c r="AX356" s="118"/>
      <c r="AY356" s="5">
        <f t="shared" si="115"/>
        <v>43080.203756922827</v>
      </c>
      <c r="AZ356" s="5">
        <f t="shared" si="116"/>
        <v>4457.4924920239573</v>
      </c>
      <c r="BA356" s="5">
        <f t="shared" si="86"/>
        <v>4188.2412185431895</v>
      </c>
      <c r="BB356" s="35">
        <f t="shared" si="87"/>
        <v>1.1666354900756906</v>
      </c>
      <c r="BC356" s="5">
        <f t="shared" si="88"/>
        <v>269.25127348076762</v>
      </c>
      <c r="BD356" s="35">
        <f t="shared" si="89"/>
        <v>7.4999999999999983E-2</v>
      </c>
      <c r="BE356" s="5">
        <f t="shared" si="117"/>
        <v>598608.03746161994</v>
      </c>
      <c r="BF356" s="5">
        <f t="shared" si="118"/>
        <v>965971.82723878918</v>
      </c>
      <c r="BG356" s="5">
        <f t="shared" si="90"/>
        <v>38891.962538379637</v>
      </c>
      <c r="BH356" s="5">
        <f t="shared" si="91"/>
        <v>1564579.8647004091</v>
      </c>
      <c r="BI356" s="150"/>
      <c r="BJ356" s="2">
        <f t="shared" si="131"/>
        <v>351</v>
      </c>
      <c r="BK356" s="118"/>
      <c r="BL356" s="5">
        <f t="shared" si="119"/>
        <v>42077.892150324944</v>
      </c>
      <c r="BM356" s="5">
        <f t="shared" si="120"/>
        <v>4348.8737853582215</v>
      </c>
      <c r="BN356" s="5">
        <f t="shared" si="92"/>
        <v>4094.6531869500081</v>
      </c>
      <c r="BO356" s="35">
        <f t="shared" si="93"/>
        <v>1.1677352579321312</v>
      </c>
      <c r="BP356" s="5">
        <f t="shared" si="94"/>
        <v>254.22059840821319</v>
      </c>
      <c r="BQ356" s="35">
        <f t="shared" si="95"/>
        <v>7.2499999999999995E-2</v>
      </c>
      <c r="BR356" s="5">
        <f t="shared" si="121"/>
        <v>599516.76103662513</v>
      </c>
      <c r="BS356" s="5">
        <f t="shared" si="122"/>
        <v>926937.93762411084</v>
      </c>
      <c r="BT356" s="5">
        <f t="shared" si="96"/>
        <v>37983.238963374934</v>
      </c>
      <c r="BU356" s="5">
        <f t="shared" si="97"/>
        <v>1526454.698660736</v>
      </c>
      <c r="BV356" s="150"/>
      <c r="BW356" s="2">
        <f t="shared" si="132"/>
        <v>351</v>
      </c>
      <c r="BX356" s="118"/>
      <c r="BY356" s="5">
        <f t="shared" si="123"/>
        <v>41083.441173266299</v>
      </c>
      <c r="BZ356" s="5">
        <f t="shared" si="124"/>
        <v>4241.3034067672888</v>
      </c>
      <c r="CA356" s="5">
        <f t="shared" si="98"/>
        <v>4001.6499999232356</v>
      </c>
      <c r="CB356" s="35">
        <f t="shared" si="99"/>
        <v>1.1688358771252623</v>
      </c>
      <c r="CC356" s="5">
        <f t="shared" si="100"/>
        <v>239.65340684405342</v>
      </c>
      <c r="CD356" s="35">
        <f t="shared" si="101"/>
        <v>7.0000000000000007E-2</v>
      </c>
      <c r="CE356" s="5">
        <f t="shared" si="125"/>
        <v>600418.20882665657</v>
      </c>
      <c r="CF356" s="5">
        <f t="shared" si="126"/>
        <v>888279.28694866237</v>
      </c>
      <c r="CG356" s="5">
        <f t="shared" si="102"/>
        <v>37081.791173343066</v>
      </c>
      <c r="CH356" s="5">
        <f t="shared" si="103"/>
        <v>1488697.4957753189</v>
      </c>
    </row>
    <row r="357" spans="9:86" ht="14.25" customHeight="1">
      <c r="I357" s="150"/>
      <c r="J357" s="2">
        <f t="shared" si="127"/>
        <v>352</v>
      </c>
      <c r="K357" s="118"/>
      <c r="L357" s="5">
        <f t="shared" si="104"/>
        <v>41658.818414207672</v>
      </c>
      <c r="M357" s="5">
        <f t="shared" si="67"/>
        <v>4789.3246008246488</v>
      </c>
      <c r="N357" s="5">
        <f t="shared" si="68"/>
        <v>4502.9202242269712</v>
      </c>
      <c r="O357" s="35">
        <f t="shared" si="69"/>
        <v>1.2970853410545866</v>
      </c>
      <c r="P357" s="5">
        <f t="shared" si="70"/>
        <v>286.40437659767775</v>
      </c>
      <c r="Q357" s="35">
        <f t="shared" si="71"/>
        <v>8.2500000000000004E-2</v>
      </c>
      <c r="R357" s="5">
        <f t="shared" si="105"/>
        <v>600344.10181001946</v>
      </c>
      <c r="S357" s="5">
        <f t="shared" si="106"/>
        <v>1085498.1576802579</v>
      </c>
      <c r="T357" s="5">
        <f t="shared" si="72"/>
        <v>37155.898189980697</v>
      </c>
      <c r="U357" s="5">
        <f t="shared" si="73"/>
        <v>1685842.2594902774</v>
      </c>
      <c r="V357" s="150"/>
      <c r="W357" s="2">
        <f t="shared" si="128"/>
        <v>352</v>
      </c>
      <c r="X357" s="118"/>
      <c r="Y357" s="5">
        <f t="shared" si="107"/>
        <v>40730.0468122288</v>
      </c>
      <c r="Z357" s="5">
        <f t="shared" si="108"/>
        <v>4677.7491584810314</v>
      </c>
      <c r="AA357" s="5">
        <f t="shared" si="74"/>
        <v>4406.2155130661722</v>
      </c>
      <c r="AB357" s="35">
        <f t="shared" si="75"/>
        <v>1.2981715047015117</v>
      </c>
      <c r="AC357" s="5">
        <f t="shared" si="76"/>
        <v>271.53364541485871</v>
      </c>
      <c r="AD357" s="35">
        <f t="shared" si="77"/>
        <v>8.0000000000000016E-2</v>
      </c>
      <c r="AE357" s="5">
        <f t="shared" si="109"/>
        <v>601176.16870083741</v>
      </c>
      <c r="AF357" s="5">
        <f t="shared" si="110"/>
        <v>1045391.5350844853</v>
      </c>
      <c r="AG357" s="5">
        <f t="shared" si="78"/>
        <v>36323.83129916263</v>
      </c>
      <c r="AH357" s="5">
        <f t="shared" si="79"/>
        <v>1646567.7037853226</v>
      </c>
      <c r="AI357" s="150"/>
      <c r="AJ357" s="2">
        <f t="shared" si="129"/>
        <v>352</v>
      </c>
      <c r="AK357" s="118"/>
      <c r="AL357" s="5">
        <f t="shared" si="111"/>
        <v>39807.663792186489</v>
      </c>
      <c r="AM357" s="5">
        <f t="shared" si="112"/>
        <v>4567.1280654389093</v>
      </c>
      <c r="AN357" s="5">
        <f t="shared" si="80"/>
        <v>4310.0369034477053</v>
      </c>
      <c r="AO357" s="35">
        <f t="shared" si="81"/>
        <v>1.299258432028966</v>
      </c>
      <c r="AP357" s="5">
        <f t="shared" si="82"/>
        <v>257.09116199120439</v>
      </c>
      <c r="AQ357" s="35">
        <f t="shared" si="83"/>
        <v>7.7499999999999986E-2</v>
      </c>
      <c r="AR357" s="5">
        <f t="shared" si="113"/>
        <v>602002.37311126129</v>
      </c>
      <c r="AS357" s="5">
        <f t="shared" si="114"/>
        <v>1005626.7059232352</v>
      </c>
      <c r="AT357" s="5">
        <f t="shared" si="84"/>
        <v>35497.626888738785</v>
      </c>
      <c r="AU357" s="5">
        <f t="shared" si="85"/>
        <v>1607629.0790344966</v>
      </c>
      <c r="AV357" s="150"/>
      <c r="AW357" s="2">
        <f t="shared" si="130"/>
        <v>352</v>
      </c>
      <c r="AX357" s="118"/>
      <c r="AY357" s="5">
        <f t="shared" si="115"/>
        <v>38891.962538379637</v>
      </c>
      <c r="AZ357" s="5">
        <f t="shared" si="116"/>
        <v>4457.4924920239573</v>
      </c>
      <c r="BA357" s="5">
        <f t="shared" si="86"/>
        <v>4214.4177261590849</v>
      </c>
      <c r="BB357" s="35">
        <f t="shared" si="87"/>
        <v>1.3003461232896696</v>
      </c>
      <c r="BC357" s="5">
        <f t="shared" si="88"/>
        <v>243.07476586487272</v>
      </c>
      <c r="BD357" s="35">
        <f t="shared" si="89"/>
        <v>7.4999999999999997E-2</v>
      </c>
      <c r="BE357" s="5">
        <f t="shared" si="117"/>
        <v>602822.45518777904</v>
      </c>
      <c r="BF357" s="5">
        <f t="shared" si="118"/>
        <v>966214.90200465405</v>
      </c>
      <c r="BG357" s="5">
        <f t="shared" si="90"/>
        <v>34677.544812220556</v>
      </c>
      <c r="BH357" s="5">
        <f t="shared" si="91"/>
        <v>1569037.357192433</v>
      </c>
      <c r="BI357" s="150"/>
      <c r="BJ357" s="2">
        <f t="shared" si="131"/>
        <v>352</v>
      </c>
      <c r="BK357" s="118"/>
      <c r="BL357" s="5">
        <f t="shared" si="119"/>
        <v>37983.238963374934</v>
      </c>
      <c r="BM357" s="5">
        <f t="shared" si="120"/>
        <v>4348.8737853582215</v>
      </c>
      <c r="BN357" s="5">
        <f t="shared" si="92"/>
        <v>4119.391716621165</v>
      </c>
      <c r="BO357" s="35">
        <f t="shared" si="93"/>
        <v>1.3014345787392987</v>
      </c>
      <c r="BP357" s="5">
        <f t="shared" si="94"/>
        <v>229.48206873705689</v>
      </c>
      <c r="BQ357" s="35">
        <f t="shared" si="95"/>
        <v>7.2499999999999995E-2</v>
      </c>
      <c r="BR357" s="5">
        <f t="shared" si="121"/>
        <v>603636.15275324625</v>
      </c>
      <c r="BS357" s="5">
        <f t="shared" si="122"/>
        <v>927167.41969284788</v>
      </c>
      <c r="BT357" s="5">
        <f t="shared" si="96"/>
        <v>33863.847246753765</v>
      </c>
      <c r="BU357" s="5">
        <f t="shared" si="97"/>
        <v>1530803.5724460941</v>
      </c>
      <c r="BV357" s="150"/>
      <c r="BW357" s="2">
        <f t="shared" si="132"/>
        <v>352</v>
      </c>
      <c r="BX357" s="118"/>
      <c r="BY357" s="5">
        <f t="shared" si="123"/>
        <v>37081.791173343066</v>
      </c>
      <c r="BZ357" s="5">
        <f t="shared" si="124"/>
        <v>4241.3034067672888</v>
      </c>
      <c r="CA357" s="5">
        <f t="shared" si="98"/>
        <v>4024.9929582561208</v>
      </c>
      <c r="CB357" s="35">
        <f t="shared" si="99"/>
        <v>1.3025237986290894</v>
      </c>
      <c r="CC357" s="5">
        <f t="shared" si="100"/>
        <v>216.31044851116789</v>
      </c>
      <c r="CD357" s="35">
        <f t="shared" si="101"/>
        <v>7.0000000000000007E-2</v>
      </c>
      <c r="CE357" s="5">
        <f t="shared" si="125"/>
        <v>604443.20178491273</v>
      </c>
      <c r="CF357" s="5">
        <f t="shared" si="126"/>
        <v>888495.59739717352</v>
      </c>
      <c r="CG357" s="5">
        <f t="shared" si="102"/>
        <v>33056.798215086943</v>
      </c>
      <c r="CH357" s="5">
        <f t="shared" si="103"/>
        <v>1492938.7991820863</v>
      </c>
    </row>
    <row r="358" spans="9:86" ht="14.25" customHeight="1">
      <c r="I358" s="150"/>
      <c r="J358" s="2">
        <f t="shared" si="127"/>
        <v>353</v>
      </c>
      <c r="K358" s="118"/>
      <c r="L358" s="5">
        <f t="shared" si="104"/>
        <v>37155.898189980697</v>
      </c>
      <c r="M358" s="5">
        <f t="shared" si="67"/>
        <v>4789.3246008246488</v>
      </c>
      <c r="N358" s="5">
        <f t="shared" si="68"/>
        <v>4533.8778007685314</v>
      </c>
      <c r="O358" s="35">
        <f t="shared" si="69"/>
        <v>1.4642771742735965</v>
      </c>
      <c r="P358" s="5">
        <f t="shared" si="70"/>
        <v>255.4468000561173</v>
      </c>
      <c r="Q358" s="35">
        <f t="shared" si="71"/>
        <v>8.2500000000000004E-2</v>
      </c>
      <c r="R358" s="5">
        <f t="shared" si="105"/>
        <v>604877.97961078794</v>
      </c>
      <c r="S358" s="5">
        <f t="shared" si="106"/>
        <v>1085753.6044803141</v>
      </c>
      <c r="T358" s="5">
        <f t="shared" si="72"/>
        <v>32622.020389212164</v>
      </c>
      <c r="U358" s="5">
        <f t="shared" si="73"/>
        <v>1690631.584091102</v>
      </c>
      <c r="V358" s="150"/>
      <c r="W358" s="2">
        <f t="shared" si="128"/>
        <v>353</v>
      </c>
      <c r="X358" s="118"/>
      <c r="Y358" s="5">
        <f t="shared" si="107"/>
        <v>36323.83129916263</v>
      </c>
      <c r="Z358" s="5">
        <f t="shared" si="108"/>
        <v>4677.7491584810314</v>
      </c>
      <c r="AA358" s="5">
        <f t="shared" si="74"/>
        <v>4435.5902831532803</v>
      </c>
      <c r="AB358" s="35">
        <f t="shared" si="75"/>
        <v>1.4653488218096202</v>
      </c>
      <c r="AC358" s="5">
        <f t="shared" si="76"/>
        <v>242.15887532775088</v>
      </c>
      <c r="AD358" s="35">
        <f t="shared" si="77"/>
        <v>0.08</v>
      </c>
      <c r="AE358" s="5">
        <f t="shared" si="109"/>
        <v>605611.75898399064</v>
      </c>
      <c r="AF358" s="5">
        <f t="shared" si="110"/>
        <v>1045633.6939598131</v>
      </c>
      <c r="AG358" s="5">
        <f t="shared" si="78"/>
        <v>31888.24101600935</v>
      </c>
      <c r="AH358" s="5">
        <f t="shared" si="79"/>
        <v>1651245.4529438037</v>
      </c>
      <c r="AI358" s="150"/>
      <c r="AJ358" s="2">
        <f t="shared" si="129"/>
        <v>353</v>
      </c>
      <c r="AK358" s="118"/>
      <c r="AL358" s="5">
        <f t="shared" si="111"/>
        <v>35497.626888738785</v>
      </c>
      <c r="AM358" s="5">
        <f t="shared" si="112"/>
        <v>4567.1280654389093</v>
      </c>
      <c r="AN358" s="5">
        <f t="shared" si="80"/>
        <v>4337.8725584491376</v>
      </c>
      <c r="AO358" s="35">
        <f t="shared" si="81"/>
        <v>1.4664211459697136</v>
      </c>
      <c r="AP358" s="5">
        <f t="shared" si="82"/>
        <v>229.25550698977131</v>
      </c>
      <c r="AQ358" s="35">
        <f t="shared" si="83"/>
        <v>7.7499999999999999E-2</v>
      </c>
      <c r="AR358" s="5">
        <f t="shared" si="113"/>
        <v>606340.24566971045</v>
      </c>
      <c r="AS358" s="5">
        <f t="shared" si="114"/>
        <v>1005855.9614302249</v>
      </c>
      <c r="AT358" s="5">
        <f t="shared" si="84"/>
        <v>31159.754330289648</v>
      </c>
      <c r="AU358" s="5">
        <f t="shared" si="85"/>
        <v>1612196.2070999355</v>
      </c>
      <c r="AV358" s="150"/>
      <c r="AW358" s="2">
        <f t="shared" si="130"/>
        <v>353</v>
      </c>
      <c r="AX358" s="118"/>
      <c r="AY358" s="5">
        <f t="shared" si="115"/>
        <v>34677.544812220556</v>
      </c>
      <c r="AZ358" s="5">
        <f t="shared" si="116"/>
        <v>4457.4924920239573</v>
      </c>
      <c r="BA358" s="5">
        <f t="shared" si="86"/>
        <v>4240.7578369475787</v>
      </c>
      <c r="BB358" s="35">
        <f t="shared" si="87"/>
        <v>1.4674941469742504</v>
      </c>
      <c r="BC358" s="5">
        <f t="shared" si="88"/>
        <v>216.73465507637846</v>
      </c>
      <c r="BD358" s="35">
        <f t="shared" si="89"/>
        <v>7.4999999999999997E-2</v>
      </c>
      <c r="BE358" s="5">
        <f t="shared" si="117"/>
        <v>607063.2130247266</v>
      </c>
      <c r="BF358" s="5">
        <f t="shared" si="118"/>
        <v>966431.63665973046</v>
      </c>
      <c r="BG358" s="5">
        <f t="shared" si="90"/>
        <v>30436.786975272978</v>
      </c>
      <c r="BH358" s="5">
        <f t="shared" si="91"/>
        <v>1573494.8496844571</v>
      </c>
      <c r="BI358" s="150"/>
      <c r="BJ358" s="2">
        <f t="shared" si="131"/>
        <v>353</v>
      </c>
      <c r="BK358" s="118"/>
      <c r="BL358" s="5">
        <f t="shared" si="119"/>
        <v>33863.847246753765</v>
      </c>
      <c r="BM358" s="5">
        <f t="shared" si="120"/>
        <v>4348.8737853582215</v>
      </c>
      <c r="BN358" s="5">
        <f t="shared" si="92"/>
        <v>4144.2797082424177</v>
      </c>
      <c r="BO358" s="35">
        <f t="shared" si="93"/>
        <v>1.4685678250475904</v>
      </c>
      <c r="BP358" s="5">
        <f t="shared" si="94"/>
        <v>204.594077115804</v>
      </c>
      <c r="BQ358" s="35">
        <f t="shared" si="95"/>
        <v>7.2499999999999995E-2</v>
      </c>
      <c r="BR358" s="5">
        <f t="shared" si="121"/>
        <v>607780.43246148864</v>
      </c>
      <c r="BS358" s="5">
        <f t="shared" si="122"/>
        <v>927372.01376996364</v>
      </c>
      <c r="BT358" s="5">
        <f t="shared" si="96"/>
        <v>29719.567538511346</v>
      </c>
      <c r="BU358" s="5">
        <f t="shared" si="97"/>
        <v>1535152.4462314523</v>
      </c>
      <c r="BV358" s="150"/>
      <c r="BW358" s="2">
        <f t="shared" si="132"/>
        <v>353</v>
      </c>
      <c r="BX358" s="118"/>
      <c r="BY358" s="5">
        <f t="shared" si="123"/>
        <v>33056.798215086943</v>
      </c>
      <c r="BZ358" s="5">
        <f t="shared" si="124"/>
        <v>4241.3034067672888</v>
      </c>
      <c r="CA358" s="5">
        <f t="shared" si="98"/>
        <v>4048.4720838459484</v>
      </c>
      <c r="CB358" s="35">
        <f t="shared" si="99"/>
        <v>1.4696421804087176</v>
      </c>
      <c r="CC358" s="5">
        <f t="shared" si="100"/>
        <v>192.8313229213405</v>
      </c>
      <c r="CD358" s="35">
        <f t="shared" si="101"/>
        <v>7.0000000000000007E-2</v>
      </c>
      <c r="CE358" s="5">
        <f t="shared" si="125"/>
        <v>608491.67386875872</v>
      </c>
      <c r="CF358" s="5">
        <f t="shared" si="126"/>
        <v>888688.42872009485</v>
      </c>
      <c r="CG358" s="5">
        <f t="shared" si="102"/>
        <v>29008.326131240996</v>
      </c>
      <c r="CH358" s="5">
        <f t="shared" si="103"/>
        <v>1497180.1025888536</v>
      </c>
    </row>
    <row r="359" spans="9:86" ht="14.25" customHeight="1">
      <c r="I359" s="150"/>
      <c r="J359" s="2">
        <f t="shared" si="127"/>
        <v>354</v>
      </c>
      <c r="K359" s="118"/>
      <c r="L359" s="5">
        <f t="shared" si="104"/>
        <v>32622.020389212164</v>
      </c>
      <c r="M359" s="5">
        <f t="shared" si="67"/>
        <v>4789.3246008246488</v>
      </c>
      <c r="N359" s="5">
        <f t="shared" si="68"/>
        <v>4565.0482106488153</v>
      </c>
      <c r="O359" s="35">
        <f t="shared" si="69"/>
        <v>1.6792515568993167</v>
      </c>
      <c r="P359" s="5">
        <f t="shared" si="70"/>
        <v>224.27639017583363</v>
      </c>
      <c r="Q359" s="35">
        <f t="shared" si="71"/>
        <v>8.2500000000000004E-2</v>
      </c>
      <c r="R359" s="5">
        <f t="shared" si="105"/>
        <v>609443.02782143676</v>
      </c>
      <c r="S359" s="5">
        <f t="shared" si="106"/>
        <v>1085977.8808704899</v>
      </c>
      <c r="T359" s="5">
        <f t="shared" si="72"/>
        <v>28056.972178563348</v>
      </c>
      <c r="U359" s="5">
        <f t="shared" si="73"/>
        <v>1695420.9086919266</v>
      </c>
      <c r="V359" s="150"/>
      <c r="W359" s="2">
        <f t="shared" si="128"/>
        <v>354</v>
      </c>
      <c r="X359" s="118"/>
      <c r="Y359" s="5">
        <f t="shared" si="107"/>
        <v>31888.24101600935</v>
      </c>
      <c r="Z359" s="5">
        <f t="shared" si="108"/>
        <v>4677.7491584810314</v>
      </c>
      <c r="AA359" s="5">
        <f t="shared" si="74"/>
        <v>4465.1608850409693</v>
      </c>
      <c r="AB359" s="35">
        <f t="shared" si="75"/>
        <v>1.6803037393499085</v>
      </c>
      <c r="AC359" s="5">
        <f t="shared" si="76"/>
        <v>212.58827344006235</v>
      </c>
      <c r="AD359" s="35">
        <f t="shared" si="77"/>
        <v>0.08</v>
      </c>
      <c r="AE359" s="5">
        <f t="shared" si="109"/>
        <v>610076.91986903164</v>
      </c>
      <c r="AF359" s="5">
        <f t="shared" si="110"/>
        <v>1045846.2822332531</v>
      </c>
      <c r="AG359" s="5">
        <f t="shared" si="78"/>
        <v>27423.080130968381</v>
      </c>
      <c r="AH359" s="5">
        <f t="shared" si="79"/>
        <v>1655923.2021022849</v>
      </c>
      <c r="AI359" s="150"/>
      <c r="AJ359" s="2">
        <f t="shared" si="129"/>
        <v>354</v>
      </c>
      <c r="AK359" s="118"/>
      <c r="AL359" s="5">
        <f t="shared" si="111"/>
        <v>31159.754330289648</v>
      </c>
      <c r="AM359" s="5">
        <f t="shared" si="112"/>
        <v>4567.1280654389093</v>
      </c>
      <c r="AN359" s="5">
        <f t="shared" si="80"/>
        <v>4365.8879853891222</v>
      </c>
      <c r="AO359" s="35">
        <f t="shared" si="81"/>
        <v>1.6813565110088744</v>
      </c>
      <c r="AP359" s="5">
        <f t="shared" si="82"/>
        <v>201.24008004978731</v>
      </c>
      <c r="AQ359" s="35">
        <f t="shared" si="83"/>
        <v>7.7499999999999999E-2</v>
      </c>
      <c r="AR359" s="5">
        <f t="shared" si="113"/>
        <v>610706.13365509955</v>
      </c>
      <c r="AS359" s="5">
        <f t="shared" si="114"/>
        <v>1006057.2015102748</v>
      </c>
      <c r="AT359" s="5">
        <f t="shared" si="84"/>
        <v>26793.866344900525</v>
      </c>
      <c r="AU359" s="5">
        <f t="shared" si="85"/>
        <v>1616763.3351653744</v>
      </c>
      <c r="AV359" s="150"/>
      <c r="AW359" s="2">
        <f t="shared" si="130"/>
        <v>354</v>
      </c>
      <c r="AX359" s="118"/>
      <c r="AY359" s="5">
        <f t="shared" si="115"/>
        <v>30436.786975272978</v>
      </c>
      <c r="AZ359" s="5">
        <f t="shared" si="116"/>
        <v>4457.4924920239573</v>
      </c>
      <c r="BA359" s="5">
        <f t="shared" si="86"/>
        <v>4267.2625734285011</v>
      </c>
      <c r="BB359" s="35">
        <f t="shared" si="87"/>
        <v>1.6824098720651099</v>
      </c>
      <c r="BC359" s="5">
        <f t="shared" si="88"/>
        <v>190.2299185954561</v>
      </c>
      <c r="BD359" s="35">
        <f t="shared" si="89"/>
        <v>7.4999999999999997E-2</v>
      </c>
      <c r="BE359" s="5">
        <f t="shared" si="117"/>
        <v>611330.47559815506</v>
      </c>
      <c r="BF359" s="5">
        <f t="shared" si="118"/>
        <v>966621.86657832586</v>
      </c>
      <c r="BG359" s="5">
        <f t="shared" si="90"/>
        <v>26169.524401844479</v>
      </c>
      <c r="BH359" s="5">
        <f t="shared" si="91"/>
        <v>1577952.3421764809</v>
      </c>
      <c r="BI359" s="150"/>
      <c r="BJ359" s="2">
        <f t="shared" si="131"/>
        <v>354</v>
      </c>
      <c r="BK359" s="118"/>
      <c r="BL359" s="5">
        <f t="shared" si="119"/>
        <v>29719.567538511346</v>
      </c>
      <c r="BM359" s="5">
        <f t="shared" si="120"/>
        <v>4348.8737853582215</v>
      </c>
      <c r="BN359" s="5">
        <f t="shared" si="92"/>
        <v>4169.3180648130492</v>
      </c>
      <c r="BO359" s="35">
        <f t="shared" si="93"/>
        <v>1.6834638227129024</v>
      </c>
      <c r="BP359" s="5">
        <f t="shared" si="94"/>
        <v>179.5557205451727</v>
      </c>
      <c r="BQ359" s="35">
        <f t="shared" si="95"/>
        <v>7.2499999999999995E-2</v>
      </c>
      <c r="BR359" s="5">
        <f t="shared" si="121"/>
        <v>611949.75052630168</v>
      </c>
      <c r="BS359" s="5">
        <f t="shared" si="122"/>
        <v>927551.56949050876</v>
      </c>
      <c r="BT359" s="5">
        <f t="shared" si="96"/>
        <v>25550.249473698299</v>
      </c>
      <c r="BU359" s="5">
        <f t="shared" si="97"/>
        <v>1539501.3200168104</v>
      </c>
      <c r="BV359" s="150"/>
      <c r="BW359" s="2">
        <f t="shared" si="132"/>
        <v>354</v>
      </c>
      <c r="BX359" s="118"/>
      <c r="BY359" s="5">
        <f t="shared" si="123"/>
        <v>29008.326131240996</v>
      </c>
      <c r="BZ359" s="5">
        <f t="shared" si="124"/>
        <v>4241.3034067672888</v>
      </c>
      <c r="CA359" s="5">
        <f t="shared" si="98"/>
        <v>4072.0881710017165</v>
      </c>
      <c r="CB359" s="35">
        <f t="shared" si="99"/>
        <v>1.6845183631396976</v>
      </c>
      <c r="CC359" s="5">
        <f t="shared" si="100"/>
        <v>169.21523576557249</v>
      </c>
      <c r="CD359" s="35">
        <f t="shared" si="101"/>
        <v>7.0000000000000007E-2</v>
      </c>
      <c r="CE359" s="5">
        <f t="shared" si="125"/>
        <v>612563.76203976048</v>
      </c>
      <c r="CF359" s="5">
        <f t="shared" si="126"/>
        <v>888857.6439558604</v>
      </c>
      <c r="CG359" s="5">
        <f t="shared" si="102"/>
        <v>24936.237960239279</v>
      </c>
      <c r="CH359" s="5">
        <f t="shared" si="103"/>
        <v>1501421.4059956209</v>
      </c>
    </row>
    <row r="360" spans="9:86" ht="14.25" customHeight="1">
      <c r="I360" s="150"/>
      <c r="J360" s="2">
        <f t="shared" si="127"/>
        <v>355</v>
      </c>
      <c r="K360" s="118"/>
      <c r="L360" s="5">
        <f t="shared" si="104"/>
        <v>28056.972178563348</v>
      </c>
      <c r="M360" s="5">
        <f t="shared" si="67"/>
        <v>4789.3246008246488</v>
      </c>
      <c r="N360" s="5">
        <f t="shared" si="68"/>
        <v>4596.4329170970259</v>
      </c>
      <c r="O360" s="35">
        <f t="shared" si="69"/>
        <v>1.9658997647403529</v>
      </c>
      <c r="P360" s="5">
        <f t="shared" si="70"/>
        <v>192.89168372762302</v>
      </c>
      <c r="Q360" s="35">
        <f t="shared" si="71"/>
        <v>8.2500000000000004E-2</v>
      </c>
      <c r="R360" s="5">
        <f t="shared" si="105"/>
        <v>614039.46073853376</v>
      </c>
      <c r="S360" s="5">
        <f t="shared" si="106"/>
        <v>1086170.7725542176</v>
      </c>
      <c r="T360" s="5">
        <f t="shared" si="72"/>
        <v>23460.539261466321</v>
      </c>
      <c r="U360" s="5">
        <f t="shared" si="73"/>
        <v>1700210.2332927515</v>
      </c>
      <c r="V360" s="150"/>
      <c r="W360" s="2">
        <f t="shared" si="128"/>
        <v>355</v>
      </c>
      <c r="X360" s="118"/>
      <c r="Y360" s="5">
        <f t="shared" si="107"/>
        <v>27423.080130968381</v>
      </c>
      <c r="Z360" s="5">
        <f t="shared" si="108"/>
        <v>4677.7491584810314</v>
      </c>
      <c r="AA360" s="5">
        <f t="shared" si="74"/>
        <v>4494.9286242745757</v>
      </c>
      <c r="AB360" s="35">
        <f t="shared" si="75"/>
        <v>1.9669250585160354</v>
      </c>
      <c r="AC360" s="5">
        <f t="shared" si="76"/>
        <v>182.82053420645587</v>
      </c>
      <c r="AD360" s="35">
        <f t="shared" si="77"/>
        <v>0.08</v>
      </c>
      <c r="AE360" s="5">
        <f t="shared" si="109"/>
        <v>614571.8484933062</v>
      </c>
      <c r="AF360" s="5">
        <f t="shared" si="110"/>
        <v>1046029.1027674596</v>
      </c>
      <c r="AG360" s="5">
        <f t="shared" si="78"/>
        <v>22928.151506693805</v>
      </c>
      <c r="AH360" s="5">
        <f t="shared" si="79"/>
        <v>1660600.9512607658</v>
      </c>
      <c r="AI360" s="150"/>
      <c r="AJ360" s="2">
        <f t="shared" si="129"/>
        <v>355</v>
      </c>
      <c r="AK360" s="118"/>
      <c r="AL360" s="5">
        <f t="shared" si="111"/>
        <v>26793.866344900525</v>
      </c>
      <c r="AM360" s="5">
        <f t="shared" si="112"/>
        <v>4567.1280654389093</v>
      </c>
      <c r="AN360" s="5">
        <f t="shared" si="80"/>
        <v>4394.0843452947602</v>
      </c>
      <c r="AO360" s="35">
        <f t="shared" si="81"/>
        <v>1.9679508535569239</v>
      </c>
      <c r="AP360" s="5">
        <f t="shared" si="82"/>
        <v>173.04372014414923</v>
      </c>
      <c r="AQ360" s="35">
        <f t="shared" si="83"/>
        <v>7.7499999999999999E-2</v>
      </c>
      <c r="AR360" s="5">
        <f t="shared" si="113"/>
        <v>615100.21800039429</v>
      </c>
      <c r="AS360" s="5">
        <f t="shared" si="114"/>
        <v>1006230.245230419</v>
      </c>
      <c r="AT360" s="5">
        <f t="shared" si="84"/>
        <v>22399.781999605766</v>
      </c>
      <c r="AU360" s="5">
        <f t="shared" si="85"/>
        <v>1621330.4632308134</v>
      </c>
      <c r="AV360" s="150"/>
      <c r="AW360" s="2">
        <f t="shared" si="130"/>
        <v>355</v>
      </c>
      <c r="AX360" s="118"/>
      <c r="AY360" s="5">
        <f t="shared" si="115"/>
        <v>26169.524401844479</v>
      </c>
      <c r="AZ360" s="5">
        <f t="shared" si="116"/>
        <v>4457.4924920239573</v>
      </c>
      <c r="BA360" s="5">
        <f t="shared" si="86"/>
        <v>4293.932964512429</v>
      </c>
      <c r="BB360" s="35">
        <f t="shared" si="87"/>
        <v>1.9689771500210149</v>
      </c>
      <c r="BC360" s="5">
        <f t="shared" si="88"/>
        <v>163.55952751152799</v>
      </c>
      <c r="BD360" s="35">
        <f t="shared" si="89"/>
        <v>7.4999999999999997E-2</v>
      </c>
      <c r="BE360" s="5">
        <f t="shared" si="117"/>
        <v>615624.40856266744</v>
      </c>
      <c r="BF360" s="5">
        <f t="shared" si="118"/>
        <v>966785.42610583734</v>
      </c>
      <c r="BG360" s="5">
        <f t="shared" si="90"/>
        <v>21875.591437332048</v>
      </c>
      <c r="BH360" s="5">
        <f t="shared" si="91"/>
        <v>1582409.8346685048</v>
      </c>
      <c r="BI360" s="150"/>
      <c r="BJ360" s="2">
        <f t="shared" si="131"/>
        <v>355</v>
      </c>
      <c r="BK360" s="118"/>
      <c r="BL360" s="5">
        <f t="shared" si="119"/>
        <v>25550.249473698299</v>
      </c>
      <c r="BM360" s="5">
        <f t="shared" si="120"/>
        <v>4348.8737853582215</v>
      </c>
      <c r="BN360" s="5">
        <f t="shared" si="92"/>
        <v>4194.5076947879606</v>
      </c>
      <c r="BO360" s="35">
        <f t="shared" si="93"/>
        <v>1.9700039480737743</v>
      </c>
      <c r="BP360" s="5">
        <f t="shared" si="94"/>
        <v>154.36609057026055</v>
      </c>
      <c r="BQ360" s="35">
        <f t="shared" si="95"/>
        <v>7.2499999999999995E-2</v>
      </c>
      <c r="BR360" s="5">
        <f t="shared" si="121"/>
        <v>616144.25822108961</v>
      </c>
      <c r="BS360" s="5">
        <f t="shared" si="122"/>
        <v>927705.93558107899</v>
      </c>
      <c r="BT360" s="5">
        <f t="shared" si="96"/>
        <v>21355.741778910338</v>
      </c>
      <c r="BU360" s="5">
        <f t="shared" si="97"/>
        <v>1543850.1938021686</v>
      </c>
      <c r="BV360" s="150"/>
      <c r="BW360" s="2">
        <f t="shared" si="132"/>
        <v>355</v>
      </c>
      <c r="BX360" s="118"/>
      <c r="BY360" s="5">
        <f t="shared" si="123"/>
        <v>24936.237960239279</v>
      </c>
      <c r="BZ360" s="5">
        <f t="shared" si="124"/>
        <v>4241.3034067672888</v>
      </c>
      <c r="CA360" s="5">
        <f t="shared" si="98"/>
        <v>4095.8420186658932</v>
      </c>
      <c r="CB360" s="35">
        <f t="shared" si="99"/>
        <v>1.9710312478714846</v>
      </c>
      <c r="CC360" s="5">
        <f t="shared" si="100"/>
        <v>145.46138810139581</v>
      </c>
      <c r="CD360" s="35">
        <f t="shared" si="101"/>
        <v>7.0000000000000007E-2</v>
      </c>
      <c r="CE360" s="5">
        <f t="shared" si="125"/>
        <v>616659.60405842634</v>
      </c>
      <c r="CF360" s="5">
        <f t="shared" si="126"/>
        <v>889003.10534396186</v>
      </c>
      <c r="CG360" s="5">
        <f t="shared" si="102"/>
        <v>20840.395941573384</v>
      </c>
      <c r="CH360" s="5">
        <f t="shared" si="103"/>
        <v>1505662.7094023882</v>
      </c>
    </row>
    <row r="361" spans="9:86" ht="14.25" customHeight="1">
      <c r="I361" s="150"/>
      <c r="J361" s="2">
        <f t="shared" si="127"/>
        <v>356</v>
      </c>
      <c r="K361" s="118"/>
      <c r="L361" s="5">
        <f t="shared" si="104"/>
        <v>23460.539261466321</v>
      </c>
      <c r="M361" s="5">
        <f t="shared" si="67"/>
        <v>4789.3246008246488</v>
      </c>
      <c r="N361" s="5">
        <f t="shared" si="68"/>
        <v>4628.0333934020682</v>
      </c>
      <c r="O361" s="35">
        <f t="shared" si="69"/>
        <v>2.3672260940754568</v>
      </c>
      <c r="P361" s="5">
        <f t="shared" si="70"/>
        <v>161.29120742258095</v>
      </c>
      <c r="Q361" s="35">
        <f t="shared" si="71"/>
        <v>8.2500000000000004E-2</v>
      </c>
      <c r="R361" s="5">
        <f t="shared" si="105"/>
        <v>618667.49413193588</v>
      </c>
      <c r="S361" s="5">
        <f t="shared" si="106"/>
        <v>1086332.0637616401</v>
      </c>
      <c r="T361" s="5">
        <f t="shared" si="72"/>
        <v>18832.505868064254</v>
      </c>
      <c r="U361" s="5">
        <f t="shared" si="73"/>
        <v>1704999.5578935761</v>
      </c>
      <c r="V361" s="150"/>
      <c r="W361" s="2">
        <f t="shared" si="128"/>
        <v>356</v>
      </c>
      <c r="X361" s="118"/>
      <c r="Y361" s="5">
        <f t="shared" si="107"/>
        <v>22928.151506693805</v>
      </c>
      <c r="Z361" s="5">
        <f t="shared" si="108"/>
        <v>4677.7491584810314</v>
      </c>
      <c r="AA361" s="5">
        <f t="shared" si="74"/>
        <v>4524.8948151030727</v>
      </c>
      <c r="AB361" s="35">
        <f t="shared" si="75"/>
        <v>2.3682126213002612</v>
      </c>
      <c r="AC361" s="5">
        <f t="shared" si="76"/>
        <v>152.85434337795871</v>
      </c>
      <c r="AD361" s="35">
        <f t="shared" si="77"/>
        <v>0.08</v>
      </c>
      <c r="AE361" s="5">
        <f t="shared" si="109"/>
        <v>619096.74330840923</v>
      </c>
      <c r="AF361" s="5">
        <f t="shared" si="110"/>
        <v>1046181.9571108376</v>
      </c>
      <c r="AG361" s="5">
        <f t="shared" si="78"/>
        <v>18403.25669159073</v>
      </c>
      <c r="AH361" s="5">
        <f t="shared" si="79"/>
        <v>1665278.7004192467</v>
      </c>
      <c r="AI361" s="150"/>
      <c r="AJ361" s="2">
        <f t="shared" si="129"/>
        <v>356</v>
      </c>
      <c r="AK361" s="118"/>
      <c r="AL361" s="5">
        <f t="shared" si="111"/>
        <v>22399.781999605766</v>
      </c>
      <c r="AM361" s="5">
        <f t="shared" si="112"/>
        <v>4567.1280654389093</v>
      </c>
      <c r="AN361" s="5">
        <f t="shared" si="80"/>
        <v>4422.4628066914556</v>
      </c>
      <c r="AO361" s="35">
        <f t="shared" si="81"/>
        <v>2.3691995610149905</v>
      </c>
      <c r="AP361" s="5">
        <f t="shared" si="82"/>
        <v>144.66525874745389</v>
      </c>
      <c r="AQ361" s="35">
        <f t="shared" si="83"/>
        <v>7.7499999999999986E-2</v>
      </c>
      <c r="AR361" s="5">
        <f t="shared" si="113"/>
        <v>619522.68080708571</v>
      </c>
      <c r="AS361" s="5">
        <f t="shared" si="114"/>
        <v>1006374.9104891664</v>
      </c>
      <c r="AT361" s="5">
        <f t="shared" si="84"/>
        <v>17977.31919291431</v>
      </c>
      <c r="AU361" s="5">
        <f t="shared" si="85"/>
        <v>1625897.5912962521</v>
      </c>
      <c r="AV361" s="150"/>
      <c r="AW361" s="2">
        <f t="shared" si="130"/>
        <v>356</v>
      </c>
      <c r="AX361" s="118"/>
      <c r="AY361" s="5">
        <f t="shared" si="115"/>
        <v>21875.591437332048</v>
      </c>
      <c r="AZ361" s="5">
        <f t="shared" si="116"/>
        <v>4457.4924920239573</v>
      </c>
      <c r="BA361" s="5">
        <f t="shared" si="86"/>
        <v>4320.7700455406321</v>
      </c>
      <c r="BB361" s="35">
        <f t="shared" si="87"/>
        <v>2.3701869133468847</v>
      </c>
      <c r="BC361" s="5">
        <f t="shared" si="88"/>
        <v>136.72244648332529</v>
      </c>
      <c r="BD361" s="35">
        <f t="shared" si="89"/>
        <v>7.4999999999999997E-2</v>
      </c>
      <c r="BE361" s="5">
        <f t="shared" si="117"/>
        <v>619945.17860820808</v>
      </c>
      <c r="BF361" s="5">
        <f t="shared" si="118"/>
        <v>966922.14855232066</v>
      </c>
      <c r="BG361" s="5">
        <f t="shared" si="90"/>
        <v>17554.821391791418</v>
      </c>
      <c r="BH361" s="5">
        <f t="shared" si="91"/>
        <v>1586867.3271605289</v>
      </c>
      <c r="BI361" s="150"/>
      <c r="BJ361" s="2">
        <f t="shared" si="131"/>
        <v>356</v>
      </c>
      <c r="BK361" s="118"/>
      <c r="BL361" s="5">
        <f t="shared" si="119"/>
        <v>21355.741778910338</v>
      </c>
      <c r="BM361" s="5">
        <f t="shared" si="120"/>
        <v>4348.8737853582215</v>
      </c>
      <c r="BN361" s="5">
        <f t="shared" si="92"/>
        <v>4219.849512110638</v>
      </c>
      <c r="BO361" s="35">
        <f t="shared" si="93"/>
        <v>2.3711746784340186</v>
      </c>
      <c r="BP361" s="5">
        <f t="shared" si="94"/>
        <v>129.0242732475833</v>
      </c>
      <c r="BQ361" s="35">
        <f t="shared" si="95"/>
        <v>7.2499999999999995E-2</v>
      </c>
      <c r="BR361" s="5">
        <f t="shared" si="121"/>
        <v>620364.10773320019</v>
      </c>
      <c r="BS361" s="5">
        <f t="shared" si="122"/>
        <v>927834.95985432656</v>
      </c>
      <c r="BT361" s="5">
        <f t="shared" si="96"/>
        <v>17135.892266799699</v>
      </c>
      <c r="BU361" s="5">
        <f t="shared" si="97"/>
        <v>1548199.0675875267</v>
      </c>
      <c r="BV361" s="150"/>
      <c r="BW361" s="2">
        <f t="shared" si="132"/>
        <v>356</v>
      </c>
      <c r="BX361" s="118"/>
      <c r="BY361" s="5">
        <f t="shared" si="123"/>
        <v>20840.395941573384</v>
      </c>
      <c r="BZ361" s="5">
        <f t="shared" si="124"/>
        <v>4241.3034067672888</v>
      </c>
      <c r="CA361" s="5">
        <f t="shared" si="98"/>
        <v>4119.7344304414437</v>
      </c>
      <c r="CB361" s="35">
        <f t="shared" si="99"/>
        <v>2.3721628564013262</v>
      </c>
      <c r="CC361" s="5">
        <f t="shared" si="100"/>
        <v>121.56897632584474</v>
      </c>
      <c r="CD361" s="35">
        <f t="shared" si="101"/>
        <v>7.0000000000000007E-2</v>
      </c>
      <c r="CE361" s="5">
        <f t="shared" si="125"/>
        <v>620779.33848886774</v>
      </c>
      <c r="CF361" s="5">
        <f t="shared" si="126"/>
        <v>889124.67432028765</v>
      </c>
      <c r="CG361" s="5">
        <f t="shared" si="102"/>
        <v>16720.661511131941</v>
      </c>
      <c r="CH361" s="5">
        <f t="shared" si="103"/>
        <v>1509904.0128091555</v>
      </c>
    </row>
    <row r="362" spans="9:86" ht="14.25" customHeight="1">
      <c r="I362" s="150"/>
      <c r="J362" s="2">
        <f t="shared" si="127"/>
        <v>357</v>
      </c>
      <c r="K362" s="118"/>
      <c r="L362" s="5">
        <f t="shared" si="104"/>
        <v>18832.505868064254</v>
      </c>
      <c r="M362" s="5">
        <f t="shared" si="67"/>
        <v>4789.3246008246488</v>
      </c>
      <c r="N362" s="5">
        <f t="shared" si="68"/>
        <v>4659.8511229817068</v>
      </c>
      <c r="O362" s="35">
        <f t="shared" si="69"/>
        <v>2.9692391372411757</v>
      </c>
      <c r="P362" s="5">
        <f t="shared" si="70"/>
        <v>129.47347784294175</v>
      </c>
      <c r="Q362" s="35">
        <f t="shared" si="71"/>
        <v>8.2500000000000004E-2</v>
      </c>
      <c r="R362" s="5">
        <f t="shared" si="105"/>
        <v>623327.34525491763</v>
      </c>
      <c r="S362" s="5">
        <f t="shared" si="106"/>
        <v>1086461.5372394831</v>
      </c>
      <c r="T362" s="5">
        <f t="shared" si="72"/>
        <v>14172.654745082547</v>
      </c>
      <c r="U362" s="5">
        <f t="shared" si="73"/>
        <v>1709788.8824944007</v>
      </c>
      <c r="V362" s="150"/>
      <c r="W362" s="2">
        <f t="shared" si="128"/>
        <v>357</v>
      </c>
      <c r="X362" s="118"/>
      <c r="Y362" s="5">
        <f t="shared" si="107"/>
        <v>18403.25669159073</v>
      </c>
      <c r="Z362" s="5">
        <f t="shared" si="108"/>
        <v>4677.7491584810314</v>
      </c>
      <c r="AA362" s="5">
        <f t="shared" si="74"/>
        <v>4555.0607805370928</v>
      </c>
      <c r="AB362" s="35">
        <f t="shared" si="75"/>
        <v>2.9701661114916709</v>
      </c>
      <c r="AC362" s="5">
        <f t="shared" si="76"/>
        <v>122.68837794393821</v>
      </c>
      <c r="AD362" s="35">
        <f t="shared" si="77"/>
        <v>0.08</v>
      </c>
      <c r="AE362" s="5">
        <f t="shared" si="109"/>
        <v>623651.80408894632</v>
      </c>
      <c r="AF362" s="5">
        <f t="shared" si="110"/>
        <v>1046304.6454887815</v>
      </c>
      <c r="AG362" s="5">
        <f t="shared" si="78"/>
        <v>13848.195911053637</v>
      </c>
      <c r="AH362" s="5">
        <f t="shared" si="79"/>
        <v>1669956.4495777278</v>
      </c>
      <c r="AI362" s="150"/>
      <c r="AJ362" s="2">
        <f t="shared" si="129"/>
        <v>357</v>
      </c>
      <c r="AK362" s="118"/>
      <c r="AL362" s="5">
        <f t="shared" si="111"/>
        <v>17977.31919291431</v>
      </c>
      <c r="AM362" s="5">
        <f t="shared" si="112"/>
        <v>4567.1280654389093</v>
      </c>
      <c r="AN362" s="5">
        <f t="shared" si="80"/>
        <v>4451.0245456513376</v>
      </c>
      <c r="AO362" s="35">
        <f t="shared" si="81"/>
        <v>2.9710934080131537</v>
      </c>
      <c r="AP362" s="5">
        <f t="shared" si="82"/>
        <v>116.10351978757159</v>
      </c>
      <c r="AQ362" s="35">
        <f t="shared" si="83"/>
        <v>7.7499999999999999E-2</v>
      </c>
      <c r="AR362" s="5">
        <f t="shared" si="113"/>
        <v>623973.7053527371</v>
      </c>
      <c r="AS362" s="5">
        <f t="shared" si="114"/>
        <v>1006491.0140089539</v>
      </c>
      <c r="AT362" s="5">
        <f t="shared" si="84"/>
        <v>13526.294647262974</v>
      </c>
      <c r="AU362" s="5">
        <f t="shared" si="85"/>
        <v>1630464.719361691</v>
      </c>
      <c r="AV362" s="150"/>
      <c r="AW362" s="2">
        <f t="shared" si="130"/>
        <v>357</v>
      </c>
      <c r="AX362" s="118"/>
      <c r="AY362" s="5">
        <f t="shared" si="115"/>
        <v>17554.821391791418</v>
      </c>
      <c r="AZ362" s="5">
        <f t="shared" si="116"/>
        <v>4457.4924920239573</v>
      </c>
      <c r="BA362" s="5">
        <f t="shared" si="86"/>
        <v>4347.7748583252605</v>
      </c>
      <c r="BB362" s="35">
        <f t="shared" si="87"/>
        <v>2.9720210269014302</v>
      </c>
      <c r="BC362" s="5">
        <f t="shared" si="88"/>
        <v>109.71763369869636</v>
      </c>
      <c r="BD362" s="35">
        <f t="shared" si="89"/>
        <v>7.4999999999999997E-2</v>
      </c>
      <c r="BE362" s="5">
        <f t="shared" si="117"/>
        <v>624292.95346653333</v>
      </c>
      <c r="BF362" s="5">
        <f t="shared" si="118"/>
        <v>967031.86618601938</v>
      </c>
      <c r="BG362" s="5">
        <f t="shared" si="90"/>
        <v>13207.046533466157</v>
      </c>
      <c r="BH362" s="5">
        <f t="shared" si="91"/>
        <v>1591324.8196525527</v>
      </c>
      <c r="BI362" s="150"/>
      <c r="BJ362" s="2">
        <f t="shared" si="131"/>
        <v>357</v>
      </c>
      <c r="BK362" s="118"/>
      <c r="BL362" s="5">
        <f t="shared" si="119"/>
        <v>17135.892266799699</v>
      </c>
      <c r="BM362" s="5">
        <f t="shared" si="120"/>
        <v>4348.8737853582215</v>
      </c>
      <c r="BN362" s="5">
        <f t="shared" si="92"/>
        <v>4245.3444362463069</v>
      </c>
      <c r="BO362" s="35">
        <f t="shared" si="93"/>
        <v>2.9729489682692791</v>
      </c>
      <c r="BP362" s="5">
        <f t="shared" si="94"/>
        <v>103.52934911191485</v>
      </c>
      <c r="BQ362" s="35">
        <f t="shared" si="95"/>
        <v>7.2499999999999995E-2</v>
      </c>
      <c r="BR362" s="5">
        <f t="shared" si="121"/>
        <v>624609.45216944651</v>
      </c>
      <c r="BS362" s="5">
        <f t="shared" si="122"/>
        <v>927938.48920343851</v>
      </c>
      <c r="BT362" s="5">
        <f t="shared" si="96"/>
        <v>12890.547830553392</v>
      </c>
      <c r="BU362" s="5">
        <f t="shared" si="97"/>
        <v>1552547.9413728849</v>
      </c>
      <c r="BV362" s="150"/>
      <c r="BW362" s="2">
        <f t="shared" si="132"/>
        <v>357</v>
      </c>
      <c r="BX362" s="118"/>
      <c r="BY362" s="5">
        <f t="shared" si="123"/>
        <v>16720.661511131941</v>
      </c>
      <c r="BZ362" s="5">
        <f t="shared" si="124"/>
        <v>4241.3034067672888</v>
      </c>
      <c r="CA362" s="5">
        <f t="shared" si="98"/>
        <v>4143.7662146190196</v>
      </c>
      <c r="CB362" s="35">
        <f t="shared" si="99"/>
        <v>2.9738772322089773</v>
      </c>
      <c r="CC362" s="5">
        <f t="shared" si="100"/>
        <v>97.537192148269654</v>
      </c>
      <c r="CD362" s="35">
        <f t="shared" si="101"/>
        <v>7.0000000000000007E-2</v>
      </c>
      <c r="CE362" s="5">
        <f t="shared" si="125"/>
        <v>624923.10470348678</v>
      </c>
      <c r="CF362" s="5">
        <f t="shared" si="126"/>
        <v>889222.21151243593</v>
      </c>
      <c r="CG362" s="5">
        <f t="shared" si="102"/>
        <v>12576.895296512921</v>
      </c>
      <c r="CH362" s="5">
        <f t="shared" si="103"/>
        <v>1514145.3162159226</v>
      </c>
    </row>
    <row r="363" spans="9:86" ht="14.25" customHeight="1">
      <c r="I363" s="150"/>
      <c r="J363" s="2">
        <f t="shared" si="127"/>
        <v>358</v>
      </c>
      <c r="K363" s="118"/>
      <c r="L363" s="5">
        <f t="shared" si="104"/>
        <v>14172.654745082547</v>
      </c>
      <c r="M363" s="5">
        <f t="shared" si="67"/>
        <v>4789.3246008246488</v>
      </c>
      <c r="N363" s="5">
        <f t="shared" si="68"/>
        <v>4691.8875994522059</v>
      </c>
      <c r="O363" s="35">
        <f t="shared" si="69"/>
        <v>3.9726256093948575</v>
      </c>
      <c r="P363" s="5">
        <f t="shared" si="70"/>
        <v>97.437001372442509</v>
      </c>
      <c r="Q363" s="35">
        <f t="shared" si="71"/>
        <v>8.2500000000000004E-2</v>
      </c>
      <c r="R363" s="5">
        <f t="shared" si="105"/>
        <v>628019.23285436979</v>
      </c>
      <c r="S363" s="5">
        <f t="shared" si="106"/>
        <v>1086558.9742408555</v>
      </c>
      <c r="T363" s="5">
        <f t="shared" si="72"/>
        <v>9480.7671456303415</v>
      </c>
      <c r="U363" s="5">
        <f t="shared" si="73"/>
        <v>1714578.2070952253</v>
      </c>
      <c r="V363" s="150"/>
      <c r="W363" s="2">
        <f t="shared" si="128"/>
        <v>358</v>
      </c>
      <c r="X363" s="118"/>
      <c r="Y363" s="5">
        <f t="shared" si="107"/>
        <v>13848.195911053637</v>
      </c>
      <c r="Z363" s="5">
        <f t="shared" si="108"/>
        <v>4677.7491584810314</v>
      </c>
      <c r="AA363" s="5">
        <f t="shared" si="74"/>
        <v>4585.4278524073407</v>
      </c>
      <c r="AB363" s="35">
        <f t="shared" si="75"/>
        <v>3.9734514576708868</v>
      </c>
      <c r="AC363" s="5">
        <f t="shared" si="76"/>
        <v>92.32130607369092</v>
      </c>
      <c r="AD363" s="35">
        <f t="shared" si="77"/>
        <v>0.08</v>
      </c>
      <c r="AE363" s="5">
        <f t="shared" si="109"/>
        <v>628237.23194135365</v>
      </c>
      <c r="AF363" s="5">
        <f t="shared" si="110"/>
        <v>1046396.9667948552</v>
      </c>
      <c r="AG363" s="5">
        <f t="shared" si="78"/>
        <v>9262.7680586462957</v>
      </c>
      <c r="AH363" s="5">
        <f t="shared" si="79"/>
        <v>1674634.198736209</v>
      </c>
      <c r="AI363" s="150"/>
      <c r="AJ363" s="2">
        <f t="shared" si="129"/>
        <v>358</v>
      </c>
      <c r="AK363" s="118"/>
      <c r="AL363" s="5">
        <f t="shared" si="111"/>
        <v>13526.294647262974</v>
      </c>
      <c r="AM363" s="5">
        <f t="shared" si="112"/>
        <v>4567.1280654389093</v>
      </c>
      <c r="AN363" s="5">
        <f t="shared" si="80"/>
        <v>4479.7707458420027</v>
      </c>
      <c r="AO363" s="35">
        <f t="shared" si="81"/>
        <v>3.9742775351253887</v>
      </c>
      <c r="AP363" s="5">
        <f t="shared" si="82"/>
        <v>87.357319596906706</v>
      </c>
      <c r="AQ363" s="35">
        <f t="shared" si="83"/>
        <v>7.7499999999999999E-2</v>
      </c>
      <c r="AR363" s="5">
        <f t="shared" si="113"/>
        <v>628453.47609857912</v>
      </c>
      <c r="AS363" s="5">
        <f t="shared" si="114"/>
        <v>1006578.3713285509</v>
      </c>
      <c r="AT363" s="5">
        <f t="shared" si="84"/>
        <v>9046.523901420971</v>
      </c>
      <c r="AU363" s="5">
        <f t="shared" si="85"/>
        <v>1635031.84742713</v>
      </c>
      <c r="AV363" s="150"/>
      <c r="AW363" s="2">
        <f t="shared" si="130"/>
        <v>358</v>
      </c>
      <c r="AX363" s="118"/>
      <c r="AY363" s="5">
        <f t="shared" si="115"/>
        <v>13207.046533466157</v>
      </c>
      <c r="AZ363" s="5">
        <f t="shared" si="116"/>
        <v>4457.4924920239573</v>
      </c>
      <c r="BA363" s="5">
        <f t="shared" si="86"/>
        <v>4374.9484511897936</v>
      </c>
      <c r="BB363" s="35">
        <f t="shared" si="87"/>
        <v>3.9751038418200517</v>
      </c>
      <c r="BC363" s="5">
        <f t="shared" si="88"/>
        <v>82.544040834163468</v>
      </c>
      <c r="BD363" s="35">
        <f t="shared" si="89"/>
        <v>7.4999999999999997E-2</v>
      </c>
      <c r="BE363" s="5">
        <f t="shared" si="117"/>
        <v>628667.90191772312</v>
      </c>
      <c r="BF363" s="5">
        <f t="shared" si="118"/>
        <v>967114.41022685356</v>
      </c>
      <c r="BG363" s="5">
        <f t="shared" si="90"/>
        <v>8832.0980822763631</v>
      </c>
      <c r="BH363" s="5">
        <f t="shared" si="91"/>
        <v>1595782.3121445766</v>
      </c>
      <c r="BI363" s="150"/>
      <c r="BJ363" s="2">
        <f t="shared" si="131"/>
        <v>358</v>
      </c>
      <c r="BK363" s="118"/>
      <c r="BL363" s="5">
        <f t="shared" si="119"/>
        <v>12890.547830553392</v>
      </c>
      <c r="BM363" s="5">
        <f t="shared" si="120"/>
        <v>4348.8737853582215</v>
      </c>
      <c r="BN363" s="5">
        <f t="shared" si="92"/>
        <v>4270.993392215295</v>
      </c>
      <c r="BO363" s="35">
        <f t="shared" si="93"/>
        <v>3.9759303778467334</v>
      </c>
      <c r="BP363" s="5">
        <f t="shared" si="94"/>
        <v>77.880393142926749</v>
      </c>
      <c r="BQ363" s="35">
        <f t="shared" si="95"/>
        <v>7.2499999999999995E-2</v>
      </c>
      <c r="BR363" s="5">
        <f t="shared" si="121"/>
        <v>628880.44556166185</v>
      </c>
      <c r="BS363" s="5">
        <f t="shared" si="122"/>
        <v>928016.36959658144</v>
      </c>
      <c r="BT363" s="5">
        <f t="shared" si="96"/>
        <v>8619.5544383380984</v>
      </c>
      <c r="BU363" s="5">
        <f t="shared" si="97"/>
        <v>1556896.8151582433</v>
      </c>
      <c r="BV363" s="150"/>
      <c r="BW363" s="2">
        <f t="shared" si="132"/>
        <v>358</v>
      </c>
      <c r="BX363" s="118"/>
      <c r="BY363" s="5">
        <f t="shared" si="123"/>
        <v>12576.895296512921</v>
      </c>
      <c r="BZ363" s="5">
        <f t="shared" si="124"/>
        <v>4241.3034067672888</v>
      </c>
      <c r="CA363" s="5">
        <f t="shared" si="98"/>
        <v>4167.9381842042967</v>
      </c>
      <c r="CB363" s="35">
        <f t="shared" si="99"/>
        <v>3.9767571432608513</v>
      </c>
      <c r="CC363" s="5">
        <f t="shared" si="100"/>
        <v>73.365222562992045</v>
      </c>
      <c r="CD363" s="35">
        <f t="shared" si="101"/>
        <v>7.0000000000000007E-2</v>
      </c>
      <c r="CE363" s="5">
        <f t="shared" si="125"/>
        <v>629091.04288769106</v>
      </c>
      <c r="CF363" s="5">
        <f t="shared" si="126"/>
        <v>889295.57673499896</v>
      </c>
      <c r="CG363" s="5">
        <f t="shared" si="102"/>
        <v>8408.9571123086243</v>
      </c>
      <c r="CH363" s="5">
        <f t="shared" si="103"/>
        <v>1518386.6196226901</v>
      </c>
    </row>
    <row r="364" spans="9:86" ht="14.25" customHeight="1">
      <c r="I364" s="150"/>
      <c r="J364" s="2">
        <f t="shared" si="127"/>
        <v>359</v>
      </c>
      <c r="K364" s="118"/>
      <c r="L364" s="5">
        <f t="shared" si="104"/>
        <v>9480.7671456303415</v>
      </c>
      <c r="M364" s="5">
        <f t="shared" si="67"/>
        <v>4789.3246008246488</v>
      </c>
      <c r="N364" s="5">
        <f t="shared" si="68"/>
        <v>4724.1443266984397</v>
      </c>
      <c r="O364" s="35">
        <f t="shared" si="69"/>
        <v>5.9794456555669555</v>
      </c>
      <c r="P364" s="5">
        <f t="shared" si="70"/>
        <v>65.180274126208602</v>
      </c>
      <c r="Q364" s="35">
        <f t="shared" si="71"/>
        <v>8.2500000000000004E-2</v>
      </c>
      <c r="R364" s="5">
        <f t="shared" si="105"/>
        <v>632743.37718106818</v>
      </c>
      <c r="S364" s="5">
        <f t="shared" si="106"/>
        <v>1086624.1545149817</v>
      </c>
      <c r="T364" s="5">
        <f t="shared" si="72"/>
        <v>4756.6228189319017</v>
      </c>
      <c r="U364" s="5">
        <f t="shared" si="73"/>
        <v>1719367.53169605</v>
      </c>
      <c r="V364" s="150"/>
      <c r="W364" s="2">
        <f t="shared" si="128"/>
        <v>359</v>
      </c>
      <c r="X364" s="118"/>
      <c r="Y364" s="5">
        <f t="shared" si="107"/>
        <v>9262.7680586462957</v>
      </c>
      <c r="Z364" s="5">
        <f t="shared" si="108"/>
        <v>4677.7491584810314</v>
      </c>
      <c r="AA364" s="5">
        <f t="shared" si="74"/>
        <v>4615.9973714233893</v>
      </c>
      <c r="AB364" s="35">
        <f t="shared" si="75"/>
        <v>5.9800664451891627</v>
      </c>
      <c r="AC364" s="5">
        <f t="shared" si="76"/>
        <v>61.751787057641977</v>
      </c>
      <c r="AD364" s="35">
        <f t="shared" si="77"/>
        <v>0.08</v>
      </c>
      <c r="AE364" s="5">
        <f t="shared" si="109"/>
        <v>632853.22931277705</v>
      </c>
      <c r="AF364" s="5">
        <f t="shared" si="110"/>
        <v>1046458.7185819128</v>
      </c>
      <c r="AG364" s="5">
        <f t="shared" si="78"/>
        <v>4646.7706872229064</v>
      </c>
      <c r="AH364" s="5">
        <f t="shared" si="79"/>
        <v>1679311.9478946899</v>
      </c>
      <c r="AI364" s="150"/>
      <c r="AJ364" s="2">
        <f t="shared" si="129"/>
        <v>359</v>
      </c>
      <c r="AK364" s="118"/>
      <c r="AL364" s="5">
        <f t="shared" si="111"/>
        <v>9046.523901420971</v>
      </c>
      <c r="AM364" s="5">
        <f t="shared" si="112"/>
        <v>4567.1280654389093</v>
      </c>
      <c r="AN364" s="5">
        <f t="shared" si="80"/>
        <v>4508.7025985755654</v>
      </c>
      <c r="AO364" s="35">
        <f t="shared" si="81"/>
        <v>5.9806873637296638</v>
      </c>
      <c r="AP364" s="5">
        <f t="shared" si="82"/>
        <v>58.425466863343772</v>
      </c>
      <c r="AQ364" s="35">
        <f t="shared" si="83"/>
        <v>7.7499999999999999E-2</v>
      </c>
      <c r="AR364" s="5">
        <f t="shared" si="113"/>
        <v>632962.17869715474</v>
      </c>
      <c r="AS364" s="5">
        <f t="shared" si="114"/>
        <v>1006636.7967954142</v>
      </c>
      <c r="AT364" s="5">
        <f t="shared" si="84"/>
        <v>4537.8213028454056</v>
      </c>
      <c r="AU364" s="5">
        <f t="shared" si="85"/>
        <v>1639598.9754925689</v>
      </c>
      <c r="AV364" s="150"/>
      <c r="AW364" s="2">
        <f t="shared" si="130"/>
        <v>359</v>
      </c>
      <c r="AX364" s="118"/>
      <c r="AY364" s="5">
        <f t="shared" si="115"/>
        <v>8832.0980822763631</v>
      </c>
      <c r="AZ364" s="5">
        <f t="shared" si="116"/>
        <v>4457.4924920239573</v>
      </c>
      <c r="BA364" s="5">
        <f t="shared" si="86"/>
        <v>4402.2918790097301</v>
      </c>
      <c r="BB364" s="35">
        <f t="shared" si="87"/>
        <v>5.9813084112060872</v>
      </c>
      <c r="BC364" s="5">
        <f t="shared" si="88"/>
        <v>55.200613014227265</v>
      </c>
      <c r="BD364" s="35">
        <f t="shared" si="89"/>
        <v>7.4999999999999997E-2</v>
      </c>
      <c r="BE364" s="5">
        <f t="shared" si="117"/>
        <v>633070.19379673281</v>
      </c>
      <c r="BF364" s="5">
        <f t="shared" si="118"/>
        <v>967169.61083986785</v>
      </c>
      <c r="BG364" s="5">
        <f t="shared" si="90"/>
        <v>4429.806203266633</v>
      </c>
      <c r="BH364" s="5">
        <f t="shared" si="91"/>
        <v>1600239.8046366007</v>
      </c>
      <c r="BI364" s="150"/>
      <c r="BJ364" s="2">
        <f t="shared" si="131"/>
        <v>359</v>
      </c>
      <c r="BK364" s="118"/>
      <c r="BL364" s="5">
        <f t="shared" si="119"/>
        <v>8619.5544383380984</v>
      </c>
      <c r="BM364" s="5">
        <f t="shared" si="120"/>
        <v>4348.8737853582215</v>
      </c>
      <c r="BN364" s="5">
        <f t="shared" si="92"/>
        <v>4296.7973106265954</v>
      </c>
      <c r="BO364" s="35">
        <f t="shared" si="93"/>
        <v>5.9819295877039007</v>
      </c>
      <c r="BP364" s="5">
        <f t="shared" si="94"/>
        <v>52.076474731626007</v>
      </c>
      <c r="BQ364" s="35">
        <f t="shared" si="95"/>
        <v>7.2499999999999995E-2</v>
      </c>
      <c r="BR364" s="5">
        <f t="shared" si="121"/>
        <v>633177.24287228845</v>
      </c>
      <c r="BS364" s="5">
        <f t="shared" si="122"/>
        <v>928068.44607131311</v>
      </c>
      <c r="BT364" s="5">
        <f t="shared" si="96"/>
        <v>4322.757127711503</v>
      </c>
      <c r="BU364" s="5">
        <f t="shared" si="97"/>
        <v>1561245.6889436017</v>
      </c>
      <c r="BV364" s="150"/>
      <c r="BW364" s="2">
        <f t="shared" si="132"/>
        <v>359</v>
      </c>
      <c r="BX364" s="118"/>
      <c r="BY364" s="5">
        <f t="shared" si="123"/>
        <v>8408.9571123086243</v>
      </c>
      <c r="BZ364" s="5">
        <f t="shared" si="124"/>
        <v>4241.3034067672888</v>
      </c>
      <c r="CA364" s="5">
        <f t="shared" si="98"/>
        <v>4192.2511569454882</v>
      </c>
      <c r="CB364" s="35">
        <f t="shared" si="99"/>
        <v>5.9825508932265681</v>
      </c>
      <c r="CC364" s="5">
        <f t="shared" si="100"/>
        <v>49.052249821800309</v>
      </c>
      <c r="CD364" s="35">
        <f t="shared" si="101"/>
        <v>7.0000000000000007E-2</v>
      </c>
      <c r="CE364" s="5">
        <f t="shared" si="125"/>
        <v>633283.29404463654</v>
      </c>
      <c r="CF364" s="5">
        <f t="shared" si="126"/>
        <v>889344.6289848208</v>
      </c>
      <c r="CG364" s="5">
        <f t="shared" si="102"/>
        <v>4216.7059553631361</v>
      </c>
      <c r="CH364" s="5">
        <f t="shared" si="103"/>
        <v>1522627.9230294572</v>
      </c>
    </row>
    <row r="365" spans="9:86" ht="14.25" customHeight="1">
      <c r="I365" s="150"/>
      <c r="J365" s="2">
        <f t="shared" si="127"/>
        <v>360</v>
      </c>
      <c r="K365" s="118"/>
      <c r="L365" s="5">
        <f t="shared" si="104"/>
        <v>4756.6228189319017</v>
      </c>
      <c r="M365" s="5">
        <f t="shared" si="67"/>
        <v>4789.3246008246488</v>
      </c>
      <c r="N365" s="5">
        <f t="shared" si="68"/>
        <v>4756.6228189444919</v>
      </c>
      <c r="O365" s="35">
        <f t="shared" si="69"/>
        <v>12.000000000031761</v>
      </c>
      <c r="P365" s="5">
        <f t="shared" si="70"/>
        <v>32.701781880156823</v>
      </c>
      <c r="Q365" s="35">
        <f t="shared" si="71"/>
        <v>8.249999999999999E-2</v>
      </c>
      <c r="R365" s="5">
        <f t="shared" si="105"/>
        <v>637500.00000001269</v>
      </c>
      <c r="S365" s="166">
        <f t="shared" si="106"/>
        <v>1086656.8562968618</v>
      </c>
      <c r="T365" s="5">
        <f t="shared" si="72"/>
        <v>-1.2590135156642646E-8</v>
      </c>
      <c r="U365" s="166">
        <f t="shared" si="73"/>
        <v>1724156.8562968746</v>
      </c>
      <c r="V365" s="150"/>
      <c r="W365" s="2">
        <f t="shared" si="128"/>
        <v>360</v>
      </c>
      <c r="X365" s="118"/>
      <c r="Y365" s="5">
        <f t="shared" si="107"/>
        <v>4646.7706872229064</v>
      </c>
      <c r="Z365" s="5">
        <f t="shared" si="108"/>
        <v>4677.7491584810314</v>
      </c>
      <c r="AA365" s="5">
        <f t="shared" si="74"/>
        <v>4646.770687232879</v>
      </c>
      <c r="AB365" s="35">
        <f t="shared" si="75"/>
        <v>12.000000000025754</v>
      </c>
      <c r="AC365" s="5">
        <f t="shared" si="76"/>
        <v>30.978471248152712</v>
      </c>
      <c r="AD365" s="35">
        <f t="shared" si="77"/>
        <v>0.08</v>
      </c>
      <c r="AE365" s="5">
        <f t="shared" si="109"/>
        <v>637500.0000000099</v>
      </c>
      <c r="AF365" s="166">
        <f t="shared" si="110"/>
        <v>1046489.697053161</v>
      </c>
      <c r="AG365" s="5">
        <f t="shared" si="78"/>
        <v>-9.9726094049401581E-9</v>
      </c>
      <c r="AH365" s="166">
        <f t="shared" si="79"/>
        <v>1683989.6970531708</v>
      </c>
      <c r="AI365" s="150"/>
      <c r="AJ365" s="2">
        <f t="shared" si="129"/>
        <v>360</v>
      </c>
      <c r="AK365" s="118"/>
      <c r="AL365" s="5">
        <f t="shared" si="111"/>
        <v>4537.8213028454056</v>
      </c>
      <c r="AM365" s="5">
        <f t="shared" si="112"/>
        <v>4567.1280654389093</v>
      </c>
      <c r="AN365" s="5">
        <f t="shared" si="80"/>
        <v>4537.8213028580331</v>
      </c>
      <c r="AO365" s="35">
        <f t="shared" si="81"/>
        <v>12.000000000033392</v>
      </c>
      <c r="AP365" s="5">
        <f t="shared" si="82"/>
        <v>29.306762580876576</v>
      </c>
      <c r="AQ365" s="35">
        <f t="shared" si="83"/>
        <v>7.7499999999999999E-2</v>
      </c>
      <c r="AR365" s="5">
        <f t="shared" si="113"/>
        <v>637500.00000001281</v>
      </c>
      <c r="AS365" s="166">
        <f t="shared" si="114"/>
        <v>1006666.1035579951</v>
      </c>
      <c r="AT365" s="5">
        <f t="shared" si="84"/>
        <v>-1.2627424439415336E-8</v>
      </c>
      <c r="AU365" s="166">
        <f t="shared" si="85"/>
        <v>1644166.1035580079</v>
      </c>
      <c r="AV365" s="150"/>
      <c r="AW365" s="2">
        <f t="shared" si="130"/>
        <v>360</v>
      </c>
      <c r="AX365" s="118"/>
      <c r="AY365" s="5">
        <f t="shared" si="115"/>
        <v>4429.806203266633</v>
      </c>
      <c r="AZ365" s="5">
        <f t="shared" si="116"/>
        <v>4457.4924920239573</v>
      </c>
      <c r="BA365" s="5">
        <f t="shared" si="86"/>
        <v>4429.8062032535408</v>
      </c>
      <c r="BB365" s="35">
        <f t="shared" si="87"/>
        <v>11.999999999964533</v>
      </c>
      <c r="BC365" s="5">
        <f t="shared" si="88"/>
        <v>27.686288770416454</v>
      </c>
      <c r="BD365" s="35">
        <f t="shared" si="89"/>
        <v>7.4999999999999997E-2</v>
      </c>
      <c r="BE365" s="5">
        <f t="shared" si="117"/>
        <v>637499.99999998638</v>
      </c>
      <c r="BF365" s="166">
        <f t="shared" si="118"/>
        <v>967197.29712863825</v>
      </c>
      <c r="BG365" s="5">
        <f t="shared" si="90"/>
        <v>1.3092176232021302E-8</v>
      </c>
      <c r="BH365" s="166">
        <f t="shared" si="91"/>
        <v>1604697.2971286247</v>
      </c>
      <c r="BI365" s="150"/>
      <c r="BJ365" s="2">
        <f t="shared" si="131"/>
        <v>360</v>
      </c>
      <c r="BK365" s="118"/>
      <c r="BL365" s="5">
        <f t="shared" si="119"/>
        <v>4322.757127711503</v>
      </c>
      <c r="BM365" s="5">
        <f t="shared" si="120"/>
        <v>4348.8737853582215</v>
      </c>
      <c r="BN365" s="5">
        <f t="shared" si="92"/>
        <v>4322.7571277116313</v>
      </c>
      <c r="BO365" s="35">
        <f t="shared" si="93"/>
        <v>12.000000000000357</v>
      </c>
      <c r="BP365" s="5">
        <f t="shared" si="94"/>
        <v>26.11665764659033</v>
      </c>
      <c r="BQ365" s="35">
        <f t="shared" si="95"/>
        <v>7.2499999999999995E-2</v>
      </c>
      <c r="BR365" s="5">
        <f t="shared" si="121"/>
        <v>637500.00000000012</v>
      </c>
      <c r="BS365" s="166">
        <f t="shared" si="122"/>
        <v>928094.56272895972</v>
      </c>
      <c r="BT365" s="5">
        <f t="shared" si="96"/>
        <v>-1.2823875294998288E-10</v>
      </c>
      <c r="BU365" s="166">
        <f t="shared" si="97"/>
        <v>1565594.5627289598</v>
      </c>
      <c r="BV365" s="150"/>
      <c r="BW365" s="2">
        <f t="shared" si="132"/>
        <v>360</v>
      </c>
      <c r="BX365" s="118"/>
      <c r="BY365" s="5">
        <f t="shared" si="123"/>
        <v>4216.7059553631361</v>
      </c>
      <c r="BZ365" s="5">
        <f t="shared" si="124"/>
        <v>4241.3034067672888</v>
      </c>
      <c r="CA365" s="5">
        <f t="shared" si="98"/>
        <v>4216.7059553610043</v>
      </c>
      <c r="CB365" s="35">
        <f t="shared" si="99"/>
        <v>11.999999999993932</v>
      </c>
      <c r="CC365" s="5">
        <f t="shared" si="100"/>
        <v>24.597451406284961</v>
      </c>
      <c r="CD365" s="35">
        <f t="shared" si="101"/>
        <v>7.0000000000000007E-2</v>
      </c>
      <c r="CE365" s="5">
        <f t="shared" si="125"/>
        <v>637499.99999999756</v>
      </c>
      <c r="CF365" s="166">
        <f t="shared" si="126"/>
        <v>889369.22643622709</v>
      </c>
      <c r="CG365" s="5">
        <f t="shared" si="102"/>
        <v>2.1318555809557438E-9</v>
      </c>
      <c r="CH365" s="166">
        <f t="shared" si="103"/>
        <v>1526869.2264362248</v>
      </c>
    </row>
  </sheetData>
  <pageMargins left="0.7" right="0.7" top="0.75" bottom="0.75" header="0" footer="0"/>
  <pageSetup orientation="landscape"/>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H365"/>
  <sheetViews>
    <sheetView topLeftCell="AJ1"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2"/>
      <c r="B1" s="2"/>
      <c r="C1" s="2" t="s">
        <v>173</v>
      </c>
      <c r="I1" s="150"/>
      <c r="J1" s="2" t="s">
        <v>174</v>
      </c>
      <c r="K1" s="206">
        <f>'Interest Rate Comparison'!B3</f>
        <v>8.2500000000000004E-2</v>
      </c>
      <c r="N1" s="2">
        <f>K1/12</f>
        <v>6.875E-3</v>
      </c>
      <c r="O1" s="2" t="s">
        <v>175</v>
      </c>
      <c r="V1" s="150"/>
      <c r="W1" s="2" t="s">
        <v>174</v>
      </c>
      <c r="X1" s="206">
        <f>'Interest Rate Comparison'!B4</f>
        <v>0.08</v>
      </c>
      <c r="AA1" s="2">
        <f>X1/12</f>
        <v>6.6666666666666671E-3</v>
      </c>
      <c r="AB1" s="2" t="s">
        <v>175</v>
      </c>
      <c r="AI1" s="150"/>
      <c r="AJ1" s="2" t="s">
        <v>174</v>
      </c>
      <c r="AK1" s="206">
        <f>'Interest Rate Comparison'!B5</f>
        <v>7.7499999999999999E-2</v>
      </c>
      <c r="AN1" s="2">
        <f>AK1/12</f>
        <v>6.4583333333333333E-3</v>
      </c>
      <c r="AO1" s="2" t="s">
        <v>175</v>
      </c>
      <c r="AV1" s="150"/>
      <c r="AW1" s="2" t="s">
        <v>174</v>
      </c>
      <c r="AX1" s="206">
        <f>'Interest Rate Comparison'!B6</f>
        <v>7.4999999999999997E-2</v>
      </c>
      <c r="BA1" s="2">
        <f>AX1/12</f>
        <v>6.2499999999999995E-3</v>
      </c>
      <c r="BB1" s="2" t="s">
        <v>175</v>
      </c>
      <c r="BI1" s="150"/>
      <c r="BJ1" s="2" t="s">
        <v>174</v>
      </c>
      <c r="BK1" s="206">
        <f>'Interest Rate Comparison'!B7</f>
        <v>7.2499999999999995E-2</v>
      </c>
      <c r="BN1" s="2">
        <f>BK1/12</f>
        <v>6.0416666666666665E-3</v>
      </c>
      <c r="BO1" s="2" t="s">
        <v>175</v>
      </c>
      <c r="BV1" s="150"/>
      <c r="BW1" s="2" t="s">
        <v>174</v>
      </c>
      <c r="BX1" s="206">
        <f>'Interest Rate Comparison'!B8</f>
        <v>7.0000000000000007E-2</v>
      </c>
      <c r="CA1" s="2">
        <f>BX1/12</f>
        <v>5.8333333333333336E-3</v>
      </c>
      <c r="CB1" s="2" t="s">
        <v>175</v>
      </c>
    </row>
    <row r="2" spans="1:86" ht="14.25" customHeight="1">
      <c r="B2" s="205"/>
      <c r="C2" s="205"/>
      <c r="I2" s="150"/>
      <c r="J2" s="2" t="s">
        <v>177</v>
      </c>
      <c r="K2" s="2">
        <f>$L$2*12</f>
        <v>360</v>
      </c>
      <c r="L2" s="2">
        <f>'STR Calculator'!I9</f>
        <v>30</v>
      </c>
      <c r="M2" s="2" t="s">
        <v>178</v>
      </c>
      <c r="N2" s="2">
        <f>(1+N1)^K2</f>
        <v>11.781505620888151</v>
      </c>
      <c r="O2" s="2" t="s">
        <v>179</v>
      </c>
      <c r="V2" s="150"/>
      <c r="W2" s="2" t="s">
        <v>177</v>
      </c>
      <c r="X2" s="2">
        <f>$L$2*12</f>
        <v>360</v>
      </c>
      <c r="Y2" s="2">
        <v>30</v>
      </c>
      <c r="Z2" s="2" t="s">
        <v>178</v>
      </c>
      <c r="AA2" s="2">
        <f>(1+AA1)^X2</f>
        <v>10.935729657755621</v>
      </c>
      <c r="AB2" s="2" t="s">
        <v>179</v>
      </c>
      <c r="AI2" s="150"/>
      <c r="AJ2" s="2" t="s">
        <v>177</v>
      </c>
      <c r="AK2" s="2">
        <f>$L$2*12</f>
        <v>360</v>
      </c>
      <c r="AL2" s="2">
        <v>30</v>
      </c>
      <c r="AM2" s="2" t="s">
        <v>178</v>
      </c>
      <c r="AN2" s="2">
        <f>(1+AN1)^AK2</f>
        <v>10.150514126201864</v>
      </c>
      <c r="AO2" s="2" t="s">
        <v>179</v>
      </c>
      <c r="AV2" s="150"/>
      <c r="AW2" s="2" t="s">
        <v>177</v>
      </c>
      <c r="AX2" s="2">
        <f>$L$2*12</f>
        <v>360</v>
      </c>
      <c r="AY2" s="2">
        <v>30</v>
      </c>
      <c r="AZ2" s="2" t="s">
        <v>178</v>
      </c>
      <c r="BA2" s="2">
        <f>(1+BA1)^AX2</f>
        <v>9.4215339047287756</v>
      </c>
      <c r="BB2" s="2" t="s">
        <v>179</v>
      </c>
      <c r="BI2" s="150"/>
      <c r="BJ2" s="2" t="s">
        <v>177</v>
      </c>
      <c r="BK2" s="2">
        <f>$L$2*12</f>
        <v>360</v>
      </c>
      <c r="BL2" s="2">
        <v>30</v>
      </c>
      <c r="BM2" s="2" t="s">
        <v>178</v>
      </c>
      <c r="BN2" s="2">
        <f>(1+BN1)^BK2</f>
        <v>8.744771963551262</v>
      </c>
      <c r="BO2" s="2" t="s">
        <v>179</v>
      </c>
      <c r="BV2" s="150"/>
      <c r="BW2" s="2" t="s">
        <v>177</v>
      </c>
      <c r="BX2" s="2">
        <f>$L$2*12</f>
        <v>360</v>
      </c>
      <c r="BY2" s="2">
        <v>30</v>
      </c>
      <c r="BZ2" s="2" t="s">
        <v>178</v>
      </c>
      <c r="CA2" s="2">
        <f>(1+CA1)^BX2</f>
        <v>8.1164974753596617</v>
      </c>
      <c r="CB2" s="2" t="s">
        <v>179</v>
      </c>
    </row>
    <row r="3" spans="1:86" ht="14.25" customHeight="1">
      <c r="A3" s="2" t="s">
        <v>180</v>
      </c>
      <c r="B3" s="11">
        <f>'STR Calculator'!B5</f>
        <v>750000</v>
      </c>
      <c r="C3" s="29" t="e">
        <f>B3/B1</f>
        <v>#DIV/0!</v>
      </c>
      <c r="D3" s="2" t="s">
        <v>173</v>
      </c>
      <c r="I3" s="150"/>
      <c r="J3" s="2" t="s">
        <v>181</v>
      </c>
      <c r="V3" s="150"/>
      <c r="W3" s="2" t="s">
        <v>181</v>
      </c>
      <c r="AI3" s="150"/>
      <c r="AJ3" s="2" t="s">
        <v>181</v>
      </c>
      <c r="AV3" s="150"/>
      <c r="AW3" s="2" t="s">
        <v>181</v>
      </c>
      <c r="BI3" s="150"/>
      <c r="BJ3" s="2" t="s">
        <v>181</v>
      </c>
      <c r="BV3" s="150"/>
      <c r="BW3" s="2" t="s">
        <v>181</v>
      </c>
    </row>
    <row r="4" spans="1:86" ht="14.25" customHeight="1">
      <c r="A4" s="2" t="s">
        <v>149</v>
      </c>
      <c r="B4" s="9">
        <v>0.2</v>
      </c>
      <c r="I4" s="150"/>
      <c r="V4" s="150"/>
      <c r="AI4" s="150"/>
      <c r="AV4" s="150"/>
      <c r="BI4" s="150"/>
      <c r="BV4" s="150"/>
    </row>
    <row r="5" spans="1:86" ht="14.25" customHeight="1">
      <c r="A5" s="2" t="s">
        <v>182</v>
      </c>
      <c r="B5" s="11">
        <f>B3-(B3*B4)</f>
        <v>600000</v>
      </c>
      <c r="C5" s="2" t="s">
        <v>183</v>
      </c>
      <c r="I5" s="150"/>
      <c r="J5" s="2" t="s">
        <v>184</v>
      </c>
      <c r="K5" s="2" t="s">
        <v>185</v>
      </c>
      <c r="L5" s="2" t="s">
        <v>186</v>
      </c>
      <c r="M5" s="2" t="s">
        <v>181</v>
      </c>
      <c r="N5" s="2" t="s">
        <v>187</v>
      </c>
      <c r="O5" s="2" t="s">
        <v>188</v>
      </c>
      <c r="P5" s="2" t="s">
        <v>189</v>
      </c>
      <c r="Q5" s="2" t="s">
        <v>190</v>
      </c>
      <c r="R5" s="2" t="s">
        <v>191</v>
      </c>
      <c r="S5" s="2" t="s">
        <v>192</v>
      </c>
      <c r="T5" s="2" t="s">
        <v>193</v>
      </c>
      <c r="U5" s="107" t="s">
        <v>194</v>
      </c>
      <c r="V5" s="150"/>
      <c r="W5" s="2" t="s">
        <v>184</v>
      </c>
      <c r="X5" s="2" t="s">
        <v>185</v>
      </c>
      <c r="Y5" s="2" t="s">
        <v>186</v>
      </c>
      <c r="Z5" s="2" t="s">
        <v>181</v>
      </c>
      <c r="AA5" s="2" t="s">
        <v>187</v>
      </c>
      <c r="AB5" s="2" t="s">
        <v>188</v>
      </c>
      <c r="AC5" s="2" t="s">
        <v>189</v>
      </c>
      <c r="AD5" s="2" t="s">
        <v>190</v>
      </c>
      <c r="AE5" s="2" t="s">
        <v>191</v>
      </c>
      <c r="AF5" s="2" t="s">
        <v>192</v>
      </c>
      <c r="AG5" s="2" t="s">
        <v>193</v>
      </c>
      <c r="AH5" s="107" t="s">
        <v>194</v>
      </c>
      <c r="AI5" s="150"/>
      <c r="AJ5" s="2" t="s">
        <v>184</v>
      </c>
      <c r="AK5" s="2" t="s">
        <v>185</v>
      </c>
      <c r="AL5" s="2" t="s">
        <v>186</v>
      </c>
      <c r="AM5" s="2" t="s">
        <v>181</v>
      </c>
      <c r="AN5" s="2" t="s">
        <v>187</v>
      </c>
      <c r="AO5" s="2" t="s">
        <v>188</v>
      </c>
      <c r="AP5" s="2" t="s">
        <v>189</v>
      </c>
      <c r="AQ5" s="2" t="s">
        <v>190</v>
      </c>
      <c r="AR5" s="2" t="s">
        <v>191</v>
      </c>
      <c r="AS5" s="2" t="s">
        <v>192</v>
      </c>
      <c r="AT5" s="2" t="s">
        <v>193</v>
      </c>
      <c r="AU5" s="107" t="s">
        <v>194</v>
      </c>
      <c r="AV5" s="150"/>
      <c r="AW5" s="2" t="s">
        <v>184</v>
      </c>
      <c r="AX5" s="2" t="s">
        <v>185</v>
      </c>
      <c r="AY5" s="2" t="s">
        <v>186</v>
      </c>
      <c r="AZ5" s="2" t="s">
        <v>181</v>
      </c>
      <c r="BA5" s="2" t="s">
        <v>187</v>
      </c>
      <c r="BB5" s="2" t="s">
        <v>188</v>
      </c>
      <c r="BC5" s="2" t="s">
        <v>189</v>
      </c>
      <c r="BD5" s="2" t="s">
        <v>190</v>
      </c>
      <c r="BE5" s="2" t="s">
        <v>191</v>
      </c>
      <c r="BF5" s="2" t="s">
        <v>192</v>
      </c>
      <c r="BG5" s="2" t="s">
        <v>193</v>
      </c>
      <c r="BH5" s="107" t="s">
        <v>194</v>
      </c>
      <c r="BI5" s="150"/>
      <c r="BJ5" s="2" t="s">
        <v>184</v>
      </c>
      <c r="BK5" s="2" t="s">
        <v>185</v>
      </c>
      <c r="BL5" s="2" t="s">
        <v>186</v>
      </c>
      <c r="BM5" s="2" t="s">
        <v>181</v>
      </c>
      <c r="BN5" s="2" t="s">
        <v>187</v>
      </c>
      <c r="BO5" s="2" t="s">
        <v>188</v>
      </c>
      <c r="BP5" s="2" t="s">
        <v>189</v>
      </c>
      <c r="BQ5" s="2" t="s">
        <v>190</v>
      </c>
      <c r="BR5" s="2" t="s">
        <v>191</v>
      </c>
      <c r="BS5" s="2" t="s">
        <v>192</v>
      </c>
      <c r="BT5" s="2" t="s">
        <v>193</v>
      </c>
      <c r="BU5" s="107" t="s">
        <v>194</v>
      </c>
      <c r="BV5" s="150"/>
      <c r="BW5" s="2" t="s">
        <v>184</v>
      </c>
      <c r="BX5" s="2" t="s">
        <v>185</v>
      </c>
      <c r="BY5" s="2" t="s">
        <v>186</v>
      </c>
      <c r="BZ5" s="2" t="s">
        <v>181</v>
      </c>
      <c r="CA5" s="2" t="s">
        <v>187</v>
      </c>
      <c r="CB5" s="2" t="s">
        <v>188</v>
      </c>
      <c r="CC5" s="2" t="s">
        <v>189</v>
      </c>
      <c r="CD5" s="2" t="s">
        <v>190</v>
      </c>
      <c r="CE5" s="2" t="s">
        <v>191</v>
      </c>
      <c r="CF5" s="2" t="s">
        <v>192</v>
      </c>
      <c r="CG5" s="2" t="s">
        <v>193</v>
      </c>
      <c r="CH5" s="107" t="s">
        <v>194</v>
      </c>
    </row>
    <row r="6" spans="1:86" ht="14.25" customHeight="1">
      <c r="A6" s="2" t="s">
        <v>195</v>
      </c>
      <c r="B6" s="11">
        <f>B3-B5</f>
        <v>150000</v>
      </c>
      <c r="I6" s="150"/>
      <c r="J6" s="2">
        <v>1</v>
      </c>
      <c r="K6" s="118">
        <v>44866</v>
      </c>
      <c r="L6" s="11">
        <f>'Amoritization Scenario 20% DP'!$B$5</f>
        <v>600000</v>
      </c>
      <c r="M6" s="151">
        <f t="shared" ref="M6:M260" si="0">$L$6/((($N$2)-1)/($N$1*$N$2))</f>
        <v>4507.5996243055524</v>
      </c>
      <c r="N6" s="5">
        <f t="shared" ref="N6:N260" si="1">M6-P6</f>
        <v>382.59962430555242</v>
      </c>
      <c r="O6" s="35">
        <f t="shared" ref="O6:O260" si="2">(N6/L6)*12</f>
        <v>7.6519924861110479E-3</v>
      </c>
      <c r="P6" s="5">
        <f t="shared" ref="P6:P260" si="3">L6*($K$1/12)</f>
        <v>4125</v>
      </c>
      <c r="Q6" s="35">
        <f t="shared" ref="Q6:Q260" si="4">(P6/L6)*12</f>
        <v>8.2500000000000004E-2</v>
      </c>
      <c r="R6" s="5">
        <f>N6</f>
        <v>382.59962430555242</v>
      </c>
      <c r="S6" s="5">
        <f>P6</f>
        <v>4125</v>
      </c>
      <c r="T6" s="5">
        <f>L6-N6</f>
        <v>599617.4003756945</v>
      </c>
      <c r="U6" s="5">
        <f>R6+S6</f>
        <v>4507.5996243055524</v>
      </c>
      <c r="V6" s="150"/>
      <c r="W6" s="2">
        <v>1</v>
      </c>
      <c r="X6" s="118">
        <v>44866</v>
      </c>
      <c r="Y6" s="11">
        <f>'Amoritization Scenario 20% DP'!$B$5</f>
        <v>600000</v>
      </c>
      <c r="Z6" s="151">
        <f>$Y$6/((($AA$2)-1)/($AA$1*$AA$2))</f>
        <v>4402.5874432762648</v>
      </c>
      <c r="AA6" s="5">
        <f t="shared" ref="AA6:AA260" si="5">Z6-AC6</f>
        <v>402.58744327626437</v>
      </c>
      <c r="AB6" s="35">
        <f t="shared" ref="AB6:AB260" si="6">(AA6/Y6)*12</f>
        <v>8.0517488655252878E-3</v>
      </c>
      <c r="AC6" s="5">
        <f t="shared" ref="AC6:AC260" si="7">Y6*($X$1/12)</f>
        <v>4000.0000000000005</v>
      </c>
      <c r="AD6" s="35">
        <f t="shared" ref="AD6:AD260" si="8">(AC6/Y6)*12</f>
        <v>0.08</v>
      </c>
      <c r="AE6" s="5">
        <f>AA6</f>
        <v>402.58744327626437</v>
      </c>
      <c r="AF6" s="5">
        <f>AC6</f>
        <v>4000.0000000000005</v>
      </c>
      <c r="AG6" s="5">
        <f t="shared" ref="AG6:AG260" si="9">Y6-AA6</f>
        <v>599597.41255672369</v>
      </c>
      <c r="AH6" s="5">
        <f t="shared" ref="AH6:AH260" si="10">AE6+AF6</f>
        <v>4402.5874432762648</v>
      </c>
      <c r="AI6" s="150"/>
      <c r="AJ6" s="2">
        <v>1</v>
      </c>
      <c r="AK6" s="118">
        <v>44866</v>
      </c>
      <c r="AL6" s="11">
        <f>'Amoritization Scenario 20% DP'!$B$5</f>
        <v>600000</v>
      </c>
      <c r="AM6" s="151">
        <f>$AL$6/((($AN$2)-1)/($AN$1*$AN$2))</f>
        <v>4298.4734733542682</v>
      </c>
      <c r="AN6" s="5">
        <f t="shared" ref="AN6:AN260" si="11">AM6-AP6</f>
        <v>423.47347335426821</v>
      </c>
      <c r="AO6" s="35">
        <f t="shared" ref="AO6:AO260" si="12">(AN6/AL6)*12</f>
        <v>8.4694694670853637E-3</v>
      </c>
      <c r="AP6" s="5">
        <f t="shared" ref="AP6:AP260" si="13">AL6*($AK$1/12)</f>
        <v>3875</v>
      </c>
      <c r="AQ6" s="35">
        <f t="shared" ref="AQ6:AQ260" si="14">(AP6/AL6)*12</f>
        <v>7.7499999999999999E-2</v>
      </c>
      <c r="AR6" s="5">
        <f>AN6</f>
        <v>423.47347335426821</v>
      </c>
      <c r="AS6" s="5">
        <f>AP6</f>
        <v>3875</v>
      </c>
      <c r="AT6" s="5">
        <f t="shared" ref="AT6:AT260" si="15">AL6-AN6</f>
        <v>599576.52652664576</v>
      </c>
      <c r="AU6" s="5">
        <f t="shared" ref="AU6:AU260" si="16">AR6+AS6</f>
        <v>4298.4734733542682</v>
      </c>
      <c r="AV6" s="150"/>
      <c r="AW6" s="2">
        <v>1</v>
      </c>
      <c r="AX6" s="118">
        <v>44866</v>
      </c>
      <c r="AY6" s="11">
        <f>'Amoritization Scenario 20% DP'!$B$5</f>
        <v>600000</v>
      </c>
      <c r="AZ6" s="151">
        <f>$AY$6/((($BA$2)-1)/($BA$1*$BA$2))</f>
        <v>4195.2870513166654</v>
      </c>
      <c r="BA6" s="5">
        <f t="shared" ref="BA6:BA260" si="17">AZ6-BC6</f>
        <v>445.28705131666584</v>
      </c>
      <c r="BB6" s="35">
        <f t="shared" ref="BB6:BB260" si="18">(BA6/AY6)*12</f>
        <v>8.9057410263333175E-3</v>
      </c>
      <c r="BC6" s="5">
        <f t="shared" ref="BC6:BC260" si="19">AY6*($AX$1/12)</f>
        <v>3749.9999999999995</v>
      </c>
      <c r="BD6" s="35">
        <f t="shared" ref="BD6:BD260" si="20">(BC6/AY6)*12</f>
        <v>7.4999999999999997E-2</v>
      </c>
      <c r="BE6" s="5">
        <f>BA6</f>
        <v>445.28705131666584</v>
      </c>
      <c r="BF6" s="5">
        <f>BC6</f>
        <v>3749.9999999999995</v>
      </c>
      <c r="BG6" s="5">
        <f t="shared" ref="BG6:BG260" si="21">AY6-BA6</f>
        <v>599554.7129486833</v>
      </c>
      <c r="BH6" s="5">
        <f t="shared" ref="BH6:BH260" si="22">BE6+BF6</f>
        <v>4195.2870513166654</v>
      </c>
      <c r="BI6" s="150"/>
      <c r="BJ6" s="2">
        <v>1</v>
      </c>
      <c r="BK6" s="118">
        <v>44866</v>
      </c>
      <c r="BL6" s="11">
        <f>'Amoritization Scenario 20% DP'!$B$5</f>
        <v>600000</v>
      </c>
      <c r="BM6" s="151">
        <f>$BL$6/((($BN$2)-1)/($BN$1*$BN$2))</f>
        <v>4093.0576803371496</v>
      </c>
      <c r="BN6" s="5">
        <f t="shared" ref="BN6:BN260" si="23">BM6-BP6</f>
        <v>468.05768033714958</v>
      </c>
      <c r="BO6" s="35">
        <f t="shared" ref="BO6:BO260" si="24">(BN6/BL6)*12</f>
        <v>9.3611536067429914E-3</v>
      </c>
      <c r="BP6" s="5">
        <f t="shared" ref="BP6:BP260" si="25">BL6*($BK$1/12)</f>
        <v>3625</v>
      </c>
      <c r="BQ6" s="35">
        <f t="shared" ref="BQ6:BQ260" si="26">(BP6/BL6)*12</f>
        <v>7.2499999999999995E-2</v>
      </c>
      <c r="BR6" s="5">
        <f>BN6</f>
        <v>468.05768033714958</v>
      </c>
      <c r="BS6" s="5">
        <f>BP6</f>
        <v>3625</v>
      </c>
      <c r="BT6" s="5">
        <f t="shared" ref="BT6:BT260" si="27">BL6-BN6</f>
        <v>599531.94231966289</v>
      </c>
      <c r="BU6" s="5">
        <f t="shared" ref="BU6:BU260" si="28">BR6+BS6</f>
        <v>4093.0576803371496</v>
      </c>
      <c r="BV6" s="150"/>
      <c r="BW6" s="2">
        <v>1</v>
      </c>
      <c r="BX6" s="118">
        <v>44866</v>
      </c>
      <c r="BY6" s="11">
        <f>'Amoritization Scenario 20% DP'!$B$5</f>
        <v>600000</v>
      </c>
      <c r="BZ6" s="151">
        <f>$BY$6/((($CA$2)-1)/($CA$1*$CA$2))</f>
        <v>3991.8149710750954</v>
      </c>
      <c r="CA6" s="5">
        <f t="shared" ref="CA6:CA260" si="29">BZ6-CC6</f>
        <v>491.8149710750954</v>
      </c>
      <c r="CB6" s="35">
        <f t="shared" ref="CB6:CB260" si="30">(CA6/BY6)*12</f>
        <v>9.8362994215019078E-3</v>
      </c>
      <c r="CC6" s="5">
        <f t="shared" ref="CC6:CC260" si="31">BY6*($BX$1/12)</f>
        <v>3500</v>
      </c>
      <c r="CD6" s="35">
        <f t="shared" ref="CD6:CD260" si="32">(CC6/BY6)*12</f>
        <v>7.0000000000000007E-2</v>
      </c>
      <c r="CE6" s="5">
        <f>CA6</f>
        <v>491.8149710750954</v>
      </c>
      <c r="CF6" s="5">
        <f>CC6</f>
        <v>3500</v>
      </c>
      <c r="CG6" s="5">
        <f t="shared" ref="CG6:CG260" si="33">BY6-CA6</f>
        <v>599508.18502892496</v>
      </c>
      <c r="CH6" s="5">
        <f t="shared" ref="CH6:CH260" si="34">CE6+CF6</f>
        <v>3991.8149710750954</v>
      </c>
    </row>
    <row r="7" spans="1:86" ht="14.25" customHeight="1">
      <c r="I7" s="150"/>
      <c r="J7" s="2">
        <v>2</v>
      </c>
      <c r="K7" s="118">
        <v>44896</v>
      </c>
      <c r="L7" s="5">
        <f t="shared" ref="L7:L261" si="35">T6</f>
        <v>599617.4003756945</v>
      </c>
      <c r="M7" s="5">
        <f t="shared" si="0"/>
        <v>4507.5996243055524</v>
      </c>
      <c r="N7" s="5">
        <f t="shared" si="1"/>
        <v>385.22999672265269</v>
      </c>
      <c r="O7" s="35">
        <f t="shared" si="2"/>
        <v>7.7095160310147928E-3</v>
      </c>
      <c r="P7" s="5">
        <f t="shared" si="3"/>
        <v>4122.3696275828997</v>
      </c>
      <c r="Q7" s="35">
        <f t="shared" si="4"/>
        <v>8.2500000000000004E-2</v>
      </c>
      <c r="R7" s="5">
        <f t="shared" ref="R7:R261" si="36">R6+N7</f>
        <v>767.82962102820511</v>
      </c>
      <c r="S7" s="5">
        <f t="shared" ref="S7:S261" si="37">S6+P7</f>
        <v>8247.3696275828988</v>
      </c>
      <c r="T7" s="5">
        <f t="shared" ref="T7:T260" si="38">L7-N7</f>
        <v>599232.17037897184</v>
      </c>
      <c r="U7" s="5">
        <f t="shared" ref="U7:U260" si="39">R7+S7</f>
        <v>9015.1992486111048</v>
      </c>
      <c r="V7" s="150"/>
      <c r="W7" s="2">
        <v>2</v>
      </c>
      <c r="X7" s="118">
        <v>44896</v>
      </c>
      <c r="Y7" s="5">
        <f t="shared" ref="Y7:Y261" si="40">AG6</f>
        <v>599597.41255672369</v>
      </c>
      <c r="Z7" s="5">
        <f t="shared" ref="Z7:Z261" si="41">Z6</f>
        <v>4402.5874432762648</v>
      </c>
      <c r="AA7" s="5">
        <f t="shared" si="5"/>
        <v>405.27135956477332</v>
      </c>
      <c r="AB7" s="35">
        <f t="shared" si="6"/>
        <v>8.1108694149296407E-3</v>
      </c>
      <c r="AC7" s="5">
        <f t="shared" si="7"/>
        <v>3997.3160837114915</v>
      </c>
      <c r="AD7" s="35">
        <f t="shared" si="8"/>
        <v>0.08</v>
      </c>
      <c r="AE7" s="5">
        <f t="shared" ref="AE7:AE261" si="42">AE6+AA7</f>
        <v>807.85880284103769</v>
      </c>
      <c r="AF7" s="5">
        <f t="shared" ref="AF7:AF261" si="43">AF6+AC7</f>
        <v>7997.316083711492</v>
      </c>
      <c r="AG7" s="5">
        <f t="shared" si="9"/>
        <v>599192.14119715896</v>
      </c>
      <c r="AH7" s="5">
        <f t="shared" si="10"/>
        <v>8805.1748865525296</v>
      </c>
      <c r="AI7" s="150"/>
      <c r="AJ7" s="2">
        <v>2</v>
      </c>
      <c r="AK7" s="118">
        <v>44896</v>
      </c>
      <c r="AL7" s="5">
        <f t="shared" ref="AL7:AL261" si="44">AT6</f>
        <v>599576.52652664576</v>
      </c>
      <c r="AM7" s="5">
        <f t="shared" ref="AM7:AM261" si="45">AM6</f>
        <v>4298.4734733542682</v>
      </c>
      <c r="AN7" s="5">
        <f t="shared" si="11"/>
        <v>426.20840620301442</v>
      </c>
      <c r="AO7" s="35">
        <f t="shared" si="12"/>
        <v>8.5301886384120812E-3</v>
      </c>
      <c r="AP7" s="5">
        <f t="shared" si="13"/>
        <v>3872.2650671512538</v>
      </c>
      <c r="AQ7" s="35">
        <f t="shared" si="14"/>
        <v>7.7499999999999999E-2</v>
      </c>
      <c r="AR7" s="5">
        <f t="shared" ref="AR7:AR261" si="46">AR6+AN7</f>
        <v>849.68187955728263</v>
      </c>
      <c r="AS7" s="5">
        <f t="shared" ref="AS7:AS261" si="47">AS6+AP7</f>
        <v>7747.2650671512538</v>
      </c>
      <c r="AT7" s="5">
        <f t="shared" si="15"/>
        <v>599150.3181204428</v>
      </c>
      <c r="AU7" s="5">
        <f t="shared" si="16"/>
        <v>8596.9469467085364</v>
      </c>
      <c r="AV7" s="150"/>
      <c r="AW7" s="2">
        <v>2</v>
      </c>
      <c r="AX7" s="118">
        <v>44896</v>
      </c>
      <c r="AY7" s="5">
        <f t="shared" ref="AY7:AY261" si="48">BG6</f>
        <v>599554.7129486833</v>
      </c>
      <c r="AZ7" s="5">
        <f t="shared" ref="AZ7:AZ261" si="49">AZ6</f>
        <v>4195.2870513166654</v>
      </c>
      <c r="BA7" s="5">
        <f t="shared" si="17"/>
        <v>448.07009538739521</v>
      </c>
      <c r="BB7" s="35">
        <f t="shared" si="18"/>
        <v>8.9680575075538668E-3</v>
      </c>
      <c r="BC7" s="5">
        <f t="shared" si="19"/>
        <v>3747.2169559292702</v>
      </c>
      <c r="BD7" s="35">
        <f t="shared" si="20"/>
        <v>7.4999999999999997E-2</v>
      </c>
      <c r="BE7" s="5">
        <f t="shared" ref="BE7:BE261" si="50">BE6+BA7</f>
        <v>893.35714670406105</v>
      </c>
      <c r="BF7" s="5">
        <f t="shared" ref="BF7:BF261" si="51">BF6+BC7</f>
        <v>7497.2169559292697</v>
      </c>
      <c r="BG7" s="5">
        <f t="shared" si="21"/>
        <v>599106.6428532959</v>
      </c>
      <c r="BH7" s="5">
        <f t="shared" si="22"/>
        <v>8390.5741026333308</v>
      </c>
      <c r="BI7" s="150"/>
      <c r="BJ7" s="2">
        <v>2</v>
      </c>
      <c r="BK7" s="118">
        <v>44896</v>
      </c>
      <c r="BL7" s="5">
        <f t="shared" ref="BL7:BL261" si="52">BT6</f>
        <v>599531.94231966289</v>
      </c>
      <c r="BM7" s="5">
        <f t="shared" ref="BM7:BM261" si="53">BM6</f>
        <v>4093.0576803371496</v>
      </c>
      <c r="BN7" s="5">
        <f t="shared" si="23"/>
        <v>470.88552882251952</v>
      </c>
      <c r="BO7" s="35">
        <f t="shared" si="24"/>
        <v>9.425063031683124E-3</v>
      </c>
      <c r="BP7" s="5">
        <f t="shared" si="25"/>
        <v>3622.1721515146301</v>
      </c>
      <c r="BQ7" s="35">
        <f t="shared" si="26"/>
        <v>7.2499999999999995E-2</v>
      </c>
      <c r="BR7" s="5">
        <f t="shared" ref="BR7:BR261" si="54">BR6+BN7</f>
        <v>938.9432091596691</v>
      </c>
      <c r="BS7" s="5">
        <f t="shared" ref="BS7:BS261" si="55">BS6+BP7</f>
        <v>7247.1721515146301</v>
      </c>
      <c r="BT7" s="5">
        <f t="shared" si="27"/>
        <v>599061.05679084035</v>
      </c>
      <c r="BU7" s="5">
        <f t="shared" si="28"/>
        <v>8186.1153606742992</v>
      </c>
      <c r="BV7" s="150"/>
      <c r="BW7" s="2">
        <v>2</v>
      </c>
      <c r="BX7" s="118">
        <v>44896</v>
      </c>
      <c r="BY7" s="5">
        <f t="shared" ref="BY7:BY261" si="56">CG6</f>
        <v>599508.18502892496</v>
      </c>
      <c r="BZ7" s="5">
        <f t="shared" ref="BZ7:BZ261" si="57">BZ6</f>
        <v>3991.8149710750954</v>
      </c>
      <c r="CA7" s="5">
        <f t="shared" si="29"/>
        <v>494.68389173969945</v>
      </c>
      <c r="CB7" s="35">
        <f t="shared" si="30"/>
        <v>9.9017942525505033E-3</v>
      </c>
      <c r="CC7" s="5">
        <f t="shared" si="31"/>
        <v>3497.131079335396</v>
      </c>
      <c r="CD7" s="35">
        <f t="shared" si="32"/>
        <v>7.0000000000000007E-2</v>
      </c>
      <c r="CE7" s="5">
        <f t="shared" ref="CE7:CE261" si="58">CE6+CA7</f>
        <v>986.49886281479485</v>
      </c>
      <c r="CF7" s="5">
        <f t="shared" ref="CF7:CF261" si="59">CF6+CC7</f>
        <v>6997.131079335396</v>
      </c>
      <c r="CG7" s="5">
        <f t="shared" si="33"/>
        <v>599013.50113718526</v>
      </c>
      <c r="CH7" s="5">
        <f t="shared" si="34"/>
        <v>7983.6299421501908</v>
      </c>
    </row>
    <row r="8" spans="1:86" ht="48" customHeight="1">
      <c r="A8" s="136" t="s">
        <v>106</v>
      </c>
      <c r="B8" s="152" t="str">
        <f>"Cum Interest @ "&amp;K1&amp;"%"</f>
        <v>Cum Interest @ 0.0825%</v>
      </c>
      <c r="C8" s="154" t="str">
        <f>"Cum Interest @ "&amp;X1&amp;"%"</f>
        <v>Cum Interest @ 0.08%</v>
      </c>
      <c r="D8" s="154" t="str">
        <f>"Cum Interest @ "&amp;AK1&amp;"%"</f>
        <v>Cum Interest @ 0.0775%</v>
      </c>
      <c r="E8" s="153" t="str">
        <f>"Cum Interest @ "&amp;AX1&amp;"%"</f>
        <v>Cum Interest @ 0.075%</v>
      </c>
      <c r="F8" s="154" t="str">
        <f>"Cum Interest @ "&amp;BK1&amp;"%"</f>
        <v>Cum Interest @ 0.0725%</v>
      </c>
      <c r="G8" s="155" t="str">
        <f>"Cum Interest @ "&amp;BX1&amp;"%"</f>
        <v>Cum Interest @ 0.07%</v>
      </c>
      <c r="H8" s="156"/>
      <c r="I8" s="150"/>
      <c r="J8" s="2">
        <v>3</v>
      </c>
      <c r="K8" s="118">
        <v>44927</v>
      </c>
      <c r="L8" s="5">
        <f t="shared" si="35"/>
        <v>599232.17037897184</v>
      </c>
      <c r="M8" s="5">
        <f t="shared" si="0"/>
        <v>4507.5996243055524</v>
      </c>
      <c r="N8" s="5">
        <f t="shared" si="1"/>
        <v>387.87845295012085</v>
      </c>
      <c r="O8" s="35">
        <f t="shared" si="2"/>
        <v>7.7675092651614194E-3</v>
      </c>
      <c r="P8" s="5">
        <f t="shared" si="3"/>
        <v>4119.7211713554316</v>
      </c>
      <c r="Q8" s="35">
        <f t="shared" si="4"/>
        <v>8.2500000000000004E-2</v>
      </c>
      <c r="R8" s="5">
        <f t="shared" si="36"/>
        <v>1155.708073978326</v>
      </c>
      <c r="S8" s="5">
        <f t="shared" si="37"/>
        <v>12367.09079893833</v>
      </c>
      <c r="T8" s="5">
        <f t="shared" si="38"/>
        <v>598844.29192602169</v>
      </c>
      <c r="U8" s="5">
        <f t="shared" si="39"/>
        <v>13522.798872916657</v>
      </c>
      <c r="V8" s="150"/>
      <c r="W8" s="2">
        <v>3</v>
      </c>
      <c r="X8" s="118">
        <v>44927</v>
      </c>
      <c r="Y8" s="5">
        <f t="shared" si="40"/>
        <v>599192.14119715896</v>
      </c>
      <c r="Z8" s="5">
        <f t="shared" si="41"/>
        <v>4402.5874432762648</v>
      </c>
      <c r="AA8" s="5">
        <f t="shared" si="5"/>
        <v>407.97316862853813</v>
      </c>
      <c r="AB8" s="35">
        <f t="shared" si="6"/>
        <v>8.1704643418071422E-3</v>
      </c>
      <c r="AC8" s="5">
        <f t="shared" si="7"/>
        <v>3994.6142746477267</v>
      </c>
      <c r="AD8" s="35">
        <f t="shared" si="8"/>
        <v>0.08</v>
      </c>
      <c r="AE8" s="5">
        <f t="shared" si="42"/>
        <v>1215.8319714695758</v>
      </c>
      <c r="AF8" s="5">
        <f t="shared" si="43"/>
        <v>11991.930358359219</v>
      </c>
      <c r="AG8" s="5">
        <f t="shared" si="9"/>
        <v>598784.16802853043</v>
      </c>
      <c r="AH8" s="5">
        <f t="shared" si="10"/>
        <v>13207.762329828794</v>
      </c>
      <c r="AI8" s="150"/>
      <c r="AJ8" s="2">
        <v>3</v>
      </c>
      <c r="AK8" s="118">
        <v>44927</v>
      </c>
      <c r="AL8" s="5">
        <f t="shared" si="44"/>
        <v>599150.3181204428</v>
      </c>
      <c r="AM8" s="5">
        <f t="shared" si="45"/>
        <v>4298.4734733542682</v>
      </c>
      <c r="AN8" s="5">
        <f t="shared" si="11"/>
        <v>428.96100215974184</v>
      </c>
      <c r="AO8" s="35">
        <f t="shared" si="12"/>
        <v>8.5913866190790063E-3</v>
      </c>
      <c r="AP8" s="5">
        <f t="shared" si="13"/>
        <v>3869.5124711945264</v>
      </c>
      <c r="AQ8" s="35">
        <f t="shared" si="14"/>
        <v>7.7499999999999999E-2</v>
      </c>
      <c r="AR8" s="5">
        <f t="shared" si="46"/>
        <v>1278.6428817170245</v>
      </c>
      <c r="AS8" s="5">
        <f t="shared" si="47"/>
        <v>11616.777538345781</v>
      </c>
      <c r="AT8" s="5">
        <f t="shared" si="15"/>
        <v>598721.35711828305</v>
      </c>
      <c r="AU8" s="5">
        <f t="shared" si="16"/>
        <v>12895.420420062805</v>
      </c>
      <c r="AV8" s="150"/>
      <c r="AW8" s="2">
        <v>3</v>
      </c>
      <c r="AX8" s="118">
        <v>44927</v>
      </c>
      <c r="AY8" s="5">
        <f t="shared" si="48"/>
        <v>599106.6428532959</v>
      </c>
      <c r="AZ8" s="5">
        <f t="shared" si="49"/>
        <v>4195.2870513166654</v>
      </c>
      <c r="BA8" s="5">
        <f t="shared" si="17"/>
        <v>450.87053348356631</v>
      </c>
      <c r="BB8" s="35">
        <f t="shared" si="18"/>
        <v>9.0308569706973839E-3</v>
      </c>
      <c r="BC8" s="5">
        <f t="shared" si="19"/>
        <v>3744.4165178330991</v>
      </c>
      <c r="BD8" s="35">
        <f t="shared" si="20"/>
        <v>7.4999999999999997E-2</v>
      </c>
      <c r="BE8" s="5">
        <f t="shared" si="50"/>
        <v>1344.2276801876274</v>
      </c>
      <c r="BF8" s="5">
        <f t="shared" si="51"/>
        <v>11241.633473762369</v>
      </c>
      <c r="BG8" s="5">
        <f t="shared" si="21"/>
        <v>598655.77231981233</v>
      </c>
      <c r="BH8" s="5">
        <f t="shared" si="22"/>
        <v>12585.861153949996</v>
      </c>
      <c r="BI8" s="150"/>
      <c r="BJ8" s="2">
        <v>3</v>
      </c>
      <c r="BK8" s="118">
        <v>44927</v>
      </c>
      <c r="BL8" s="5">
        <f t="shared" si="52"/>
        <v>599061.05679084035</v>
      </c>
      <c r="BM8" s="5">
        <f t="shared" si="53"/>
        <v>4093.0576803371496</v>
      </c>
      <c r="BN8" s="5">
        <f t="shared" si="23"/>
        <v>473.73046222582252</v>
      </c>
      <c r="BO8" s="35">
        <f t="shared" si="24"/>
        <v>9.4894593502089092E-3</v>
      </c>
      <c r="BP8" s="5">
        <f t="shared" si="25"/>
        <v>3619.3272181113271</v>
      </c>
      <c r="BQ8" s="35">
        <f t="shared" si="26"/>
        <v>7.2499999999999995E-2</v>
      </c>
      <c r="BR8" s="5">
        <f t="shared" si="54"/>
        <v>1412.6736713854916</v>
      </c>
      <c r="BS8" s="5">
        <f t="shared" si="55"/>
        <v>10866.499369625957</v>
      </c>
      <c r="BT8" s="5">
        <f t="shared" si="27"/>
        <v>598587.32632861449</v>
      </c>
      <c r="BU8" s="5">
        <f t="shared" si="28"/>
        <v>12279.173041011449</v>
      </c>
      <c r="BV8" s="150"/>
      <c r="BW8" s="2">
        <v>3</v>
      </c>
      <c r="BX8" s="118">
        <v>44927</v>
      </c>
      <c r="BY8" s="5">
        <f t="shared" si="56"/>
        <v>599013.50113718526</v>
      </c>
      <c r="BZ8" s="5">
        <f t="shared" si="57"/>
        <v>3991.8149710750954</v>
      </c>
      <c r="CA8" s="5">
        <f t="shared" si="29"/>
        <v>497.56954777484771</v>
      </c>
      <c r="CB8" s="35">
        <f t="shared" si="30"/>
        <v>9.9677796276093286E-3</v>
      </c>
      <c r="CC8" s="5">
        <f t="shared" si="31"/>
        <v>3494.2454233002477</v>
      </c>
      <c r="CD8" s="35">
        <f t="shared" si="32"/>
        <v>7.0000000000000007E-2</v>
      </c>
      <c r="CE8" s="5">
        <f t="shared" si="58"/>
        <v>1484.0684105896426</v>
      </c>
      <c r="CF8" s="5">
        <f t="shared" si="59"/>
        <v>10491.376502635643</v>
      </c>
      <c r="CG8" s="5">
        <f t="shared" si="33"/>
        <v>598515.93158941041</v>
      </c>
      <c r="CH8" s="5">
        <f t="shared" si="34"/>
        <v>11975.444913225285</v>
      </c>
    </row>
    <row r="9" spans="1:86" ht="14.25" customHeight="1">
      <c r="A9" s="157">
        <v>1</v>
      </c>
      <c r="B9" s="158">
        <f>VLOOKUP($A$9*12,$J$5:$U$365,10)</f>
        <v>49322.354758305293</v>
      </c>
      <c r="C9" s="158">
        <f t="shared" ref="C9:C38" si="60">VLOOKUP(A9*12,$W$5:$AH$365,10)</f>
        <v>47818.865433491177</v>
      </c>
      <c r="D9" s="158">
        <f t="shared" ref="D9:D38" si="61">VLOOKUP(A9*12,$AJ$5:$AU$365,10)</f>
        <v>46315.551493567888</v>
      </c>
      <c r="E9" s="159">
        <f t="shared" ref="E9:E38" si="62">VLOOKUP(A9*12,$AW$5:$BH$365,10)</f>
        <v>44812.438050895784</v>
      </c>
      <c r="F9" s="158">
        <f t="shared" ref="F9:F38" si="63">VLOOKUP(A9*12,$BJ$5:$BU$365,10)</f>
        <v>43309.551726023928</v>
      </c>
      <c r="G9" s="160">
        <f t="shared" ref="G9:G38" si="64">VLOOKUP(A9*12,$BW$5:$CH$365,10)</f>
        <v>41806.920677131006</v>
      </c>
      <c r="H9" s="11"/>
      <c r="I9" s="150"/>
      <c r="J9" s="2">
        <v>4</v>
      </c>
      <c r="K9" s="118">
        <v>44958</v>
      </c>
      <c r="L9" s="5">
        <f t="shared" si="35"/>
        <v>598844.29192602169</v>
      </c>
      <c r="M9" s="5">
        <f t="shared" si="0"/>
        <v>4507.5996243055524</v>
      </c>
      <c r="N9" s="5">
        <f t="shared" si="1"/>
        <v>390.54511731415369</v>
      </c>
      <c r="O9" s="35">
        <f t="shared" si="2"/>
        <v>7.8259765868300152E-3</v>
      </c>
      <c r="P9" s="5">
        <f t="shared" si="3"/>
        <v>4117.0545069913987</v>
      </c>
      <c r="Q9" s="35">
        <f t="shared" si="4"/>
        <v>8.249999999999999E-2</v>
      </c>
      <c r="R9" s="5">
        <f t="shared" si="36"/>
        <v>1546.2531912924796</v>
      </c>
      <c r="S9" s="5">
        <f t="shared" si="37"/>
        <v>16484.145305929727</v>
      </c>
      <c r="T9" s="5">
        <f t="shared" si="38"/>
        <v>598453.74680870748</v>
      </c>
      <c r="U9" s="5">
        <f t="shared" si="39"/>
        <v>18030.398497222206</v>
      </c>
      <c r="V9" s="150"/>
      <c r="W9" s="2">
        <v>4</v>
      </c>
      <c r="X9" s="118">
        <v>44958</v>
      </c>
      <c r="Y9" s="5">
        <f t="shared" si="40"/>
        <v>598784.16802853043</v>
      </c>
      <c r="Z9" s="5">
        <f t="shared" si="41"/>
        <v>4402.5874432762648</v>
      </c>
      <c r="AA9" s="5">
        <f t="shared" si="5"/>
        <v>410.69298975272841</v>
      </c>
      <c r="AB9" s="35">
        <f t="shared" si="6"/>
        <v>8.2305380472215833E-3</v>
      </c>
      <c r="AC9" s="5">
        <f t="shared" si="7"/>
        <v>3991.8944535235364</v>
      </c>
      <c r="AD9" s="35">
        <f t="shared" si="8"/>
        <v>0.08</v>
      </c>
      <c r="AE9" s="5">
        <f t="shared" si="42"/>
        <v>1626.5249612223042</v>
      </c>
      <c r="AF9" s="5">
        <f t="shared" si="43"/>
        <v>15983.824811882756</v>
      </c>
      <c r="AG9" s="5">
        <f t="shared" si="9"/>
        <v>598373.47503877769</v>
      </c>
      <c r="AH9" s="5">
        <f t="shared" si="10"/>
        <v>17610.349773105059</v>
      </c>
      <c r="AI9" s="150"/>
      <c r="AJ9" s="2">
        <v>4</v>
      </c>
      <c r="AK9" s="118">
        <v>44958</v>
      </c>
      <c r="AL9" s="5">
        <f t="shared" si="44"/>
        <v>598721.35711828305</v>
      </c>
      <c r="AM9" s="5">
        <f t="shared" si="45"/>
        <v>4298.4734733542682</v>
      </c>
      <c r="AN9" s="5">
        <f t="shared" si="11"/>
        <v>431.73137529869018</v>
      </c>
      <c r="AO9" s="35">
        <f t="shared" si="12"/>
        <v>8.6530678119116616E-3</v>
      </c>
      <c r="AP9" s="5">
        <f t="shared" si="13"/>
        <v>3866.742098055578</v>
      </c>
      <c r="AQ9" s="35">
        <f t="shared" si="14"/>
        <v>7.7499999999999999E-2</v>
      </c>
      <c r="AR9" s="5">
        <f t="shared" si="46"/>
        <v>1710.3742570157146</v>
      </c>
      <c r="AS9" s="5">
        <f t="shared" si="47"/>
        <v>15483.519636401359</v>
      </c>
      <c r="AT9" s="5">
        <f t="shared" si="15"/>
        <v>598289.62574298435</v>
      </c>
      <c r="AU9" s="5">
        <f t="shared" si="16"/>
        <v>17193.893893417073</v>
      </c>
      <c r="AV9" s="150"/>
      <c r="AW9" s="2">
        <v>4</v>
      </c>
      <c r="AX9" s="118">
        <v>44958</v>
      </c>
      <c r="AY9" s="5">
        <f t="shared" si="48"/>
        <v>598655.77231981233</v>
      </c>
      <c r="AZ9" s="5">
        <f t="shared" si="49"/>
        <v>4195.2870513166654</v>
      </c>
      <c r="BA9" s="5">
        <f t="shared" si="17"/>
        <v>453.68847431783843</v>
      </c>
      <c r="BB9" s="35">
        <f t="shared" si="18"/>
        <v>9.0941438194395985E-3</v>
      </c>
      <c r="BC9" s="5">
        <f t="shared" si="19"/>
        <v>3741.598576998827</v>
      </c>
      <c r="BD9" s="35">
        <f t="shared" si="20"/>
        <v>7.4999999999999997E-2</v>
      </c>
      <c r="BE9" s="5">
        <f t="shared" si="50"/>
        <v>1797.9161545054658</v>
      </c>
      <c r="BF9" s="5">
        <f t="shared" si="51"/>
        <v>14983.232050761197</v>
      </c>
      <c r="BG9" s="5">
        <f t="shared" si="21"/>
        <v>598202.08384549443</v>
      </c>
      <c r="BH9" s="5">
        <f t="shared" si="22"/>
        <v>16781.148205266662</v>
      </c>
      <c r="BI9" s="150"/>
      <c r="BJ9" s="2">
        <v>4</v>
      </c>
      <c r="BK9" s="118">
        <v>44958</v>
      </c>
      <c r="BL9" s="5">
        <f t="shared" si="52"/>
        <v>598587.32632861449</v>
      </c>
      <c r="BM9" s="5">
        <f t="shared" si="53"/>
        <v>4093.0576803371496</v>
      </c>
      <c r="BN9" s="5">
        <f t="shared" si="23"/>
        <v>476.59258376843718</v>
      </c>
      <c r="BO9" s="35">
        <f t="shared" si="24"/>
        <v>9.5543469660457694E-3</v>
      </c>
      <c r="BP9" s="5">
        <f t="shared" si="25"/>
        <v>3616.4650965687124</v>
      </c>
      <c r="BQ9" s="35">
        <f t="shared" si="26"/>
        <v>7.2499999999999995E-2</v>
      </c>
      <c r="BR9" s="5">
        <f t="shared" si="54"/>
        <v>1889.2662551539288</v>
      </c>
      <c r="BS9" s="5">
        <f t="shared" si="55"/>
        <v>14482.96446619467</v>
      </c>
      <c r="BT9" s="5">
        <f t="shared" si="27"/>
        <v>598110.73374484607</v>
      </c>
      <c r="BU9" s="5">
        <f t="shared" si="28"/>
        <v>16372.230721348598</v>
      </c>
      <c r="BV9" s="150"/>
      <c r="BW9" s="2">
        <v>4</v>
      </c>
      <c r="BX9" s="118">
        <v>44958</v>
      </c>
      <c r="BY9" s="5">
        <f t="shared" si="56"/>
        <v>598515.93158941041</v>
      </c>
      <c r="BZ9" s="5">
        <f t="shared" si="57"/>
        <v>3991.8149710750954</v>
      </c>
      <c r="CA9" s="5">
        <f t="shared" si="29"/>
        <v>500.47203680353459</v>
      </c>
      <c r="CB9" s="35">
        <f t="shared" si="30"/>
        <v>1.0034259949762503E-2</v>
      </c>
      <c r="CC9" s="5">
        <f t="shared" si="31"/>
        <v>3491.3429342715608</v>
      </c>
      <c r="CD9" s="35">
        <f t="shared" si="32"/>
        <v>7.0000000000000007E-2</v>
      </c>
      <c r="CE9" s="5">
        <f t="shared" si="58"/>
        <v>1984.5404473931771</v>
      </c>
      <c r="CF9" s="5">
        <f t="shared" si="59"/>
        <v>13982.719436907204</v>
      </c>
      <c r="CG9" s="5">
        <f t="shared" si="33"/>
        <v>598015.45955260692</v>
      </c>
      <c r="CH9" s="5">
        <f t="shared" si="34"/>
        <v>15967.259884300382</v>
      </c>
    </row>
    <row r="10" spans="1:86" ht="14.25" customHeight="1">
      <c r="A10" s="161">
        <f t="shared" ref="A10:A38" si="65">A9+1</f>
        <v>2</v>
      </c>
      <c r="B10" s="11">
        <f t="shared" ref="B10:B38" si="66">VLOOKUP(A10*12,$J$5:$U$365,10)</f>
        <v>98236.057355431854</v>
      </c>
      <c r="C10" s="11">
        <f t="shared" si="60"/>
        <v>95221.722076430393</v>
      </c>
      <c r="D10" s="11">
        <f t="shared" si="61"/>
        <v>92208.164285181541</v>
      </c>
      <c r="E10" s="162">
        <f t="shared" si="62"/>
        <v>89195.489687868292</v>
      </c>
      <c r="F10" s="11">
        <f t="shared" si="63"/>
        <v>86183.810091927196</v>
      </c>
      <c r="G10" s="22">
        <f t="shared" si="64"/>
        <v>83173.243506096231</v>
      </c>
      <c r="H10" s="11"/>
      <c r="I10" s="150"/>
      <c r="J10" s="2">
        <v>5</v>
      </c>
      <c r="K10" s="118">
        <v>44986</v>
      </c>
      <c r="L10" s="5">
        <f t="shared" si="35"/>
        <v>598453.74680870748</v>
      </c>
      <c r="M10" s="5">
        <f t="shared" si="0"/>
        <v>4507.5996243055524</v>
      </c>
      <c r="N10" s="5">
        <f t="shared" si="1"/>
        <v>393.23011499568838</v>
      </c>
      <c r="O10" s="35">
        <f t="shared" si="2"/>
        <v>7.8849224440674902E-3</v>
      </c>
      <c r="P10" s="5">
        <f t="shared" si="3"/>
        <v>4114.369509309864</v>
      </c>
      <c r="Q10" s="35">
        <f t="shared" si="4"/>
        <v>8.2500000000000004E-2</v>
      </c>
      <c r="R10" s="5">
        <f t="shared" si="36"/>
        <v>1939.483306288168</v>
      </c>
      <c r="S10" s="5">
        <f t="shared" si="37"/>
        <v>20598.514815239592</v>
      </c>
      <c r="T10" s="5">
        <f t="shared" si="38"/>
        <v>598060.51669371175</v>
      </c>
      <c r="U10" s="5">
        <f t="shared" si="39"/>
        <v>22537.998121527758</v>
      </c>
      <c r="V10" s="150"/>
      <c r="W10" s="2">
        <v>5</v>
      </c>
      <c r="X10" s="118">
        <v>44986</v>
      </c>
      <c r="Y10" s="5">
        <f t="shared" si="40"/>
        <v>598373.47503877769</v>
      </c>
      <c r="Z10" s="5">
        <f t="shared" si="41"/>
        <v>4402.5874432762648</v>
      </c>
      <c r="AA10" s="5">
        <f t="shared" si="5"/>
        <v>413.43094301774681</v>
      </c>
      <c r="AB10" s="35">
        <f t="shared" si="6"/>
        <v>8.2910949819282216E-3</v>
      </c>
      <c r="AC10" s="5">
        <f t="shared" si="7"/>
        <v>3989.156500258518</v>
      </c>
      <c r="AD10" s="35">
        <f t="shared" si="8"/>
        <v>0.08</v>
      </c>
      <c r="AE10" s="5">
        <f t="shared" si="42"/>
        <v>2039.955904240051</v>
      </c>
      <c r="AF10" s="5">
        <f t="shared" si="43"/>
        <v>19972.981312141274</v>
      </c>
      <c r="AG10" s="5">
        <f t="shared" si="9"/>
        <v>597960.04409575998</v>
      </c>
      <c r="AH10" s="5">
        <f t="shared" si="10"/>
        <v>22012.937216381324</v>
      </c>
      <c r="AI10" s="150"/>
      <c r="AJ10" s="2">
        <v>5</v>
      </c>
      <c r="AK10" s="118">
        <v>44986</v>
      </c>
      <c r="AL10" s="5">
        <f t="shared" si="44"/>
        <v>598289.62574298435</v>
      </c>
      <c r="AM10" s="5">
        <f t="shared" si="45"/>
        <v>4298.4734733542682</v>
      </c>
      <c r="AN10" s="5">
        <f t="shared" si="11"/>
        <v>434.51964043082762</v>
      </c>
      <c r="AO10" s="35">
        <f t="shared" si="12"/>
        <v>8.715236669354991E-3</v>
      </c>
      <c r="AP10" s="5">
        <f t="shared" si="13"/>
        <v>3863.9538329234406</v>
      </c>
      <c r="AQ10" s="35">
        <f t="shared" si="14"/>
        <v>7.7499999999999999E-2</v>
      </c>
      <c r="AR10" s="5">
        <f t="shared" si="46"/>
        <v>2144.8938974465423</v>
      </c>
      <c r="AS10" s="5">
        <f t="shared" si="47"/>
        <v>19347.473469324799</v>
      </c>
      <c r="AT10" s="5">
        <f t="shared" si="15"/>
        <v>597855.10610255355</v>
      </c>
      <c r="AU10" s="5">
        <f t="shared" si="16"/>
        <v>21492.367366771341</v>
      </c>
      <c r="AV10" s="150"/>
      <c r="AW10" s="2">
        <v>5</v>
      </c>
      <c r="AX10" s="118">
        <v>44986</v>
      </c>
      <c r="AY10" s="5">
        <f t="shared" si="48"/>
        <v>598202.08384549443</v>
      </c>
      <c r="AZ10" s="5">
        <f t="shared" si="49"/>
        <v>4195.2870513166654</v>
      </c>
      <c r="BA10" s="5">
        <f t="shared" si="17"/>
        <v>456.52402728232528</v>
      </c>
      <c r="BB10" s="35">
        <f t="shared" si="18"/>
        <v>9.1579225070082728E-3</v>
      </c>
      <c r="BC10" s="5">
        <f t="shared" si="19"/>
        <v>3738.7630240343401</v>
      </c>
      <c r="BD10" s="35">
        <f t="shared" si="20"/>
        <v>7.4999999999999997E-2</v>
      </c>
      <c r="BE10" s="5">
        <f t="shared" si="50"/>
        <v>2254.4401817877911</v>
      </c>
      <c r="BF10" s="5">
        <f t="shared" si="51"/>
        <v>18721.995074795537</v>
      </c>
      <c r="BG10" s="5">
        <f t="shared" si="21"/>
        <v>597745.55981821206</v>
      </c>
      <c r="BH10" s="5">
        <f t="shared" si="22"/>
        <v>20976.435256583329</v>
      </c>
      <c r="BI10" s="150"/>
      <c r="BJ10" s="2">
        <v>5</v>
      </c>
      <c r="BK10" s="118">
        <v>44986</v>
      </c>
      <c r="BL10" s="5">
        <f t="shared" si="52"/>
        <v>598110.73374484607</v>
      </c>
      <c r="BM10" s="5">
        <f t="shared" si="53"/>
        <v>4093.0576803371496</v>
      </c>
      <c r="BN10" s="5">
        <f t="shared" si="23"/>
        <v>479.47199729537124</v>
      </c>
      <c r="BO10" s="35">
        <f t="shared" si="24"/>
        <v>9.6197303324085919E-3</v>
      </c>
      <c r="BP10" s="5">
        <f t="shared" si="25"/>
        <v>3613.5856830417783</v>
      </c>
      <c r="BQ10" s="35">
        <f t="shared" si="26"/>
        <v>7.2499999999999995E-2</v>
      </c>
      <c r="BR10" s="5">
        <f t="shared" si="54"/>
        <v>2368.7382524493</v>
      </c>
      <c r="BS10" s="5">
        <f t="shared" si="55"/>
        <v>18096.550149236449</v>
      </c>
      <c r="BT10" s="5">
        <f t="shared" si="27"/>
        <v>597631.26174755068</v>
      </c>
      <c r="BU10" s="5">
        <f t="shared" si="28"/>
        <v>20465.28840168575</v>
      </c>
      <c r="BV10" s="150"/>
      <c r="BW10" s="2">
        <v>5</v>
      </c>
      <c r="BX10" s="118">
        <v>44986</v>
      </c>
      <c r="BY10" s="5">
        <f t="shared" si="56"/>
        <v>598015.45955260692</v>
      </c>
      <c r="BZ10" s="5">
        <f t="shared" si="57"/>
        <v>3991.8149710750954</v>
      </c>
      <c r="CA10" s="5">
        <f t="shared" si="29"/>
        <v>503.39145701822144</v>
      </c>
      <c r="CB10" s="35">
        <f t="shared" si="30"/>
        <v>1.010123967152602E-2</v>
      </c>
      <c r="CC10" s="5">
        <f t="shared" si="31"/>
        <v>3488.423514056874</v>
      </c>
      <c r="CD10" s="35">
        <f t="shared" si="32"/>
        <v>7.0000000000000007E-2</v>
      </c>
      <c r="CE10" s="5">
        <f t="shared" si="58"/>
        <v>2487.9319044113986</v>
      </c>
      <c r="CF10" s="5">
        <f t="shared" si="59"/>
        <v>17471.142950964077</v>
      </c>
      <c r="CG10" s="5">
        <f t="shared" si="33"/>
        <v>597512.06809558871</v>
      </c>
      <c r="CH10" s="5">
        <f t="shared" si="34"/>
        <v>19959.074855375475</v>
      </c>
    </row>
    <row r="11" spans="1:86" ht="14.25" customHeight="1">
      <c r="A11" s="161">
        <f t="shared" si="65"/>
        <v>3</v>
      </c>
      <c r="B11" s="11">
        <f t="shared" si="66"/>
        <v>146706.08951373666</v>
      </c>
      <c r="C11" s="11">
        <f t="shared" si="60"/>
        <v>142174.04140437429</v>
      </c>
      <c r="D11" s="11">
        <f t="shared" si="61"/>
        <v>137643.87089981287</v>
      </c>
      <c r="E11" s="162">
        <f t="shared" si="62"/>
        <v>133115.82052769119</v>
      </c>
      <c r="F11" s="11">
        <f t="shared" si="63"/>
        <v>128590.14624855635</v>
      </c>
      <c r="G11" s="22">
        <f t="shared" si="64"/>
        <v>124067.1176328267</v>
      </c>
      <c r="H11" s="11"/>
      <c r="I11" s="150"/>
      <c r="J11" s="2">
        <v>6</v>
      </c>
      <c r="K11" s="118">
        <v>45017</v>
      </c>
      <c r="L11" s="5">
        <f t="shared" si="35"/>
        <v>598060.51669371175</v>
      </c>
      <c r="M11" s="5">
        <f t="shared" si="0"/>
        <v>4507.5996243055524</v>
      </c>
      <c r="N11" s="5">
        <f t="shared" si="1"/>
        <v>395.9335720362842</v>
      </c>
      <c r="O11" s="35">
        <f t="shared" si="2"/>
        <v>7.9443513353827898E-3</v>
      </c>
      <c r="P11" s="5">
        <f t="shared" si="3"/>
        <v>4111.6660522692682</v>
      </c>
      <c r="Q11" s="35">
        <f t="shared" si="4"/>
        <v>8.2500000000000004E-2</v>
      </c>
      <c r="R11" s="5">
        <f t="shared" si="36"/>
        <v>2335.4168783244522</v>
      </c>
      <c r="S11" s="5">
        <f t="shared" si="37"/>
        <v>24710.180867508861</v>
      </c>
      <c r="T11" s="5">
        <f t="shared" si="38"/>
        <v>597664.58312167542</v>
      </c>
      <c r="U11" s="5">
        <f t="shared" si="39"/>
        <v>27045.597745833315</v>
      </c>
      <c r="V11" s="150"/>
      <c r="W11" s="2">
        <v>6</v>
      </c>
      <c r="X11" s="118">
        <v>45017</v>
      </c>
      <c r="Y11" s="5">
        <f t="shared" si="40"/>
        <v>597960.04409575998</v>
      </c>
      <c r="Z11" s="5">
        <f t="shared" si="41"/>
        <v>4402.5874432762648</v>
      </c>
      <c r="AA11" s="5">
        <f t="shared" si="5"/>
        <v>416.18714930453143</v>
      </c>
      <c r="AB11" s="35">
        <f t="shared" si="6"/>
        <v>8.3521396470674168E-3</v>
      </c>
      <c r="AC11" s="5">
        <f t="shared" si="7"/>
        <v>3986.4002939717334</v>
      </c>
      <c r="AD11" s="35">
        <f t="shared" si="8"/>
        <v>0.08</v>
      </c>
      <c r="AE11" s="5">
        <f t="shared" si="42"/>
        <v>2456.1430535445825</v>
      </c>
      <c r="AF11" s="5">
        <f t="shared" si="43"/>
        <v>23959.381606113006</v>
      </c>
      <c r="AG11" s="5">
        <f t="shared" si="9"/>
        <v>597543.85694645543</v>
      </c>
      <c r="AH11" s="5">
        <f t="shared" si="10"/>
        <v>26415.524659657589</v>
      </c>
      <c r="AI11" s="150"/>
      <c r="AJ11" s="2">
        <v>6</v>
      </c>
      <c r="AK11" s="118">
        <v>45017</v>
      </c>
      <c r="AL11" s="5">
        <f t="shared" si="44"/>
        <v>597855.10610255355</v>
      </c>
      <c r="AM11" s="5">
        <f t="shared" si="45"/>
        <v>4298.4734733542682</v>
      </c>
      <c r="AN11" s="5">
        <f t="shared" si="11"/>
        <v>437.32591310860971</v>
      </c>
      <c r="AO11" s="35">
        <f t="shared" si="12"/>
        <v>8.777897694166573E-3</v>
      </c>
      <c r="AP11" s="5">
        <f t="shared" si="13"/>
        <v>3861.1475602456585</v>
      </c>
      <c r="AQ11" s="35">
        <f t="shared" si="14"/>
        <v>7.7499999999999999E-2</v>
      </c>
      <c r="AR11" s="5">
        <f t="shared" si="46"/>
        <v>2582.219810555152</v>
      </c>
      <c r="AS11" s="5">
        <f t="shared" si="47"/>
        <v>23208.621029570459</v>
      </c>
      <c r="AT11" s="5">
        <f t="shared" si="15"/>
        <v>597417.78018944489</v>
      </c>
      <c r="AU11" s="5">
        <f t="shared" si="16"/>
        <v>25790.840840125609</v>
      </c>
      <c r="AV11" s="150"/>
      <c r="AW11" s="2">
        <v>6</v>
      </c>
      <c r="AX11" s="118">
        <v>45017</v>
      </c>
      <c r="AY11" s="5">
        <f t="shared" si="48"/>
        <v>597745.55981821206</v>
      </c>
      <c r="AZ11" s="5">
        <f t="shared" si="49"/>
        <v>4195.2870513166654</v>
      </c>
      <c r="BA11" s="5">
        <f t="shared" si="17"/>
        <v>459.37730245284047</v>
      </c>
      <c r="BB11" s="35">
        <f t="shared" si="18"/>
        <v>9.2221975368760069E-3</v>
      </c>
      <c r="BC11" s="5">
        <f t="shared" si="19"/>
        <v>3735.9097488638249</v>
      </c>
      <c r="BD11" s="35">
        <f t="shared" si="20"/>
        <v>7.4999999999999997E-2</v>
      </c>
      <c r="BE11" s="5">
        <f t="shared" si="50"/>
        <v>2713.8174842406315</v>
      </c>
      <c r="BF11" s="5">
        <f t="shared" si="51"/>
        <v>22457.904823659363</v>
      </c>
      <c r="BG11" s="5">
        <f t="shared" si="21"/>
        <v>597286.18251575925</v>
      </c>
      <c r="BH11" s="5">
        <f t="shared" si="22"/>
        <v>25171.722307899996</v>
      </c>
      <c r="BI11" s="150"/>
      <c r="BJ11" s="2">
        <v>6</v>
      </c>
      <c r="BK11" s="118">
        <v>45017</v>
      </c>
      <c r="BL11" s="5">
        <f t="shared" si="52"/>
        <v>597631.26174755068</v>
      </c>
      <c r="BM11" s="5">
        <f t="shared" si="53"/>
        <v>4093.0576803371496</v>
      </c>
      <c r="BN11" s="5">
        <f t="shared" si="23"/>
        <v>482.36880727903099</v>
      </c>
      <c r="BO11" s="35">
        <f t="shared" si="24"/>
        <v>9.6856139526942924E-3</v>
      </c>
      <c r="BP11" s="5">
        <f t="shared" si="25"/>
        <v>3610.6888730581186</v>
      </c>
      <c r="BQ11" s="35">
        <f t="shared" si="26"/>
        <v>7.2499999999999995E-2</v>
      </c>
      <c r="BR11" s="5">
        <f t="shared" si="54"/>
        <v>2851.107059728331</v>
      </c>
      <c r="BS11" s="5">
        <f t="shared" si="55"/>
        <v>21707.239022294569</v>
      </c>
      <c r="BT11" s="5">
        <f t="shared" si="27"/>
        <v>597148.89294027165</v>
      </c>
      <c r="BU11" s="5">
        <f t="shared" si="28"/>
        <v>24558.346082022901</v>
      </c>
      <c r="BV11" s="150"/>
      <c r="BW11" s="2">
        <v>6</v>
      </c>
      <c r="BX11" s="118">
        <v>45017</v>
      </c>
      <c r="BY11" s="5">
        <f t="shared" si="56"/>
        <v>597512.06809558871</v>
      </c>
      <c r="BZ11" s="5">
        <f t="shared" si="57"/>
        <v>3991.8149710750954</v>
      </c>
      <c r="CA11" s="5">
        <f t="shared" si="29"/>
        <v>506.32790718416118</v>
      </c>
      <c r="CB11" s="35">
        <f t="shared" si="30"/>
        <v>1.0168723295540064E-2</v>
      </c>
      <c r="CC11" s="5">
        <f t="shared" si="31"/>
        <v>3485.4870638909342</v>
      </c>
      <c r="CD11" s="35">
        <f t="shared" si="32"/>
        <v>7.0000000000000007E-2</v>
      </c>
      <c r="CE11" s="5">
        <f t="shared" si="58"/>
        <v>2994.2598115955598</v>
      </c>
      <c r="CF11" s="5">
        <f t="shared" si="59"/>
        <v>20956.630014855011</v>
      </c>
      <c r="CG11" s="5">
        <f t="shared" si="33"/>
        <v>597005.74018840457</v>
      </c>
      <c r="CH11" s="5">
        <f t="shared" si="34"/>
        <v>23950.88982645057</v>
      </c>
    </row>
    <row r="12" spans="1:86" ht="14.25" customHeight="1">
      <c r="A12" s="161">
        <f t="shared" si="65"/>
        <v>4</v>
      </c>
      <c r="B12" s="11">
        <f t="shared" si="66"/>
        <v>194694.43216447468</v>
      </c>
      <c r="C12" s="11">
        <f t="shared" si="60"/>
        <v>188638.42904237981</v>
      </c>
      <c r="D12" s="11">
        <f t="shared" si="61"/>
        <v>182585.97583268763</v>
      </c>
      <c r="E12" s="162">
        <f t="shared" si="62"/>
        <v>176537.50835233703</v>
      </c>
      <c r="F12" s="11">
        <f t="shared" si="63"/>
        <v>170493.48554377863</v>
      </c>
      <c r="G12" s="22">
        <f t="shared" si="64"/>
        <v>164454.3897024375</v>
      </c>
      <c r="H12" s="11"/>
      <c r="I12" s="150"/>
      <c r="J12" s="2">
        <v>7</v>
      </c>
      <c r="K12" s="118">
        <v>45047</v>
      </c>
      <c r="L12" s="5">
        <f t="shared" si="35"/>
        <v>597664.58312167542</v>
      </c>
      <c r="M12" s="5">
        <f t="shared" si="0"/>
        <v>4507.5996243055524</v>
      </c>
      <c r="N12" s="5">
        <f t="shared" si="1"/>
        <v>398.65561534403423</v>
      </c>
      <c r="O12" s="35">
        <f t="shared" si="2"/>
        <v>8.0042678104526206E-3</v>
      </c>
      <c r="P12" s="5">
        <f t="shared" si="3"/>
        <v>4108.9440089615182</v>
      </c>
      <c r="Q12" s="35">
        <f t="shared" si="4"/>
        <v>8.249999999999999E-2</v>
      </c>
      <c r="R12" s="5">
        <f t="shared" si="36"/>
        <v>2734.0724936684865</v>
      </c>
      <c r="S12" s="5">
        <f t="shared" si="37"/>
        <v>28819.124876470378</v>
      </c>
      <c r="T12" s="5">
        <f t="shared" si="38"/>
        <v>597265.92750633135</v>
      </c>
      <c r="U12" s="5">
        <f t="shared" si="39"/>
        <v>31553.197370138863</v>
      </c>
      <c r="V12" s="150"/>
      <c r="W12" s="2">
        <v>7</v>
      </c>
      <c r="X12" s="118">
        <v>45047</v>
      </c>
      <c r="Y12" s="5">
        <f t="shared" si="40"/>
        <v>597543.85694645543</v>
      </c>
      <c r="Z12" s="5">
        <f t="shared" si="41"/>
        <v>4402.5874432762648</v>
      </c>
      <c r="AA12" s="5">
        <f t="shared" si="5"/>
        <v>418.96173029989495</v>
      </c>
      <c r="AB12" s="35">
        <f t="shared" si="6"/>
        <v>8.4136765948699989E-3</v>
      </c>
      <c r="AC12" s="5">
        <f t="shared" si="7"/>
        <v>3983.6257129763699</v>
      </c>
      <c r="AD12" s="35">
        <f t="shared" si="8"/>
        <v>0.08</v>
      </c>
      <c r="AE12" s="5">
        <f t="shared" si="42"/>
        <v>2875.1047838444774</v>
      </c>
      <c r="AF12" s="5">
        <f t="shared" si="43"/>
        <v>27943.007319089375</v>
      </c>
      <c r="AG12" s="5">
        <f t="shared" si="9"/>
        <v>597124.89521615556</v>
      </c>
      <c r="AH12" s="5">
        <f t="shared" si="10"/>
        <v>30818.112102933854</v>
      </c>
      <c r="AI12" s="150"/>
      <c r="AJ12" s="2">
        <v>7</v>
      </c>
      <c r="AK12" s="118">
        <v>45047</v>
      </c>
      <c r="AL12" s="5">
        <f t="shared" si="44"/>
        <v>597417.78018944489</v>
      </c>
      <c r="AM12" s="5">
        <f t="shared" si="45"/>
        <v>4298.4734733542682</v>
      </c>
      <c r="AN12" s="5">
        <f t="shared" si="11"/>
        <v>440.15030963077015</v>
      </c>
      <c r="AO12" s="35">
        <f t="shared" si="12"/>
        <v>8.8410554401215664E-3</v>
      </c>
      <c r="AP12" s="5">
        <f t="shared" si="13"/>
        <v>3858.3231637234981</v>
      </c>
      <c r="AQ12" s="35">
        <f t="shared" si="14"/>
        <v>7.7499999999999999E-2</v>
      </c>
      <c r="AR12" s="5">
        <f t="shared" si="46"/>
        <v>3022.3701201859221</v>
      </c>
      <c r="AS12" s="5">
        <f t="shared" si="47"/>
        <v>27066.944193293955</v>
      </c>
      <c r="AT12" s="5">
        <f t="shared" si="15"/>
        <v>596977.62987981411</v>
      </c>
      <c r="AU12" s="5">
        <f t="shared" si="16"/>
        <v>30089.314313479877</v>
      </c>
      <c r="AV12" s="150"/>
      <c r="AW12" s="2">
        <v>7</v>
      </c>
      <c r="AX12" s="118">
        <v>45047</v>
      </c>
      <c r="AY12" s="5">
        <f t="shared" si="48"/>
        <v>597286.18251575925</v>
      </c>
      <c r="AZ12" s="5">
        <f t="shared" si="49"/>
        <v>4195.2870513166654</v>
      </c>
      <c r="BA12" s="5">
        <f t="shared" si="17"/>
        <v>462.24841059317032</v>
      </c>
      <c r="BB12" s="35">
        <f t="shared" si="18"/>
        <v>9.2869734634647913E-3</v>
      </c>
      <c r="BC12" s="5">
        <f t="shared" si="19"/>
        <v>3733.0386407234951</v>
      </c>
      <c r="BD12" s="35">
        <f t="shared" si="20"/>
        <v>7.4999999999999997E-2</v>
      </c>
      <c r="BE12" s="5">
        <f t="shared" si="50"/>
        <v>3176.0658948338018</v>
      </c>
      <c r="BF12" s="5">
        <f t="shared" si="51"/>
        <v>26190.943464382857</v>
      </c>
      <c r="BG12" s="5">
        <f t="shared" si="21"/>
        <v>596823.93410516612</v>
      </c>
      <c r="BH12" s="5">
        <f t="shared" si="22"/>
        <v>29367.00935921666</v>
      </c>
      <c r="BI12" s="150"/>
      <c r="BJ12" s="2">
        <v>7</v>
      </c>
      <c r="BK12" s="118">
        <v>45047</v>
      </c>
      <c r="BL12" s="5">
        <f t="shared" si="52"/>
        <v>597148.89294027165</v>
      </c>
      <c r="BM12" s="5">
        <f t="shared" si="53"/>
        <v>4093.0576803371496</v>
      </c>
      <c r="BN12" s="5">
        <f t="shared" si="23"/>
        <v>485.28311882300841</v>
      </c>
      <c r="BO12" s="35">
        <f t="shared" si="24"/>
        <v>9.7520023811859795E-3</v>
      </c>
      <c r="BP12" s="5">
        <f t="shared" si="25"/>
        <v>3607.7745615141412</v>
      </c>
      <c r="BQ12" s="35">
        <f t="shared" si="26"/>
        <v>7.2499999999999995E-2</v>
      </c>
      <c r="BR12" s="5">
        <f t="shared" si="54"/>
        <v>3336.3901785513394</v>
      </c>
      <c r="BS12" s="5">
        <f t="shared" si="55"/>
        <v>25315.013583808708</v>
      </c>
      <c r="BT12" s="5">
        <f t="shared" si="27"/>
        <v>596663.60982144868</v>
      </c>
      <c r="BU12" s="5">
        <f t="shared" si="28"/>
        <v>28651.403762360049</v>
      </c>
      <c r="BV12" s="150"/>
      <c r="BW12" s="2">
        <v>7</v>
      </c>
      <c r="BX12" s="118">
        <v>45047</v>
      </c>
      <c r="BY12" s="5">
        <f t="shared" si="56"/>
        <v>597005.74018840457</v>
      </c>
      <c r="BZ12" s="5">
        <f t="shared" si="57"/>
        <v>3991.8149710750954</v>
      </c>
      <c r="CA12" s="5">
        <f t="shared" si="29"/>
        <v>509.28148664273522</v>
      </c>
      <c r="CB12" s="35">
        <f t="shared" si="30"/>
        <v>1.0236715375272905E-2</v>
      </c>
      <c r="CC12" s="5">
        <f t="shared" si="31"/>
        <v>3482.5334844323602</v>
      </c>
      <c r="CD12" s="35">
        <f t="shared" si="32"/>
        <v>7.0000000000000007E-2</v>
      </c>
      <c r="CE12" s="5">
        <f t="shared" si="58"/>
        <v>3503.541298238295</v>
      </c>
      <c r="CF12" s="5">
        <f t="shared" si="59"/>
        <v>24439.16349928737</v>
      </c>
      <c r="CG12" s="5">
        <f t="shared" si="33"/>
        <v>596496.45870176179</v>
      </c>
      <c r="CH12" s="5">
        <f t="shared" si="34"/>
        <v>27942.704797525665</v>
      </c>
    </row>
    <row r="13" spans="1:86" ht="14.25" customHeight="1">
      <c r="A13" s="161">
        <f t="shared" si="65"/>
        <v>5</v>
      </c>
      <c r="B13" s="11">
        <f t="shared" si="66"/>
        <v>242159.80830359188</v>
      </c>
      <c r="C13" s="11">
        <f t="shared" si="60"/>
        <v>234574.38690082639</v>
      </c>
      <c r="D13" s="11">
        <f t="shared" si="61"/>
        <v>226994.83645303815</v>
      </c>
      <c r="E13" s="162">
        <f t="shared" si="62"/>
        <v>219421.84220863614</v>
      </c>
      <c r="F13" s="11">
        <f t="shared" si="63"/>
        <v>211856.12418925462</v>
      </c>
      <c r="G13" s="22">
        <f t="shared" si="64"/>
        <v>204298.43741125742</v>
      </c>
      <c r="H13" s="11"/>
      <c r="I13" s="150"/>
      <c r="J13" s="2">
        <v>8</v>
      </c>
      <c r="K13" s="118">
        <v>45078</v>
      </c>
      <c r="L13" s="5">
        <f t="shared" si="35"/>
        <v>597265.92750633135</v>
      </c>
      <c r="M13" s="5">
        <f t="shared" si="0"/>
        <v>4507.5996243055524</v>
      </c>
      <c r="N13" s="5">
        <f t="shared" si="1"/>
        <v>401.39637269952436</v>
      </c>
      <c r="O13" s="35">
        <f t="shared" si="2"/>
        <v>8.0646764708392511E-3</v>
      </c>
      <c r="P13" s="5">
        <f t="shared" si="3"/>
        <v>4106.2032516060281</v>
      </c>
      <c r="Q13" s="35">
        <f t="shared" si="4"/>
        <v>8.2500000000000004E-2</v>
      </c>
      <c r="R13" s="5">
        <f t="shared" si="36"/>
        <v>3135.4688663680108</v>
      </c>
      <c r="S13" s="5">
        <f t="shared" si="37"/>
        <v>32925.328128076406</v>
      </c>
      <c r="T13" s="5">
        <f t="shared" si="38"/>
        <v>596864.53113363183</v>
      </c>
      <c r="U13" s="5">
        <f t="shared" si="39"/>
        <v>36060.796994444419</v>
      </c>
      <c r="V13" s="150"/>
      <c r="W13" s="2">
        <v>8</v>
      </c>
      <c r="X13" s="118">
        <v>45078</v>
      </c>
      <c r="Y13" s="5">
        <f t="shared" si="40"/>
        <v>597124.89521615556</v>
      </c>
      <c r="Z13" s="5">
        <f t="shared" si="41"/>
        <v>4402.5874432762648</v>
      </c>
      <c r="AA13" s="5">
        <f t="shared" si="5"/>
        <v>421.75480850189433</v>
      </c>
      <c r="AB13" s="35">
        <f t="shared" si="6"/>
        <v>8.4757104293745125E-3</v>
      </c>
      <c r="AC13" s="5">
        <f t="shared" si="7"/>
        <v>3980.8326347743705</v>
      </c>
      <c r="AD13" s="35">
        <f t="shared" si="8"/>
        <v>0.08</v>
      </c>
      <c r="AE13" s="5">
        <f t="shared" si="42"/>
        <v>3296.8595923463718</v>
      </c>
      <c r="AF13" s="5">
        <f t="shared" si="43"/>
        <v>31923.839953863746</v>
      </c>
      <c r="AG13" s="5">
        <f t="shared" si="9"/>
        <v>596703.14040765364</v>
      </c>
      <c r="AH13" s="5">
        <f t="shared" si="10"/>
        <v>35220.699546210119</v>
      </c>
      <c r="AI13" s="150"/>
      <c r="AJ13" s="2">
        <v>8</v>
      </c>
      <c r="AK13" s="118">
        <v>45078</v>
      </c>
      <c r="AL13" s="5">
        <f t="shared" si="44"/>
        <v>596977.62987981411</v>
      </c>
      <c r="AM13" s="5">
        <f t="shared" si="45"/>
        <v>4298.4734733542682</v>
      </c>
      <c r="AN13" s="5">
        <f t="shared" si="11"/>
        <v>442.99294704713566</v>
      </c>
      <c r="AO13" s="35">
        <f t="shared" si="12"/>
        <v>8.904714512729478E-3</v>
      </c>
      <c r="AP13" s="5">
        <f t="shared" si="13"/>
        <v>3855.4805263071325</v>
      </c>
      <c r="AQ13" s="35">
        <f t="shared" si="14"/>
        <v>7.7499999999999999E-2</v>
      </c>
      <c r="AR13" s="5">
        <f t="shared" si="46"/>
        <v>3465.3630672330578</v>
      </c>
      <c r="AS13" s="5">
        <f t="shared" si="47"/>
        <v>30922.424719601087</v>
      </c>
      <c r="AT13" s="5">
        <f t="shared" si="15"/>
        <v>596534.636932767</v>
      </c>
      <c r="AU13" s="5">
        <f t="shared" si="16"/>
        <v>34387.787786834146</v>
      </c>
      <c r="AV13" s="150"/>
      <c r="AW13" s="2">
        <v>8</v>
      </c>
      <c r="AX13" s="118">
        <v>45078</v>
      </c>
      <c r="AY13" s="5">
        <f t="shared" si="48"/>
        <v>596823.93410516612</v>
      </c>
      <c r="AZ13" s="5">
        <f t="shared" si="49"/>
        <v>4195.2870513166654</v>
      </c>
      <c r="BA13" s="5">
        <f t="shared" si="17"/>
        <v>465.1374631593776</v>
      </c>
      <c r="BB13" s="35">
        <f t="shared" si="18"/>
        <v>9.3522548928625746E-3</v>
      </c>
      <c r="BC13" s="5">
        <f t="shared" si="19"/>
        <v>3730.1495881572878</v>
      </c>
      <c r="BD13" s="35">
        <f t="shared" si="20"/>
        <v>7.4999999999999997E-2</v>
      </c>
      <c r="BE13" s="5">
        <f t="shared" si="50"/>
        <v>3641.2033579931795</v>
      </c>
      <c r="BF13" s="5">
        <f t="shared" si="51"/>
        <v>29921.093052540145</v>
      </c>
      <c r="BG13" s="5">
        <f t="shared" si="21"/>
        <v>596358.79664200672</v>
      </c>
      <c r="BH13" s="5">
        <f t="shared" si="22"/>
        <v>33562.296410533323</v>
      </c>
      <c r="BI13" s="150"/>
      <c r="BJ13" s="2">
        <v>8</v>
      </c>
      <c r="BK13" s="118">
        <v>45078</v>
      </c>
      <c r="BL13" s="5">
        <f t="shared" si="52"/>
        <v>596663.60982144868</v>
      </c>
      <c r="BM13" s="5">
        <f t="shared" si="53"/>
        <v>4093.0576803371496</v>
      </c>
      <c r="BN13" s="5">
        <f t="shared" si="23"/>
        <v>488.2150376658974</v>
      </c>
      <c r="BO13" s="35">
        <f t="shared" si="24"/>
        <v>9.8189002237692134E-3</v>
      </c>
      <c r="BP13" s="5">
        <f t="shared" si="25"/>
        <v>3604.8426426712522</v>
      </c>
      <c r="BQ13" s="35">
        <f t="shared" si="26"/>
        <v>7.2499999999999995E-2</v>
      </c>
      <c r="BR13" s="5">
        <f t="shared" si="54"/>
        <v>3824.6052162172368</v>
      </c>
      <c r="BS13" s="5">
        <f t="shared" si="55"/>
        <v>28919.856226479962</v>
      </c>
      <c r="BT13" s="5">
        <f t="shared" si="27"/>
        <v>596175.39478378277</v>
      </c>
      <c r="BU13" s="5">
        <f t="shared" si="28"/>
        <v>32744.4614426972</v>
      </c>
      <c r="BV13" s="150"/>
      <c r="BW13" s="2">
        <v>8</v>
      </c>
      <c r="BX13" s="118">
        <v>45078</v>
      </c>
      <c r="BY13" s="5">
        <f t="shared" si="56"/>
        <v>596496.45870176179</v>
      </c>
      <c r="BZ13" s="5">
        <f t="shared" si="57"/>
        <v>3991.8149710750954</v>
      </c>
      <c r="CA13" s="5">
        <f t="shared" si="29"/>
        <v>512.25229531481818</v>
      </c>
      <c r="CB13" s="35">
        <f t="shared" si="30"/>
        <v>1.0305220515736924E-2</v>
      </c>
      <c r="CC13" s="5">
        <f t="shared" si="31"/>
        <v>3479.5626757602772</v>
      </c>
      <c r="CD13" s="35">
        <f t="shared" si="32"/>
        <v>7.0000000000000007E-2</v>
      </c>
      <c r="CE13" s="5">
        <f t="shared" si="58"/>
        <v>4015.7935935531132</v>
      </c>
      <c r="CF13" s="5">
        <f t="shared" si="59"/>
        <v>27918.726175047646</v>
      </c>
      <c r="CG13" s="5">
        <f t="shared" si="33"/>
        <v>595984.20640644699</v>
      </c>
      <c r="CH13" s="5">
        <f t="shared" si="34"/>
        <v>31934.51976860076</v>
      </c>
    </row>
    <row r="14" spans="1:86" ht="14.25" customHeight="1">
      <c r="A14" s="161">
        <f t="shared" si="65"/>
        <v>6</v>
      </c>
      <c r="B14" s="11">
        <f t="shared" si="66"/>
        <v>289057.40381228091</v>
      </c>
      <c r="C14" s="11">
        <f t="shared" si="60"/>
        <v>279938.05556862819</v>
      </c>
      <c r="D14" s="11">
        <f t="shared" si="61"/>
        <v>270827.62631158036</v>
      </c>
      <c r="E14" s="162">
        <f t="shared" si="62"/>
        <v>261727.10591152022</v>
      </c>
      <c r="F14" s="11">
        <f t="shared" si="63"/>
        <v>252637.53218486477</v>
      </c>
      <c r="G14" s="22">
        <f t="shared" si="64"/>
        <v>243559.99102632178</v>
      </c>
      <c r="H14" s="11"/>
      <c r="I14" s="150"/>
      <c r="J14" s="2">
        <v>9</v>
      </c>
      <c r="K14" s="118">
        <v>45108</v>
      </c>
      <c r="L14" s="5">
        <f t="shared" si="35"/>
        <v>596864.53113363183</v>
      </c>
      <c r="M14" s="5">
        <f t="shared" si="0"/>
        <v>4507.5996243055524</v>
      </c>
      <c r="N14" s="5">
        <f t="shared" si="1"/>
        <v>404.15597276183325</v>
      </c>
      <c r="O14" s="35">
        <f t="shared" si="2"/>
        <v>8.1255819707205263E-3</v>
      </c>
      <c r="P14" s="5">
        <f t="shared" si="3"/>
        <v>4103.4436515437192</v>
      </c>
      <c r="Q14" s="35">
        <f t="shared" si="4"/>
        <v>8.2500000000000018E-2</v>
      </c>
      <c r="R14" s="5">
        <f t="shared" si="36"/>
        <v>3539.6248391298441</v>
      </c>
      <c r="S14" s="5">
        <f t="shared" si="37"/>
        <v>37028.771779620125</v>
      </c>
      <c r="T14" s="5">
        <f t="shared" si="38"/>
        <v>596460.37516087003</v>
      </c>
      <c r="U14" s="5">
        <f t="shared" si="39"/>
        <v>40568.396618749968</v>
      </c>
      <c r="V14" s="150"/>
      <c r="W14" s="2">
        <v>9</v>
      </c>
      <c r="X14" s="118">
        <v>45108</v>
      </c>
      <c r="Y14" s="5">
        <f t="shared" si="40"/>
        <v>596703.14040765364</v>
      </c>
      <c r="Z14" s="5">
        <f t="shared" si="41"/>
        <v>4402.5874432762648</v>
      </c>
      <c r="AA14" s="5">
        <f t="shared" si="5"/>
        <v>424.56650722524046</v>
      </c>
      <c r="AB14" s="35">
        <f t="shared" si="6"/>
        <v>8.5382458071567024E-3</v>
      </c>
      <c r="AC14" s="5">
        <f t="shared" si="7"/>
        <v>3978.0209360510244</v>
      </c>
      <c r="AD14" s="35">
        <f t="shared" si="8"/>
        <v>0.08</v>
      </c>
      <c r="AE14" s="5">
        <f t="shared" si="42"/>
        <v>3721.4260995716122</v>
      </c>
      <c r="AF14" s="5">
        <f t="shared" si="43"/>
        <v>35901.860889914773</v>
      </c>
      <c r="AG14" s="5">
        <f t="shared" si="9"/>
        <v>596278.57390042837</v>
      </c>
      <c r="AH14" s="5">
        <f t="shared" si="10"/>
        <v>39623.286989486383</v>
      </c>
      <c r="AI14" s="150"/>
      <c r="AJ14" s="2">
        <v>9</v>
      </c>
      <c r="AK14" s="118">
        <v>45108</v>
      </c>
      <c r="AL14" s="5">
        <f t="shared" si="44"/>
        <v>596534.636932767</v>
      </c>
      <c r="AM14" s="5">
        <f t="shared" si="45"/>
        <v>4298.4734733542682</v>
      </c>
      <c r="AN14" s="5">
        <f t="shared" si="11"/>
        <v>445.85394316348129</v>
      </c>
      <c r="AO14" s="35">
        <f t="shared" si="12"/>
        <v>8.9688795699633117E-3</v>
      </c>
      <c r="AP14" s="5">
        <f t="shared" si="13"/>
        <v>3852.6195301907869</v>
      </c>
      <c r="AQ14" s="35">
        <f t="shared" si="14"/>
        <v>7.7499999999999999E-2</v>
      </c>
      <c r="AR14" s="5">
        <f t="shared" si="46"/>
        <v>3911.2170103965391</v>
      </c>
      <c r="AS14" s="5">
        <f t="shared" si="47"/>
        <v>34775.044249791878</v>
      </c>
      <c r="AT14" s="5">
        <f t="shared" si="15"/>
        <v>596088.78298960347</v>
      </c>
      <c r="AU14" s="5">
        <f t="shared" si="16"/>
        <v>38686.261260188418</v>
      </c>
      <c r="AV14" s="150"/>
      <c r="AW14" s="2">
        <v>9</v>
      </c>
      <c r="AX14" s="118">
        <v>45108</v>
      </c>
      <c r="AY14" s="5">
        <f t="shared" si="48"/>
        <v>596358.79664200672</v>
      </c>
      <c r="AZ14" s="5">
        <f t="shared" si="49"/>
        <v>4195.2870513166654</v>
      </c>
      <c r="BA14" s="5">
        <f t="shared" si="17"/>
        <v>468.04457230412345</v>
      </c>
      <c r="BB14" s="35">
        <f t="shared" si="18"/>
        <v>9.4180464835518785E-3</v>
      </c>
      <c r="BC14" s="5">
        <f t="shared" si="19"/>
        <v>3727.2424790125419</v>
      </c>
      <c r="BD14" s="35">
        <f t="shared" si="20"/>
        <v>7.4999999999999997E-2</v>
      </c>
      <c r="BE14" s="5">
        <f t="shared" si="50"/>
        <v>4109.2479302973024</v>
      </c>
      <c r="BF14" s="5">
        <f t="shared" si="51"/>
        <v>33648.335531552686</v>
      </c>
      <c r="BG14" s="5">
        <f t="shared" si="21"/>
        <v>595890.7520697026</v>
      </c>
      <c r="BH14" s="5">
        <f t="shared" si="22"/>
        <v>37757.583461849987</v>
      </c>
      <c r="BI14" s="150"/>
      <c r="BJ14" s="2">
        <v>9</v>
      </c>
      <c r="BK14" s="118">
        <v>45108</v>
      </c>
      <c r="BL14" s="5">
        <f t="shared" si="52"/>
        <v>596175.39478378277</v>
      </c>
      <c r="BM14" s="5">
        <f t="shared" si="53"/>
        <v>4093.0576803371496</v>
      </c>
      <c r="BN14" s="5">
        <f t="shared" si="23"/>
        <v>491.16467018512867</v>
      </c>
      <c r="BO14" s="35">
        <f t="shared" si="24"/>
        <v>9.8863121386603605E-3</v>
      </c>
      <c r="BP14" s="5">
        <f t="shared" si="25"/>
        <v>3601.8930101520209</v>
      </c>
      <c r="BQ14" s="35">
        <f t="shared" si="26"/>
        <v>7.2499999999999995E-2</v>
      </c>
      <c r="BR14" s="5">
        <f t="shared" si="54"/>
        <v>4315.769886402366</v>
      </c>
      <c r="BS14" s="5">
        <f t="shared" si="55"/>
        <v>32521.749236631982</v>
      </c>
      <c r="BT14" s="5">
        <f t="shared" si="27"/>
        <v>595684.23011359759</v>
      </c>
      <c r="BU14" s="5">
        <f t="shared" si="28"/>
        <v>36837.519123034348</v>
      </c>
      <c r="BV14" s="150"/>
      <c r="BW14" s="2">
        <v>9</v>
      </c>
      <c r="BX14" s="118">
        <v>45108</v>
      </c>
      <c r="BY14" s="5">
        <f t="shared" si="56"/>
        <v>595984.20640644699</v>
      </c>
      <c r="BZ14" s="5">
        <f t="shared" si="57"/>
        <v>3991.8149710750954</v>
      </c>
      <c r="CA14" s="5">
        <f t="shared" si="29"/>
        <v>515.24043370415438</v>
      </c>
      <c r="CB14" s="35">
        <f t="shared" si="30"/>
        <v>1.0374243374216652E-2</v>
      </c>
      <c r="CC14" s="5">
        <f t="shared" si="31"/>
        <v>3476.574537370941</v>
      </c>
      <c r="CD14" s="35">
        <f t="shared" si="32"/>
        <v>7.0000000000000007E-2</v>
      </c>
      <c r="CE14" s="5">
        <f t="shared" si="58"/>
        <v>4531.0340272572676</v>
      </c>
      <c r="CF14" s="5">
        <f t="shared" si="59"/>
        <v>31395.300712418586</v>
      </c>
      <c r="CG14" s="5">
        <f t="shared" si="33"/>
        <v>595468.96597274288</v>
      </c>
      <c r="CH14" s="5">
        <f t="shared" si="34"/>
        <v>35926.334739675855</v>
      </c>
    </row>
    <row r="15" spans="1:86" ht="14.25" customHeight="1">
      <c r="A15" s="161">
        <f t="shared" si="65"/>
        <v>7</v>
      </c>
      <c r="B15" s="11">
        <f t="shared" si="66"/>
        <v>335338.56435405352</v>
      </c>
      <c r="C15" s="11">
        <f t="shared" si="60"/>
        <v>324681.93532521051</v>
      </c>
      <c r="D15" s="11">
        <f t="shared" si="61"/>
        <v>314038.07943850424</v>
      </c>
      <c r="E15" s="162">
        <f t="shared" si="62"/>
        <v>303408.34474005981</v>
      </c>
      <c r="F15" s="11">
        <f t="shared" si="63"/>
        <v>292794.14147068613</v>
      </c>
      <c r="G15" s="22">
        <f t="shared" si="64"/>
        <v>282196.9420024947</v>
      </c>
      <c r="H15" s="11"/>
      <c r="I15" s="150"/>
      <c r="J15" s="2">
        <v>10</v>
      </c>
      <c r="K15" s="118">
        <v>45139</v>
      </c>
      <c r="L15" s="5">
        <f t="shared" si="35"/>
        <v>596460.37516087003</v>
      </c>
      <c r="M15" s="5">
        <f t="shared" si="0"/>
        <v>4507.5996243055524</v>
      </c>
      <c r="N15" s="5">
        <f t="shared" si="1"/>
        <v>406.93454507457136</v>
      </c>
      <c r="O15" s="35">
        <f t="shared" si="2"/>
        <v>8.1869890176322537E-3</v>
      </c>
      <c r="P15" s="5">
        <f t="shared" si="3"/>
        <v>4100.6650792309811</v>
      </c>
      <c r="Q15" s="35">
        <f t="shared" si="4"/>
        <v>8.249999999999999E-2</v>
      </c>
      <c r="R15" s="5">
        <f t="shared" si="36"/>
        <v>3946.5593842044154</v>
      </c>
      <c r="S15" s="5">
        <f t="shared" si="37"/>
        <v>41129.436858851106</v>
      </c>
      <c r="T15" s="5">
        <f t="shared" si="38"/>
        <v>596053.44061579544</v>
      </c>
      <c r="U15" s="5">
        <f t="shared" si="39"/>
        <v>45075.996243055524</v>
      </c>
      <c r="V15" s="150"/>
      <c r="W15" s="2">
        <v>10</v>
      </c>
      <c r="X15" s="118">
        <v>45139</v>
      </c>
      <c r="Y15" s="5">
        <f t="shared" si="40"/>
        <v>596278.57390042837</v>
      </c>
      <c r="Z15" s="5">
        <f t="shared" si="41"/>
        <v>4402.5874432762648</v>
      </c>
      <c r="AA15" s="5">
        <f t="shared" si="5"/>
        <v>427.39695060674194</v>
      </c>
      <c r="AB15" s="35">
        <f t="shared" si="6"/>
        <v>8.6012874380714342E-3</v>
      </c>
      <c r="AC15" s="5">
        <f t="shared" si="7"/>
        <v>3975.1904926695229</v>
      </c>
      <c r="AD15" s="35">
        <f t="shared" si="8"/>
        <v>0.08</v>
      </c>
      <c r="AE15" s="5">
        <f t="shared" si="42"/>
        <v>4148.8230501783546</v>
      </c>
      <c r="AF15" s="5">
        <f t="shared" si="43"/>
        <v>39877.051382584294</v>
      </c>
      <c r="AG15" s="5">
        <f t="shared" si="9"/>
        <v>595851.17694982165</v>
      </c>
      <c r="AH15" s="5">
        <f t="shared" si="10"/>
        <v>44025.874432762648</v>
      </c>
      <c r="AI15" s="150"/>
      <c r="AJ15" s="2">
        <v>10</v>
      </c>
      <c r="AK15" s="118">
        <v>45139</v>
      </c>
      <c r="AL15" s="5">
        <f t="shared" si="44"/>
        <v>596088.78298960347</v>
      </c>
      <c r="AM15" s="5">
        <f t="shared" si="45"/>
        <v>4298.4734733542682</v>
      </c>
      <c r="AN15" s="5">
        <f t="shared" si="11"/>
        <v>448.73341654641263</v>
      </c>
      <c r="AO15" s="35">
        <f t="shared" si="12"/>
        <v>9.0335553230010534E-3</v>
      </c>
      <c r="AP15" s="5">
        <f t="shared" si="13"/>
        <v>3849.7400568078556</v>
      </c>
      <c r="AQ15" s="35">
        <f t="shared" si="14"/>
        <v>7.7499999999999999E-2</v>
      </c>
      <c r="AR15" s="5">
        <f t="shared" si="46"/>
        <v>4359.9504269429517</v>
      </c>
      <c r="AS15" s="5">
        <f t="shared" si="47"/>
        <v>38624.784306599729</v>
      </c>
      <c r="AT15" s="5">
        <f t="shared" si="15"/>
        <v>595640.0495730571</v>
      </c>
      <c r="AU15" s="5">
        <f t="shared" si="16"/>
        <v>42984.734733542682</v>
      </c>
      <c r="AV15" s="150"/>
      <c r="AW15" s="2">
        <v>10</v>
      </c>
      <c r="AX15" s="118">
        <v>45139</v>
      </c>
      <c r="AY15" s="5">
        <f t="shared" si="48"/>
        <v>595890.7520697026</v>
      </c>
      <c r="AZ15" s="5">
        <f t="shared" si="49"/>
        <v>4195.2870513166654</v>
      </c>
      <c r="BA15" s="5">
        <f t="shared" si="17"/>
        <v>470.96985088102429</v>
      </c>
      <c r="BB15" s="35">
        <f t="shared" si="18"/>
        <v>9.4843529471509685E-3</v>
      </c>
      <c r="BC15" s="5">
        <f t="shared" si="19"/>
        <v>3724.3172004356411</v>
      </c>
      <c r="BD15" s="35">
        <f t="shared" si="20"/>
        <v>7.4999999999999997E-2</v>
      </c>
      <c r="BE15" s="5">
        <f t="shared" si="50"/>
        <v>4580.2177811783267</v>
      </c>
      <c r="BF15" s="5">
        <f t="shared" si="51"/>
        <v>37372.652731988324</v>
      </c>
      <c r="BG15" s="5">
        <f t="shared" si="21"/>
        <v>595419.78221882158</v>
      </c>
      <c r="BH15" s="5">
        <f t="shared" si="22"/>
        <v>41952.87051316665</v>
      </c>
      <c r="BI15" s="150"/>
      <c r="BJ15" s="2">
        <v>10</v>
      </c>
      <c r="BK15" s="118">
        <v>45139</v>
      </c>
      <c r="BL15" s="5">
        <f t="shared" si="52"/>
        <v>595684.23011359759</v>
      </c>
      <c r="BM15" s="5">
        <f t="shared" si="53"/>
        <v>4093.0576803371496</v>
      </c>
      <c r="BN15" s="5">
        <f t="shared" si="23"/>
        <v>494.13212340083101</v>
      </c>
      <c r="BO15" s="35">
        <f t="shared" si="24"/>
        <v>9.9542428371474506E-3</v>
      </c>
      <c r="BP15" s="5">
        <f t="shared" si="25"/>
        <v>3598.9255569363186</v>
      </c>
      <c r="BQ15" s="35">
        <f t="shared" si="26"/>
        <v>7.2499999999999995E-2</v>
      </c>
      <c r="BR15" s="5">
        <f t="shared" si="54"/>
        <v>4809.902009803197</v>
      </c>
      <c r="BS15" s="5">
        <f t="shared" si="55"/>
        <v>36120.674793568302</v>
      </c>
      <c r="BT15" s="5">
        <f t="shared" si="27"/>
        <v>595190.09799019678</v>
      </c>
      <c r="BU15" s="5">
        <f t="shared" si="28"/>
        <v>40930.576803371499</v>
      </c>
      <c r="BV15" s="150"/>
      <c r="BW15" s="2">
        <v>10</v>
      </c>
      <c r="BX15" s="118">
        <v>45139</v>
      </c>
      <c r="BY15" s="5">
        <f t="shared" si="56"/>
        <v>595468.96597274288</v>
      </c>
      <c r="BZ15" s="5">
        <f t="shared" si="57"/>
        <v>3991.8149710750954</v>
      </c>
      <c r="CA15" s="5">
        <f t="shared" si="29"/>
        <v>518.2460029007616</v>
      </c>
      <c r="CB15" s="35">
        <f t="shared" si="30"/>
        <v>1.0443788661009425E-2</v>
      </c>
      <c r="CC15" s="5">
        <f t="shared" si="31"/>
        <v>3473.5689681743338</v>
      </c>
      <c r="CD15" s="35">
        <f t="shared" si="32"/>
        <v>7.0000000000000007E-2</v>
      </c>
      <c r="CE15" s="5">
        <f t="shared" si="58"/>
        <v>5049.2800301580291</v>
      </c>
      <c r="CF15" s="5">
        <f t="shared" si="59"/>
        <v>34868.869680592921</v>
      </c>
      <c r="CG15" s="5">
        <f t="shared" si="33"/>
        <v>594950.71996984212</v>
      </c>
      <c r="CH15" s="5">
        <f t="shared" si="34"/>
        <v>39918.149710750949</v>
      </c>
    </row>
    <row r="16" spans="1:86" ht="14.25" customHeight="1">
      <c r="A16" s="161">
        <f t="shared" si="65"/>
        <v>8</v>
      </c>
      <c r="B16" s="11">
        <f t="shared" si="66"/>
        <v>380950.46629827458</v>
      </c>
      <c r="C16" s="11">
        <f t="shared" si="60"/>
        <v>368754.58399661718</v>
      </c>
      <c r="D16" s="11">
        <f t="shared" si="61"/>
        <v>356576.21410526941</v>
      </c>
      <c r="E16" s="162">
        <f t="shared" si="62"/>
        <v>344417.11402150861</v>
      </c>
      <c r="F16" s="11">
        <f t="shared" si="63"/>
        <v>332279.11819920171</v>
      </c>
      <c r="G16" s="22">
        <f t="shared" si="64"/>
        <v>320164.13776450773</v>
      </c>
      <c r="H16" s="11"/>
      <c r="I16" s="150"/>
      <c r="J16" s="2">
        <v>11</v>
      </c>
      <c r="K16" s="118">
        <v>45170</v>
      </c>
      <c r="L16" s="5">
        <f t="shared" si="35"/>
        <v>596053.44061579544</v>
      </c>
      <c r="M16" s="5">
        <f t="shared" si="0"/>
        <v>4507.5996243055524</v>
      </c>
      <c r="N16" s="5">
        <f t="shared" si="1"/>
        <v>409.73222007195909</v>
      </c>
      <c r="O16" s="35">
        <f t="shared" si="2"/>
        <v>8.2489023732232342E-3</v>
      </c>
      <c r="P16" s="5">
        <f t="shared" si="3"/>
        <v>4097.8674042335933</v>
      </c>
      <c r="Q16" s="35">
        <f t="shared" si="4"/>
        <v>8.249999999999999E-2</v>
      </c>
      <c r="R16" s="5">
        <f t="shared" si="36"/>
        <v>4356.2916042763745</v>
      </c>
      <c r="S16" s="5">
        <f t="shared" si="37"/>
        <v>45227.304263084698</v>
      </c>
      <c r="T16" s="5">
        <f t="shared" si="38"/>
        <v>595643.70839572349</v>
      </c>
      <c r="U16" s="5">
        <f t="shared" si="39"/>
        <v>49583.595867361073</v>
      </c>
      <c r="V16" s="150"/>
      <c r="W16" s="2">
        <v>11</v>
      </c>
      <c r="X16" s="118">
        <v>45170</v>
      </c>
      <c r="Y16" s="5">
        <f t="shared" si="40"/>
        <v>595851.17694982165</v>
      </c>
      <c r="Z16" s="5">
        <f t="shared" si="41"/>
        <v>4402.5874432762648</v>
      </c>
      <c r="AA16" s="5">
        <f t="shared" si="5"/>
        <v>430.24626361078708</v>
      </c>
      <c r="AB16" s="35">
        <f t="shared" si="6"/>
        <v>8.664840086007302E-3</v>
      </c>
      <c r="AC16" s="5">
        <f t="shared" si="7"/>
        <v>3972.3411796654777</v>
      </c>
      <c r="AD16" s="35">
        <f t="shared" si="8"/>
        <v>0.08</v>
      </c>
      <c r="AE16" s="5">
        <f t="shared" si="42"/>
        <v>4579.0693137891412</v>
      </c>
      <c r="AF16" s="5">
        <f t="shared" si="43"/>
        <v>43849.39256224977</v>
      </c>
      <c r="AG16" s="5">
        <f t="shared" si="9"/>
        <v>595420.93068621086</v>
      </c>
      <c r="AH16" s="5">
        <f t="shared" si="10"/>
        <v>48428.461876038913</v>
      </c>
      <c r="AI16" s="150"/>
      <c r="AJ16" s="2">
        <v>11</v>
      </c>
      <c r="AK16" s="118">
        <v>45170</v>
      </c>
      <c r="AL16" s="5">
        <f t="shared" si="44"/>
        <v>595640.0495730571</v>
      </c>
      <c r="AM16" s="5">
        <f t="shared" si="45"/>
        <v>4298.4734733542682</v>
      </c>
      <c r="AN16" s="5">
        <f t="shared" si="11"/>
        <v>451.63148652827431</v>
      </c>
      <c r="AO16" s="35">
        <f t="shared" si="12"/>
        <v>9.0987465369797363E-3</v>
      </c>
      <c r="AP16" s="5">
        <f t="shared" si="13"/>
        <v>3846.8419868259939</v>
      </c>
      <c r="AQ16" s="35">
        <f t="shared" si="14"/>
        <v>7.7499999999999999E-2</v>
      </c>
      <c r="AR16" s="5">
        <f t="shared" si="46"/>
        <v>4811.5819134712256</v>
      </c>
      <c r="AS16" s="5">
        <f t="shared" si="47"/>
        <v>42471.626293425725</v>
      </c>
      <c r="AT16" s="5">
        <f t="shared" si="15"/>
        <v>595188.41808652878</v>
      </c>
      <c r="AU16" s="5">
        <f t="shared" si="16"/>
        <v>47283.208206896947</v>
      </c>
      <c r="AV16" s="150"/>
      <c r="AW16" s="2">
        <v>11</v>
      </c>
      <c r="AX16" s="118">
        <v>45170</v>
      </c>
      <c r="AY16" s="5">
        <f t="shared" si="48"/>
        <v>595419.78221882158</v>
      </c>
      <c r="AZ16" s="5">
        <f t="shared" si="49"/>
        <v>4195.2870513166654</v>
      </c>
      <c r="BA16" s="5">
        <f t="shared" si="17"/>
        <v>473.9134124490306</v>
      </c>
      <c r="BB16" s="35">
        <f t="shared" si="18"/>
        <v>9.5511790491676386E-3</v>
      </c>
      <c r="BC16" s="5">
        <f t="shared" si="19"/>
        <v>3721.3736388676348</v>
      </c>
      <c r="BD16" s="35">
        <f t="shared" si="20"/>
        <v>7.4999999999999997E-2</v>
      </c>
      <c r="BE16" s="5">
        <f t="shared" si="50"/>
        <v>5054.1311936273578</v>
      </c>
      <c r="BF16" s="5">
        <f t="shared" si="51"/>
        <v>41094.026370855958</v>
      </c>
      <c r="BG16" s="5">
        <f t="shared" si="21"/>
        <v>594945.86880637251</v>
      </c>
      <c r="BH16" s="5">
        <f t="shared" si="22"/>
        <v>46148.157564483314</v>
      </c>
      <c r="BI16" s="150"/>
      <c r="BJ16" s="2">
        <v>11</v>
      </c>
      <c r="BK16" s="118">
        <v>45170</v>
      </c>
      <c r="BL16" s="5">
        <f t="shared" si="52"/>
        <v>595190.09799019678</v>
      </c>
      <c r="BM16" s="5">
        <f t="shared" si="53"/>
        <v>4093.0576803371496</v>
      </c>
      <c r="BN16" s="5">
        <f t="shared" si="23"/>
        <v>497.1175049797107</v>
      </c>
      <c r="BO16" s="35">
        <f t="shared" si="24"/>
        <v>1.0022697084343602E-2</v>
      </c>
      <c r="BP16" s="5">
        <f t="shared" si="25"/>
        <v>3595.9401753574389</v>
      </c>
      <c r="BQ16" s="35">
        <f t="shared" si="26"/>
        <v>7.2499999999999995E-2</v>
      </c>
      <c r="BR16" s="5">
        <f t="shared" si="54"/>
        <v>5307.0195147829072</v>
      </c>
      <c r="BS16" s="5">
        <f t="shared" si="55"/>
        <v>39716.614968925744</v>
      </c>
      <c r="BT16" s="5">
        <f t="shared" si="27"/>
        <v>594692.98048521706</v>
      </c>
      <c r="BU16" s="5">
        <f t="shared" si="28"/>
        <v>45023.634483708651</v>
      </c>
      <c r="BV16" s="150"/>
      <c r="BW16" s="2">
        <v>11</v>
      </c>
      <c r="BX16" s="118">
        <v>45170</v>
      </c>
      <c r="BY16" s="5">
        <f t="shared" si="56"/>
        <v>594950.71996984212</v>
      </c>
      <c r="BZ16" s="5">
        <f t="shared" si="57"/>
        <v>3991.8149710750954</v>
      </c>
      <c r="CA16" s="5">
        <f t="shared" si="29"/>
        <v>521.26910458434941</v>
      </c>
      <c r="CB16" s="35">
        <f t="shared" si="30"/>
        <v>1.0513861140178583E-2</v>
      </c>
      <c r="CC16" s="5">
        <f t="shared" si="31"/>
        <v>3470.545866490746</v>
      </c>
      <c r="CD16" s="35">
        <f t="shared" si="32"/>
        <v>7.0000000000000007E-2</v>
      </c>
      <c r="CE16" s="5">
        <f t="shared" si="58"/>
        <v>5570.5491347423786</v>
      </c>
      <c r="CF16" s="5">
        <f t="shared" si="59"/>
        <v>38339.41554708367</v>
      </c>
      <c r="CG16" s="5">
        <f t="shared" si="33"/>
        <v>594429.45086525776</v>
      </c>
      <c r="CH16" s="5">
        <f t="shared" si="34"/>
        <v>43909.964681826052</v>
      </c>
    </row>
    <row r="17" spans="1:86" ht="14.25" customHeight="1">
      <c r="A17" s="161">
        <f t="shared" si="65"/>
        <v>9</v>
      </c>
      <c r="B17" s="11">
        <f t="shared" si="66"/>
        <v>425835.75944443035</v>
      </c>
      <c r="C17" s="11">
        <f t="shared" si="60"/>
        <v>412100.28973382484</v>
      </c>
      <c r="D17" s="11">
        <f t="shared" si="61"/>
        <v>398388.03440088249</v>
      </c>
      <c r="E17" s="162">
        <f t="shared" si="62"/>
        <v>384701.20819727436</v>
      </c>
      <c r="F17" s="11">
        <f t="shared" si="63"/>
        <v>371042.11793742329</v>
      </c>
      <c r="G17" s="22">
        <f t="shared" si="64"/>
        <v>357413.16165377549</v>
      </c>
      <c r="H17" s="11"/>
      <c r="I17" s="150"/>
      <c r="J17" s="2">
        <v>12</v>
      </c>
      <c r="K17" s="118">
        <v>45200</v>
      </c>
      <c r="L17" s="5">
        <f t="shared" si="35"/>
        <v>595643.70839572349</v>
      </c>
      <c r="M17" s="5">
        <f t="shared" si="0"/>
        <v>4507.5996243055524</v>
      </c>
      <c r="N17" s="5">
        <f t="shared" si="1"/>
        <v>412.54912908495362</v>
      </c>
      <c r="O17" s="35">
        <f t="shared" si="2"/>
        <v>8.3113268540233719E-3</v>
      </c>
      <c r="P17" s="5">
        <f t="shared" si="3"/>
        <v>4095.0504952205988</v>
      </c>
      <c r="Q17" s="35">
        <f t="shared" si="4"/>
        <v>8.2500000000000004E-2</v>
      </c>
      <c r="R17" s="5">
        <f t="shared" si="36"/>
        <v>4768.8407333613286</v>
      </c>
      <c r="S17" s="5">
        <f t="shared" si="37"/>
        <v>49322.354758305293</v>
      </c>
      <c r="T17" s="5">
        <f t="shared" si="38"/>
        <v>595231.15926663857</v>
      </c>
      <c r="U17" s="5">
        <f t="shared" si="39"/>
        <v>54091.195491666622</v>
      </c>
      <c r="V17" s="150"/>
      <c r="W17" s="2">
        <v>12</v>
      </c>
      <c r="X17" s="118">
        <v>45200</v>
      </c>
      <c r="Y17" s="5">
        <f t="shared" si="40"/>
        <v>595420.93068621086</v>
      </c>
      <c r="Z17" s="5">
        <f t="shared" si="41"/>
        <v>4402.5874432762648</v>
      </c>
      <c r="AA17" s="5">
        <f t="shared" si="5"/>
        <v>433.11457203485861</v>
      </c>
      <c r="AB17" s="35">
        <f t="shared" si="6"/>
        <v>8.7289085696541299E-3</v>
      </c>
      <c r="AC17" s="5">
        <f t="shared" si="7"/>
        <v>3969.4728712414062</v>
      </c>
      <c r="AD17" s="35">
        <f t="shared" si="8"/>
        <v>0.08</v>
      </c>
      <c r="AE17" s="5">
        <f t="shared" si="42"/>
        <v>5012.1838858239998</v>
      </c>
      <c r="AF17" s="5">
        <f t="shared" si="43"/>
        <v>47818.865433491177</v>
      </c>
      <c r="AG17" s="5">
        <f t="shared" si="9"/>
        <v>594987.81611417595</v>
      </c>
      <c r="AH17" s="5">
        <f t="shared" si="10"/>
        <v>52831.049319315178</v>
      </c>
      <c r="AI17" s="150"/>
      <c r="AJ17" s="2">
        <v>12</v>
      </c>
      <c r="AK17" s="118">
        <v>45200</v>
      </c>
      <c r="AL17" s="5">
        <f t="shared" si="44"/>
        <v>595188.41808652878</v>
      </c>
      <c r="AM17" s="5">
        <f t="shared" si="45"/>
        <v>4298.4734733542682</v>
      </c>
      <c r="AN17" s="5">
        <f t="shared" si="11"/>
        <v>454.54827321210314</v>
      </c>
      <c r="AO17" s="35">
        <f t="shared" si="12"/>
        <v>9.1644580317627213E-3</v>
      </c>
      <c r="AP17" s="5">
        <f t="shared" si="13"/>
        <v>3843.9252001421651</v>
      </c>
      <c r="AQ17" s="35">
        <f t="shared" si="14"/>
        <v>7.7499999999999999E-2</v>
      </c>
      <c r="AR17" s="5">
        <f t="shared" si="46"/>
        <v>5266.1301866833292</v>
      </c>
      <c r="AS17" s="5">
        <f t="shared" si="47"/>
        <v>46315.551493567888</v>
      </c>
      <c r="AT17" s="5">
        <f t="shared" si="15"/>
        <v>594733.86981331662</v>
      </c>
      <c r="AU17" s="5">
        <f t="shared" si="16"/>
        <v>51581.681680251218</v>
      </c>
      <c r="AV17" s="150"/>
      <c r="AW17" s="2">
        <v>12</v>
      </c>
      <c r="AX17" s="118">
        <v>45200</v>
      </c>
      <c r="AY17" s="5">
        <f t="shared" si="48"/>
        <v>594945.86880637251</v>
      </c>
      <c r="AZ17" s="5">
        <f t="shared" si="49"/>
        <v>4195.2870513166654</v>
      </c>
      <c r="BA17" s="5">
        <f t="shared" si="17"/>
        <v>476.87537127683754</v>
      </c>
      <c r="BB17" s="35">
        <f t="shared" si="18"/>
        <v>9.618529609765997E-3</v>
      </c>
      <c r="BC17" s="5">
        <f t="shared" si="19"/>
        <v>3718.4116800398278</v>
      </c>
      <c r="BD17" s="35">
        <f t="shared" si="20"/>
        <v>7.4999999999999997E-2</v>
      </c>
      <c r="BE17" s="5">
        <f t="shared" si="50"/>
        <v>5531.0065649041953</v>
      </c>
      <c r="BF17" s="5">
        <f t="shared" si="51"/>
        <v>44812.438050895784</v>
      </c>
      <c r="BG17" s="5">
        <f t="shared" si="21"/>
        <v>594468.99343509565</v>
      </c>
      <c r="BH17" s="5">
        <f t="shared" si="22"/>
        <v>50343.444615799977</v>
      </c>
      <c r="BI17" s="150"/>
      <c r="BJ17" s="2">
        <v>12</v>
      </c>
      <c r="BK17" s="118">
        <v>45200</v>
      </c>
      <c r="BL17" s="5">
        <f t="shared" si="52"/>
        <v>594692.98048521706</v>
      </c>
      <c r="BM17" s="5">
        <f t="shared" si="53"/>
        <v>4093.0576803371496</v>
      </c>
      <c r="BN17" s="5">
        <f t="shared" si="23"/>
        <v>500.12092323896331</v>
      </c>
      <c r="BO17" s="35">
        <f t="shared" si="24"/>
        <v>1.0091679699953587E-2</v>
      </c>
      <c r="BP17" s="5">
        <f t="shared" si="25"/>
        <v>3592.9367570981863</v>
      </c>
      <c r="BQ17" s="35">
        <f t="shared" si="26"/>
        <v>7.2499999999999995E-2</v>
      </c>
      <c r="BR17" s="5">
        <f t="shared" si="54"/>
        <v>5807.1404380218701</v>
      </c>
      <c r="BS17" s="5">
        <f t="shared" si="55"/>
        <v>43309.551726023928</v>
      </c>
      <c r="BT17" s="5">
        <f t="shared" si="27"/>
        <v>594192.85956197814</v>
      </c>
      <c r="BU17" s="5">
        <f t="shared" si="28"/>
        <v>49116.692164045802</v>
      </c>
      <c r="BV17" s="150"/>
      <c r="BW17" s="2">
        <v>12</v>
      </c>
      <c r="BX17" s="118">
        <v>45200</v>
      </c>
      <c r="BY17" s="5">
        <f t="shared" si="56"/>
        <v>594429.45086525776</v>
      </c>
      <c r="BZ17" s="5">
        <f t="shared" si="57"/>
        <v>3991.8149710750954</v>
      </c>
      <c r="CA17" s="5">
        <f t="shared" si="29"/>
        <v>524.30984102775847</v>
      </c>
      <c r="CB17" s="35">
        <f t="shared" si="30"/>
        <v>1.0584465630319647E-2</v>
      </c>
      <c r="CC17" s="5">
        <f t="shared" si="31"/>
        <v>3467.5051300473369</v>
      </c>
      <c r="CD17" s="35">
        <f t="shared" si="32"/>
        <v>7.0000000000000007E-2</v>
      </c>
      <c r="CE17" s="5">
        <f t="shared" si="58"/>
        <v>6094.8589757701375</v>
      </c>
      <c r="CF17" s="5">
        <f t="shared" si="59"/>
        <v>41806.920677131006</v>
      </c>
      <c r="CG17" s="5">
        <f t="shared" si="33"/>
        <v>593905.14102423005</v>
      </c>
      <c r="CH17" s="5">
        <f t="shared" si="34"/>
        <v>47901.779652901139</v>
      </c>
    </row>
    <row r="18" spans="1:86" ht="14.25" customHeight="1">
      <c r="A18" s="161">
        <f t="shared" si="65"/>
        <v>10</v>
      </c>
      <c r="B18" s="11">
        <f t="shared" si="66"/>
        <v>469932.17913067469</v>
      </c>
      <c r="C18" s="11">
        <f t="shared" si="60"/>
        <v>454658.71663181781</v>
      </c>
      <c r="D18" s="11">
        <f t="shared" si="61"/>
        <v>439415.20784087066</v>
      </c>
      <c r="E18" s="162">
        <f t="shared" si="62"/>
        <v>424204.36885557685</v>
      </c>
      <c r="F18" s="11">
        <f t="shared" si="63"/>
        <v>409029.0225193809</v>
      </c>
      <c r="G18" s="22">
        <f t="shared" si="64"/>
        <v>393892.09696754848</v>
      </c>
      <c r="H18" s="11"/>
      <c r="I18" s="150"/>
      <c r="J18" s="2">
        <v>13</v>
      </c>
      <c r="K18" s="118">
        <v>45231</v>
      </c>
      <c r="L18" s="5">
        <f t="shared" si="35"/>
        <v>595231.15926663857</v>
      </c>
      <c r="M18" s="5">
        <f t="shared" si="0"/>
        <v>4507.5996243055524</v>
      </c>
      <c r="N18" s="5">
        <f t="shared" si="1"/>
        <v>415.38540434741208</v>
      </c>
      <c r="O18" s="35">
        <f t="shared" si="2"/>
        <v>8.3742673322248617E-3</v>
      </c>
      <c r="P18" s="5">
        <f t="shared" si="3"/>
        <v>4092.2142199581403</v>
      </c>
      <c r="Q18" s="35">
        <f t="shared" si="4"/>
        <v>8.2500000000000004E-2</v>
      </c>
      <c r="R18" s="5">
        <f t="shared" si="36"/>
        <v>5184.2261377087407</v>
      </c>
      <c r="S18" s="5">
        <f t="shared" si="37"/>
        <v>53414.568978263436</v>
      </c>
      <c r="T18" s="5">
        <f t="shared" si="38"/>
        <v>594815.77386229113</v>
      </c>
      <c r="U18" s="5">
        <f t="shared" si="39"/>
        <v>58598.795115972178</v>
      </c>
      <c r="V18" s="150"/>
      <c r="W18" s="2">
        <v>13</v>
      </c>
      <c r="X18" s="118">
        <v>45231</v>
      </c>
      <c r="Y18" s="5">
        <f t="shared" si="40"/>
        <v>594987.81611417595</v>
      </c>
      <c r="Z18" s="5">
        <f t="shared" si="41"/>
        <v>4402.5874432762648</v>
      </c>
      <c r="AA18" s="5">
        <f t="shared" si="5"/>
        <v>436.00200251509159</v>
      </c>
      <c r="AB18" s="35">
        <f t="shared" si="6"/>
        <v>8.7934977632837669E-3</v>
      </c>
      <c r="AC18" s="5">
        <f t="shared" si="7"/>
        <v>3966.5854407611732</v>
      </c>
      <c r="AD18" s="35">
        <f t="shared" si="8"/>
        <v>0.08</v>
      </c>
      <c r="AE18" s="5">
        <f t="shared" si="42"/>
        <v>5448.1858883390914</v>
      </c>
      <c r="AF18" s="5">
        <f t="shared" si="43"/>
        <v>51785.450874252347</v>
      </c>
      <c r="AG18" s="5">
        <f t="shared" si="9"/>
        <v>594551.81411166082</v>
      </c>
      <c r="AH18" s="5">
        <f t="shared" si="10"/>
        <v>57233.636762591435</v>
      </c>
      <c r="AI18" s="150"/>
      <c r="AJ18" s="2">
        <v>13</v>
      </c>
      <c r="AK18" s="118">
        <v>45231</v>
      </c>
      <c r="AL18" s="5">
        <f t="shared" si="44"/>
        <v>594733.86981331662</v>
      </c>
      <c r="AM18" s="5">
        <f t="shared" si="45"/>
        <v>4298.4734733542682</v>
      </c>
      <c r="AN18" s="5">
        <f t="shared" si="11"/>
        <v>457.48389747659849</v>
      </c>
      <c r="AO18" s="35">
        <f t="shared" si="12"/>
        <v>9.2306946827198505E-3</v>
      </c>
      <c r="AP18" s="5">
        <f t="shared" si="13"/>
        <v>3840.9895758776697</v>
      </c>
      <c r="AQ18" s="35">
        <f t="shared" si="14"/>
        <v>7.7499999999999999E-2</v>
      </c>
      <c r="AR18" s="5">
        <f t="shared" si="46"/>
        <v>5723.6140841599281</v>
      </c>
      <c r="AS18" s="5">
        <f t="shared" si="47"/>
        <v>50156.541069445557</v>
      </c>
      <c r="AT18" s="5">
        <f t="shared" si="15"/>
        <v>594276.38591584004</v>
      </c>
      <c r="AU18" s="5">
        <f t="shared" si="16"/>
        <v>55880.155153605483</v>
      </c>
      <c r="AV18" s="150"/>
      <c r="AW18" s="2">
        <v>13</v>
      </c>
      <c r="AX18" s="118">
        <v>45231</v>
      </c>
      <c r="AY18" s="5">
        <f t="shared" si="48"/>
        <v>594468.99343509565</v>
      </c>
      <c r="AZ18" s="5">
        <f t="shared" si="49"/>
        <v>4195.2870513166654</v>
      </c>
      <c r="BA18" s="5">
        <f t="shared" si="17"/>
        <v>479.85584234731778</v>
      </c>
      <c r="BB18" s="35">
        <f t="shared" si="18"/>
        <v>9.6864095045463526E-3</v>
      </c>
      <c r="BC18" s="5">
        <f t="shared" si="19"/>
        <v>3715.4312089693476</v>
      </c>
      <c r="BD18" s="35">
        <f t="shared" si="20"/>
        <v>7.4999999999999997E-2</v>
      </c>
      <c r="BE18" s="5">
        <f t="shared" si="50"/>
        <v>6010.8624072515131</v>
      </c>
      <c r="BF18" s="5">
        <f t="shared" si="51"/>
        <v>48527.869259865132</v>
      </c>
      <c r="BG18" s="5">
        <f t="shared" si="21"/>
        <v>593989.13759274827</v>
      </c>
      <c r="BH18" s="5">
        <f t="shared" si="22"/>
        <v>54538.731667116648</v>
      </c>
      <c r="BI18" s="150"/>
      <c r="BJ18" s="2">
        <v>13</v>
      </c>
      <c r="BK18" s="118">
        <v>45231</v>
      </c>
      <c r="BL18" s="5">
        <f t="shared" si="52"/>
        <v>594192.85956197814</v>
      </c>
      <c r="BM18" s="5">
        <f t="shared" si="53"/>
        <v>4093.0576803371496</v>
      </c>
      <c r="BN18" s="5">
        <f t="shared" si="23"/>
        <v>503.14248715019858</v>
      </c>
      <c r="BO18" s="35">
        <f t="shared" si="24"/>
        <v>1.016119555905335E-2</v>
      </c>
      <c r="BP18" s="5">
        <f t="shared" si="25"/>
        <v>3589.915193186951</v>
      </c>
      <c r="BQ18" s="35">
        <f t="shared" si="26"/>
        <v>7.2499999999999995E-2</v>
      </c>
      <c r="BR18" s="5">
        <f t="shared" si="54"/>
        <v>6310.2829251720686</v>
      </c>
      <c r="BS18" s="5">
        <f t="shared" si="55"/>
        <v>46899.466919210878</v>
      </c>
      <c r="BT18" s="5">
        <f t="shared" si="27"/>
        <v>593689.71707482799</v>
      </c>
      <c r="BU18" s="5">
        <f t="shared" si="28"/>
        <v>53209.749844382946</v>
      </c>
      <c r="BV18" s="150"/>
      <c r="BW18" s="2">
        <v>13</v>
      </c>
      <c r="BX18" s="118">
        <v>45231</v>
      </c>
      <c r="BY18" s="5">
        <f t="shared" si="56"/>
        <v>593905.14102423005</v>
      </c>
      <c r="BZ18" s="5">
        <f t="shared" si="57"/>
        <v>3991.8149710750954</v>
      </c>
      <c r="CA18" s="5">
        <f t="shared" si="29"/>
        <v>527.36831510041975</v>
      </c>
      <c r="CB18" s="35">
        <f t="shared" si="30"/>
        <v>1.0655607005339681E-2</v>
      </c>
      <c r="CC18" s="5">
        <f t="shared" si="31"/>
        <v>3464.4466559746757</v>
      </c>
      <c r="CD18" s="35">
        <f t="shared" si="32"/>
        <v>7.0000000000000007E-2</v>
      </c>
      <c r="CE18" s="5">
        <f t="shared" si="58"/>
        <v>6622.2272908705572</v>
      </c>
      <c r="CF18" s="5">
        <f t="shared" si="59"/>
        <v>45271.367333105678</v>
      </c>
      <c r="CG18" s="5">
        <f t="shared" si="33"/>
        <v>593377.77270912961</v>
      </c>
      <c r="CH18" s="5">
        <f t="shared" si="34"/>
        <v>51893.594623976234</v>
      </c>
    </row>
    <row r="19" spans="1:86" ht="14.25" customHeight="1">
      <c r="A19" s="161">
        <f t="shared" si="65"/>
        <v>11</v>
      </c>
      <c r="B19" s="11">
        <f t="shared" si="66"/>
        <v>513172.12510312733</v>
      </c>
      <c r="C19" s="11">
        <f t="shared" si="60"/>
        <v>496364.52093522123</v>
      </c>
      <c r="D19" s="11">
        <f t="shared" si="61"/>
        <v>479594.71708406584</v>
      </c>
      <c r="E19" s="162">
        <f t="shared" si="62"/>
        <v>462865.97009792144</v>
      </c>
      <c r="F19" s="11">
        <f t="shared" si="63"/>
        <v>446181.65717352403</v>
      </c>
      <c r="G19" s="22">
        <f t="shared" si="64"/>
        <v>429545.27394043771</v>
      </c>
      <c r="H19" s="11"/>
      <c r="I19" s="150"/>
      <c r="J19" s="2">
        <v>14</v>
      </c>
      <c r="K19" s="118">
        <v>45261</v>
      </c>
      <c r="L19" s="5">
        <f t="shared" si="35"/>
        <v>594815.77386229113</v>
      </c>
      <c r="M19" s="5">
        <f t="shared" si="0"/>
        <v>4507.5996243055524</v>
      </c>
      <c r="N19" s="5">
        <f t="shared" si="1"/>
        <v>418.24117900230112</v>
      </c>
      <c r="O19" s="35">
        <f t="shared" si="2"/>
        <v>8.4377287364769248E-3</v>
      </c>
      <c r="P19" s="5">
        <f t="shared" si="3"/>
        <v>4089.3584453032513</v>
      </c>
      <c r="Q19" s="35">
        <f t="shared" si="4"/>
        <v>8.2500000000000004E-2</v>
      </c>
      <c r="R19" s="5">
        <f t="shared" si="36"/>
        <v>5602.4673167110413</v>
      </c>
      <c r="S19" s="5">
        <f t="shared" si="37"/>
        <v>57503.927423566689</v>
      </c>
      <c r="T19" s="5">
        <f t="shared" si="38"/>
        <v>594397.53268328879</v>
      </c>
      <c r="U19" s="5">
        <f t="shared" si="39"/>
        <v>63106.394740277727</v>
      </c>
      <c r="V19" s="150"/>
      <c r="W19" s="2">
        <v>14</v>
      </c>
      <c r="X19" s="118">
        <v>45261</v>
      </c>
      <c r="Y19" s="5">
        <f t="shared" si="40"/>
        <v>594551.81411166082</v>
      </c>
      <c r="Z19" s="5">
        <f t="shared" si="41"/>
        <v>4402.5874432762648</v>
      </c>
      <c r="AA19" s="5">
        <f t="shared" si="5"/>
        <v>438.90868253185909</v>
      </c>
      <c r="AB19" s="35">
        <f t="shared" si="6"/>
        <v>8.8586125975441878E-3</v>
      </c>
      <c r="AC19" s="5">
        <f t="shared" si="7"/>
        <v>3963.6787607444057</v>
      </c>
      <c r="AD19" s="35">
        <f t="shared" si="8"/>
        <v>0.08</v>
      </c>
      <c r="AE19" s="5">
        <f t="shared" si="42"/>
        <v>5887.0945708709505</v>
      </c>
      <c r="AF19" s="5">
        <f t="shared" si="43"/>
        <v>55749.129634996752</v>
      </c>
      <c r="AG19" s="5">
        <f t="shared" si="9"/>
        <v>594112.90542912891</v>
      </c>
      <c r="AH19" s="5">
        <f t="shared" si="10"/>
        <v>61636.2242058677</v>
      </c>
      <c r="AI19" s="150"/>
      <c r="AJ19" s="2">
        <v>14</v>
      </c>
      <c r="AK19" s="118">
        <v>45261</v>
      </c>
      <c r="AL19" s="5">
        <f t="shared" si="44"/>
        <v>594276.38591584004</v>
      </c>
      <c r="AM19" s="5">
        <f t="shared" si="45"/>
        <v>4298.4734733542682</v>
      </c>
      <c r="AN19" s="5">
        <f t="shared" si="11"/>
        <v>460.43848098113449</v>
      </c>
      <c r="AO19" s="35">
        <f t="shared" si="12"/>
        <v>9.2974614215212796E-3</v>
      </c>
      <c r="AP19" s="5">
        <f t="shared" si="13"/>
        <v>3838.0349923731337</v>
      </c>
      <c r="AQ19" s="35">
        <f t="shared" si="14"/>
        <v>7.7499999999999999E-2</v>
      </c>
      <c r="AR19" s="5">
        <f t="shared" si="46"/>
        <v>6184.0525651410626</v>
      </c>
      <c r="AS19" s="5">
        <f t="shared" si="47"/>
        <v>53994.576061818691</v>
      </c>
      <c r="AT19" s="5">
        <f t="shared" si="15"/>
        <v>593815.94743485888</v>
      </c>
      <c r="AU19" s="5">
        <f t="shared" si="16"/>
        <v>60178.628626959755</v>
      </c>
      <c r="AV19" s="150"/>
      <c r="AW19" s="2">
        <v>14</v>
      </c>
      <c r="AX19" s="118">
        <v>45261</v>
      </c>
      <c r="AY19" s="5">
        <f t="shared" si="48"/>
        <v>593989.13759274827</v>
      </c>
      <c r="AZ19" s="5">
        <f t="shared" si="49"/>
        <v>4195.2870513166654</v>
      </c>
      <c r="BA19" s="5">
        <f t="shared" si="17"/>
        <v>482.85494136198895</v>
      </c>
      <c r="BB19" s="35">
        <f t="shared" si="18"/>
        <v>9.7548236653387035E-3</v>
      </c>
      <c r="BC19" s="5">
        <f t="shared" si="19"/>
        <v>3712.4321099546764</v>
      </c>
      <c r="BD19" s="35">
        <f t="shared" si="20"/>
        <v>7.4999999999999997E-2</v>
      </c>
      <c r="BE19" s="5">
        <f t="shared" si="50"/>
        <v>6493.7173486135016</v>
      </c>
      <c r="BF19" s="5">
        <f t="shared" si="51"/>
        <v>52240.301369819812</v>
      </c>
      <c r="BG19" s="5">
        <f t="shared" si="21"/>
        <v>593506.28265138634</v>
      </c>
      <c r="BH19" s="5">
        <f t="shared" si="22"/>
        <v>58734.018718433312</v>
      </c>
      <c r="BI19" s="150"/>
      <c r="BJ19" s="2">
        <v>14</v>
      </c>
      <c r="BK19" s="118">
        <v>45261</v>
      </c>
      <c r="BL19" s="5">
        <f t="shared" si="52"/>
        <v>593689.71707482799</v>
      </c>
      <c r="BM19" s="5">
        <f t="shared" si="53"/>
        <v>4093.0576803371496</v>
      </c>
      <c r="BN19" s="5">
        <f t="shared" si="23"/>
        <v>506.18230634339716</v>
      </c>
      <c r="BO19" s="35">
        <f t="shared" si="24"/>
        <v>1.0231249592883183E-2</v>
      </c>
      <c r="BP19" s="5">
        <f t="shared" si="25"/>
        <v>3586.8753739937524</v>
      </c>
      <c r="BQ19" s="35">
        <f t="shared" si="26"/>
        <v>7.2499999999999995E-2</v>
      </c>
      <c r="BR19" s="5">
        <f t="shared" si="54"/>
        <v>6816.4652315154653</v>
      </c>
      <c r="BS19" s="5">
        <f t="shared" si="55"/>
        <v>50486.342293204631</v>
      </c>
      <c r="BT19" s="5">
        <f t="shared" si="27"/>
        <v>593183.53476848465</v>
      </c>
      <c r="BU19" s="5">
        <f t="shared" si="28"/>
        <v>57302.807524720098</v>
      </c>
      <c r="BV19" s="150"/>
      <c r="BW19" s="2">
        <v>14</v>
      </c>
      <c r="BX19" s="118">
        <v>45261</v>
      </c>
      <c r="BY19" s="5">
        <f t="shared" si="56"/>
        <v>593377.77270912961</v>
      </c>
      <c r="BZ19" s="5">
        <f t="shared" si="57"/>
        <v>3991.8149710750954</v>
      </c>
      <c r="CA19" s="5">
        <f t="shared" si="29"/>
        <v>530.44463027183929</v>
      </c>
      <c r="CB19" s="35">
        <f t="shared" si="30"/>
        <v>1.072729019525024E-2</v>
      </c>
      <c r="CC19" s="5">
        <f t="shared" si="31"/>
        <v>3461.3703408032561</v>
      </c>
      <c r="CD19" s="35">
        <f t="shared" si="32"/>
        <v>7.0000000000000007E-2</v>
      </c>
      <c r="CE19" s="5">
        <f t="shared" si="58"/>
        <v>7152.671921142397</v>
      </c>
      <c r="CF19" s="5">
        <f t="shared" si="59"/>
        <v>48732.737673908938</v>
      </c>
      <c r="CG19" s="5">
        <f t="shared" si="33"/>
        <v>592847.32807885774</v>
      </c>
      <c r="CH19" s="5">
        <f t="shared" si="34"/>
        <v>55885.409595051337</v>
      </c>
    </row>
    <row r="20" spans="1:86" ht="14.25" customHeight="1">
      <c r="A20" s="161">
        <f t="shared" si="65"/>
        <v>12</v>
      </c>
      <c r="B20" s="11">
        <f t="shared" si="66"/>
        <v>555482.20429758192</v>
      </c>
      <c r="C20" s="11">
        <f t="shared" si="60"/>
        <v>537146.93538919138</v>
      </c>
      <c r="D20" s="11">
        <f t="shared" si="61"/>
        <v>518858.48367771908</v>
      </c>
      <c r="E20" s="162">
        <f t="shared" si="62"/>
        <v>500620.67947975552</v>
      </c>
      <c r="F20" s="11">
        <f t="shared" si="63"/>
        <v>482437.4864464741</v>
      </c>
      <c r="G20" s="22">
        <f t="shared" si="64"/>
        <v>464312.99843521294</v>
      </c>
      <c r="H20" s="11"/>
      <c r="I20" s="150"/>
      <c r="J20" s="2">
        <v>15</v>
      </c>
      <c r="K20" s="118">
        <v>45292</v>
      </c>
      <c r="L20" s="5">
        <f t="shared" si="35"/>
        <v>594397.53268328879</v>
      </c>
      <c r="M20" s="5">
        <f t="shared" si="0"/>
        <v>4507.5996243055524</v>
      </c>
      <c r="N20" s="5">
        <f t="shared" si="1"/>
        <v>421.116587107942</v>
      </c>
      <c r="O20" s="35">
        <f t="shared" si="2"/>
        <v>8.5017160526941367E-3</v>
      </c>
      <c r="P20" s="5">
        <f t="shared" si="3"/>
        <v>4086.4830371976104</v>
      </c>
      <c r="Q20" s="35">
        <f t="shared" si="4"/>
        <v>8.2500000000000004E-2</v>
      </c>
      <c r="R20" s="5">
        <f t="shared" si="36"/>
        <v>6023.5839038189833</v>
      </c>
      <c r="S20" s="5">
        <f t="shared" si="37"/>
        <v>61590.410460764302</v>
      </c>
      <c r="T20" s="5">
        <f t="shared" si="38"/>
        <v>593976.41609618091</v>
      </c>
      <c r="U20" s="5">
        <f t="shared" si="39"/>
        <v>67613.994364583283</v>
      </c>
      <c r="V20" s="150"/>
      <c r="W20" s="2">
        <v>15</v>
      </c>
      <c r="X20" s="118">
        <v>45292</v>
      </c>
      <c r="Y20" s="5">
        <f t="shared" si="40"/>
        <v>594112.90542912891</v>
      </c>
      <c r="Z20" s="5">
        <f t="shared" si="41"/>
        <v>4402.5874432762648</v>
      </c>
      <c r="AA20" s="5">
        <f t="shared" si="5"/>
        <v>441.83474041540512</v>
      </c>
      <c r="AB20" s="35">
        <f t="shared" si="6"/>
        <v>8.9242580602675245E-3</v>
      </c>
      <c r="AC20" s="5">
        <f t="shared" si="7"/>
        <v>3960.7527028608597</v>
      </c>
      <c r="AD20" s="35">
        <f t="shared" si="8"/>
        <v>0.08</v>
      </c>
      <c r="AE20" s="5">
        <f t="shared" si="42"/>
        <v>6328.9293112863561</v>
      </c>
      <c r="AF20" s="5">
        <f t="shared" si="43"/>
        <v>59709.882337857613</v>
      </c>
      <c r="AG20" s="5">
        <f t="shared" si="9"/>
        <v>593671.07068871346</v>
      </c>
      <c r="AH20" s="5">
        <f t="shared" si="10"/>
        <v>66038.811649143972</v>
      </c>
      <c r="AI20" s="150"/>
      <c r="AJ20" s="2">
        <v>15</v>
      </c>
      <c r="AK20" s="118">
        <v>45292</v>
      </c>
      <c r="AL20" s="5">
        <f t="shared" si="44"/>
        <v>593815.94743485888</v>
      </c>
      <c r="AM20" s="5">
        <f t="shared" si="45"/>
        <v>4298.4734733542682</v>
      </c>
      <c r="AN20" s="5">
        <f t="shared" si="11"/>
        <v>463.41214617080459</v>
      </c>
      <c r="AO20" s="35">
        <f t="shared" si="12"/>
        <v>9.3647632369450399E-3</v>
      </c>
      <c r="AP20" s="5">
        <f t="shared" si="13"/>
        <v>3835.0613271834636</v>
      </c>
      <c r="AQ20" s="35">
        <f t="shared" si="14"/>
        <v>7.7499999999999999E-2</v>
      </c>
      <c r="AR20" s="5">
        <f t="shared" si="46"/>
        <v>6647.4647113118672</v>
      </c>
      <c r="AS20" s="5">
        <f t="shared" si="47"/>
        <v>57829.637389002157</v>
      </c>
      <c r="AT20" s="5">
        <f t="shared" si="15"/>
        <v>593352.53528868803</v>
      </c>
      <c r="AU20" s="5">
        <f t="shared" si="16"/>
        <v>64477.102100314027</v>
      </c>
      <c r="AV20" s="150"/>
      <c r="AW20" s="2">
        <v>15</v>
      </c>
      <c r="AX20" s="118">
        <v>45292</v>
      </c>
      <c r="AY20" s="5">
        <f t="shared" si="48"/>
        <v>593506.28265138634</v>
      </c>
      <c r="AZ20" s="5">
        <f t="shared" si="49"/>
        <v>4195.2870513166654</v>
      </c>
      <c r="BA20" s="5">
        <f t="shared" si="17"/>
        <v>485.87278474550112</v>
      </c>
      <c r="BB20" s="35">
        <f t="shared" si="18"/>
        <v>9.8237770810098001E-3</v>
      </c>
      <c r="BC20" s="5">
        <f t="shared" si="19"/>
        <v>3709.4142665711643</v>
      </c>
      <c r="BD20" s="35">
        <f t="shared" si="20"/>
        <v>7.4999999999999997E-2</v>
      </c>
      <c r="BE20" s="5">
        <f t="shared" si="50"/>
        <v>6979.5901333590027</v>
      </c>
      <c r="BF20" s="5">
        <f t="shared" si="51"/>
        <v>55949.715636390974</v>
      </c>
      <c r="BG20" s="5">
        <f t="shared" si="21"/>
        <v>593020.40986664081</v>
      </c>
      <c r="BH20" s="5">
        <f t="shared" si="22"/>
        <v>62929.305769749975</v>
      </c>
      <c r="BI20" s="150"/>
      <c r="BJ20" s="2">
        <v>15</v>
      </c>
      <c r="BK20" s="118">
        <v>45292</v>
      </c>
      <c r="BL20" s="5">
        <f t="shared" si="52"/>
        <v>593183.53476848465</v>
      </c>
      <c r="BM20" s="5">
        <f t="shared" si="53"/>
        <v>4093.0576803371496</v>
      </c>
      <c r="BN20" s="5">
        <f t="shared" si="23"/>
        <v>509.24049111088834</v>
      </c>
      <c r="BO20" s="35">
        <f t="shared" si="24"/>
        <v>1.0301846789654564E-2</v>
      </c>
      <c r="BP20" s="5">
        <f t="shared" si="25"/>
        <v>3583.8171892262612</v>
      </c>
      <c r="BQ20" s="35">
        <f t="shared" si="26"/>
        <v>7.2499999999999995E-2</v>
      </c>
      <c r="BR20" s="5">
        <f t="shared" si="54"/>
        <v>7325.7057226263532</v>
      </c>
      <c r="BS20" s="5">
        <f t="shared" si="55"/>
        <v>54070.159482430892</v>
      </c>
      <c r="BT20" s="5">
        <f t="shared" si="27"/>
        <v>592674.29427737382</v>
      </c>
      <c r="BU20" s="5">
        <f t="shared" si="28"/>
        <v>61395.865205057242</v>
      </c>
      <c r="BV20" s="150"/>
      <c r="BW20" s="2">
        <v>15</v>
      </c>
      <c r="BX20" s="118">
        <v>45292</v>
      </c>
      <c r="BY20" s="5">
        <f t="shared" si="56"/>
        <v>592847.32807885774</v>
      </c>
      <c r="BZ20" s="5">
        <f t="shared" si="57"/>
        <v>3991.8149710750954</v>
      </c>
      <c r="CA20" s="5">
        <f t="shared" si="29"/>
        <v>533.53889061509199</v>
      </c>
      <c r="CB20" s="35">
        <f t="shared" si="30"/>
        <v>1.0799520186973801E-2</v>
      </c>
      <c r="CC20" s="5">
        <f t="shared" si="31"/>
        <v>3458.2760804600034</v>
      </c>
      <c r="CD20" s="35">
        <f t="shared" si="32"/>
        <v>7.0000000000000007E-2</v>
      </c>
      <c r="CE20" s="5">
        <f t="shared" si="58"/>
        <v>7686.210811757489</v>
      </c>
      <c r="CF20" s="5">
        <f t="shared" si="59"/>
        <v>52191.013754368942</v>
      </c>
      <c r="CG20" s="5">
        <f t="shared" si="33"/>
        <v>592313.78918824263</v>
      </c>
      <c r="CH20" s="5">
        <f t="shared" si="34"/>
        <v>59877.224566126431</v>
      </c>
    </row>
    <row r="21" spans="1:86" ht="14.25" customHeight="1">
      <c r="A21" s="161">
        <f t="shared" si="65"/>
        <v>13</v>
      </c>
      <c r="B21" s="11">
        <f t="shared" si="66"/>
        <v>596782.7344412005</v>
      </c>
      <c r="C21" s="11">
        <f t="shared" si="60"/>
        <v>576929.31909163389</v>
      </c>
      <c r="D21" s="11">
        <f t="shared" si="61"/>
        <v>557132.9615844572</v>
      </c>
      <c r="E21" s="162">
        <f t="shared" si="62"/>
        <v>537398.09262906644</v>
      </c>
      <c r="F21" s="11">
        <f t="shared" si="63"/>
        <v>517729.28733373858</v>
      </c>
      <c r="G21" s="22">
        <f t="shared" si="64"/>
        <v>498131.26102063694</v>
      </c>
      <c r="H21" s="11"/>
      <c r="I21" s="150"/>
      <c r="J21" s="2">
        <v>16</v>
      </c>
      <c r="K21" s="118">
        <v>45323</v>
      </c>
      <c r="L21" s="5">
        <f t="shared" si="35"/>
        <v>593976.41609618091</v>
      </c>
      <c r="M21" s="5">
        <f t="shared" si="0"/>
        <v>4507.5996243055524</v>
      </c>
      <c r="N21" s="5">
        <f t="shared" si="1"/>
        <v>424.01176364430876</v>
      </c>
      <c r="O21" s="35">
        <f t="shared" si="2"/>
        <v>8.5662343248789803E-3</v>
      </c>
      <c r="P21" s="5">
        <f t="shared" si="3"/>
        <v>4083.5878606612437</v>
      </c>
      <c r="Q21" s="35">
        <f t="shared" si="4"/>
        <v>8.2500000000000004E-2</v>
      </c>
      <c r="R21" s="5">
        <f t="shared" si="36"/>
        <v>6447.5956674632926</v>
      </c>
      <c r="S21" s="5">
        <f t="shared" si="37"/>
        <v>65673.998321425548</v>
      </c>
      <c r="T21" s="5">
        <f t="shared" si="38"/>
        <v>593552.40433253662</v>
      </c>
      <c r="U21" s="5">
        <f t="shared" si="39"/>
        <v>72121.593988888839</v>
      </c>
      <c r="V21" s="150"/>
      <c r="W21" s="2">
        <v>16</v>
      </c>
      <c r="X21" s="118">
        <v>45323</v>
      </c>
      <c r="Y21" s="5">
        <f t="shared" si="40"/>
        <v>593671.07068871346</v>
      </c>
      <c r="Z21" s="5">
        <f t="shared" si="41"/>
        <v>4402.5874432762648</v>
      </c>
      <c r="AA21" s="5">
        <f t="shared" si="5"/>
        <v>444.7803053515081</v>
      </c>
      <c r="AB21" s="35">
        <f t="shared" si="6"/>
        <v>8.9904391972919634E-3</v>
      </c>
      <c r="AC21" s="5">
        <f t="shared" si="7"/>
        <v>3957.8071379247567</v>
      </c>
      <c r="AD21" s="35">
        <f t="shared" si="8"/>
        <v>0.08</v>
      </c>
      <c r="AE21" s="5">
        <f t="shared" si="42"/>
        <v>6773.7096166378642</v>
      </c>
      <c r="AF21" s="5">
        <f t="shared" si="43"/>
        <v>63667.689475782368</v>
      </c>
      <c r="AG21" s="5">
        <f t="shared" si="9"/>
        <v>593226.29038336198</v>
      </c>
      <c r="AH21" s="5">
        <f t="shared" si="10"/>
        <v>70441.399092420237</v>
      </c>
      <c r="AI21" s="150"/>
      <c r="AJ21" s="2">
        <v>16</v>
      </c>
      <c r="AK21" s="118">
        <v>45323</v>
      </c>
      <c r="AL21" s="5">
        <f t="shared" si="44"/>
        <v>593352.53528868803</v>
      </c>
      <c r="AM21" s="5">
        <f t="shared" si="45"/>
        <v>4298.4734733542682</v>
      </c>
      <c r="AN21" s="5">
        <f t="shared" si="11"/>
        <v>466.4050162814915</v>
      </c>
      <c r="AO21" s="35">
        <f t="shared" si="12"/>
        <v>9.4326051756984872E-3</v>
      </c>
      <c r="AP21" s="5">
        <f t="shared" si="13"/>
        <v>3832.0684570727767</v>
      </c>
      <c r="AQ21" s="35">
        <f t="shared" si="14"/>
        <v>7.7499999999999999E-2</v>
      </c>
      <c r="AR21" s="5">
        <f t="shared" si="46"/>
        <v>7113.8697275933591</v>
      </c>
      <c r="AS21" s="5">
        <f t="shared" si="47"/>
        <v>61661.705846074932</v>
      </c>
      <c r="AT21" s="5">
        <f t="shared" si="15"/>
        <v>592886.1302724065</v>
      </c>
      <c r="AU21" s="5">
        <f t="shared" si="16"/>
        <v>68775.575573668291</v>
      </c>
      <c r="AV21" s="150"/>
      <c r="AW21" s="2">
        <v>16</v>
      </c>
      <c r="AX21" s="118">
        <v>45323</v>
      </c>
      <c r="AY21" s="5">
        <f t="shared" si="48"/>
        <v>593020.40986664081</v>
      </c>
      <c r="AZ21" s="5">
        <f t="shared" si="49"/>
        <v>4195.2870513166654</v>
      </c>
      <c r="BA21" s="5">
        <f t="shared" si="17"/>
        <v>488.90948965016059</v>
      </c>
      <c r="BB21" s="35">
        <f t="shared" si="18"/>
        <v>9.8932747982844078E-3</v>
      </c>
      <c r="BC21" s="5">
        <f t="shared" si="19"/>
        <v>3706.3775616665048</v>
      </c>
      <c r="BD21" s="35">
        <f t="shared" si="20"/>
        <v>7.4999999999999997E-2</v>
      </c>
      <c r="BE21" s="5">
        <f t="shared" si="50"/>
        <v>7468.4996230091638</v>
      </c>
      <c r="BF21" s="5">
        <f t="shared" si="51"/>
        <v>59656.093198057482</v>
      </c>
      <c r="BG21" s="5">
        <f t="shared" si="21"/>
        <v>592531.50037699065</v>
      </c>
      <c r="BH21" s="5">
        <f t="shared" si="22"/>
        <v>67124.592821066646</v>
      </c>
      <c r="BI21" s="150"/>
      <c r="BJ21" s="2">
        <v>16</v>
      </c>
      <c r="BK21" s="118">
        <v>45323</v>
      </c>
      <c r="BL21" s="5">
        <f t="shared" si="52"/>
        <v>592674.29427737382</v>
      </c>
      <c r="BM21" s="5">
        <f t="shared" si="53"/>
        <v>4093.0576803371496</v>
      </c>
      <c r="BN21" s="5">
        <f t="shared" si="23"/>
        <v>512.31715241134953</v>
      </c>
      <c r="BO21" s="35">
        <f t="shared" si="24"/>
        <v>1.0372992195370967E-2</v>
      </c>
      <c r="BP21" s="5">
        <f t="shared" si="25"/>
        <v>3580.7405279258001</v>
      </c>
      <c r="BQ21" s="35">
        <f t="shared" si="26"/>
        <v>7.2499999999999995E-2</v>
      </c>
      <c r="BR21" s="5">
        <f t="shared" si="54"/>
        <v>7838.0228750377028</v>
      </c>
      <c r="BS21" s="5">
        <f t="shared" si="55"/>
        <v>57650.900010356694</v>
      </c>
      <c r="BT21" s="5">
        <f t="shared" si="27"/>
        <v>592161.97712496249</v>
      </c>
      <c r="BU21" s="5">
        <f t="shared" si="28"/>
        <v>65488.922885394393</v>
      </c>
      <c r="BV21" s="150"/>
      <c r="BW21" s="2">
        <v>16</v>
      </c>
      <c r="BX21" s="118">
        <v>45323</v>
      </c>
      <c r="BY21" s="5">
        <f t="shared" si="56"/>
        <v>592313.78918824263</v>
      </c>
      <c r="BZ21" s="5">
        <f t="shared" si="57"/>
        <v>3991.8149710750954</v>
      </c>
      <c r="CA21" s="5">
        <f t="shared" si="29"/>
        <v>536.65120081034638</v>
      </c>
      <c r="CB21" s="35">
        <f t="shared" si="30"/>
        <v>1.0872302025164444E-2</v>
      </c>
      <c r="CC21" s="5">
        <f t="shared" si="31"/>
        <v>3455.163770264749</v>
      </c>
      <c r="CD21" s="35">
        <f t="shared" si="32"/>
        <v>7.0000000000000007E-2</v>
      </c>
      <c r="CE21" s="5">
        <f t="shared" si="58"/>
        <v>8222.8620125678353</v>
      </c>
      <c r="CF21" s="5">
        <f t="shared" si="59"/>
        <v>55646.177524633691</v>
      </c>
      <c r="CG21" s="5">
        <f t="shared" si="33"/>
        <v>591777.1379874323</v>
      </c>
      <c r="CH21" s="5">
        <f t="shared" si="34"/>
        <v>63869.039537201526</v>
      </c>
    </row>
    <row r="22" spans="1:86" ht="14.25" customHeight="1">
      <c r="A22" s="161">
        <f t="shared" si="65"/>
        <v>14</v>
      </c>
      <c r="B22" s="11">
        <f t="shared" si="66"/>
        <v>636987.205116775</v>
      </c>
      <c r="C22" s="11">
        <f t="shared" si="60"/>
        <v>615628.66998338001</v>
      </c>
      <c r="D22" s="11">
        <f t="shared" si="61"/>
        <v>594338.69806417136</v>
      </c>
      <c r="E22" s="162">
        <f t="shared" si="62"/>
        <v>573122.33949947124</v>
      </c>
      <c r="F22" s="11">
        <f t="shared" si="63"/>
        <v>551984.79790886049</v>
      </c>
      <c r="G22" s="22">
        <f t="shared" si="64"/>
        <v>530931.42501851288</v>
      </c>
      <c r="H22" s="11"/>
      <c r="I22" s="150"/>
      <c r="J22" s="2">
        <v>17</v>
      </c>
      <c r="K22" s="118">
        <v>45352</v>
      </c>
      <c r="L22" s="5">
        <f t="shared" si="35"/>
        <v>593552.40433253662</v>
      </c>
      <c r="M22" s="5">
        <f t="shared" si="0"/>
        <v>4507.5996243055524</v>
      </c>
      <c r="N22" s="5">
        <f t="shared" si="1"/>
        <v>426.92684451936293</v>
      </c>
      <c r="O22" s="35">
        <f t="shared" si="2"/>
        <v>8.6312886559585661E-3</v>
      </c>
      <c r="P22" s="5">
        <f t="shared" si="3"/>
        <v>4080.6727797861895</v>
      </c>
      <c r="Q22" s="35">
        <f t="shared" si="4"/>
        <v>8.2500000000000004E-2</v>
      </c>
      <c r="R22" s="5">
        <f t="shared" si="36"/>
        <v>6874.5225119826555</v>
      </c>
      <c r="S22" s="5">
        <f t="shared" si="37"/>
        <v>69754.671101211745</v>
      </c>
      <c r="T22" s="5">
        <f t="shared" si="38"/>
        <v>593125.47748801729</v>
      </c>
      <c r="U22" s="5">
        <f t="shared" si="39"/>
        <v>76629.193613194395</v>
      </c>
      <c r="V22" s="150"/>
      <c r="W22" s="2">
        <v>17</v>
      </c>
      <c r="X22" s="118">
        <v>45352</v>
      </c>
      <c r="Y22" s="5">
        <f t="shared" si="40"/>
        <v>593226.29038336198</v>
      </c>
      <c r="Z22" s="5">
        <f t="shared" si="41"/>
        <v>4402.5874432762648</v>
      </c>
      <c r="AA22" s="5">
        <f t="shared" si="5"/>
        <v>447.74550738718472</v>
      </c>
      <c r="AB22" s="35">
        <f t="shared" si="6"/>
        <v>9.057161113298004E-3</v>
      </c>
      <c r="AC22" s="5">
        <f t="shared" si="7"/>
        <v>3954.8419358890801</v>
      </c>
      <c r="AD22" s="35">
        <f t="shared" si="8"/>
        <v>0.08</v>
      </c>
      <c r="AE22" s="5">
        <f t="shared" si="42"/>
        <v>7221.4551240250494</v>
      </c>
      <c r="AF22" s="5">
        <f t="shared" si="43"/>
        <v>67622.531411671443</v>
      </c>
      <c r="AG22" s="5">
        <f t="shared" si="9"/>
        <v>592778.54487597477</v>
      </c>
      <c r="AH22" s="5">
        <f t="shared" si="10"/>
        <v>74843.986535696487</v>
      </c>
      <c r="AI22" s="150"/>
      <c r="AJ22" s="2">
        <v>17</v>
      </c>
      <c r="AK22" s="118">
        <v>45352</v>
      </c>
      <c r="AL22" s="5">
        <f t="shared" si="44"/>
        <v>592886.1302724065</v>
      </c>
      <c r="AM22" s="5">
        <f t="shared" si="45"/>
        <v>4298.4734733542682</v>
      </c>
      <c r="AN22" s="5">
        <f t="shared" si="11"/>
        <v>469.41721534497628</v>
      </c>
      <c r="AO22" s="35">
        <f t="shared" si="12"/>
        <v>9.5009923432541488E-3</v>
      </c>
      <c r="AP22" s="5">
        <f t="shared" si="13"/>
        <v>3829.0562580092919</v>
      </c>
      <c r="AQ22" s="35">
        <f t="shared" si="14"/>
        <v>7.7499999999999999E-2</v>
      </c>
      <c r="AR22" s="5">
        <f t="shared" si="46"/>
        <v>7583.2869429383354</v>
      </c>
      <c r="AS22" s="5">
        <f t="shared" si="47"/>
        <v>65490.76210408422</v>
      </c>
      <c r="AT22" s="5">
        <f t="shared" si="15"/>
        <v>592416.71305706154</v>
      </c>
      <c r="AU22" s="5">
        <f t="shared" si="16"/>
        <v>73074.049047022563</v>
      </c>
      <c r="AV22" s="150"/>
      <c r="AW22" s="2">
        <v>17</v>
      </c>
      <c r="AX22" s="118">
        <v>45352</v>
      </c>
      <c r="AY22" s="5">
        <f t="shared" si="48"/>
        <v>592531.50037699065</v>
      </c>
      <c r="AZ22" s="5">
        <f t="shared" si="49"/>
        <v>4195.2870513166654</v>
      </c>
      <c r="BA22" s="5">
        <f t="shared" si="17"/>
        <v>491.9651739604742</v>
      </c>
      <c r="BB22" s="35">
        <f t="shared" si="18"/>
        <v>9.9633219225806757E-3</v>
      </c>
      <c r="BC22" s="5">
        <f t="shared" si="19"/>
        <v>3703.3218773561912</v>
      </c>
      <c r="BD22" s="35">
        <f t="shared" si="20"/>
        <v>7.4999999999999997E-2</v>
      </c>
      <c r="BE22" s="5">
        <f t="shared" si="50"/>
        <v>7960.464796969638</v>
      </c>
      <c r="BF22" s="5">
        <f t="shared" si="51"/>
        <v>63359.415075413672</v>
      </c>
      <c r="BG22" s="5">
        <f t="shared" si="21"/>
        <v>592039.53520303022</v>
      </c>
      <c r="BH22" s="5">
        <f t="shared" si="22"/>
        <v>71319.879872383317</v>
      </c>
      <c r="BI22" s="150"/>
      <c r="BJ22" s="2">
        <v>17</v>
      </c>
      <c r="BK22" s="118">
        <v>45352</v>
      </c>
      <c r="BL22" s="5">
        <f t="shared" si="52"/>
        <v>592161.97712496249</v>
      </c>
      <c r="BM22" s="5">
        <f t="shared" si="53"/>
        <v>4093.0576803371496</v>
      </c>
      <c r="BN22" s="5">
        <f t="shared" si="23"/>
        <v>515.41240187383482</v>
      </c>
      <c r="BO22" s="35">
        <f t="shared" si="24"/>
        <v>1.0444690914663072E-2</v>
      </c>
      <c r="BP22" s="5">
        <f t="shared" si="25"/>
        <v>3577.6452784633148</v>
      </c>
      <c r="BQ22" s="35">
        <f t="shared" si="26"/>
        <v>7.2499999999999995E-2</v>
      </c>
      <c r="BR22" s="5">
        <f t="shared" si="54"/>
        <v>8353.4352769115376</v>
      </c>
      <c r="BS22" s="5">
        <f t="shared" si="55"/>
        <v>61228.545288820009</v>
      </c>
      <c r="BT22" s="5">
        <f t="shared" si="27"/>
        <v>591646.56472308864</v>
      </c>
      <c r="BU22" s="5">
        <f t="shared" si="28"/>
        <v>69581.980565731545</v>
      </c>
      <c r="BV22" s="150"/>
      <c r="BW22" s="2">
        <v>17</v>
      </c>
      <c r="BX22" s="118">
        <v>45352</v>
      </c>
      <c r="BY22" s="5">
        <f t="shared" si="56"/>
        <v>591777.1379874323</v>
      </c>
      <c r="BZ22" s="5">
        <f t="shared" si="57"/>
        <v>3991.8149710750954</v>
      </c>
      <c r="CA22" s="5">
        <f t="shared" si="29"/>
        <v>539.78166614840666</v>
      </c>
      <c r="CB22" s="35">
        <f t="shared" si="30"/>
        <v>1.0945640813042766E-2</v>
      </c>
      <c r="CC22" s="5">
        <f t="shared" si="31"/>
        <v>3452.0333049266887</v>
      </c>
      <c r="CD22" s="35">
        <f t="shared" si="32"/>
        <v>7.0000000000000007E-2</v>
      </c>
      <c r="CE22" s="5">
        <f t="shared" si="58"/>
        <v>8762.643678716242</v>
      </c>
      <c r="CF22" s="5">
        <f t="shared" si="59"/>
        <v>59098.210829560383</v>
      </c>
      <c r="CG22" s="5">
        <f t="shared" si="33"/>
        <v>591237.35632128385</v>
      </c>
      <c r="CH22" s="5">
        <f t="shared" si="34"/>
        <v>67860.854508276621</v>
      </c>
    </row>
    <row r="23" spans="1:86" ht="14.25" customHeight="1">
      <c r="A23" s="161">
        <f t="shared" si="65"/>
        <v>15</v>
      </c>
      <c r="B23" s="11">
        <f t="shared" si="66"/>
        <v>676001.69264443452</v>
      </c>
      <c r="C23" s="11">
        <f t="shared" si="60"/>
        <v>653155.09687528561</v>
      </c>
      <c r="D23" s="11">
        <f t="shared" si="61"/>
        <v>630389.85928901308</v>
      </c>
      <c r="E23" s="162">
        <f t="shared" si="62"/>
        <v>607711.66005571047</v>
      </c>
      <c r="F23" s="11">
        <f t="shared" si="63"/>
        <v>585126.33961440739</v>
      </c>
      <c r="G23" s="22">
        <f t="shared" si="64"/>
        <v>562639.89199962735</v>
      </c>
      <c r="H23" s="11"/>
      <c r="I23" s="150"/>
      <c r="J23" s="2">
        <v>18</v>
      </c>
      <c r="K23" s="118">
        <v>45383</v>
      </c>
      <c r="L23" s="5">
        <f t="shared" si="35"/>
        <v>593125.47748801729</v>
      </c>
      <c r="M23" s="5">
        <f t="shared" si="0"/>
        <v>4507.5996243055524</v>
      </c>
      <c r="N23" s="5">
        <f t="shared" si="1"/>
        <v>429.8619665754336</v>
      </c>
      <c r="O23" s="35">
        <f t="shared" si="2"/>
        <v>8.6968842086359629E-3</v>
      </c>
      <c r="P23" s="5">
        <f t="shared" si="3"/>
        <v>4077.7376577301188</v>
      </c>
      <c r="Q23" s="35">
        <f t="shared" si="4"/>
        <v>8.2500000000000004E-2</v>
      </c>
      <c r="R23" s="5">
        <f t="shared" si="36"/>
        <v>7304.3844785580895</v>
      </c>
      <c r="S23" s="5">
        <f t="shared" si="37"/>
        <v>73832.408758941863</v>
      </c>
      <c r="T23" s="5">
        <f t="shared" si="38"/>
        <v>592695.61552144191</v>
      </c>
      <c r="U23" s="5">
        <f t="shared" si="39"/>
        <v>81136.793237499951</v>
      </c>
      <c r="V23" s="150"/>
      <c r="W23" s="2">
        <v>18</v>
      </c>
      <c r="X23" s="118">
        <v>45383</v>
      </c>
      <c r="Y23" s="5">
        <f t="shared" si="40"/>
        <v>592778.54487597477</v>
      </c>
      <c r="Z23" s="5">
        <f t="shared" si="41"/>
        <v>4402.5874432762648</v>
      </c>
      <c r="AA23" s="5">
        <f t="shared" si="5"/>
        <v>450.73047743643292</v>
      </c>
      <c r="AB23" s="35">
        <f t="shared" si="6"/>
        <v>9.1244289726593493E-3</v>
      </c>
      <c r="AC23" s="5">
        <f t="shared" si="7"/>
        <v>3951.8569658398319</v>
      </c>
      <c r="AD23" s="35">
        <f t="shared" si="8"/>
        <v>0.08</v>
      </c>
      <c r="AE23" s="5">
        <f t="shared" si="42"/>
        <v>7672.1856014614823</v>
      </c>
      <c r="AF23" s="5">
        <f t="shared" si="43"/>
        <v>71574.388377511277</v>
      </c>
      <c r="AG23" s="5">
        <f t="shared" si="9"/>
        <v>592327.81439853832</v>
      </c>
      <c r="AH23" s="5">
        <f t="shared" si="10"/>
        <v>79246.573978972767</v>
      </c>
      <c r="AI23" s="150"/>
      <c r="AJ23" s="2">
        <v>18</v>
      </c>
      <c r="AK23" s="118">
        <v>45383</v>
      </c>
      <c r="AL23" s="5">
        <f t="shared" si="44"/>
        <v>592416.71305706154</v>
      </c>
      <c r="AM23" s="5">
        <f t="shared" si="45"/>
        <v>4298.4734733542682</v>
      </c>
      <c r="AN23" s="5">
        <f t="shared" si="11"/>
        <v>472.4488681940793</v>
      </c>
      <c r="AO23" s="35">
        <f t="shared" si="12"/>
        <v>9.5699299047001668E-3</v>
      </c>
      <c r="AP23" s="5">
        <f t="shared" si="13"/>
        <v>3826.0246051601889</v>
      </c>
      <c r="AQ23" s="35">
        <f t="shared" si="14"/>
        <v>7.7499999999999999E-2</v>
      </c>
      <c r="AR23" s="5">
        <f t="shared" si="46"/>
        <v>8055.7358111324147</v>
      </c>
      <c r="AS23" s="5">
        <f t="shared" si="47"/>
        <v>69316.786709244407</v>
      </c>
      <c r="AT23" s="5">
        <f t="shared" si="15"/>
        <v>591944.26418886741</v>
      </c>
      <c r="AU23" s="5">
        <f t="shared" si="16"/>
        <v>77372.52252037682</v>
      </c>
      <c r="AV23" s="150"/>
      <c r="AW23" s="2">
        <v>18</v>
      </c>
      <c r="AX23" s="118">
        <v>45383</v>
      </c>
      <c r="AY23" s="5">
        <f t="shared" si="48"/>
        <v>592039.53520303022</v>
      </c>
      <c r="AZ23" s="5">
        <f t="shared" si="49"/>
        <v>4195.2870513166654</v>
      </c>
      <c r="BA23" s="5">
        <f t="shared" si="17"/>
        <v>495.0399562977268</v>
      </c>
      <c r="BB23" s="35">
        <f t="shared" si="18"/>
        <v>1.0033923618860238E-2</v>
      </c>
      <c r="BC23" s="5">
        <f t="shared" si="19"/>
        <v>3700.2470950189386</v>
      </c>
      <c r="BD23" s="35">
        <f t="shared" si="20"/>
        <v>7.4999999999999997E-2</v>
      </c>
      <c r="BE23" s="5">
        <f t="shared" si="50"/>
        <v>8455.5047532673652</v>
      </c>
      <c r="BF23" s="5">
        <f t="shared" si="51"/>
        <v>67059.66217043261</v>
      </c>
      <c r="BG23" s="5">
        <f t="shared" si="21"/>
        <v>591544.49524673249</v>
      </c>
      <c r="BH23" s="5">
        <f t="shared" si="22"/>
        <v>75515.166923699973</v>
      </c>
      <c r="BI23" s="150"/>
      <c r="BJ23" s="2">
        <v>18</v>
      </c>
      <c r="BK23" s="118">
        <v>45383</v>
      </c>
      <c r="BL23" s="5">
        <f t="shared" si="52"/>
        <v>591646.56472308864</v>
      </c>
      <c r="BM23" s="5">
        <f t="shared" si="53"/>
        <v>4093.0576803371496</v>
      </c>
      <c r="BN23" s="5">
        <f t="shared" si="23"/>
        <v>518.52635180182233</v>
      </c>
      <c r="BO23" s="35">
        <f t="shared" si="24"/>
        <v>1.0516948111638459E-2</v>
      </c>
      <c r="BP23" s="5">
        <f t="shared" si="25"/>
        <v>3574.5313285353272</v>
      </c>
      <c r="BQ23" s="35">
        <f t="shared" si="26"/>
        <v>7.2499999999999995E-2</v>
      </c>
      <c r="BR23" s="5">
        <f t="shared" si="54"/>
        <v>8871.9616287133595</v>
      </c>
      <c r="BS23" s="5">
        <f t="shared" si="55"/>
        <v>64803.076617355335</v>
      </c>
      <c r="BT23" s="5">
        <f t="shared" si="27"/>
        <v>591128.03837128682</v>
      </c>
      <c r="BU23" s="5">
        <f t="shared" si="28"/>
        <v>73675.038246068696</v>
      </c>
      <c r="BV23" s="150"/>
      <c r="BW23" s="2">
        <v>18</v>
      </c>
      <c r="BX23" s="118">
        <v>45383</v>
      </c>
      <c r="BY23" s="5">
        <f t="shared" si="56"/>
        <v>591237.35632128385</v>
      </c>
      <c r="BZ23" s="5">
        <f t="shared" si="57"/>
        <v>3991.8149710750954</v>
      </c>
      <c r="CA23" s="5">
        <f t="shared" si="29"/>
        <v>542.93039253427287</v>
      </c>
      <c r="CB23" s="35">
        <f t="shared" si="30"/>
        <v>1.1019541713245321E-2</v>
      </c>
      <c r="CC23" s="5">
        <f t="shared" si="31"/>
        <v>3448.8845785408225</v>
      </c>
      <c r="CD23" s="35">
        <f t="shared" si="32"/>
        <v>7.0000000000000007E-2</v>
      </c>
      <c r="CE23" s="5">
        <f t="shared" si="58"/>
        <v>9305.574071250514</v>
      </c>
      <c r="CF23" s="5">
        <f t="shared" si="59"/>
        <v>62547.095408101202</v>
      </c>
      <c r="CG23" s="5">
        <f t="shared" si="33"/>
        <v>590694.42592874961</v>
      </c>
      <c r="CH23" s="5">
        <f t="shared" si="34"/>
        <v>71852.669479351724</v>
      </c>
    </row>
    <row r="24" spans="1:86" ht="14.25" customHeight="1">
      <c r="A24" s="161">
        <f t="shared" si="65"/>
        <v>16</v>
      </c>
      <c r="B24" s="11">
        <f t="shared" si="66"/>
        <v>713724.2248233126</v>
      </c>
      <c r="C24" s="11">
        <f t="shared" si="60"/>
        <v>689411.24765384092</v>
      </c>
      <c r="D24" s="11">
        <f t="shared" si="61"/>
        <v>665193.71785910951</v>
      </c>
      <c r="E24" s="162">
        <f t="shared" si="62"/>
        <v>641077.94701850589</v>
      </c>
      <c r="F24" s="11">
        <f t="shared" si="63"/>
        <v>617070.41124053579</v>
      </c>
      <c r="G24" s="22">
        <f t="shared" si="64"/>
        <v>593177.74309836817</v>
      </c>
      <c r="H24" s="11"/>
      <c r="I24" s="150"/>
      <c r="J24" s="2">
        <v>19</v>
      </c>
      <c r="K24" s="118">
        <v>45413</v>
      </c>
      <c r="L24" s="5">
        <f t="shared" si="35"/>
        <v>592695.61552144191</v>
      </c>
      <c r="M24" s="5">
        <f t="shared" si="0"/>
        <v>4507.5996243055524</v>
      </c>
      <c r="N24" s="5">
        <f t="shared" si="1"/>
        <v>432.81726759563935</v>
      </c>
      <c r="O24" s="35">
        <f t="shared" si="2"/>
        <v>8.7630262062564166E-3</v>
      </c>
      <c r="P24" s="5">
        <f t="shared" si="3"/>
        <v>4074.7823567099131</v>
      </c>
      <c r="Q24" s="35">
        <f t="shared" si="4"/>
        <v>8.2500000000000004E-2</v>
      </c>
      <c r="R24" s="5">
        <f t="shared" si="36"/>
        <v>7737.2017461537289</v>
      </c>
      <c r="S24" s="5">
        <f t="shared" si="37"/>
        <v>77907.191115651774</v>
      </c>
      <c r="T24" s="5">
        <f t="shared" si="38"/>
        <v>592262.79825384624</v>
      </c>
      <c r="U24" s="5">
        <f t="shared" si="39"/>
        <v>85644.392861805507</v>
      </c>
      <c r="V24" s="150"/>
      <c r="W24" s="2">
        <v>19</v>
      </c>
      <c r="X24" s="118">
        <v>45413</v>
      </c>
      <c r="Y24" s="5">
        <f t="shared" si="40"/>
        <v>592327.81439853832</v>
      </c>
      <c r="Z24" s="5">
        <f t="shared" si="41"/>
        <v>4402.5874432762648</v>
      </c>
      <c r="AA24" s="5">
        <f t="shared" si="5"/>
        <v>453.73534728600907</v>
      </c>
      <c r="AB24" s="35">
        <f t="shared" si="6"/>
        <v>9.1922480003085692E-3</v>
      </c>
      <c r="AC24" s="5">
        <f t="shared" si="7"/>
        <v>3948.8520959902557</v>
      </c>
      <c r="AD24" s="35">
        <f t="shared" si="8"/>
        <v>0.08</v>
      </c>
      <c r="AE24" s="5">
        <f t="shared" si="42"/>
        <v>8125.9209487474909</v>
      </c>
      <c r="AF24" s="5">
        <f t="shared" si="43"/>
        <v>75523.24047350153</v>
      </c>
      <c r="AG24" s="5">
        <f t="shared" si="9"/>
        <v>591874.07905125234</v>
      </c>
      <c r="AH24" s="5">
        <f t="shared" si="10"/>
        <v>83649.161422249017</v>
      </c>
      <c r="AI24" s="150"/>
      <c r="AJ24" s="2">
        <v>19</v>
      </c>
      <c r="AK24" s="118">
        <v>45413</v>
      </c>
      <c r="AL24" s="5">
        <f t="shared" si="44"/>
        <v>591944.26418886741</v>
      </c>
      <c r="AM24" s="5">
        <f t="shared" si="45"/>
        <v>4298.4734733542682</v>
      </c>
      <c r="AN24" s="5">
        <f t="shared" si="11"/>
        <v>475.50010046783291</v>
      </c>
      <c r="AO24" s="35">
        <f t="shared" si="12"/>
        <v>9.6394230856056105E-3</v>
      </c>
      <c r="AP24" s="5">
        <f t="shared" si="13"/>
        <v>3822.9733728864353</v>
      </c>
      <c r="AQ24" s="35">
        <f t="shared" si="14"/>
        <v>7.7499999999999999E-2</v>
      </c>
      <c r="AR24" s="5">
        <f t="shared" si="46"/>
        <v>8531.2359116002481</v>
      </c>
      <c r="AS24" s="5">
        <f t="shared" si="47"/>
        <v>73139.760082130844</v>
      </c>
      <c r="AT24" s="5">
        <f t="shared" si="15"/>
        <v>591468.76408839959</v>
      </c>
      <c r="AU24" s="5">
        <f t="shared" si="16"/>
        <v>81670.995993731092</v>
      </c>
      <c r="AV24" s="150"/>
      <c r="AW24" s="2">
        <v>19</v>
      </c>
      <c r="AX24" s="118">
        <v>45413</v>
      </c>
      <c r="AY24" s="5">
        <f t="shared" si="48"/>
        <v>591544.49524673249</v>
      </c>
      <c r="AZ24" s="5">
        <f t="shared" si="49"/>
        <v>4195.2870513166654</v>
      </c>
      <c r="BA24" s="5">
        <f t="shared" si="17"/>
        <v>498.13395602458741</v>
      </c>
      <c r="BB24" s="35">
        <f t="shared" si="18"/>
        <v>1.0105085112493179E-2</v>
      </c>
      <c r="BC24" s="5">
        <f t="shared" si="19"/>
        <v>3697.153095292078</v>
      </c>
      <c r="BD24" s="35">
        <f t="shared" si="20"/>
        <v>7.4999999999999997E-2</v>
      </c>
      <c r="BE24" s="5">
        <f t="shared" si="50"/>
        <v>8953.6387092919522</v>
      </c>
      <c r="BF24" s="5">
        <f t="shared" si="51"/>
        <v>70756.815265724683</v>
      </c>
      <c r="BG24" s="5">
        <f t="shared" si="21"/>
        <v>591046.36129070795</v>
      </c>
      <c r="BH24" s="5">
        <f t="shared" si="22"/>
        <v>79710.45397501663</v>
      </c>
      <c r="BI24" s="150"/>
      <c r="BJ24" s="2">
        <v>19</v>
      </c>
      <c r="BK24" s="118">
        <v>45413</v>
      </c>
      <c r="BL24" s="5">
        <f t="shared" si="52"/>
        <v>591128.03837128682</v>
      </c>
      <c r="BM24" s="5">
        <f t="shared" si="53"/>
        <v>4093.0576803371496</v>
      </c>
      <c r="BN24" s="5">
        <f t="shared" si="23"/>
        <v>521.65911517729182</v>
      </c>
      <c r="BO24" s="35">
        <f t="shared" si="24"/>
        <v>1.0589769010746299E-2</v>
      </c>
      <c r="BP24" s="5">
        <f t="shared" si="25"/>
        <v>3571.3985651598578</v>
      </c>
      <c r="BQ24" s="35">
        <f t="shared" si="26"/>
        <v>7.2499999999999995E-2</v>
      </c>
      <c r="BR24" s="5">
        <f t="shared" si="54"/>
        <v>9393.6207438906513</v>
      </c>
      <c r="BS24" s="5">
        <f t="shared" si="55"/>
        <v>68374.475182515191</v>
      </c>
      <c r="BT24" s="5">
        <f t="shared" si="27"/>
        <v>590606.37925610947</v>
      </c>
      <c r="BU24" s="5">
        <f t="shared" si="28"/>
        <v>77768.095926405847</v>
      </c>
      <c r="BV24" s="150"/>
      <c r="BW24" s="2">
        <v>19</v>
      </c>
      <c r="BX24" s="118">
        <v>45413</v>
      </c>
      <c r="BY24" s="5">
        <f t="shared" si="56"/>
        <v>590694.42592874961</v>
      </c>
      <c r="BZ24" s="5">
        <f t="shared" si="57"/>
        <v>3991.8149710750954</v>
      </c>
      <c r="CA24" s="5">
        <f t="shared" si="29"/>
        <v>546.09748649072253</v>
      </c>
      <c r="CB24" s="35">
        <f t="shared" si="30"/>
        <v>1.1094009948688973E-2</v>
      </c>
      <c r="CC24" s="5">
        <f t="shared" si="31"/>
        <v>3445.7174845843729</v>
      </c>
      <c r="CD24" s="35">
        <f t="shared" si="32"/>
        <v>7.0000000000000007E-2</v>
      </c>
      <c r="CE24" s="5">
        <f t="shared" si="58"/>
        <v>9851.671557741236</v>
      </c>
      <c r="CF24" s="5">
        <f t="shared" si="59"/>
        <v>65992.812892685572</v>
      </c>
      <c r="CG24" s="5">
        <f t="shared" si="33"/>
        <v>590148.32844225888</v>
      </c>
      <c r="CH24" s="5">
        <f t="shared" si="34"/>
        <v>75844.484450426811</v>
      </c>
    </row>
    <row r="25" spans="1:86" ht="14.25" customHeight="1">
      <c r="A25" s="161">
        <f t="shared" si="65"/>
        <v>17</v>
      </c>
      <c r="B25" s="11">
        <f t="shared" si="66"/>
        <v>750044.09123657132</v>
      </c>
      <c r="C25" s="11">
        <f t="shared" si="60"/>
        <v>724291.69002812856</v>
      </c>
      <c r="D25" s="11">
        <f t="shared" si="61"/>
        <v>698650.09915912827</v>
      </c>
      <c r="E25" s="162">
        <f t="shared" si="62"/>
        <v>673126.25311150984</v>
      </c>
      <c r="F25" s="11">
        <f t="shared" si="63"/>
        <v>647727.25246887957</v>
      </c>
      <c r="G25" s="22">
        <f t="shared" si="64"/>
        <v>622460.35439794685</v>
      </c>
      <c r="H25" s="11"/>
      <c r="I25" s="150"/>
      <c r="J25" s="2">
        <v>20</v>
      </c>
      <c r="K25" s="118">
        <v>45444</v>
      </c>
      <c r="L25" s="5">
        <f t="shared" si="35"/>
        <v>592262.79825384624</v>
      </c>
      <c r="M25" s="5">
        <f t="shared" si="0"/>
        <v>4507.5996243055524</v>
      </c>
      <c r="N25" s="5">
        <f t="shared" si="1"/>
        <v>435.79288631035934</v>
      </c>
      <c r="O25" s="35">
        <f t="shared" si="2"/>
        <v>8.8297199336888309E-3</v>
      </c>
      <c r="P25" s="5">
        <f t="shared" si="3"/>
        <v>4071.8067379951931</v>
      </c>
      <c r="Q25" s="35">
        <f t="shared" si="4"/>
        <v>8.2500000000000004E-2</v>
      </c>
      <c r="R25" s="5">
        <f t="shared" si="36"/>
        <v>8172.9946324640878</v>
      </c>
      <c r="S25" s="5">
        <f t="shared" si="37"/>
        <v>81978.997853646972</v>
      </c>
      <c r="T25" s="5">
        <f t="shared" si="38"/>
        <v>591827.00536753586</v>
      </c>
      <c r="U25" s="5">
        <f t="shared" si="39"/>
        <v>90151.992486111063</v>
      </c>
      <c r="V25" s="150"/>
      <c r="W25" s="2">
        <v>20</v>
      </c>
      <c r="X25" s="118">
        <v>45444</v>
      </c>
      <c r="Y25" s="5">
        <f t="shared" si="40"/>
        <v>591874.07905125234</v>
      </c>
      <c r="Z25" s="5">
        <f t="shared" si="41"/>
        <v>4402.5874432762648</v>
      </c>
      <c r="AA25" s="5">
        <f t="shared" si="5"/>
        <v>456.76024960124914</v>
      </c>
      <c r="AB25" s="35">
        <f t="shared" si="6"/>
        <v>9.2606234826181008E-3</v>
      </c>
      <c r="AC25" s="5">
        <f t="shared" si="7"/>
        <v>3945.8271936750157</v>
      </c>
      <c r="AD25" s="35">
        <f t="shared" si="8"/>
        <v>0.08</v>
      </c>
      <c r="AE25" s="5">
        <f t="shared" si="42"/>
        <v>8582.6811983487405</v>
      </c>
      <c r="AF25" s="5">
        <f t="shared" si="43"/>
        <v>79469.06766717654</v>
      </c>
      <c r="AG25" s="5">
        <f t="shared" si="9"/>
        <v>591417.31880165113</v>
      </c>
      <c r="AH25" s="5">
        <f t="shared" si="10"/>
        <v>88051.748865525282</v>
      </c>
      <c r="AI25" s="150"/>
      <c r="AJ25" s="2">
        <v>20</v>
      </c>
      <c r="AK25" s="118">
        <v>45444</v>
      </c>
      <c r="AL25" s="5">
        <f t="shared" si="44"/>
        <v>591468.76408839959</v>
      </c>
      <c r="AM25" s="5">
        <f t="shared" si="45"/>
        <v>4298.4734733542682</v>
      </c>
      <c r="AN25" s="5">
        <f t="shared" si="11"/>
        <v>478.57103861668747</v>
      </c>
      <c r="AO25" s="35">
        <f t="shared" si="12"/>
        <v>9.7094771729009446E-3</v>
      </c>
      <c r="AP25" s="5">
        <f t="shared" si="13"/>
        <v>3819.9024347375807</v>
      </c>
      <c r="AQ25" s="35">
        <f t="shared" si="14"/>
        <v>7.7499999999999999E-2</v>
      </c>
      <c r="AR25" s="5">
        <f t="shared" si="46"/>
        <v>9009.8069502169346</v>
      </c>
      <c r="AS25" s="5">
        <f t="shared" si="47"/>
        <v>76959.662516868426</v>
      </c>
      <c r="AT25" s="5">
        <f t="shared" si="15"/>
        <v>590990.19304978289</v>
      </c>
      <c r="AU25" s="5">
        <f t="shared" si="16"/>
        <v>85969.469467085364</v>
      </c>
      <c r="AV25" s="150"/>
      <c r="AW25" s="2">
        <v>20</v>
      </c>
      <c r="AX25" s="118">
        <v>45444</v>
      </c>
      <c r="AY25" s="5">
        <f t="shared" si="48"/>
        <v>591046.36129070795</v>
      </c>
      <c r="AZ25" s="5">
        <f t="shared" si="49"/>
        <v>4195.2870513166654</v>
      </c>
      <c r="BA25" s="5">
        <f t="shared" si="17"/>
        <v>501.24729324974078</v>
      </c>
      <c r="BB25" s="35">
        <f t="shared" si="18"/>
        <v>1.0176811690138144E-2</v>
      </c>
      <c r="BC25" s="5">
        <f t="shared" si="19"/>
        <v>3694.0397580669246</v>
      </c>
      <c r="BD25" s="35">
        <f t="shared" si="20"/>
        <v>7.4999999999999997E-2</v>
      </c>
      <c r="BE25" s="5">
        <f t="shared" si="50"/>
        <v>9454.8860025416925</v>
      </c>
      <c r="BF25" s="5">
        <f t="shared" si="51"/>
        <v>74450.855023791606</v>
      </c>
      <c r="BG25" s="5">
        <f t="shared" si="21"/>
        <v>590545.11399745825</v>
      </c>
      <c r="BH25" s="5">
        <f t="shared" si="22"/>
        <v>83905.7410263333</v>
      </c>
      <c r="BI25" s="150"/>
      <c r="BJ25" s="2">
        <v>20</v>
      </c>
      <c r="BK25" s="118">
        <v>45444</v>
      </c>
      <c r="BL25" s="5">
        <f t="shared" si="52"/>
        <v>590606.37925610947</v>
      </c>
      <c r="BM25" s="5">
        <f t="shared" si="53"/>
        <v>4093.0576803371496</v>
      </c>
      <c r="BN25" s="5">
        <f t="shared" si="23"/>
        <v>524.8108056648216</v>
      </c>
      <c r="BO25" s="35">
        <f t="shared" si="24"/>
        <v>1.0663158897657152E-2</v>
      </c>
      <c r="BP25" s="5">
        <f t="shared" si="25"/>
        <v>3568.246874672328</v>
      </c>
      <c r="BQ25" s="35">
        <f t="shared" si="26"/>
        <v>7.2499999999999995E-2</v>
      </c>
      <c r="BR25" s="5">
        <f t="shared" si="54"/>
        <v>9918.4315495554729</v>
      </c>
      <c r="BS25" s="5">
        <f t="shared" si="55"/>
        <v>71942.722057187522</v>
      </c>
      <c r="BT25" s="5">
        <f t="shared" si="27"/>
        <v>590081.56845044461</v>
      </c>
      <c r="BU25" s="5">
        <f t="shared" si="28"/>
        <v>81861.153606742999</v>
      </c>
      <c r="BV25" s="150"/>
      <c r="BW25" s="2">
        <v>20</v>
      </c>
      <c r="BX25" s="118">
        <v>45444</v>
      </c>
      <c r="BY25" s="5">
        <f t="shared" si="56"/>
        <v>590148.32844225888</v>
      </c>
      <c r="BZ25" s="5">
        <f t="shared" si="57"/>
        <v>3991.8149710750954</v>
      </c>
      <c r="CA25" s="5">
        <f t="shared" si="29"/>
        <v>549.28305516191858</v>
      </c>
      <c r="CB25" s="35">
        <f t="shared" si="30"/>
        <v>1.116905080345057E-2</v>
      </c>
      <c r="CC25" s="5">
        <f t="shared" si="31"/>
        <v>3442.5319159131768</v>
      </c>
      <c r="CD25" s="35">
        <f t="shared" si="32"/>
        <v>7.0000000000000007E-2</v>
      </c>
      <c r="CE25" s="5">
        <f t="shared" si="58"/>
        <v>10400.954612903155</v>
      </c>
      <c r="CF25" s="5">
        <f t="shared" si="59"/>
        <v>69435.344808598747</v>
      </c>
      <c r="CG25" s="5">
        <f t="shared" si="33"/>
        <v>589599.04538709694</v>
      </c>
      <c r="CH25" s="5">
        <f t="shared" si="34"/>
        <v>79836.299421501899</v>
      </c>
    </row>
    <row r="26" spans="1:86" ht="14.25" customHeight="1">
      <c r="A26" s="161">
        <f t="shared" si="65"/>
        <v>18</v>
      </c>
      <c r="B26" s="11">
        <f t="shared" si="66"/>
        <v>784841.09445498569</v>
      </c>
      <c r="C26" s="11">
        <f t="shared" si="60"/>
        <v>757682.2408790834</v>
      </c>
      <c r="D26" s="11">
        <f t="shared" si="61"/>
        <v>730650.78325007844</v>
      </c>
      <c r="E26" s="162">
        <f t="shared" si="62"/>
        <v>703754.26005455817</v>
      </c>
      <c r="F26" s="11">
        <f t="shared" si="63"/>
        <v>677000.3747004316</v>
      </c>
      <c r="G26" s="22">
        <f t="shared" si="64"/>
        <v>650396.98451178777</v>
      </c>
      <c r="H26" s="11"/>
      <c r="I26" s="150"/>
      <c r="J26" s="2">
        <v>21</v>
      </c>
      <c r="K26" s="118">
        <v>45474</v>
      </c>
      <c r="L26" s="5">
        <f t="shared" si="35"/>
        <v>591827.00536753586</v>
      </c>
      <c r="M26" s="5">
        <f t="shared" si="0"/>
        <v>4507.5996243055524</v>
      </c>
      <c r="N26" s="5">
        <f t="shared" si="1"/>
        <v>438.78896240374343</v>
      </c>
      <c r="O26" s="35">
        <f t="shared" si="2"/>
        <v>8.8969707382226763E-3</v>
      </c>
      <c r="P26" s="5">
        <f t="shared" si="3"/>
        <v>4068.810661901809</v>
      </c>
      <c r="Q26" s="35">
        <f t="shared" si="4"/>
        <v>8.2500000000000004E-2</v>
      </c>
      <c r="R26" s="5">
        <f t="shared" si="36"/>
        <v>8611.7835948678312</v>
      </c>
      <c r="S26" s="5">
        <f t="shared" si="37"/>
        <v>86047.808515548779</v>
      </c>
      <c r="T26" s="5">
        <f t="shared" si="38"/>
        <v>591388.21640513209</v>
      </c>
      <c r="U26" s="5">
        <f t="shared" si="39"/>
        <v>94659.592110416605</v>
      </c>
      <c r="V26" s="150"/>
      <c r="W26" s="2">
        <v>21</v>
      </c>
      <c r="X26" s="118">
        <v>45474</v>
      </c>
      <c r="Y26" s="5">
        <f t="shared" si="40"/>
        <v>591417.31880165113</v>
      </c>
      <c r="Z26" s="5">
        <f t="shared" si="41"/>
        <v>4402.5874432762648</v>
      </c>
      <c r="AA26" s="5">
        <f t="shared" si="5"/>
        <v>459.80531793192358</v>
      </c>
      <c r="AB26" s="35">
        <f t="shared" si="6"/>
        <v>9.3295607682966596E-3</v>
      </c>
      <c r="AC26" s="5">
        <f t="shared" si="7"/>
        <v>3942.7821253443412</v>
      </c>
      <c r="AD26" s="35">
        <f t="shared" si="8"/>
        <v>0.08</v>
      </c>
      <c r="AE26" s="5">
        <f t="shared" si="42"/>
        <v>9042.4865162806636</v>
      </c>
      <c r="AF26" s="5">
        <f t="shared" si="43"/>
        <v>83411.849792520879</v>
      </c>
      <c r="AG26" s="5">
        <f t="shared" si="9"/>
        <v>590957.5134837192</v>
      </c>
      <c r="AH26" s="5">
        <f t="shared" si="10"/>
        <v>92454.336308801547</v>
      </c>
      <c r="AI26" s="150"/>
      <c r="AJ26" s="2">
        <v>21</v>
      </c>
      <c r="AK26" s="118">
        <v>45474</v>
      </c>
      <c r="AL26" s="5">
        <f t="shared" si="44"/>
        <v>590990.19304978289</v>
      </c>
      <c r="AM26" s="5">
        <f t="shared" si="45"/>
        <v>4298.4734733542682</v>
      </c>
      <c r="AN26" s="5">
        <f t="shared" si="11"/>
        <v>481.66180990775365</v>
      </c>
      <c r="AO26" s="35">
        <f t="shared" si="12"/>
        <v>9.7800975157741107E-3</v>
      </c>
      <c r="AP26" s="5">
        <f t="shared" si="13"/>
        <v>3816.8116634465146</v>
      </c>
      <c r="AQ26" s="35">
        <f t="shared" si="14"/>
        <v>7.7499999999999999E-2</v>
      </c>
      <c r="AR26" s="5">
        <f t="shared" si="46"/>
        <v>9491.4687601246878</v>
      </c>
      <c r="AS26" s="5">
        <f t="shared" si="47"/>
        <v>80776.474180314937</v>
      </c>
      <c r="AT26" s="5">
        <f t="shared" si="15"/>
        <v>590508.53123987513</v>
      </c>
      <c r="AU26" s="5">
        <f t="shared" si="16"/>
        <v>90267.942940439621</v>
      </c>
      <c r="AV26" s="150"/>
      <c r="AW26" s="2">
        <v>21</v>
      </c>
      <c r="AX26" s="118">
        <v>45474</v>
      </c>
      <c r="AY26" s="5">
        <f t="shared" si="48"/>
        <v>590545.11399745825</v>
      </c>
      <c r="AZ26" s="5">
        <f t="shared" si="49"/>
        <v>4195.2870513166654</v>
      </c>
      <c r="BA26" s="5">
        <f t="shared" si="17"/>
        <v>504.38008883255179</v>
      </c>
      <c r="BB26" s="35">
        <f t="shared" si="18"/>
        <v>1.0249108700638021E-2</v>
      </c>
      <c r="BC26" s="5">
        <f t="shared" si="19"/>
        <v>3690.9069624841136</v>
      </c>
      <c r="BD26" s="35">
        <f t="shared" si="20"/>
        <v>7.4999999999999997E-2</v>
      </c>
      <c r="BE26" s="5">
        <f t="shared" si="50"/>
        <v>9959.2660913742438</v>
      </c>
      <c r="BF26" s="5">
        <f t="shared" si="51"/>
        <v>78141.761986275713</v>
      </c>
      <c r="BG26" s="5">
        <f t="shared" si="21"/>
        <v>590040.73390862567</v>
      </c>
      <c r="BH26" s="5">
        <f t="shared" si="22"/>
        <v>88101.028077649957</v>
      </c>
      <c r="BI26" s="150"/>
      <c r="BJ26" s="2">
        <v>21</v>
      </c>
      <c r="BK26" s="118">
        <v>45474</v>
      </c>
      <c r="BL26" s="5">
        <f t="shared" si="52"/>
        <v>590081.56845044461</v>
      </c>
      <c r="BM26" s="5">
        <f t="shared" si="53"/>
        <v>4093.0576803371496</v>
      </c>
      <c r="BN26" s="5">
        <f t="shared" si="23"/>
        <v>527.98153761571348</v>
      </c>
      <c r="BO26" s="35">
        <f t="shared" si="24"/>
        <v>1.0737123120158334E-2</v>
      </c>
      <c r="BP26" s="5">
        <f t="shared" si="25"/>
        <v>3565.0761427214361</v>
      </c>
      <c r="BQ26" s="35">
        <f t="shared" si="26"/>
        <v>7.2499999999999995E-2</v>
      </c>
      <c r="BR26" s="5">
        <f t="shared" si="54"/>
        <v>10446.413087171186</v>
      </c>
      <c r="BS26" s="5">
        <f t="shared" si="55"/>
        <v>75507.798199908953</v>
      </c>
      <c r="BT26" s="5">
        <f t="shared" si="27"/>
        <v>589553.58691282885</v>
      </c>
      <c r="BU26" s="5">
        <f t="shared" si="28"/>
        <v>85954.211287080136</v>
      </c>
      <c r="BV26" s="150"/>
      <c r="BW26" s="2">
        <v>21</v>
      </c>
      <c r="BX26" s="118">
        <v>45474</v>
      </c>
      <c r="BY26" s="5">
        <f t="shared" si="56"/>
        <v>589599.04538709694</v>
      </c>
      <c r="BZ26" s="5">
        <f t="shared" si="57"/>
        <v>3991.8149710750954</v>
      </c>
      <c r="CA26" s="5">
        <f t="shared" si="29"/>
        <v>552.48720631702963</v>
      </c>
      <c r="CB26" s="35">
        <f t="shared" si="30"/>
        <v>1.1244669623661923E-2</v>
      </c>
      <c r="CC26" s="5">
        <f t="shared" si="31"/>
        <v>3439.3277647580658</v>
      </c>
      <c r="CD26" s="35">
        <f t="shared" si="32"/>
        <v>7.0000000000000007E-2</v>
      </c>
      <c r="CE26" s="5">
        <f t="shared" si="58"/>
        <v>10953.441819220185</v>
      </c>
      <c r="CF26" s="5">
        <f t="shared" si="59"/>
        <v>72874.672573356816</v>
      </c>
      <c r="CG26" s="5">
        <f t="shared" si="33"/>
        <v>589046.55818077992</v>
      </c>
      <c r="CH26" s="5">
        <f t="shared" si="34"/>
        <v>83828.114392577001</v>
      </c>
    </row>
    <row r="27" spans="1:86" ht="14.25" customHeight="1">
      <c r="A27" s="161">
        <f t="shared" si="65"/>
        <v>19</v>
      </c>
      <c r="B27" s="11">
        <f t="shared" si="66"/>
        <v>817984.73707456421</v>
      </c>
      <c r="C27" s="11">
        <f t="shared" si="60"/>
        <v>789459.23994507222</v>
      </c>
      <c r="D27" s="11">
        <f t="shared" si="61"/>
        <v>761078.85872525035</v>
      </c>
      <c r="E27" s="162">
        <f t="shared" si="62"/>
        <v>732851.7063334866</v>
      </c>
      <c r="F27" s="11">
        <f t="shared" si="63"/>
        <v>704786.05671508249</v>
      </c>
      <c r="G27" s="22">
        <f t="shared" si="64"/>
        <v>676890.33235114312</v>
      </c>
      <c r="H27" s="11"/>
      <c r="I27" s="150"/>
      <c r="J27" s="2">
        <v>22</v>
      </c>
      <c r="K27" s="118">
        <v>45505</v>
      </c>
      <c r="L27" s="5">
        <f t="shared" si="35"/>
        <v>591388.21640513209</v>
      </c>
      <c r="M27" s="5">
        <f t="shared" si="0"/>
        <v>4507.5996243055524</v>
      </c>
      <c r="N27" s="5">
        <f t="shared" si="1"/>
        <v>441.80563652026922</v>
      </c>
      <c r="O27" s="35">
        <f t="shared" si="2"/>
        <v>8.9647840304807637E-3</v>
      </c>
      <c r="P27" s="5">
        <f t="shared" si="3"/>
        <v>4065.7939877852832</v>
      </c>
      <c r="Q27" s="35">
        <f t="shared" si="4"/>
        <v>8.2500000000000004E-2</v>
      </c>
      <c r="R27" s="5">
        <f t="shared" si="36"/>
        <v>9053.5892313881013</v>
      </c>
      <c r="S27" s="5">
        <f t="shared" si="37"/>
        <v>90113.602503334056</v>
      </c>
      <c r="T27" s="5">
        <f t="shared" si="38"/>
        <v>590946.41076861182</v>
      </c>
      <c r="U27" s="5">
        <f t="shared" si="39"/>
        <v>99167.191734722161</v>
      </c>
      <c r="V27" s="150"/>
      <c r="W27" s="2">
        <v>22</v>
      </c>
      <c r="X27" s="118">
        <v>45505</v>
      </c>
      <c r="Y27" s="5">
        <f t="shared" si="40"/>
        <v>590957.5134837192</v>
      </c>
      <c r="Z27" s="5">
        <f t="shared" si="41"/>
        <v>4402.5874432762648</v>
      </c>
      <c r="AA27" s="5">
        <f t="shared" si="5"/>
        <v>462.87068671813677</v>
      </c>
      <c r="AB27" s="35">
        <f t="shared" si="6"/>
        <v>9.3990652693015722E-3</v>
      </c>
      <c r="AC27" s="5">
        <f t="shared" si="7"/>
        <v>3939.7167565581281</v>
      </c>
      <c r="AD27" s="35">
        <f t="shared" si="8"/>
        <v>0.08</v>
      </c>
      <c r="AE27" s="5">
        <f t="shared" si="42"/>
        <v>9505.3572029988009</v>
      </c>
      <c r="AF27" s="5">
        <f t="shared" si="43"/>
        <v>87351.566549079012</v>
      </c>
      <c r="AG27" s="5">
        <f t="shared" si="9"/>
        <v>590494.64279700106</v>
      </c>
      <c r="AH27" s="5">
        <f t="shared" si="10"/>
        <v>96856.923752077812</v>
      </c>
      <c r="AI27" s="150"/>
      <c r="AJ27" s="2">
        <v>22</v>
      </c>
      <c r="AK27" s="118">
        <v>45505</v>
      </c>
      <c r="AL27" s="5">
        <f t="shared" si="44"/>
        <v>590508.53123987513</v>
      </c>
      <c r="AM27" s="5">
        <f t="shared" si="45"/>
        <v>4298.4734733542682</v>
      </c>
      <c r="AN27" s="5">
        <f t="shared" si="11"/>
        <v>484.77254243007474</v>
      </c>
      <c r="AO27" s="35">
        <f t="shared" si="12"/>
        <v>9.8512895265823307E-3</v>
      </c>
      <c r="AP27" s="5">
        <f t="shared" si="13"/>
        <v>3813.7009309241935</v>
      </c>
      <c r="AQ27" s="35">
        <f t="shared" si="14"/>
        <v>7.7499999999999999E-2</v>
      </c>
      <c r="AR27" s="5">
        <f t="shared" si="46"/>
        <v>9976.241302554763</v>
      </c>
      <c r="AS27" s="5">
        <f t="shared" si="47"/>
        <v>84590.175111239136</v>
      </c>
      <c r="AT27" s="5">
        <f t="shared" si="15"/>
        <v>590023.75869744504</v>
      </c>
      <c r="AU27" s="5">
        <f t="shared" si="16"/>
        <v>94566.416413793893</v>
      </c>
      <c r="AV27" s="150"/>
      <c r="AW27" s="2">
        <v>22</v>
      </c>
      <c r="AX27" s="118">
        <v>45505</v>
      </c>
      <c r="AY27" s="5">
        <f t="shared" si="48"/>
        <v>590040.73390862567</v>
      </c>
      <c r="AZ27" s="5">
        <f t="shared" si="49"/>
        <v>4195.2870513166654</v>
      </c>
      <c r="BA27" s="5">
        <f t="shared" si="17"/>
        <v>507.53246438775523</v>
      </c>
      <c r="BB27" s="35">
        <f t="shared" si="18"/>
        <v>1.0321981555931403E-2</v>
      </c>
      <c r="BC27" s="5">
        <f t="shared" si="19"/>
        <v>3687.7545869289102</v>
      </c>
      <c r="BD27" s="35">
        <f t="shared" si="20"/>
        <v>7.4999999999999997E-2</v>
      </c>
      <c r="BE27" s="5">
        <f t="shared" si="50"/>
        <v>10466.798555762</v>
      </c>
      <c r="BF27" s="5">
        <f t="shared" si="51"/>
        <v>81829.51657320463</v>
      </c>
      <c r="BG27" s="5">
        <f t="shared" si="21"/>
        <v>589533.20144423796</v>
      </c>
      <c r="BH27" s="5">
        <f t="shared" si="22"/>
        <v>92296.315128966628</v>
      </c>
      <c r="BI27" s="150"/>
      <c r="BJ27" s="2">
        <v>22</v>
      </c>
      <c r="BK27" s="118">
        <v>45505</v>
      </c>
      <c r="BL27" s="5">
        <f t="shared" si="52"/>
        <v>589553.58691282885</v>
      </c>
      <c r="BM27" s="5">
        <f t="shared" si="53"/>
        <v>4093.0576803371496</v>
      </c>
      <c r="BN27" s="5">
        <f t="shared" si="23"/>
        <v>531.17142607214191</v>
      </c>
      <c r="BO27" s="35">
        <f t="shared" si="24"/>
        <v>1.0811667089065082E-2</v>
      </c>
      <c r="BP27" s="5">
        <f t="shared" si="25"/>
        <v>3561.8862542650077</v>
      </c>
      <c r="BQ27" s="35">
        <f t="shared" si="26"/>
        <v>7.2499999999999995E-2</v>
      </c>
      <c r="BR27" s="5">
        <f t="shared" si="54"/>
        <v>10977.584513243328</v>
      </c>
      <c r="BS27" s="5">
        <f t="shared" si="55"/>
        <v>79069.684454173956</v>
      </c>
      <c r="BT27" s="5">
        <f t="shared" si="27"/>
        <v>589022.41548675671</v>
      </c>
      <c r="BU27" s="5">
        <f t="shared" si="28"/>
        <v>90047.268967417287</v>
      </c>
      <c r="BV27" s="150"/>
      <c r="BW27" s="2">
        <v>22</v>
      </c>
      <c r="BX27" s="118">
        <v>45505</v>
      </c>
      <c r="BY27" s="5">
        <f t="shared" si="56"/>
        <v>589046.55818077992</v>
      </c>
      <c r="BZ27" s="5">
        <f t="shared" si="57"/>
        <v>3991.8149710750954</v>
      </c>
      <c r="CA27" s="5">
        <f t="shared" si="29"/>
        <v>555.71004835387885</v>
      </c>
      <c r="CB27" s="35">
        <f t="shared" si="30"/>
        <v>1.1320871818420777E-2</v>
      </c>
      <c r="CC27" s="5">
        <f t="shared" si="31"/>
        <v>3436.1049227212166</v>
      </c>
      <c r="CD27" s="35">
        <f t="shared" si="32"/>
        <v>7.0000000000000007E-2</v>
      </c>
      <c r="CE27" s="5">
        <f t="shared" si="58"/>
        <v>11509.151867574063</v>
      </c>
      <c r="CF27" s="5">
        <f t="shared" si="59"/>
        <v>76310.777496078037</v>
      </c>
      <c r="CG27" s="5">
        <f t="shared" si="33"/>
        <v>588490.84813242604</v>
      </c>
      <c r="CH27" s="5">
        <f t="shared" si="34"/>
        <v>87819.929363652103</v>
      </c>
    </row>
    <row r="28" spans="1:86" ht="14.25" customHeight="1">
      <c r="A28" s="161">
        <f t="shared" si="65"/>
        <v>20</v>
      </c>
      <c r="B28" s="11">
        <f t="shared" si="66"/>
        <v>849333.33908968291</v>
      </c>
      <c r="C28" s="11">
        <f t="shared" si="60"/>
        <v>819488.76322373422</v>
      </c>
      <c r="D28" s="11">
        <f t="shared" si="61"/>
        <v>789808.02467238775</v>
      </c>
      <c r="E28" s="162">
        <f t="shared" si="62"/>
        <v>760299.77054623282</v>
      </c>
      <c r="F28" s="11">
        <f t="shared" si="63"/>
        <v>730972.80252665782</v>
      </c>
      <c r="G28" s="22">
        <f t="shared" si="64"/>
        <v>701836.06292369217</v>
      </c>
      <c r="H28" s="11"/>
      <c r="I28" s="150"/>
      <c r="J28" s="2">
        <v>23</v>
      </c>
      <c r="K28" s="118">
        <v>45536</v>
      </c>
      <c r="L28" s="5">
        <f t="shared" si="35"/>
        <v>590946.41076861182</v>
      </c>
      <c r="M28" s="5">
        <f t="shared" si="0"/>
        <v>4507.5996243055524</v>
      </c>
      <c r="N28" s="5">
        <f t="shared" si="1"/>
        <v>444.84305027134633</v>
      </c>
      <c r="O28" s="35">
        <f t="shared" si="2"/>
        <v>9.0331652853482235E-3</v>
      </c>
      <c r="P28" s="5">
        <f t="shared" si="3"/>
        <v>4062.7565740342061</v>
      </c>
      <c r="Q28" s="35">
        <f t="shared" si="4"/>
        <v>8.2500000000000004E-2</v>
      </c>
      <c r="R28" s="5">
        <f t="shared" si="36"/>
        <v>9498.4322816594467</v>
      </c>
      <c r="S28" s="5">
        <f t="shared" si="37"/>
        <v>94176.359077368266</v>
      </c>
      <c r="T28" s="5">
        <f t="shared" si="38"/>
        <v>590501.56771834043</v>
      </c>
      <c r="U28" s="5">
        <f t="shared" si="39"/>
        <v>103674.79135902772</v>
      </c>
      <c r="V28" s="150"/>
      <c r="W28" s="2">
        <v>23</v>
      </c>
      <c r="X28" s="118">
        <v>45536</v>
      </c>
      <c r="Y28" s="5">
        <f t="shared" si="40"/>
        <v>590494.64279700106</v>
      </c>
      <c r="Z28" s="5">
        <f t="shared" si="41"/>
        <v>4402.5874432762648</v>
      </c>
      <c r="AA28" s="5">
        <f t="shared" si="5"/>
        <v>465.95649129625735</v>
      </c>
      <c r="AB28" s="35">
        <f t="shared" si="6"/>
        <v>9.4691424617671157E-3</v>
      </c>
      <c r="AC28" s="5">
        <f t="shared" si="7"/>
        <v>3936.6309519800075</v>
      </c>
      <c r="AD28" s="35">
        <f t="shared" si="8"/>
        <v>0.08</v>
      </c>
      <c r="AE28" s="5">
        <f t="shared" si="42"/>
        <v>9971.3136942950587</v>
      </c>
      <c r="AF28" s="5">
        <f t="shared" si="43"/>
        <v>91288.197501059025</v>
      </c>
      <c r="AG28" s="5">
        <f t="shared" si="9"/>
        <v>590028.68630570476</v>
      </c>
      <c r="AH28" s="5">
        <f t="shared" si="10"/>
        <v>101259.51119535408</v>
      </c>
      <c r="AI28" s="150"/>
      <c r="AJ28" s="2">
        <v>23</v>
      </c>
      <c r="AK28" s="118">
        <v>45536</v>
      </c>
      <c r="AL28" s="5">
        <f t="shared" si="44"/>
        <v>590023.75869744504</v>
      </c>
      <c r="AM28" s="5">
        <f t="shared" si="45"/>
        <v>4298.4734733542682</v>
      </c>
      <c r="AN28" s="5">
        <f t="shared" si="11"/>
        <v>487.90336509993585</v>
      </c>
      <c r="AO28" s="35">
        <f t="shared" si="12"/>
        <v>9.9230586817801378E-3</v>
      </c>
      <c r="AP28" s="5">
        <f t="shared" si="13"/>
        <v>3810.5701082543324</v>
      </c>
      <c r="AQ28" s="35">
        <f t="shared" si="14"/>
        <v>7.7499999999999999E-2</v>
      </c>
      <c r="AR28" s="5">
        <f t="shared" si="46"/>
        <v>10464.144667654698</v>
      </c>
      <c r="AS28" s="5">
        <f t="shared" si="47"/>
        <v>88400.745219493474</v>
      </c>
      <c r="AT28" s="5">
        <f t="shared" si="15"/>
        <v>589535.85533234512</v>
      </c>
      <c r="AU28" s="5">
        <f t="shared" si="16"/>
        <v>98864.889887148165</v>
      </c>
      <c r="AV28" s="150"/>
      <c r="AW28" s="2">
        <v>23</v>
      </c>
      <c r="AX28" s="118">
        <v>45536</v>
      </c>
      <c r="AY28" s="5">
        <f t="shared" si="48"/>
        <v>589533.20144423796</v>
      </c>
      <c r="AZ28" s="5">
        <f t="shared" si="49"/>
        <v>4195.2870513166654</v>
      </c>
      <c r="BA28" s="5">
        <f t="shared" si="17"/>
        <v>510.70454229017832</v>
      </c>
      <c r="BB28" s="35">
        <f t="shared" si="18"/>
        <v>1.0395435731980247E-2</v>
      </c>
      <c r="BC28" s="5">
        <f t="shared" si="19"/>
        <v>3684.5825090264871</v>
      </c>
      <c r="BD28" s="35">
        <f t="shared" si="20"/>
        <v>7.4999999999999997E-2</v>
      </c>
      <c r="BE28" s="5">
        <f t="shared" si="50"/>
        <v>10977.503098052177</v>
      </c>
      <c r="BF28" s="5">
        <f t="shared" si="51"/>
        <v>85514.099082231114</v>
      </c>
      <c r="BG28" s="5">
        <f t="shared" si="21"/>
        <v>589022.49690194777</v>
      </c>
      <c r="BH28" s="5">
        <f t="shared" si="22"/>
        <v>96491.602180283284</v>
      </c>
      <c r="BI28" s="150"/>
      <c r="BJ28" s="2">
        <v>23</v>
      </c>
      <c r="BK28" s="118">
        <v>45536</v>
      </c>
      <c r="BL28" s="5">
        <f t="shared" si="52"/>
        <v>589022.41548675671</v>
      </c>
      <c r="BM28" s="5">
        <f t="shared" si="53"/>
        <v>4093.0576803371496</v>
      </c>
      <c r="BN28" s="5">
        <f t="shared" si="23"/>
        <v>534.38058677132767</v>
      </c>
      <c r="BO28" s="35">
        <f t="shared" si="24"/>
        <v>1.0886796279147902E-2</v>
      </c>
      <c r="BP28" s="5">
        <f t="shared" si="25"/>
        <v>3558.6770935658219</v>
      </c>
      <c r="BQ28" s="35">
        <f t="shared" si="26"/>
        <v>7.2499999999999995E-2</v>
      </c>
      <c r="BR28" s="5">
        <f t="shared" si="54"/>
        <v>11511.965100014655</v>
      </c>
      <c r="BS28" s="5">
        <f t="shared" si="55"/>
        <v>82628.361547739783</v>
      </c>
      <c r="BT28" s="5">
        <f t="shared" si="27"/>
        <v>588488.03489998542</v>
      </c>
      <c r="BU28" s="5">
        <f t="shared" si="28"/>
        <v>94140.326647754438</v>
      </c>
      <c r="BV28" s="150"/>
      <c r="BW28" s="2">
        <v>23</v>
      </c>
      <c r="BX28" s="118">
        <v>45536</v>
      </c>
      <c r="BY28" s="5">
        <f t="shared" si="56"/>
        <v>588490.84813242604</v>
      </c>
      <c r="BZ28" s="5">
        <f t="shared" si="57"/>
        <v>3991.8149710750954</v>
      </c>
      <c r="CA28" s="5">
        <f t="shared" si="29"/>
        <v>558.95169030261013</v>
      </c>
      <c r="CB28" s="35">
        <f t="shared" si="30"/>
        <v>1.1397662860717885E-2</v>
      </c>
      <c r="CC28" s="5">
        <f t="shared" si="31"/>
        <v>3432.8632807724853</v>
      </c>
      <c r="CD28" s="35">
        <f t="shared" si="32"/>
        <v>7.0000000000000007E-2</v>
      </c>
      <c r="CE28" s="5">
        <f t="shared" si="58"/>
        <v>12068.103557876673</v>
      </c>
      <c r="CF28" s="5">
        <f t="shared" si="59"/>
        <v>79743.640776850516</v>
      </c>
      <c r="CG28" s="5">
        <f t="shared" si="33"/>
        <v>587931.89644212346</v>
      </c>
      <c r="CH28" s="5">
        <f t="shared" si="34"/>
        <v>91811.744334727191</v>
      </c>
    </row>
    <row r="29" spans="1:86" ht="14.25" customHeight="1">
      <c r="A29" s="161">
        <f t="shared" si="65"/>
        <v>21</v>
      </c>
      <c r="B29" s="11">
        <f t="shared" si="66"/>
        <v>878733.07963203639</v>
      </c>
      <c r="C29" s="11">
        <f t="shared" si="60"/>
        <v>847625.77108656359</v>
      </c>
      <c r="D29" s="11">
        <f t="shared" si="61"/>
        <v>816701.83657434955</v>
      </c>
      <c r="E29" s="162">
        <f t="shared" si="62"/>
        <v>785970.40687649266</v>
      </c>
      <c r="F29" s="11">
        <f t="shared" si="63"/>
        <v>755440.7585996897</v>
      </c>
      <c r="G29" s="22">
        <f t="shared" si="64"/>
        <v>725122.29885208269</v>
      </c>
      <c r="I29" s="150"/>
      <c r="J29" s="2">
        <v>24</v>
      </c>
      <c r="K29" s="118">
        <v>45566</v>
      </c>
      <c r="L29" s="5">
        <f t="shared" si="35"/>
        <v>590501.56771834043</v>
      </c>
      <c r="M29" s="5">
        <f t="shared" si="0"/>
        <v>4507.5996243055524</v>
      </c>
      <c r="N29" s="5">
        <f t="shared" si="1"/>
        <v>447.90134624196207</v>
      </c>
      <c r="O29" s="35">
        <f t="shared" si="2"/>
        <v>9.1021200429178949E-3</v>
      </c>
      <c r="P29" s="5">
        <f t="shared" si="3"/>
        <v>4059.6982780635904</v>
      </c>
      <c r="Q29" s="35">
        <f t="shared" si="4"/>
        <v>8.2500000000000004E-2</v>
      </c>
      <c r="R29" s="5">
        <f t="shared" si="36"/>
        <v>9946.3336279014093</v>
      </c>
      <c r="S29" s="5">
        <f t="shared" si="37"/>
        <v>98236.057355431854</v>
      </c>
      <c r="T29" s="5">
        <f t="shared" si="38"/>
        <v>590053.66637209849</v>
      </c>
      <c r="U29" s="5">
        <f t="shared" si="39"/>
        <v>108182.39098333326</v>
      </c>
      <c r="V29" s="150"/>
      <c r="W29" s="2">
        <v>24</v>
      </c>
      <c r="X29" s="118">
        <v>45566</v>
      </c>
      <c r="Y29" s="5">
        <f t="shared" si="40"/>
        <v>590028.68630570476</v>
      </c>
      <c r="Z29" s="5">
        <f t="shared" si="41"/>
        <v>4402.5874432762648</v>
      </c>
      <c r="AA29" s="5">
        <f t="shared" si="5"/>
        <v>469.06286790489958</v>
      </c>
      <c r="AB29" s="35">
        <f t="shared" si="6"/>
        <v>9.539797886949572E-3</v>
      </c>
      <c r="AC29" s="5">
        <f t="shared" si="7"/>
        <v>3933.5245753713652</v>
      </c>
      <c r="AD29" s="35">
        <f t="shared" si="8"/>
        <v>0.08</v>
      </c>
      <c r="AE29" s="5">
        <f t="shared" si="42"/>
        <v>10440.376562199959</v>
      </c>
      <c r="AF29" s="5">
        <f t="shared" si="43"/>
        <v>95221.722076430393</v>
      </c>
      <c r="AG29" s="5">
        <f t="shared" si="9"/>
        <v>589559.62343779986</v>
      </c>
      <c r="AH29" s="5">
        <f t="shared" si="10"/>
        <v>105662.09863863036</v>
      </c>
      <c r="AI29" s="150"/>
      <c r="AJ29" s="2">
        <v>24</v>
      </c>
      <c r="AK29" s="118">
        <v>45566</v>
      </c>
      <c r="AL29" s="5">
        <f t="shared" si="44"/>
        <v>589535.85533234512</v>
      </c>
      <c r="AM29" s="5">
        <f t="shared" si="45"/>
        <v>4298.4734733542682</v>
      </c>
      <c r="AN29" s="5">
        <f t="shared" si="11"/>
        <v>491.05440766620586</v>
      </c>
      <c r="AO29" s="35">
        <f t="shared" si="12"/>
        <v>9.995410522863863E-3</v>
      </c>
      <c r="AP29" s="5">
        <f t="shared" si="13"/>
        <v>3807.4190656880623</v>
      </c>
      <c r="AQ29" s="35">
        <f t="shared" si="14"/>
        <v>7.7499999999999999E-2</v>
      </c>
      <c r="AR29" s="5">
        <f t="shared" si="46"/>
        <v>10955.199075320905</v>
      </c>
      <c r="AS29" s="5">
        <f t="shared" si="47"/>
        <v>92208.164285181541</v>
      </c>
      <c r="AT29" s="5">
        <f t="shared" si="15"/>
        <v>589044.80092467892</v>
      </c>
      <c r="AU29" s="5">
        <f t="shared" si="16"/>
        <v>103163.36336050245</v>
      </c>
      <c r="AV29" s="150"/>
      <c r="AW29" s="2">
        <v>24</v>
      </c>
      <c r="AX29" s="118">
        <v>45566</v>
      </c>
      <c r="AY29" s="5">
        <f t="shared" si="48"/>
        <v>589022.49690194777</v>
      </c>
      <c r="AZ29" s="5">
        <f t="shared" si="49"/>
        <v>4195.2870513166654</v>
      </c>
      <c r="BA29" s="5">
        <f t="shared" si="17"/>
        <v>513.89644567949199</v>
      </c>
      <c r="BB29" s="35">
        <f t="shared" si="18"/>
        <v>1.0469476769714043E-2</v>
      </c>
      <c r="BC29" s="5">
        <f t="shared" si="19"/>
        <v>3681.3906056371734</v>
      </c>
      <c r="BD29" s="35">
        <f t="shared" si="20"/>
        <v>7.4999999999999997E-2</v>
      </c>
      <c r="BE29" s="5">
        <f t="shared" si="50"/>
        <v>11491.39954373167</v>
      </c>
      <c r="BF29" s="5">
        <f t="shared" si="51"/>
        <v>89195.489687868292</v>
      </c>
      <c r="BG29" s="5">
        <f t="shared" si="21"/>
        <v>588508.60045626829</v>
      </c>
      <c r="BH29" s="5">
        <f t="shared" si="22"/>
        <v>100686.88923159995</v>
      </c>
      <c r="BI29" s="150"/>
      <c r="BJ29" s="2">
        <v>24</v>
      </c>
      <c r="BK29" s="118">
        <v>45566</v>
      </c>
      <c r="BL29" s="5">
        <f t="shared" si="52"/>
        <v>588488.03489998542</v>
      </c>
      <c r="BM29" s="5">
        <f t="shared" si="53"/>
        <v>4093.0576803371496</v>
      </c>
      <c r="BN29" s="5">
        <f t="shared" si="23"/>
        <v>537.60913614973788</v>
      </c>
      <c r="BO29" s="35">
        <f t="shared" si="24"/>
        <v>1.0962516230076396E-2</v>
      </c>
      <c r="BP29" s="5">
        <f t="shared" si="25"/>
        <v>3555.4485441874117</v>
      </c>
      <c r="BQ29" s="35">
        <f t="shared" si="26"/>
        <v>7.2499999999999995E-2</v>
      </c>
      <c r="BR29" s="5">
        <f t="shared" si="54"/>
        <v>12049.574236164393</v>
      </c>
      <c r="BS29" s="5">
        <f t="shared" si="55"/>
        <v>86183.810091927196</v>
      </c>
      <c r="BT29" s="5">
        <f t="shared" si="27"/>
        <v>587950.42576383566</v>
      </c>
      <c r="BU29" s="5">
        <f t="shared" si="28"/>
        <v>98233.38432809159</v>
      </c>
      <c r="BV29" s="150"/>
      <c r="BW29" s="2">
        <v>24</v>
      </c>
      <c r="BX29" s="118">
        <v>45566</v>
      </c>
      <c r="BY29" s="5">
        <f t="shared" si="56"/>
        <v>587931.89644212346</v>
      </c>
      <c r="BZ29" s="5">
        <f t="shared" si="57"/>
        <v>3991.8149710750954</v>
      </c>
      <c r="CA29" s="5">
        <f t="shared" si="29"/>
        <v>562.21224182937522</v>
      </c>
      <c r="CB29" s="35">
        <f t="shared" si="30"/>
        <v>1.1475048288380522E-2</v>
      </c>
      <c r="CC29" s="5">
        <f t="shared" si="31"/>
        <v>3429.6027292457202</v>
      </c>
      <c r="CD29" s="35">
        <f t="shared" si="32"/>
        <v>7.0000000000000007E-2</v>
      </c>
      <c r="CE29" s="5">
        <f t="shared" si="58"/>
        <v>12630.315799706048</v>
      </c>
      <c r="CF29" s="5">
        <f t="shared" si="59"/>
        <v>83173.243506096231</v>
      </c>
      <c r="CG29" s="5">
        <f t="shared" si="33"/>
        <v>587369.68420029408</v>
      </c>
      <c r="CH29" s="5">
        <f t="shared" si="34"/>
        <v>95803.559305802279</v>
      </c>
    </row>
    <row r="30" spans="1:86" ht="14.25" customHeight="1">
      <c r="A30" s="161">
        <f t="shared" si="65"/>
        <v>22</v>
      </c>
      <c r="B30" s="11">
        <f t="shared" si="66"/>
        <v>906016.95659415005</v>
      </c>
      <c r="C30" s="11">
        <f t="shared" si="60"/>
        <v>873713.18568742031</v>
      </c>
      <c r="D30" s="11">
        <f t="shared" si="61"/>
        <v>841612.89164579287</v>
      </c>
      <c r="E30" s="162">
        <f t="shared" si="62"/>
        <v>809725.62897846976</v>
      </c>
      <c r="F30" s="11">
        <f t="shared" si="63"/>
        <v>778061.08738175139</v>
      </c>
      <c r="G30" s="22">
        <f t="shared" si="64"/>
        <v>746629.07513430819</v>
      </c>
      <c r="I30" s="150"/>
      <c r="J30" s="2">
        <v>25</v>
      </c>
      <c r="K30" s="118">
        <v>45597</v>
      </c>
      <c r="L30" s="5">
        <f t="shared" si="35"/>
        <v>590053.66637209849</v>
      </c>
      <c r="M30" s="5">
        <f t="shared" si="0"/>
        <v>4507.5996243055524</v>
      </c>
      <c r="N30" s="5">
        <f t="shared" si="1"/>
        <v>450.98066799737535</v>
      </c>
      <c r="O30" s="35">
        <f t="shared" si="2"/>
        <v>9.1716539094526123E-3</v>
      </c>
      <c r="P30" s="5">
        <f t="shared" si="3"/>
        <v>4056.6189563081771</v>
      </c>
      <c r="Q30" s="35">
        <f t="shared" si="4"/>
        <v>8.2500000000000004E-2</v>
      </c>
      <c r="R30" s="5">
        <f t="shared" si="36"/>
        <v>10397.314295898785</v>
      </c>
      <c r="S30" s="5">
        <f t="shared" si="37"/>
        <v>102292.67631174003</v>
      </c>
      <c r="T30" s="5">
        <f t="shared" si="38"/>
        <v>589602.68570410111</v>
      </c>
      <c r="U30" s="5">
        <f t="shared" si="39"/>
        <v>112689.99060763881</v>
      </c>
      <c r="V30" s="150"/>
      <c r="W30" s="2">
        <v>25</v>
      </c>
      <c r="X30" s="118">
        <v>45597</v>
      </c>
      <c r="Y30" s="5">
        <f t="shared" si="40"/>
        <v>589559.62343779986</v>
      </c>
      <c r="Z30" s="5">
        <f t="shared" si="41"/>
        <v>4402.5874432762648</v>
      </c>
      <c r="AA30" s="5">
        <f t="shared" si="5"/>
        <v>472.18995369093227</v>
      </c>
      <c r="AB30" s="35">
        <f t="shared" si="6"/>
        <v>9.6110371521888928E-3</v>
      </c>
      <c r="AC30" s="5">
        <f t="shared" si="7"/>
        <v>3930.3974895853326</v>
      </c>
      <c r="AD30" s="35">
        <f t="shared" si="8"/>
        <v>0.08</v>
      </c>
      <c r="AE30" s="5">
        <f t="shared" si="42"/>
        <v>10912.566515890892</v>
      </c>
      <c r="AF30" s="5">
        <f t="shared" si="43"/>
        <v>99152.119566015725</v>
      </c>
      <c r="AG30" s="5">
        <f t="shared" si="9"/>
        <v>589087.43348410889</v>
      </c>
      <c r="AH30" s="5">
        <f t="shared" si="10"/>
        <v>110064.68608190662</v>
      </c>
      <c r="AI30" s="150"/>
      <c r="AJ30" s="2">
        <v>25</v>
      </c>
      <c r="AK30" s="118">
        <v>45597</v>
      </c>
      <c r="AL30" s="5">
        <f t="shared" si="44"/>
        <v>589044.80092467892</v>
      </c>
      <c r="AM30" s="5">
        <f t="shared" si="45"/>
        <v>4298.4734733542682</v>
      </c>
      <c r="AN30" s="5">
        <f t="shared" si="11"/>
        <v>494.22580071571701</v>
      </c>
      <c r="AO30" s="35">
        <f t="shared" si="12"/>
        <v>1.0068350657333046E-2</v>
      </c>
      <c r="AP30" s="5">
        <f t="shared" si="13"/>
        <v>3804.2476726385512</v>
      </c>
      <c r="AQ30" s="35">
        <f t="shared" si="14"/>
        <v>7.7499999999999999E-2</v>
      </c>
      <c r="AR30" s="5">
        <f t="shared" si="46"/>
        <v>11449.424876036621</v>
      </c>
      <c r="AS30" s="5">
        <f t="shared" si="47"/>
        <v>96012.411957820092</v>
      </c>
      <c r="AT30" s="5">
        <f t="shared" si="15"/>
        <v>588550.57512396318</v>
      </c>
      <c r="AU30" s="5">
        <f t="shared" si="16"/>
        <v>107461.83683385671</v>
      </c>
      <c r="AV30" s="150"/>
      <c r="AW30" s="2">
        <v>25</v>
      </c>
      <c r="AX30" s="118">
        <v>45597</v>
      </c>
      <c r="AY30" s="5">
        <f t="shared" si="48"/>
        <v>588508.60045626829</v>
      </c>
      <c r="AZ30" s="5">
        <f t="shared" si="49"/>
        <v>4195.2870513166654</v>
      </c>
      <c r="BA30" s="5">
        <f t="shared" si="17"/>
        <v>517.10829846498882</v>
      </c>
      <c r="BB30" s="35">
        <f t="shared" si="18"/>
        <v>1.0544110275990738E-2</v>
      </c>
      <c r="BC30" s="5">
        <f t="shared" si="19"/>
        <v>3678.1787528516766</v>
      </c>
      <c r="BD30" s="35">
        <f t="shared" si="20"/>
        <v>7.4999999999999997E-2</v>
      </c>
      <c r="BE30" s="5">
        <f t="shared" si="50"/>
        <v>12008.507842196659</v>
      </c>
      <c r="BF30" s="5">
        <f t="shared" si="51"/>
        <v>92873.668440719965</v>
      </c>
      <c r="BG30" s="5">
        <f t="shared" si="21"/>
        <v>587991.49215780327</v>
      </c>
      <c r="BH30" s="5">
        <f t="shared" si="22"/>
        <v>104882.17628291663</v>
      </c>
      <c r="BI30" s="150"/>
      <c r="BJ30" s="2">
        <v>25</v>
      </c>
      <c r="BK30" s="118">
        <v>45597</v>
      </c>
      <c r="BL30" s="5">
        <f t="shared" si="52"/>
        <v>587950.42576383566</v>
      </c>
      <c r="BM30" s="5">
        <f t="shared" si="53"/>
        <v>4093.0576803371496</v>
      </c>
      <c r="BN30" s="5">
        <f t="shared" si="23"/>
        <v>540.85719134730925</v>
      </c>
      <c r="BO30" s="35">
        <f t="shared" si="24"/>
        <v>1.1038832547379921E-2</v>
      </c>
      <c r="BP30" s="5">
        <f t="shared" si="25"/>
        <v>3552.2004889898403</v>
      </c>
      <c r="BQ30" s="35">
        <f t="shared" si="26"/>
        <v>7.2499999999999995E-2</v>
      </c>
      <c r="BR30" s="5">
        <f t="shared" si="54"/>
        <v>12590.431427511703</v>
      </c>
      <c r="BS30" s="5">
        <f t="shared" si="55"/>
        <v>89736.010580917035</v>
      </c>
      <c r="BT30" s="5">
        <f t="shared" si="27"/>
        <v>587409.56857248838</v>
      </c>
      <c r="BU30" s="5">
        <f t="shared" si="28"/>
        <v>102326.44200842874</v>
      </c>
      <c r="BV30" s="150"/>
      <c r="BW30" s="2">
        <v>25</v>
      </c>
      <c r="BX30" s="118">
        <v>45597</v>
      </c>
      <c r="BY30" s="5">
        <f t="shared" si="56"/>
        <v>587369.68420029408</v>
      </c>
      <c r="BZ30" s="5">
        <f t="shared" si="57"/>
        <v>3991.8149710750954</v>
      </c>
      <c r="CA30" s="5">
        <f t="shared" si="29"/>
        <v>565.49181324004621</v>
      </c>
      <c r="CB30" s="35">
        <f t="shared" si="30"/>
        <v>1.1553033705032946E-2</v>
      </c>
      <c r="CC30" s="5">
        <f t="shared" si="31"/>
        <v>3426.3231578350492</v>
      </c>
      <c r="CD30" s="35">
        <f t="shared" si="32"/>
        <v>7.0000000000000007E-2</v>
      </c>
      <c r="CE30" s="5">
        <f t="shared" si="58"/>
        <v>13195.807612946093</v>
      </c>
      <c r="CF30" s="5">
        <f t="shared" si="59"/>
        <v>86599.566663931284</v>
      </c>
      <c r="CG30" s="5">
        <f t="shared" si="33"/>
        <v>586804.19238705409</v>
      </c>
      <c r="CH30" s="5">
        <f t="shared" si="34"/>
        <v>99795.374276877381</v>
      </c>
    </row>
    <row r="31" spans="1:86" ht="14.25" customHeight="1">
      <c r="A31" s="161">
        <f t="shared" si="65"/>
        <v>23</v>
      </c>
      <c r="B31" s="11">
        <f t="shared" si="66"/>
        <v>931003.65710080508</v>
      </c>
      <c r="C31" s="11">
        <f t="shared" si="60"/>
        <v>897580.89179640473</v>
      </c>
      <c r="D31" s="11">
        <f t="shared" si="61"/>
        <v>864381.94874180434</v>
      </c>
      <c r="E31" s="162">
        <f t="shared" si="62"/>
        <v>831416.73826773616</v>
      </c>
      <c r="F31" s="11">
        <f t="shared" si="63"/>
        <v>798695.29387684283</v>
      </c>
      <c r="G31" s="22">
        <f t="shared" si="64"/>
        <v>766227.75448866701</v>
      </c>
      <c r="I31" s="150"/>
      <c r="J31" s="2">
        <v>26</v>
      </c>
      <c r="K31" s="118">
        <v>45627</v>
      </c>
      <c r="L31" s="5">
        <f t="shared" si="35"/>
        <v>589602.68570410111</v>
      </c>
      <c r="M31" s="5">
        <f t="shared" si="0"/>
        <v>4507.5996243055524</v>
      </c>
      <c r="N31" s="5">
        <f t="shared" si="1"/>
        <v>454.08116008985735</v>
      </c>
      <c r="O31" s="35">
        <f t="shared" si="2"/>
        <v>9.2417725583646988E-3</v>
      </c>
      <c r="P31" s="5">
        <f t="shared" si="3"/>
        <v>4053.5184642156951</v>
      </c>
      <c r="Q31" s="35">
        <f t="shared" si="4"/>
        <v>8.2500000000000004E-2</v>
      </c>
      <c r="R31" s="5">
        <f t="shared" si="36"/>
        <v>10851.395455988642</v>
      </c>
      <c r="S31" s="5">
        <f t="shared" si="37"/>
        <v>106346.19477595572</v>
      </c>
      <c r="T31" s="5">
        <f t="shared" si="38"/>
        <v>589148.60454401129</v>
      </c>
      <c r="U31" s="5">
        <f t="shared" si="39"/>
        <v>117197.59023194437</v>
      </c>
      <c r="V31" s="150"/>
      <c r="W31" s="2">
        <v>26</v>
      </c>
      <c r="X31" s="118">
        <v>45627</v>
      </c>
      <c r="Y31" s="5">
        <f t="shared" si="40"/>
        <v>589087.43348410889</v>
      </c>
      <c r="Z31" s="5">
        <f t="shared" si="41"/>
        <v>4402.5874432762648</v>
      </c>
      <c r="AA31" s="5">
        <f t="shared" si="5"/>
        <v>475.33788671553884</v>
      </c>
      <c r="AB31" s="35">
        <f t="shared" si="6"/>
        <v>9.6828659318877464E-3</v>
      </c>
      <c r="AC31" s="5">
        <f t="shared" si="7"/>
        <v>3927.249556560726</v>
      </c>
      <c r="AD31" s="35">
        <f t="shared" si="8"/>
        <v>0.08</v>
      </c>
      <c r="AE31" s="5">
        <f t="shared" si="42"/>
        <v>11387.904402606431</v>
      </c>
      <c r="AF31" s="5">
        <f t="shared" si="43"/>
        <v>103079.36912257645</v>
      </c>
      <c r="AG31" s="5">
        <f t="shared" si="9"/>
        <v>588612.09559739335</v>
      </c>
      <c r="AH31" s="5">
        <f t="shared" si="10"/>
        <v>114467.27352518289</v>
      </c>
      <c r="AI31" s="150"/>
      <c r="AJ31" s="2">
        <v>26</v>
      </c>
      <c r="AK31" s="118">
        <v>45627</v>
      </c>
      <c r="AL31" s="5">
        <f t="shared" si="44"/>
        <v>588550.57512396318</v>
      </c>
      <c r="AM31" s="5">
        <f t="shared" si="45"/>
        <v>4298.4734733542682</v>
      </c>
      <c r="AN31" s="5">
        <f t="shared" si="11"/>
        <v>497.41767567867282</v>
      </c>
      <c r="AO31" s="35">
        <f t="shared" si="12"/>
        <v>1.0141884759668877E-2</v>
      </c>
      <c r="AP31" s="5">
        <f t="shared" si="13"/>
        <v>3801.0557976755954</v>
      </c>
      <c r="AQ31" s="35">
        <f t="shared" si="14"/>
        <v>7.7499999999999999E-2</v>
      </c>
      <c r="AR31" s="5">
        <f t="shared" si="46"/>
        <v>11946.842551715294</v>
      </c>
      <c r="AS31" s="5">
        <f t="shared" si="47"/>
        <v>99813.467755495687</v>
      </c>
      <c r="AT31" s="5">
        <f t="shared" si="15"/>
        <v>588053.15744828456</v>
      </c>
      <c r="AU31" s="5">
        <f t="shared" si="16"/>
        <v>111760.31030721098</v>
      </c>
      <c r="AV31" s="150"/>
      <c r="AW31" s="2">
        <v>26</v>
      </c>
      <c r="AX31" s="118">
        <v>45627</v>
      </c>
      <c r="AY31" s="5">
        <f t="shared" si="48"/>
        <v>587991.49215780327</v>
      </c>
      <c r="AZ31" s="5">
        <f t="shared" si="49"/>
        <v>4195.2870513166654</v>
      </c>
      <c r="BA31" s="5">
        <f t="shared" si="17"/>
        <v>520.34022533039524</v>
      </c>
      <c r="BB31" s="35">
        <f t="shared" si="18"/>
        <v>1.0619341924574949E-2</v>
      </c>
      <c r="BC31" s="5">
        <f t="shared" si="19"/>
        <v>3674.9468259862701</v>
      </c>
      <c r="BD31" s="35">
        <f t="shared" si="20"/>
        <v>7.4999999999999997E-2</v>
      </c>
      <c r="BE31" s="5">
        <f t="shared" si="50"/>
        <v>12528.848067527055</v>
      </c>
      <c r="BF31" s="5">
        <f t="shared" si="51"/>
        <v>96548.615266706242</v>
      </c>
      <c r="BG31" s="5">
        <f t="shared" si="21"/>
        <v>587471.15193247283</v>
      </c>
      <c r="BH31" s="5">
        <f t="shared" si="22"/>
        <v>109077.4633342333</v>
      </c>
      <c r="BI31" s="150"/>
      <c r="BJ31" s="2">
        <v>26</v>
      </c>
      <c r="BK31" s="118">
        <v>45627</v>
      </c>
      <c r="BL31" s="5">
        <f t="shared" si="52"/>
        <v>587409.56857248838</v>
      </c>
      <c r="BM31" s="5">
        <f t="shared" si="53"/>
        <v>4093.0576803371496</v>
      </c>
      <c r="BN31" s="5">
        <f t="shared" si="23"/>
        <v>544.12487021169909</v>
      </c>
      <c r="BO31" s="35">
        <f t="shared" si="24"/>
        <v>1.1115750903425446E-2</v>
      </c>
      <c r="BP31" s="5">
        <f t="shared" si="25"/>
        <v>3548.9328101254505</v>
      </c>
      <c r="BQ31" s="35">
        <f t="shared" si="26"/>
        <v>7.2499999999999995E-2</v>
      </c>
      <c r="BR31" s="5">
        <f t="shared" si="54"/>
        <v>13134.556297723402</v>
      </c>
      <c r="BS31" s="5">
        <f t="shared" si="55"/>
        <v>93284.943391042485</v>
      </c>
      <c r="BT31" s="5">
        <f t="shared" si="27"/>
        <v>586865.44370227668</v>
      </c>
      <c r="BU31" s="5">
        <f t="shared" si="28"/>
        <v>106419.49968876589</v>
      </c>
      <c r="BV31" s="150"/>
      <c r="BW31" s="2">
        <v>26</v>
      </c>
      <c r="BX31" s="118">
        <v>45627</v>
      </c>
      <c r="BY31" s="5">
        <f t="shared" si="56"/>
        <v>586804.19238705409</v>
      </c>
      <c r="BZ31" s="5">
        <f t="shared" si="57"/>
        <v>3991.8149710750954</v>
      </c>
      <c r="CA31" s="5">
        <f t="shared" si="29"/>
        <v>568.79051548394636</v>
      </c>
      <c r="CB31" s="35">
        <f t="shared" si="30"/>
        <v>1.1631624781073971E-2</v>
      </c>
      <c r="CC31" s="5">
        <f t="shared" si="31"/>
        <v>3423.024455591149</v>
      </c>
      <c r="CD31" s="35">
        <f t="shared" si="32"/>
        <v>7.0000000000000007E-2</v>
      </c>
      <c r="CE31" s="5">
        <f t="shared" si="58"/>
        <v>13764.59812843004</v>
      </c>
      <c r="CF31" s="5">
        <f t="shared" si="59"/>
        <v>90022.591119522433</v>
      </c>
      <c r="CG31" s="5">
        <f t="shared" si="33"/>
        <v>586235.40187157015</v>
      </c>
      <c r="CH31" s="5">
        <f t="shared" si="34"/>
        <v>103787.18924795247</v>
      </c>
    </row>
    <row r="32" spans="1:86" ht="14.25" customHeight="1">
      <c r="A32" s="161">
        <f t="shared" si="65"/>
        <v>24</v>
      </c>
      <c r="B32" s="11">
        <f t="shared" si="66"/>
        <v>953496.33118874626</v>
      </c>
      <c r="C32" s="11">
        <f t="shared" si="60"/>
        <v>919044.65470343514</v>
      </c>
      <c r="D32" s="11">
        <f t="shared" si="61"/>
        <v>884836.97758375411</v>
      </c>
      <c r="E32" s="162">
        <f t="shared" si="62"/>
        <v>850883.49230230926</v>
      </c>
      <c r="F32" s="11">
        <f t="shared" si="63"/>
        <v>817194.50173986214</v>
      </c>
      <c r="G32" s="22">
        <f t="shared" si="64"/>
        <v>783780.400433962</v>
      </c>
      <c r="I32" s="150"/>
      <c r="J32" s="2">
        <v>27</v>
      </c>
      <c r="K32" s="118">
        <v>45658</v>
      </c>
      <c r="L32" s="5">
        <f t="shared" si="35"/>
        <v>589148.60454401129</v>
      </c>
      <c r="M32" s="5">
        <f t="shared" si="0"/>
        <v>4507.5996243055524</v>
      </c>
      <c r="N32" s="5">
        <f t="shared" si="1"/>
        <v>457.20296806547458</v>
      </c>
      <c r="O32" s="35">
        <f t="shared" si="2"/>
        <v>9.3124817312129279E-3</v>
      </c>
      <c r="P32" s="5">
        <f t="shared" si="3"/>
        <v>4050.3966562400778</v>
      </c>
      <c r="Q32" s="35">
        <f t="shared" si="4"/>
        <v>8.2500000000000004E-2</v>
      </c>
      <c r="R32" s="5">
        <f t="shared" si="36"/>
        <v>11308.598424054117</v>
      </c>
      <c r="S32" s="5">
        <f t="shared" si="37"/>
        <v>110396.5914321958</v>
      </c>
      <c r="T32" s="5">
        <f t="shared" si="38"/>
        <v>588691.40157594578</v>
      </c>
      <c r="U32" s="5">
        <f t="shared" si="39"/>
        <v>121705.18985624991</v>
      </c>
      <c r="V32" s="150"/>
      <c r="W32" s="2">
        <v>27</v>
      </c>
      <c r="X32" s="118">
        <v>45658</v>
      </c>
      <c r="Y32" s="5">
        <f t="shared" si="40"/>
        <v>588612.09559739335</v>
      </c>
      <c r="Z32" s="5">
        <f t="shared" si="41"/>
        <v>4402.5874432762648</v>
      </c>
      <c r="AA32" s="5">
        <f t="shared" si="5"/>
        <v>478.50680596030907</v>
      </c>
      <c r="AB32" s="35">
        <f t="shared" si="6"/>
        <v>9.7552899685079755E-3</v>
      </c>
      <c r="AC32" s="5">
        <f t="shared" si="7"/>
        <v>3924.0806373159558</v>
      </c>
      <c r="AD32" s="35">
        <f t="shared" si="8"/>
        <v>0.08</v>
      </c>
      <c r="AE32" s="5">
        <f t="shared" si="42"/>
        <v>11866.41120856674</v>
      </c>
      <c r="AF32" s="5">
        <f t="shared" si="43"/>
        <v>107003.44975989241</v>
      </c>
      <c r="AG32" s="5">
        <f t="shared" si="9"/>
        <v>588133.58879143302</v>
      </c>
      <c r="AH32" s="5">
        <f t="shared" si="10"/>
        <v>118869.86096845915</v>
      </c>
      <c r="AI32" s="150"/>
      <c r="AJ32" s="2">
        <v>27</v>
      </c>
      <c r="AK32" s="118">
        <v>45658</v>
      </c>
      <c r="AL32" s="5">
        <f t="shared" si="44"/>
        <v>588053.15744828456</v>
      </c>
      <c r="AM32" s="5">
        <f t="shared" si="45"/>
        <v>4298.4734733542682</v>
      </c>
      <c r="AN32" s="5">
        <f t="shared" si="11"/>
        <v>500.63016483409729</v>
      </c>
      <c r="AO32" s="35">
        <f t="shared" si="12"/>
        <v>1.0216018572330331E-2</v>
      </c>
      <c r="AP32" s="5">
        <f t="shared" si="13"/>
        <v>3797.8433085201709</v>
      </c>
      <c r="AQ32" s="35">
        <f t="shared" si="14"/>
        <v>7.7499999999999999E-2</v>
      </c>
      <c r="AR32" s="5">
        <f t="shared" si="46"/>
        <v>12447.472716549391</v>
      </c>
      <c r="AS32" s="5">
        <f t="shared" si="47"/>
        <v>103611.31106401586</v>
      </c>
      <c r="AT32" s="5">
        <f t="shared" si="15"/>
        <v>587552.52728345047</v>
      </c>
      <c r="AU32" s="5">
        <f t="shared" si="16"/>
        <v>116058.78378056525</v>
      </c>
      <c r="AV32" s="150"/>
      <c r="AW32" s="2">
        <v>27</v>
      </c>
      <c r="AX32" s="118">
        <v>45658</v>
      </c>
      <c r="AY32" s="5">
        <f t="shared" si="48"/>
        <v>587471.15193247283</v>
      </c>
      <c r="AZ32" s="5">
        <f t="shared" si="49"/>
        <v>4195.2870513166654</v>
      </c>
      <c r="BA32" s="5">
        <f t="shared" si="17"/>
        <v>523.59235173871048</v>
      </c>
      <c r="BB32" s="35">
        <f t="shared" si="18"/>
        <v>1.0695177457133657E-2</v>
      </c>
      <c r="BC32" s="5">
        <f t="shared" si="19"/>
        <v>3671.6946995779549</v>
      </c>
      <c r="BD32" s="35">
        <f t="shared" si="20"/>
        <v>7.4999999999999997E-2</v>
      </c>
      <c r="BE32" s="5">
        <f t="shared" si="50"/>
        <v>13052.440419265766</v>
      </c>
      <c r="BF32" s="5">
        <f t="shared" si="51"/>
        <v>100220.3099662842</v>
      </c>
      <c r="BG32" s="5">
        <f t="shared" si="21"/>
        <v>586947.55958073412</v>
      </c>
      <c r="BH32" s="5">
        <f t="shared" si="22"/>
        <v>113272.75038554997</v>
      </c>
      <c r="BI32" s="150"/>
      <c r="BJ32" s="2">
        <v>27</v>
      </c>
      <c r="BK32" s="118">
        <v>45658</v>
      </c>
      <c r="BL32" s="5">
        <f t="shared" si="52"/>
        <v>586865.44370227668</v>
      </c>
      <c r="BM32" s="5">
        <f t="shared" si="53"/>
        <v>4093.0576803371496</v>
      </c>
      <c r="BN32" s="5">
        <f t="shared" si="23"/>
        <v>547.41229130256124</v>
      </c>
      <c r="BO32" s="35">
        <f t="shared" si="24"/>
        <v>1.1193277038412972E-2</v>
      </c>
      <c r="BP32" s="5">
        <f t="shared" si="25"/>
        <v>3545.6453890345883</v>
      </c>
      <c r="BQ32" s="35">
        <f t="shared" si="26"/>
        <v>7.2499999999999995E-2</v>
      </c>
      <c r="BR32" s="5">
        <f t="shared" si="54"/>
        <v>13681.968589025964</v>
      </c>
      <c r="BS32" s="5">
        <f t="shared" si="55"/>
        <v>96830.588780077072</v>
      </c>
      <c r="BT32" s="5">
        <f t="shared" si="27"/>
        <v>586318.0314109741</v>
      </c>
      <c r="BU32" s="5">
        <f t="shared" si="28"/>
        <v>110512.55736910304</v>
      </c>
      <c r="BV32" s="150"/>
      <c r="BW32" s="2">
        <v>27</v>
      </c>
      <c r="BX32" s="118">
        <v>45658</v>
      </c>
      <c r="BY32" s="5">
        <f t="shared" si="56"/>
        <v>586235.40187157015</v>
      </c>
      <c r="BZ32" s="5">
        <f t="shared" si="57"/>
        <v>3991.8149710750954</v>
      </c>
      <c r="CA32" s="5">
        <f t="shared" si="29"/>
        <v>572.10846015760262</v>
      </c>
      <c r="CB32" s="35">
        <f t="shared" si="30"/>
        <v>1.1710827254672094E-2</v>
      </c>
      <c r="CC32" s="5">
        <f t="shared" si="31"/>
        <v>3419.7065109174928</v>
      </c>
      <c r="CD32" s="35">
        <f t="shared" si="32"/>
        <v>7.0000000000000007E-2</v>
      </c>
      <c r="CE32" s="5">
        <f t="shared" si="58"/>
        <v>14336.706588587642</v>
      </c>
      <c r="CF32" s="5">
        <f t="shared" si="59"/>
        <v>93442.29763043992</v>
      </c>
      <c r="CG32" s="5">
        <f t="shared" si="33"/>
        <v>585663.29341141251</v>
      </c>
      <c r="CH32" s="5">
        <f t="shared" si="34"/>
        <v>107779.00421902756</v>
      </c>
    </row>
    <row r="33" spans="1:86" ht="14.25" customHeight="1">
      <c r="A33" s="161">
        <f t="shared" si="65"/>
        <v>25</v>
      </c>
      <c r="B33" s="11">
        <f t="shared" si="66"/>
        <v>973281.26040038001</v>
      </c>
      <c r="C33" s="11">
        <f t="shared" si="60"/>
        <v>937904.94830835587</v>
      </c>
      <c r="D33" s="11">
        <f t="shared" si="61"/>
        <v>902792.13162562763</v>
      </c>
      <c r="E33" s="162">
        <f t="shared" si="62"/>
        <v>867953.20860298793</v>
      </c>
      <c r="F33" s="11">
        <f t="shared" si="63"/>
        <v>833398.67510835209</v>
      </c>
      <c r="G33" s="22">
        <f t="shared" si="64"/>
        <v>799139.10504961759</v>
      </c>
      <c r="I33" s="150"/>
      <c r="J33" s="2">
        <v>28</v>
      </c>
      <c r="K33" s="118">
        <v>45689</v>
      </c>
      <c r="L33" s="5">
        <f t="shared" si="35"/>
        <v>588691.40157594578</v>
      </c>
      <c r="M33" s="5">
        <f t="shared" si="0"/>
        <v>4507.5996243055524</v>
      </c>
      <c r="N33" s="5">
        <f t="shared" si="1"/>
        <v>460.34623847092507</v>
      </c>
      <c r="O33" s="35">
        <f t="shared" si="2"/>
        <v>9.3837872387175364E-3</v>
      </c>
      <c r="P33" s="5">
        <f t="shared" si="3"/>
        <v>4047.2533858346274</v>
      </c>
      <c r="Q33" s="35">
        <f t="shared" si="4"/>
        <v>8.2500000000000004E-2</v>
      </c>
      <c r="R33" s="5">
        <f t="shared" si="36"/>
        <v>11768.944662525042</v>
      </c>
      <c r="S33" s="5">
        <f t="shared" si="37"/>
        <v>114443.84481803043</v>
      </c>
      <c r="T33" s="5">
        <f t="shared" si="38"/>
        <v>588231.05533747491</v>
      </c>
      <c r="U33" s="5">
        <f t="shared" si="39"/>
        <v>126212.78948055547</v>
      </c>
      <c r="V33" s="150"/>
      <c r="W33" s="2">
        <v>28</v>
      </c>
      <c r="X33" s="118">
        <v>45689</v>
      </c>
      <c r="Y33" s="5">
        <f t="shared" si="40"/>
        <v>588133.58879143302</v>
      </c>
      <c r="Z33" s="5">
        <f t="shared" si="41"/>
        <v>4402.5874432762648</v>
      </c>
      <c r="AA33" s="5">
        <f t="shared" si="5"/>
        <v>481.69685133337771</v>
      </c>
      <c r="AB33" s="35">
        <f t="shared" si="6"/>
        <v>9.8283150735850831E-3</v>
      </c>
      <c r="AC33" s="5">
        <f t="shared" si="7"/>
        <v>3920.8905919428871</v>
      </c>
      <c r="AD33" s="35">
        <f t="shared" si="8"/>
        <v>0.08</v>
      </c>
      <c r="AE33" s="5">
        <f t="shared" si="42"/>
        <v>12348.108059900118</v>
      </c>
      <c r="AF33" s="5">
        <f t="shared" si="43"/>
        <v>110924.3403518353</v>
      </c>
      <c r="AG33" s="5">
        <f t="shared" si="9"/>
        <v>587651.89194009965</v>
      </c>
      <c r="AH33" s="5">
        <f t="shared" si="10"/>
        <v>123272.44841173541</v>
      </c>
      <c r="AI33" s="150"/>
      <c r="AJ33" s="2">
        <v>28</v>
      </c>
      <c r="AK33" s="118">
        <v>45689</v>
      </c>
      <c r="AL33" s="5">
        <f t="shared" si="44"/>
        <v>587552.52728345047</v>
      </c>
      <c r="AM33" s="5">
        <f t="shared" si="45"/>
        <v>4298.4734733542682</v>
      </c>
      <c r="AN33" s="5">
        <f t="shared" si="11"/>
        <v>503.86340131531733</v>
      </c>
      <c r="AO33" s="35">
        <f t="shared" si="12"/>
        <v>1.0290757906768203E-2</v>
      </c>
      <c r="AP33" s="5">
        <f t="shared" si="13"/>
        <v>3794.6100720389509</v>
      </c>
      <c r="AQ33" s="35">
        <f t="shared" si="14"/>
        <v>7.7499999999999999E-2</v>
      </c>
      <c r="AR33" s="5">
        <f t="shared" si="46"/>
        <v>12951.336117864708</v>
      </c>
      <c r="AS33" s="5">
        <f t="shared" si="47"/>
        <v>107405.92113605481</v>
      </c>
      <c r="AT33" s="5">
        <f t="shared" si="15"/>
        <v>587048.66388213518</v>
      </c>
      <c r="AU33" s="5">
        <f t="shared" si="16"/>
        <v>120357.25725391951</v>
      </c>
      <c r="AV33" s="150"/>
      <c r="AW33" s="2">
        <v>28</v>
      </c>
      <c r="AX33" s="118">
        <v>45689</v>
      </c>
      <c r="AY33" s="5">
        <f t="shared" si="48"/>
        <v>586947.55958073412</v>
      </c>
      <c r="AZ33" s="5">
        <f t="shared" si="49"/>
        <v>4195.2870513166654</v>
      </c>
      <c r="BA33" s="5">
        <f t="shared" si="17"/>
        <v>526.86480393707734</v>
      </c>
      <c r="BB33" s="35">
        <f t="shared" si="18"/>
        <v>1.0771622684249854E-2</v>
      </c>
      <c r="BC33" s="5">
        <f t="shared" si="19"/>
        <v>3668.422247379588</v>
      </c>
      <c r="BD33" s="35">
        <f t="shared" si="20"/>
        <v>7.4999999999999997E-2</v>
      </c>
      <c r="BE33" s="5">
        <f t="shared" si="50"/>
        <v>13579.305223202842</v>
      </c>
      <c r="BF33" s="5">
        <f t="shared" si="51"/>
        <v>103888.73221366378</v>
      </c>
      <c r="BG33" s="5">
        <f t="shared" si="21"/>
        <v>586420.69477679709</v>
      </c>
      <c r="BH33" s="5">
        <f t="shared" si="22"/>
        <v>117468.03743686662</v>
      </c>
      <c r="BI33" s="150"/>
      <c r="BJ33" s="2">
        <v>28</v>
      </c>
      <c r="BK33" s="118">
        <v>45689</v>
      </c>
      <c r="BL33" s="5">
        <f t="shared" si="52"/>
        <v>586318.0314109741</v>
      </c>
      <c r="BM33" s="5">
        <f t="shared" si="53"/>
        <v>4093.0576803371496</v>
      </c>
      <c r="BN33" s="5">
        <f t="shared" si="23"/>
        <v>550.71957389584759</v>
      </c>
      <c r="BO33" s="35">
        <f t="shared" si="24"/>
        <v>1.1271416761388856E-2</v>
      </c>
      <c r="BP33" s="5">
        <f t="shared" si="25"/>
        <v>3542.338106441302</v>
      </c>
      <c r="BQ33" s="35">
        <f t="shared" si="26"/>
        <v>7.2499999999999995E-2</v>
      </c>
      <c r="BR33" s="5">
        <f t="shared" si="54"/>
        <v>14232.688162921811</v>
      </c>
      <c r="BS33" s="5">
        <f t="shared" si="55"/>
        <v>100372.92688651837</v>
      </c>
      <c r="BT33" s="5">
        <f t="shared" si="27"/>
        <v>585767.3118370783</v>
      </c>
      <c r="BU33" s="5">
        <f t="shared" si="28"/>
        <v>114605.61504944018</v>
      </c>
      <c r="BV33" s="150"/>
      <c r="BW33" s="2">
        <v>28</v>
      </c>
      <c r="BX33" s="118">
        <v>45689</v>
      </c>
      <c r="BY33" s="5">
        <f t="shared" si="56"/>
        <v>585663.29341141251</v>
      </c>
      <c r="BZ33" s="5">
        <f t="shared" si="57"/>
        <v>3991.8149710750954</v>
      </c>
      <c r="CA33" s="5">
        <f t="shared" si="29"/>
        <v>575.44575950852231</v>
      </c>
      <c r="CB33" s="35">
        <f t="shared" si="30"/>
        <v>1.1790646932778572E-2</v>
      </c>
      <c r="CC33" s="5">
        <f t="shared" si="31"/>
        <v>3416.3692115665731</v>
      </c>
      <c r="CD33" s="35">
        <f t="shared" si="32"/>
        <v>7.0000000000000007E-2</v>
      </c>
      <c r="CE33" s="5">
        <f t="shared" si="58"/>
        <v>14912.152348096164</v>
      </c>
      <c r="CF33" s="5">
        <f t="shared" si="59"/>
        <v>96858.666842006496</v>
      </c>
      <c r="CG33" s="5">
        <f t="shared" si="33"/>
        <v>585087.84765190398</v>
      </c>
      <c r="CH33" s="5">
        <f t="shared" si="34"/>
        <v>111770.81919010266</v>
      </c>
    </row>
    <row r="34" spans="1:86" ht="14.25" customHeight="1">
      <c r="A34" s="161">
        <f t="shared" si="65"/>
        <v>26</v>
      </c>
      <c r="B34" s="11">
        <f t="shared" si="66"/>
        <v>990126.41228641884</v>
      </c>
      <c r="C34" s="11">
        <f t="shared" si="60"/>
        <v>953945.68594310363</v>
      </c>
      <c r="D34" s="11">
        <f t="shared" si="61"/>
        <v>918046.63842817384</v>
      </c>
      <c r="E34" s="162">
        <f t="shared" si="62"/>
        <v>882439.79890093463</v>
      </c>
      <c r="F34" s="11">
        <f t="shared" si="63"/>
        <v>847135.78210407961</v>
      </c>
      <c r="G34" s="22">
        <f t="shared" si="64"/>
        <v>812145.26813952008</v>
      </c>
      <c r="I34" s="150"/>
      <c r="J34" s="2">
        <v>29</v>
      </c>
      <c r="K34" s="118">
        <v>45717</v>
      </c>
      <c r="L34" s="5">
        <f t="shared" si="35"/>
        <v>588231.05533747491</v>
      </c>
      <c r="M34" s="5">
        <f t="shared" si="0"/>
        <v>4507.5996243055524</v>
      </c>
      <c r="N34" s="5">
        <f t="shared" si="1"/>
        <v>463.51111886041235</v>
      </c>
      <c r="O34" s="35">
        <f t="shared" si="2"/>
        <v>9.4556949617933522E-3</v>
      </c>
      <c r="P34" s="5">
        <f t="shared" si="3"/>
        <v>4044.0885054451401</v>
      </c>
      <c r="Q34" s="35">
        <f t="shared" si="4"/>
        <v>8.2500000000000004E-2</v>
      </c>
      <c r="R34" s="5">
        <f t="shared" si="36"/>
        <v>12232.455781385455</v>
      </c>
      <c r="S34" s="5">
        <f t="shared" si="37"/>
        <v>118487.93332347556</v>
      </c>
      <c r="T34" s="5">
        <f t="shared" si="38"/>
        <v>587767.54421861446</v>
      </c>
      <c r="U34" s="5">
        <f t="shared" si="39"/>
        <v>130720.38910486101</v>
      </c>
      <c r="V34" s="150"/>
      <c r="W34" s="2">
        <v>29</v>
      </c>
      <c r="X34" s="118">
        <v>45717</v>
      </c>
      <c r="Y34" s="5">
        <f t="shared" si="40"/>
        <v>587651.89194009965</v>
      </c>
      <c r="Z34" s="5">
        <f t="shared" si="41"/>
        <v>4402.5874432762648</v>
      </c>
      <c r="AA34" s="5">
        <f t="shared" si="5"/>
        <v>484.90816367560001</v>
      </c>
      <c r="AB34" s="35">
        <f t="shared" si="6"/>
        <v>9.9019471287609337E-3</v>
      </c>
      <c r="AC34" s="5">
        <f t="shared" si="7"/>
        <v>3917.6792796006648</v>
      </c>
      <c r="AD34" s="35">
        <f t="shared" si="8"/>
        <v>0.08</v>
      </c>
      <c r="AE34" s="5">
        <f t="shared" si="42"/>
        <v>12833.016223575718</v>
      </c>
      <c r="AF34" s="5">
        <f t="shared" si="43"/>
        <v>114842.01963143596</v>
      </c>
      <c r="AG34" s="5">
        <f t="shared" si="9"/>
        <v>587166.98377642408</v>
      </c>
      <c r="AH34" s="5">
        <f t="shared" si="10"/>
        <v>127675.03585501168</v>
      </c>
      <c r="AI34" s="150"/>
      <c r="AJ34" s="2">
        <v>29</v>
      </c>
      <c r="AK34" s="118">
        <v>45717</v>
      </c>
      <c r="AL34" s="5">
        <f t="shared" si="44"/>
        <v>587048.66388213518</v>
      </c>
      <c r="AM34" s="5">
        <f t="shared" si="45"/>
        <v>4298.4734733542682</v>
      </c>
      <c r="AN34" s="5">
        <f t="shared" si="11"/>
        <v>507.11751911547844</v>
      </c>
      <c r="AO34" s="35">
        <f t="shared" si="12"/>
        <v>1.0366108644457354E-2</v>
      </c>
      <c r="AP34" s="5">
        <f t="shared" si="13"/>
        <v>3791.3559542387898</v>
      </c>
      <c r="AQ34" s="35">
        <f t="shared" si="14"/>
        <v>7.7499999999999999E-2</v>
      </c>
      <c r="AR34" s="5">
        <f t="shared" si="46"/>
        <v>13458.453636980186</v>
      </c>
      <c r="AS34" s="5">
        <f t="shared" si="47"/>
        <v>111197.2770902936</v>
      </c>
      <c r="AT34" s="5">
        <f t="shared" si="15"/>
        <v>586541.54636301973</v>
      </c>
      <c r="AU34" s="5">
        <f t="shared" si="16"/>
        <v>124655.7307272738</v>
      </c>
      <c r="AV34" s="150"/>
      <c r="AW34" s="2">
        <v>29</v>
      </c>
      <c r="AX34" s="118">
        <v>45717</v>
      </c>
      <c r="AY34" s="5">
        <f t="shared" si="48"/>
        <v>586420.69477679709</v>
      </c>
      <c r="AZ34" s="5">
        <f t="shared" si="49"/>
        <v>4195.2870513166654</v>
      </c>
      <c r="BA34" s="5">
        <f t="shared" si="17"/>
        <v>530.15770896168397</v>
      </c>
      <c r="BB34" s="35">
        <f t="shared" si="18"/>
        <v>1.0848683486454491E-2</v>
      </c>
      <c r="BC34" s="5">
        <f t="shared" si="19"/>
        <v>3665.1293423549814</v>
      </c>
      <c r="BD34" s="35">
        <f t="shared" si="20"/>
        <v>7.4999999999999997E-2</v>
      </c>
      <c r="BE34" s="5">
        <f t="shared" si="50"/>
        <v>14109.462932164526</v>
      </c>
      <c r="BF34" s="5">
        <f t="shared" si="51"/>
        <v>107553.86155601876</v>
      </c>
      <c r="BG34" s="5">
        <f t="shared" si="21"/>
        <v>585890.53706783545</v>
      </c>
      <c r="BH34" s="5">
        <f t="shared" si="22"/>
        <v>121663.32448818328</v>
      </c>
      <c r="BI34" s="150"/>
      <c r="BJ34" s="2">
        <v>29</v>
      </c>
      <c r="BK34" s="118">
        <v>45717</v>
      </c>
      <c r="BL34" s="5">
        <f t="shared" si="52"/>
        <v>585767.3118370783</v>
      </c>
      <c r="BM34" s="5">
        <f t="shared" si="53"/>
        <v>4093.0576803371496</v>
      </c>
      <c r="BN34" s="5">
        <f t="shared" si="23"/>
        <v>554.04683798813494</v>
      </c>
      <c r="BO34" s="35">
        <f t="shared" si="24"/>
        <v>1.1350175951277406E-2</v>
      </c>
      <c r="BP34" s="5">
        <f t="shared" si="25"/>
        <v>3539.0108423490146</v>
      </c>
      <c r="BQ34" s="35">
        <f t="shared" si="26"/>
        <v>7.2499999999999995E-2</v>
      </c>
      <c r="BR34" s="5">
        <f t="shared" si="54"/>
        <v>14786.735000909946</v>
      </c>
      <c r="BS34" s="5">
        <f t="shared" si="55"/>
        <v>103911.93772886739</v>
      </c>
      <c r="BT34" s="5">
        <f t="shared" si="27"/>
        <v>585213.26499909023</v>
      </c>
      <c r="BU34" s="5">
        <f t="shared" si="28"/>
        <v>118698.67272977733</v>
      </c>
      <c r="BV34" s="150"/>
      <c r="BW34" s="2">
        <v>29</v>
      </c>
      <c r="BX34" s="118">
        <v>45717</v>
      </c>
      <c r="BY34" s="5">
        <f t="shared" si="56"/>
        <v>585087.84765190398</v>
      </c>
      <c r="BZ34" s="5">
        <f t="shared" si="57"/>
        <v>3991.8149710750954</v>
      </c>
      <c r="CA34" s="5">
        <f t="shared" si="29"/>
        <v>578.80252643898848</v>
      </c>
      <c r="CB34" s="35">
        <f t="shared" si="30"/>
        <v>1.1871089692158743E-2</v>
      </c>
      <c r="CC34" s="5">
        <f t="shared" si="31"/>
        <v>3413.0124446361069</v>
      </c>
      <c r="CD34" s="35">
        <f t="shared" si="32"/>
        <v>7.0000000000000007E-2</v>
      </c>
      <c r="CE34" s="5">
        <f t="shared" si="58"/>
        <v>15490.954874535153</v>
      </c>
      <c r="CF34" s="5">
        <f t="shared" si="59"/>
        <v>100271.6792866426</v>
      </c>
      <c r="CG34" s="5">
        <f t="shared" si="33"/>
        <v>584509.04512546503</v>
      </c>
      <c r="CH34" s="5">
        <f t="shared" si="34"/>
        <v>115762.63416117775</v>
      </c>
    </row>
    <row r="35" spans="1:86" ht="14.25" customHeight="1">
      <c r="A35" s="161">
        <f t="shared" si="65"/>
        <v>27</v>
      </c>
      <c r="B35" s="11">
        <f t="shared" si="66"/>
        <v>1003779.8710407666</v>
      </c>
      <c r="C35" s="11">
        <f t="shared" si="60"/>
        <v>966932.84585273743</v>
      </c>
      <c r="D35" s="11">
        <f t="shared" si="61"/>
        <v>930383.60091567575</v>
      </c>
      <c r="E35" s="162">
        <f t="shared" si="62"/>
        <v>894142.72841138416</v>
      </c>
      <c r="F35" s="11">
        <f t="shared" si="63"/>
        <v>858220.89563211729</v>
      </c>
      <c r="G35" s="22">
        <f t="shared" si="64"/>
        <v>822628.82428655529</v>
      </c>
      <c r="I35" s="150"/>
      <c r="J35" s="2">
        <v>30</v>
      </c>
      <c r="K35" s="118">
        <v>45748</v>
      </c>
      <c r="L35" s="5">
        <f t="shared" si="35"/>
        <v>587767.54421861446</v>
      </c>
      <c r="M35" s="5">
        <f t="shared" si="0"/>
        <v>4507.5996243055524</v>
      </c>
      <c r="N35" s="5">
        <f t="shared" si="1"/>
        <v>466.69775780257805</v>
      </c>
      <c r="O35" s="35">
        <f t="shared" si="2"/>
        <v>9.5282108526018455E-3</v>
      </c>
      <c r="P35" s="5">
        <f t="shared" si="3"/>
        <v>4040.9018665029744</v>
      </c>
      <c r="Q35" s="35">
        <f t="shared" si="4"/>
        <v>8.2500000000000004E-2</v>
      </c>
      <c r="R35" s="5">
        <f t="shared" si="36"/>
        <v>12699.153539188033</v>
      </c>
      <c r="S35" s="5">
        <f t="shared" si="37"/>
        <v>122528.83518997853</v>
      </c>
      <c r="T35" s="5">
        <f t="shared" si="38"/>
        <v>587300.84646081191</v>
      </c>
      <c r="U35" s="5">
        <f t="shared" si="39"/>
        <v>135227.98872916657</v>
      </c>
      <c r="V35" s="150"/>
      <c r="W35" s="2">
        <v>30</v>
      </c>
      <c r="X35" s="118">
        <v>45748</v>
      </c>
      <c r="Y35" s="5">
        <f t="shared" si="40"/>
        <v>587166.98377642408</v>
      </c>
      <c r="Z35" s="5">
        <f t="shared" si="41"/>
        <v>4402.5874432762648</v>
      </c>
      <c r="AA35" s="5">
        <f t="shared" si="5"/>
        <v>488.1408847667708</v>
      </c>
      <c r="AB35" s="35">
        <f t="shared" si="6"/>
        <v>9.9761920868351919E-3</v>
      </c>
      <c r="AC35" s="5">
        <f t="shared" si="7"/>
        <v>3914.446558509494</v>
      </c>
      <c r="AD35" s="35">
        <f t="shared" si="8"/>
        <v>0.08</v>
      </c>
      <c r="AE35" s="5">
        <f t="shared" si="42"/>
        <v>13321.15710834249</v>
      </c>
      <c r="AF35" s="5">
        <f t="shared" si="43"/>
        <v>118756.46618994545</v>
      </c>
      <c r="AG35" s="5">
        <f t="shared" si="9"/>
        <v>586678.84289165726</v>
      </c>
      <c r="AH35" s="5">
        <f t="shared" si="10"/>
        <v>132077.62329828794</v>
      </c>
      <c r="AI35" s="150"/>
      <c r="AJ35" s="2">
        <v>30</v>
      </c>
      <c r="AK35" s="118">
        <v>45748</v>
      </c>
      <c r="AL35" s="5">
        <f t="shared" si="44"/>
        <v>586541.54636301973</v>
      </c>
      <c r="AM35" s="5">
        <f t="shared" si="45"/>
        <v>4298.4734733542682</v>
      </c>
      <c r="AN35" s="5">
        <f t="shared" si="11"/>
        <v>510.39265309309894</v>
      </c>
      <c r="AO35" s="35">
        <f t="shared" si="12"/>
        <v>1.0442076737947744E-2</v>
      </c>
      <c r="AP35" s="5">
        <f t="shared" si="13"/>
        <v>3788.0808202611693</v>
      </c>
      <c r="AQ35" s="35">
        <f t="shared" si="14"/>
        <v>7.7499999999999999E-2</v>
      </c>
      <c r="AR35" s="5">
        <f t="shared" si="46"/>
        <v>13968.846290073285</v>
      </c>
      <c r="AS35" s="5">
        <f t="shared" si="47"/>
        <v>114985.35791055477</v>
      </c>
      <c r="AT35" s="5">
        <f t="shared" si="15"/>
        <v>586031.15370992664</v>
      </c>
      <c r="AU35" s="5">
        <f t="shared" si="16"/>
        <v>128954.20420062805</v>
      </c>
      <c r="AV35" s="150"/>
      <c r="AW35" s="2">
        <v>30</v>
      </c>
      <c r="AX35" s="118">
        <v>45748</v>
      </c>
      <c r="AY35" s="5">
        <f t="shared" si="48"/>
        <v>585890.53706783545</v>
      </c>
      <c r="AZ35" s="5">
        <f t="shared" si="49"/>
        <v>4195.2870513166654</v>
      </c>
      <c r="BA35" s="5">
        <f t="shared" si="17"/>
        <v>533.47119464269417</v>
      </c>
      <c r="BB35" s="35">
        <f t="shared" si="18"/>
        <v>1.0926365815277086E-2</v>
      </c>
      <c r="BC35" s="5">
        <f t="shared" si="19"/>
        <v>3661.8158566739712</v>
      </c>
      <c r="BD35" s="35">
        <f t="shared" si="20"/>
        <v>7.4999999999999997E-2</v>
      </c>
      <c r="BE35" s="5">
        <f t="shared" si="50"/>
        <v>14642.93412680722</v>
      </c>
      <c r="BF35" s="5">
        <f t="shared" si="51"/>
        <v>111215.67741269273</v>
      </c>
      <c r="BG35" s="5">
        <f t="shared" si="21"/>
        <v>585357.06587319274</v>
      </c>
      <c r="BH35" s="5">
        <f t="shared" si="22"/>
        <v>125858.61153949995</v>
      </c>
      <c r="BI35" s="150"/>
      <c r="BJ35" s="2">
        <v>30</v>
      </c>
      <c r="BK35" s="118">
        <v>45748</v>
      </c>
      <c r="BL35" s="5">
        <f t="shared" si="52"/>
        <v>585213.26499909023</v>
      </c>
      <c r="BM35" s="5">
        <f t="shared" si="53"/>
        <v>4093.0576803371496</v>
      </c>
      <c r="BN35" s="5">
        <f t="shared" si="23"/>
        <v>557.39420430097971</v>
      </c>
      <c r="BO35" s="35">
        <f t="shared" si="24"/>
        <v>1.1429560557931226E-2</v>
      </c>
      <c r="BP35" s="5">
        <f t="shared" si="25"/>
        <v>3535.6634760361699</v>
      </c>
      <c r="BQ35" s="35">
        <f t="shared" si="26"/>
        <v>7.2499999999999995E-2</v>
      </c>
      <c r="BR35" s="5">
        <f t="shared" si="54"/>
        <v>15344.129205210926</v>
      </c>
      <c r="BS35" s="5">
        <f t="shared" si="55"/>
        <v>107447.60120490355</v>
      </c>
      <c r="BT35" s="5">
        <f t="shared" si="27"/>
        <v>584655.87079478928</v>
      </c>
      <c r="BU35" s="5">
        <f t="shared" si="28"/>
        <v>122791.73041011447</v>
      </c>
      <c r="BV35" s="150"/>
      <c r="BW35" s="2">
        <v>30</v>
      </c>
      <c r="BX35" s="118">
        <v>45748</v>
      </c>
      <c r="BY35" s="5">
        <f t="shared" si="56"/>
        <v>584509.04512546503</v>
      </c>
      <c r="BZ35" s="5">
        <f t="shared" si="57"/>
        <v>3991.8149710750954</v>
      </c>
      <c r="CA35" s="5">
        <f t="shared" si="29"/>
        <v>582.17887450988246</v>
      </c>
      <c r="CB35" s="35">
        <f t="shared" si="30"/>
        <v>1.1952161480442123E-2</v>
      </c>
      <c r="CC35" s="5">
        <f t="shared" si="31"/>
        <v>3409.6360965652129</v>
      </c>
      <c r="CD35" s="35">
        <f t="shared" si="32"/>
        <v>7.0000000000000007E-2</v>
      </c>
      <c r="CE35" s="5">
        <f t="shared" si="58"/>
        <v>16073.133749045035</v>
      </c>
      <c r="CF35" s="5">
        <f t="shared" si="59"/>
        <v>103681.31538320781</v>
      </c>
      <c r="CG35" s="5">
        <f t="shared" si="33"/>
        <v>583926.86625095515</v>
      </c>
      <c r="CH35" s="5">
        <f t="shared" si="34"/>
        <v>119754.44913225285</v>
      </c>
    </row>
    <row r="36" spans="1:86" ht="14.25" customHeight="1">
      <c r="A36" s="161">
        <f t="shared" si="65"/>
        <v>28</v>
      </c>
      <c r="B36" s="11">
        <f t="shared" si="66"/>
        <v>1013968.1336531508</v>
      </c>
      <c r="C36" s="11">
        <f t="shared" si="60"/>
        <v>976612.9825920749</v>
      </c>
      <c r="D36" s="11">
        <f t="shared" si="61"/>
        <v>939568.70235805714</v>
      </c>
      <c r="E36" s="162">
        <f t="shared" si="62"/>
        <v>902845.89431306964</v>
      </c>
      <c r="F36" s="11">
        <f t="shared" si="63"/>
        <v>866455.22677735437</v>
      </c>
      <c r="G36" s="22">
        <f t="shared" si="64"/>
        <v>830407.41403085459</v>
      </c>
      <c r="I36" s="150"/>
      <c r="J36" s="2">
        <v>31</v>
      </c>
      <c r="K36" s="118">
        <v>45778</v>
      </c>
      <c r="L36" s="5">
        <f t="shared" si="35"/>
        <v>587300.84646081191</v>
      </c>
      <c r="M36" s="5">
        <f t="shared" si="0"/>
        <v>4507.5996243055524</v>
      </c>
      <c r="N36" s="5">
        <f t="shared" si="1"/>
        <v>469.90630488747047</v>
      </c>
      <c r="O36" s="35">
        <f t="shared" si="2"/>
        <v>9.6013409356220016E-3</v>
      </c>
      <c r="P36" s="5">
        <f t="shared" si="3"/>
        <v>4037.693319418082</v>
      </c>
      <c r="Q36" s="35">
        <f t="shared" si="4"/>
        <v>8.2500000000000004E-2</v>
      </c>
      <c r="R36" s="5">
        <f t="shared" si="36"/>
        <v>13169.059844075504</v>
      </c>
      <c r="S36" s="5">
        <f t="shared" si="37"/>
        <v>126566.52850939662</v>
      </c>
      <c r="T36" s="5">
        <f t="shared" si="38"/>
        <v>586830.94015592441</v>
      </c>
      <c r="U36" s="5">
        <f t="shared" si="39"/>
        <v>139735.58835347212</v>
      </c>
      <c r="V36" s="150"/>
      <c r="W36" s="2">
        <v>31</v>
      </c>
      <c r="X36" s="118">
        <v>45778</v>
      </c>
      <c r="Y36" s="5">
        <f t="shared" si="40"/>
        <v>586678.84289165726</v>
      </c>
      <c r="Z36" s="5">
        <f t="shared" si="41"/>
        <v>4402.5874432762648</v>
      </c>
      <c r="AA36" s="5">
        <f t="shared" si="5"/>
        <v>491.39515733188273</v>
      </c>
      <c r="AB36" s="35">
        <f t="shared" si="6"/>
        <v>1.0051055972835808E-2</v>
      </c>
      <c r="AC36" s="5">
        <f t="shared" si="7"/>
        <v>3911.1922859443821</v>
      </c>
      <c r="AD36" s="35">
        <f t="shared" si="8"/>
        <v>0.08</v>
      </c>
      <c r="AE36" s="5">
        <f t="shared" si="42"/>
        <v>13812.552265674372</v>
      </c>
      <c r="AF36" s="5">
        <f t="shared" si="43"/>
        <v>122667.65847588984</v>
      </c>
      <c r="AG36" s="5">
        <f t="shared" si="9"/>
        <v>586187.44773432543</v>
      </c>
      <c r="AH36" s="5">
        <f t="shared" si="10"/>
        <v>136480.21074156422</v>
      </c>
      <c r="AI36" s="150"/>
      <c r="AJ36" s="2">
        <v>31</v>
      </c>
      <c r="AK36" s="118">
        <v>45778</v>
      </c>
      <c r="AL36" s="5">
        <f t="shared" si="44"/>
        <v>586031.15370992664</v>
      </c>
      <c r="AM36" s="5">
        <f t="shared" si="45"/>
        <v>4298.4734733542682</v>
      </c>
      <c r="AN36" s="5">
        <f t="shared" si="11"/>
        <v>513.68893897765884</v>
      </c>
      <c r="AO36" s="35">
        <f t="shared" si="12"/>
        <v>1.05186682119345E-2</v>
      </c>
      <c r="AP36" s="5">
        <f t="shared" si="13"/>
        <v>3784.7845343766094</v>
      </c>
      <c r="AQ36" s="35">
        <f t="shared" si="14"/>
        <v>7.7499999999999999E-2</v>
      </c>
      <c r="AR36" s="5">
        <f t="shared" si="46"/>
        <v>14482.535229050944</v>
      </c>
      <c r="AS36" s="5">
        <f t="shared" si="47"/>
        <v>118770.14244493138</v>
      </c>
      <c r="AT36" s="5">
        <f t="shared" si="15"/>
        <v>585517.46477094898</v>
      </c>
      <c r="AU36" s="5">
        <f t="shared" si="16"/>
        <v>133252.67767398231</v>
      </c>
      <c r="AV36" s="150"/>
      <c r="AW36" s="2">
        <v>31</v>
      </c>
      <c r="AX36" s="118">
        <v>45778</v>
      </c>
      <c r="AY36" s="5">
        <f t="shared" si="48"/>
        <v>585357.06587319274</v>
      </c>
      <c r="AZ36" s="5">
        <f t="shared" si="49"/>
        <v>4195.2870513166654</v>
      </c>
      <c r="BA36" s="5">
        <f t="shared" si="17"/>
        <v>536.80538960921103</v>
      </c>
      <c r="BB36" s="35">
        <f t="shared" si="18"/>
        <v>1.1004675694315451E-2</v>
      </c>
      <c r="BC36" s="5">
        <f t="shared" si="19"/>
        <v>3658.4816617074544</v>
      </c>
      <c r="BD36" s="35">
        <f t="shared" si="20"/>
        <v>7.4999999999999997E-2</v>
      </c>
      <c r="BE36" s="5">
        <f t="shared" si="50"/>
        <v>15179.739516416432</v>
      </c>
      <c r="BF36" s="5">
        <f t="shared" si="51"/>
        <v>114874.15907440019</v>
      </c>
      <c r="BG36" s="5">
        <f t="shared" si="21"/>
        <v>584820.26048358355</v>
      </c>
      <c r="BH36" s="5">
        <f t="shared" si="22"/>
        <v>130053.89859081662</v>
      </c>
      <c r="BI36" s="150"/>
      <c r="BJ36" s="2">
        <v>31</v>
      </c>
      <c r="BK36" s="118">
        <v>45778</v>
      </c>
      <c r="BL36" s="5">
        <f t="shared" si="52"/>
        <v>584655.87079478928</v>
      </c>
      <c r="BM36" s="5">
        <f t="shared" si="53"/>
        <v>4093.0576803371496</v>
      </c>
      <c r="BN36" s="5">
        <f t="shared" si="23"/>
        <v>560.76179428529758</v>
      </c>
      <c r="BO36" s="35">
        <f t="shared" si="24"/>
        <v>1.1509576603200585E-2</v>
      </c>
      <c r="BP36" s="5">
        <f t="shared" si="25"/>
        <v>3532.295886051852</v>
      </c>
      <c r="BQ36" s="35">
        <f t="shared" si="26"/>
        <v>7.2499999999999995E-2</v>
      </c>
      <c r="BR36" s="5">
        <f t="shared" si="54"/>
        <v>15904.890999496223</v>
      </c>
      <c r="BS36" s="5">
        <f t="shared" si="55"/>
        <v>110979.8970909554</v>
      </c>
      <c r="BT36" s="5">
        <f t="shared" si="27"/>
        <v>584095.10900050402</v>
      </c>
      <c r="BU36" s="5">
        <f t="shared" si="28"/>
        <v>126884.78809045162</v>
      </c>
      <c r="BV36" s="150"/>
      <c r="BW36" s="2">
        <v>31</v>
      </c>
      <c r="BX36" s="118">
        <v>45778</v>
      </c>
      <c r="BY36" s="5">
        <f t="shared" si="56"/>
        <v>583926.86625095515</v>
      </c>
      <c r="BZ36" s="5">
        <f t="shared" si="57"/>
        <v>3991.8149710750954</v>
      </c>
      <c r="CA36" s="5">
        <f t="shared" si="29"/>
        <v>585.57491794452335</v>
      </c>
      <c r="CB36" s="35">
        <f t="shared" si="30"/>
        <v>1.2033868317191488E-2</v>
      </c>
      <c r="CC36" s="5">
        <f t="shared" si="31"/>
        <v>3406.2400531305721</v>
      </c>
      <c r="CD36" s="35">
        <f t="shared" si="32"/>
        <v>7.0000000000000007E-2</v>
      </c>
      <c r="CE36" s="5">
        <f t="shared" si="58"/>
        <v>16658.708666989558</v>
      </c>
      <c r="CF36" s="5">
        <f t="shared" si="59"/>
        <v>107087.55543633839</v>
      </c>
      <c r="CG36" s="5">
        <f t="shared" si="33"/>
        <v>583341.29133301065</v>
      </c>
      <c r="CH36" s="5">
        <f t="shared" si="34"/>
        <v>123746.26410332794</v>
      </c>
    </row>
    <row r="37" spans="1:86" ht="14.25" customHeight="1">
      <c r="A37" s="161">
        <f t="shared" si="65"/>
        <v>29</v>
      </c>
      <c r="B37" s="11">
        <f t="shared" si="66"/>
        <v>1020394.2600554294</v>
      </c>
      <c r="C37" s="11">
        <f t="shared" si="60"/>
        <v>982711.61486898002</v>
      </c>
      <c r="D37" s="11">
        <f t="shared" si="61"/>
        <v>945348.80734622153</v>
      </c>
      <c r="E37" s="162">
        <f t="shared" si="62"/>
        <v>908316.4171610889</v>
      </c>
      <c r="F37" s="11">
        <f t="shared" si="63"/>
        <v>871625.08574605768</v>
      </c>
      <c r="G37" s="22">
        <f t="shared" si="64"/>
        <v>835285.49513245095</v>
      </c>
      <c r="I37" s="150"/>
      <c r="J37" s="2">
        <v>32</v>
      </c>
      <c r="K37" s="118">
        <v>45809</v>
      </c>
      <c r="L37" s="5">
        <f t="shared" si="35"/>
        <v>586830.94015592441</v>
      </c>
      <c r="M37" s="5">
        <f t="shared" si="0"/>
        <v>4507.5996243055524</v>
      </c>
      <c r="N37" s="5">
        <f t="shared" si="1"/>
        <v>473.13691073357222</v>
      </c>
      <c r="O37" s="35">
        <f t="shared" si="2"/>
        <v>9.6750913087409532E-3</v>
      </c>
      <c r="P37" s="5">
        <f t="shared" si="3"/>
        <v>4034.4627135719802</v>
      </c>
      <c r="Q37" s="35">
        <f t="shared" si="4"/>
        <v>8.2500000000000004E-2</v>
      </c>
      <c r="R37" s="5">
        <f t="shared" si="36"/>
        <v>13642.196754809076</v>
      </c>
      <c r="S37" s="5">
        <f t="shared" si="37"/>
        <v>130600.9912229686</v>
      </c>
      <c r="T37" s="5">
        <f t="shared" si="38"/>
        <v>586357.80324519088</v>
      </c>
      <c r="U37" s="5">
        <f t="shared" si="39"/>
        <v>144243.18797777768</v>
      </c>
      <c r="V37" s="150"/>
      <c r="W37" s="2">
        <v>32</v>
      </c>
      <c r="X37" s="118">
        <v>45809</v>
      </c>
      <c r="Y37" s="5">
        <f t="shared" si="40"/>
        <v>586187.44773432543</v>
      </c>
      <c r="Z37" s="5">
        <f t="shared" si="41"/>
        <v>4402.5874432762648</v>
      </c>
      <c r="AA37" s="5">
        <f t="shared" si="5"/>
        <v>494.67112504742818</v>
      </c>
      <c r="AB37" s="35">
        <f t="shared" si="6"/>
        <v>1.012654488510901E-2</v>
      </c>
      <c r="AC37" s="5">
        <f t="shared" si="7"/>
        <v>3907.9163182288366</v>
      </c>
      <c r="AD37" s="35">
        <f t="shared" si="8"/>
        <v>0.08</v>
      </c>
      <c r="AE37" s="5">
        <f t="shared" si="42"/>
        <v>14307.2233907218</v>
      </c>
      <c r="AF37" s="5">
        <f t="shared" si="43"/>
        <v>126575.57479411867</v>
      </c>
      <c r="AG37" s="5">
        <f t="shared" si="9"/>
        <v>585692.77660927805</v>
      </c>
      <c r="AH37" s="5">
        <f t="shared" si="10"/>
        <v>140882.79818484047</v>
      </c>
      <c r="AI37" s="150"/>
      <c r="AJ37" s="2">
        <v>32</v>
      </c>
      <c r="AK37" s="118">
        <v>45809</v>
      </c>
      <c r="AL37" s="5">
        <f t="shared" si="44"/>
        <v>585517.46477094898</v>
      </c>
      <c r="AM37" s="5">
        <f t="shared" si="45"/>
        <v>4298.4734733542682</v>
      </c>
      <c r="AN37" s="5">
        <f t="shared" si="11"/>
        <v>517.00651337522277</v>
      </c>
      <c r="AO37" s="35">
        <f t="shared" si="12"/>
        <v>1.0595889164347425E-2</v>
      </c>
      <c r="AP37" s="5">
        <f t="shared" si="13"/>
        <v>3781.4669599790454</v>
      </c>
      <c r="AQ37" s="35">
        <f t="shared" si="14"/>
        <v>7.7499999999999999E-2</v>
      </c>
      <c r="AR37" s="5">
        <f t="shared" si="46"/>
        <v>14999.541742426167</v>
      </c>
      <c r="AS37" s="5">
        <f t="shared" si="47"/>
        <v>122551.60940491043</v>
      </c>
      <c r="AT37" s="5">
        <f t="shared" si="15"/>
        <v>585000.45825757377</v>
      </c>
      <c r="AU37" s="5">
        <f t="shared" si="16"/>
        <v>137551.15114733658</v>
      </c>
      <c r="AV37" s="150"/>
      <c r="AW37" s="2">
        <v>32</v>
      </c>
      <c r="AX37" s="118">
        <v>45809</v>
      </c>
      <c r="AY37" s="5">
        <f t="shared" si="48"/>
        <v>584820.26048358355</v>
      </c>
      <c r="AZ37" s="5">
        <f t="shared" si="49"/>
        <v>4195.2870513166654</v>
      </c>
      <c r="BA37" s="5">
        <f t="shared" si="17"/>
        <v>540.16042329426864</v>
      </c>
      <c r="BB37" s="35">
        <f t="shared" si="18"/>
        <v>1.1083619220324836E-2</v>
      </c>
      <c r="BC37" s="5">
        <f t="shared" si="19"/>
        <v>3655.1266280223967</v>
      </c>
      <c r="BD37" s="35">
        <f t="shared" si="20"/>
        <v>7.4999999999999997E-2</v>
      </c>
      <c r="BE37" s="5">
        <f t="shared" si="50"/>
        <v>15719.8999397107</v>
      </c>
      <c r="BF37" s="5">
        <f t="shared" si="51"/>
        <v>118529.28570242258</v>
      </c>
      <c r="BG37" s="5">
        <f t="shared" si="21"/>
        <v>584280.10006028926</v>
      </c>
      <c r="BH37" s="5">
        <f t="shared" si="22"/>
        <v>134249.18564213329</v>
      </c>
      <c r="BI37" s="150"/>
      <c r="BJ37" s="2">
        <v>32</v>
      </c>
      <c r="BK37" s="118">
        <v>45809</v>
      </c>
      <c r="BL37" s="5">
        <f t="shared" si="52"/>
        <v>584095.10900050402</v>
      </c>
      <c r="BM37" s="5">
        <f t="shared" si="53"/>
        <v>4093.0576803371496</v>
      </c>
      <c r="BN37" s="5">
        <f t="shared" si="23"/>
        <v>564.14973012577138</v>
      </c>
      <c r="BO37" s="35">
        <f t="shared" si="24"/>
        <v>1.1590230182022317E-2</v>
      </c>
      <c r="BP37" s="5">
        <f t="shared" si="25"/>
        <v>3528.9079502113782</v>
      </c>
      <c r="BQ37" s="35">
        <f t="shared" si="26"/>
        <v>7.2499999999999995E-2</v>
      </c>
      <c r="BR37" s="5">
        <f t="shared" si="54"/>
        <v>16469.040729621993</v>
      </c>
      <c r="BS37" s="5">
        <f t="shared" si="55"/>
        <v>114508.80504116678</v>
      </c>
      <c r="BT37" s="5">
        <f t="shared" si="27"/>
        <v>583530.95927037823</v>
      </c>
      <c r="BU37" s="5">
        <f t="shared" si="28"/>
        <v>130977.84577078877</v>
      </c>
      <c r="BV37" s="150"/>
      <c r="BW37" s="2">
        <v>32</v>
      </c>
      <c r="BX37" s="118">
        <v>45809</v>
      </c>
      <c r="BY37" s="5">
        <f t="shared" si="56"/>
        <v>583341.29133301065</v>
      </c>
      <c r="BZ37" s="5">
        <f t="shared" si="57"/>
        <v>3991.8149710750954</v>
      </c>
      <c r="CA37" s="5">
        <f t="shared" si="29"/>
        <v>588.99077163253332</v>
      </c>
      <c r="CB37" s="35">
        <f t="shared" si="30"/>
        <v>1.2116216294991485E-2</v>
      </c>
      <c r="CC37" s="5">
        <f t="shared" si="31"/>
        <v>3402.8241994425621</v>
      </c>
      <c r="CD37" s="35">
        <f t="shared" si="32"/>
        <v>7.0000000000000007E-2</v>
      </c>
      <c r="CE37" s="5">
        <f t="shared" si="58"/>
        <v>17247.69943862209</v>
      </c>
      <c r="CF37" s="5">
        <f t="shared" si="59"/>
        <v>110490.37963578095</v>
      </c>
      <c r="CG37" s="5">
        <f t="shared" si="33"/>
        <v>582752.30056137813</v>
      </c>
      <c r="CH37" s="5">
        <f t="shared" si="34"/>
        <v>127738.07907440304</v>
      </c>
    </row>
    <row r="38" spans="1:86" ht="14.25" customHeight="1">
      <c r="A38" s="163">
        <f t="shared" si="65"/>
        <v>30</v>
      </c>
      <c r="B38" s="164">
        <f t="shared" si="66"/>
        <v>1022735.8647499798</v>
      </c>
      <c r="C38" s="164">
        <f t="shared" si="60"/>
        <v>984931.4795794423</v>
      </c>
      <c r="D38" s="164">
        <f t="shared" si="61"/>
        <v>947450.45040752471</v>
      </c>
      <c r="E38" s="165">
        <f t="shared" si="62"/>
        <v>910303.3384740121</v>
      </c>
      <c r="F38" s="164">
        <f t="shared" si="63"/>
        <v>873500.76492137869</v>
      </c>
      <c r="G38" s="26">
        <f t="shared" si="64"/>
        <v>837053.38958703924</v>
      </c>
      <c r="I38" s="150"/>
      <c r="J38" s="2">
        <v>33</v>
      </c>
      <c r="K38" s="118">
        <v>45839</v>
      </c>
      <c r="L38" s="5">
        <f t="shared" si="35"/>
        <v>586357.80324519088</v>
      </c>
      <c r="M38" s="5">
        <f t="shared" si="0"/>
        <v>4507.5996243055524</v>
      </c>
      <c r="N38" s="5">
        <f t="shared" si="1"/>
        <v>476.38972699486521</v>
      </c>
      <c r="O38" s="35">
        <f t="shared" si="2"/>
        <v>9.74946814436424E-3</v>
      </c>
      <c r="P38" s="5">
        <f t="shared" si="3"/>
        <v>4031.2098973106872</v>
      </c>
      <c r="Q38" s="35">
        <f t="shared" si="4"/>
        <v>8.2500000000000004E-2</v>
      </c>
      <c r="R38" s="5">
        <f t="shared" si="36"/>
        <v>14118.586481803941</v>
      </c>
      <c r="S38" s="5">
        <f t="shared" si="37"/>
        <v>134632.20112027929</v>
      </c>
      <c r="T38" s="5">
        <f t="shared" si="38"/>
        <v>585881.41351819597</v>
      </c>
      <c r="U38" s="5">
        <f t="shared" si="39"/>
        <v>148750.78760208323</v>
      </c>
      <c r="V38" s="150"/>
      <c r="W38" s="2">
        <v>33</v>
      </c>
      <c r="X38" s="118">
        <v>45839</v>
      </c>
      <c r="Y38" s="5">
        <f t="shared" si="40"/>
        <v>585692.77660927805</v>
      </c>
      <c r="Z38" s="5">
        <f t="shared" si="41"/>
        <v>4402.5874432762648</v>
      </c>
      <c r="AA38" s="5">
        <f t="shared" si="5"/>
        <v>497.96893254774432</v>
      </c>
      <c r="AB38" s="35">
        <f t="shared" si="6"/>
        <v>1.0202664996429241E-2</v>
      </c>
      <c r="AC38" s="5">
        <f t="shared" si="7"/>
        <v>3904.6185107285205</v>
      </c>
      <c r="AD38" s="35">
        <f t="shared" si="8"/>
        <v>0.08</v>
      </c>
      <c r="AE38" s="5">
        <f t="shared" si="42"/>
        <v>14805.192323269544</v>
      </c>
      <c r="AF38" s="5">
        <f t="shared" si="43"/>
        <v>130480.1933048472</v>
      </c>
      <c r="AG38" s="5">
        <f t="shared" si="9"/>
        <v>585194.80767673033</v>
      </c>
      <c r="AH38" s="5">
        <f t="shared" si="10"/>
        <v>145285.38562811675</v>
      </c>
      <c r="AI38" s="150"/>
      <c r="AJ38" s="2">
        <v>33</v>
      </c>
      <c r="AK38" s="118">
        <v>45839</v>
      </c>
      <c r="AL38" s="5">
        <f t="shared" si="44"/>
        <v>585000.45825757377</v>
      </c>
      <c r="AM38" s="5">
        <f t="shared" si="45"/>
        <v>4298.4734733542682</v>
      </c>
      <c r="AN38" s="5">
        <f t="shared" si="11"/>
        <v>520.34551377410435</v>
      </c>
      <c r="AO38" s="35">
        <f t="shared" si="12"/>
        <v>1.0673745767460536E-2</v>
      </c>
      <c r="AP38" s="5">
        <f t="shared" si="13"/>
        <v>3778.1279595801639</v>
      </c>
      <c r="AQ38" s="35">
        <f t="shared" si="14"/>
        <v>7.7499999999999999E-2</v>
      </c>
      <c r="AR38" s="5">
        <f t="shared" si="46"/>
        <v>15519.887256200271</v>
      </c>
      <c r="AS38" s="5">
        <f t="shared" si="47"/>
        <v>126329.73736449059</v>
      </c>
      <c r="AT38" s="5">
        <f t="shared" si="15"/>
        <v>584480.11274379969</v>
      </c>
      <c r="AU38" s="5">
        <f t="shared" si="16"/>
        <v>141849.62462069085</v>
      </c>
      <c r="AV38" s="150"/>
      <c r="AW38" s="2">
        <v>33</v>
      </c>
      <c r="AX38" s="118">
        <v>45839</v>
      </c>
      <c r="AY38" s="5">
        <f t="shared" si="48"/>
        <v>584280.10006028926</v>
      </c>
      <c r="AZ38" s="5">
        <f t="shared" si="49"/>
        <v>4195.2870513166654</v>
      </c>
      <c r="BA38" s="5">
        <f t="shared" si="17"/>
        <v>543.53642593985796</v>
      </c>
      <c r="BB38" s="35">
        <f t="shared" si="18"/>
        <v>1.1163202564327065E-2</v>
      </c>
      <c r="BC38" s="5">
        <f t="shared" si="19"/>
        <v>3651.7506253768074</v>
      </c>
      <c r="BD38" s="35">
        <f t="shared" si="20"/>
        <v>7.4999999999999997E-2</v>
      </c>
      <c r="BE38" s="5">
        <f t="shared" si="50"/>
        <v>16263.436365650557</v>
      </c>
      <c r="BF38" s="5">
        <f t="shared" si="51"/>
        <v>122181.03632779939</v>
      </c>
      <c r="BG38" s="5">
        <f t="shared" si="21"/>
        <v>583736.56363434938</v>
      </c>
      <c r="BH38" s="5">
        <f t="shared" si="22"/>
        <v>138444.47269344993</v>
      </c>
      <c r="BI38" s="150"/>
      <c r="BJ38" s="2">
        <v>33</v>
      </c>
      <c r="BK38" s="118">
        <v>45839</v>
      </c>
      <c r="BL38" s="5">
        <f t="shared" si="52"/>
        <v>583530.95927037823</v>
      </c>
      <c r="BM38" s="5">
        <f t="shared" si="53"/>
        <v>4093.0576803371496</v>
      </c>
      <c r="BN38" s="5">
        <f t="shared" si="23"/>
        <v>567.55813474528122</v>
      </c>
      <c r="BO38" s="35">
        <f t="shared" si="24"/>
        <v>1.1671527463528543E-2</v>
      </c>
      <c r="BP38" s="5">
        <f t="shared" si="25"/>
        <v>3525.4995455918684</v>
      </c>
      <c r="BQ38" s="35">
        <f t="shared" si="26"/>
        <v>7.2499999999999995E-2</v>
      </c>
      <c r="BR38" s="5">
        <f t="shared" si="54"/>
        <v>17036.598864367275</v>
      </c>
      <c r="BS38" s="5">
        <f t="shared" si="55"/>
        <v>118034.30458675865</v>
      </c>
      <c r="BT38" s="5">
        <f t="shared" si="27"/>
        <v>582963.401135633</v>
      </c>
      <c r="BU38" s="5">
        <f t="shared" si="28"/>
        <v>135070.90345112592</v>
      </c>
      <c r="BV38" s="150"/>
      <c r="BW38" s="2">
        <v>33</v>
      </c>
      <c r="BX38" s="118">
        <v>45839</v>
      </c>
      <c r="BY38" s="5">
        <f t="shared" si="56"/>
        <v>582752.30056137813</v>
      </c>
      <c r="BZ38" s="5">
        <f t="shared" si="57"/>
        <v>3991.8149710750954</v>
      </c>
      <c r="CA38" s="5">
        <f t="shared" si="29"/>
        <v>592.42655113372302</v>
      </c>
      <c r="CB38" s="35">
        <f t="shared" si="30"/>
        <v>1.2199211580557135E-2</v>
      </c>
      <c r="CC38" s="5">
        <f t="shared" si="31"/>
        <v>3399.3884199413724</v>
      </c>
      <c r="CD38" s="35">
        <f t="shared" si="32"/>
        <v>7.0000000000000007E-2</v>
      </c>
      <c r="CE38" s="5">
        <f t="shared" si="58"/>
        <v>17840.125989755812</v>
      </c>
      <c r="CF38" s="5">
        <f t="shared" si="59"/>
        <v>113889.76805572232</v>
      </c>
      <c r="CG38" s="5">
        <f t="shared" si="33"/>
        <v>582159.87401024438</v>
      </c>
      <c r="CH38" s="5">
        <f t="shared" si="34"/>
        <v>131729.89404547814</v>
      </c>
    </row>
    <row r="39" spans="1:86" ht="14.25" customHeight="1">
      <c r="I39" s="150"/>
      <c r="J39" s="2">
        <v>34</v>
      </c>
      <c r="K39" s="118">
        <v>45870</v>
      </c>
      <c r="L39" s="5">
        <f t="shared" si="35"/>
        <v>585881.41351819597</v>
      </c>
      <c r="M39" s="5">
        <f t="shared" si="0"/>
        <v>4507.5996243055524</v>
      </c>
      <c r="N39" s="5">
        <f t="shared" si="1"/>
        <v>479.66490636795515</v>
      </c>
      <c r="O39" s="35">
        <f t="shared" si="2"/>
        <v>9.8244776905466649E-3</v>
      </c>
      <c r="P39" s="5">
        <f t="shared" si="3"/>
        <v>4027.9347179375973</v>
      </c>
      <c r="Q39" s="35">
        <f t="shared" si="4"/>
        <v>8.2500000000000004E-2</v>
      </c>
      <c r="R39" s="5">
        <f t="shared" si="36"/>
        <v>14598.251388171895</v>
      </c>
      <c r="S39" s="5">
        <f t="shared" si="37"/>
        <v>138660.1358382169</v>
      </c>
      <c r="T39" s="5">
        <f t="shared" si="38"/>
        <v>585401.74861182796</v>
      </c>
      <c r="U39" s="5">
        <f t="shared" si="39"/>
        <v>153258.38722638879</v>
      </c>
      <c r="V39" s="150"/>
      <c r="W39" s="2">
        <v>34</v>
      </c>
      <c r="X39" s="118">
        <v>45870</v>
      </c>
      <c r="Y39" s="5">
        <f t="shared" si="40"/>
        <v>585194.80767673033</v>
      </c>
      <c r="Z39" s="5">
        <f t="shared" si="41"/>
        <v>4402.5874432762648</v>
      </c>
      <c r="AA39" s="5">
        <f t="shared" si="5"/>
        <v>501.28872543139551</v>
      </c>
      <c r="AB39" s="35">
        <f t="shared" si="6"/>
        <v>1.0279422555129319E-2</v>
      </c>
      <c r="AC39" s="5">
        <f t="shared" si="7"/>
        <v>3901.2987178448693</v>
      </c>
      <c r="AD39" s="35">
        <f t="shared" si="8"/>
        <v>0.08</v>
      </c>
      <c r="AE39" s="5">
        <f t="shared" si="42"/>
        <v>15306.48104870094</v>
      </c>
      <c r="AF39" s="5">
        <f t="shared" si="43"/>
        <v>134381.49202269208</v>
      </c>
      <c r="AG39" s="5">
        <f t="shared" si="9"/>
        <v>584693.5189512989</v>
      </c>
      <c r="AH39" s="5">
        <f t="shared" si="10"/>
        <v>149687.97307139303</v>
      </c>
      <c r="AI39" s="150"/>
      <c r="AJ39" s="2">
        <v>34</v>
      </c>
      <c r="AK39" s="118">
        <v>45870</v>
      </c>
      <c r="AL39" s="5">
        <f t="shared" si="44"/>
        <v>584480.11274379969</v>
      </c>
      <c r="AM39" s="5">
        <f t="shared" si="45"/>
        <v>4298.4734733542682</v>
      </c>
      <c r="AN39" s="5">
        <f t="shared" si="11"/>
        <v>523.70607855056187</v>
      </c>
      <c r="AO39" s="35">
        <f t="shared" si="12"/>
        <v>1.0752244269021811E-2</v>
      </c>
      <c r="AP39" s="5">
        <f t="shared" si="13"/>
        <v>3774.7673948037063</v>
      </c>
      <c r="AQ39" s="35">
        <f t="shared" si="14"/>
        <v>7.7499999999999999E-2</v>
      </c>
      <c r="AR39" s="5">
        <f t="shared" si="46"/>
        <v>16043.593334750833</v>
      </c>
      <c r="AS39" s="5">
        <f t="shared" si="47"/>
        <v>130104.5047592943</v>
      </c>
      <c r="AT39" s="5">
        <f t="shared" si="15"/>
        <v>583956.40666524915</v>
      </c>
      <c r="AU39" s="5">
        <f t="shared" si="16"/>
        <v>146148.09809404513</v>
      </c>
      <c r="AV39" s="150"/>
      <c r="AW39" s="2">
        <v>34</v>
      </c>
      <c r="AX39" s="118">
        <v>45870</v>
      </c>
      <c r="AY39" s="5">
        <f t="shared" si="48"/>
        <v>583736.56363434938</v>
      </c>
      <c r="AZ39" s="5">
        <f t="shared" si="49"/>
        <v>4195.2870513166654</v>
      </c>
      <c r="BA39" s="5">
        <f t="shared" si="17"/>
        <v>546.93352860198183</v>
      </c>
      <c r="BB39" s="35">
        <f t="shared" si="18"/>
        <v>1.1243431972739932E-2</v>
      </c>
      <c r="BC39" s="5">
        <f t="shared" si="19"/>
        <v>3648.3535227146835</v>
      </c>
      <c r="BD39" s="35">
        <f t="shared" si="20"/>
        <v>7.4999999999999997E-2</v>
      </c>
      <c r="BE39" s="5">
        <f t="shared" si="50"/>
        <v>16810.369894252541</v>
      </c>
      <c r="BF39" s="5">
        <f t="shared" si="51"/>
        <v>125829.38985051407</v>
      </c>
      <c r="BG39" s="5">
        <f t="shared" si="21"/>
        <v>583189.63010574738</v>
      </c>
      <c r="BH39" s="5">
        <f t="shared" si="22"/>
        <v>142639.7597447666</v>
      </c>
      <c r="BI39" s="150"/>
      <c r="BJ39" s="2">
        <v>34</v>
      </c>
      <c r="BK39" s="118">
        <v>45870</v>
      </c>
      <c r="BL39" s="5">
        <f t="shared" si="52"/>
        <v>582963.401135633</v>
      </c>
      <c r="BM39" s="5">
        <f t="shared" si="53"/>
        <v>4093.0576803371496</v>
      </c>
      <c r="BN39" s="5">
        <f t="shared" si="23"/>
        <v>570.98713180936693</v>
      </c>
      <c r="BO39" s="35">
        <f t="shared" si="24"/>
        <v>1.175347469217582E-2</v>
      </c>
      <c r="BP39" s="5">
        <f t="shared" si="25"/>
        <v>3522.0705485277826</v>
      </c>
      <c r="BQ39" s="35">
        <f t="shared" si="26"/>
        <v>7.2499999999999995E-2</v>
      </c>
      <c r="BR39" s="5">
        <f t="shared" si="54"/>
        <v>17607.585996176644</v>
      </c>
      <c r="BS39" s="5">
        <f t="shared" si="55"/>
        <v>121556.37513528643</v>
      </c>
      <c r="BT39" s="5">
        <f t="shared" si="27"/>
        <v>582392.41400382365</v>
      </c>
      <c r="BU39" s="5">
        <f t="shared" si="28"/>
        <v>139163.96113146309</v>
      </c>
      <c r="BV39" s="150"/>
      <c r="BW39" s="2">
        <v>34</v>
      </c>
      <c r="BX39" s="118">
        <v>45870</v>
      </c>
      <c r="BY39" s="5">
        <f t="shared" si="56"/>
        <v>582159.87401024438</v>
      </c>
      <c r="BZ39" s="5">
        <f t="shared" si="57"/>
        <v>3991.8149710750954</v>
      </c>
      <c r="CA39" s="5">
        <f t="shared" si="29"/>
        <v>595.88237268200282</v>
      </c>
      <c r="CB39" s="35">
        <f t="shared" si="30"/>
        <v>1.2282860415862677E-2</v>
      </c>
      <c r="CC39" s="5">
        <f t="shared" si="31"/>
        <v>3395.9325983930926</v>
      </c>
      <c r="CD39" s="35">
        <f t="shared" si="32"/>
        <v>7.0000000000000007E-2</v>
      </c>
      <c r="CE39" s="5">
        <f t="shared" si="58"/>
        <v>18436.008362437817</v>
      </c>
      <c r="CF39" s="5">
        <f t="shared" si="59"/>
        <v>117285.70065411541</v>
      </c>
      <c r="CG39" s="5">
        <f t="shared" si="33"/>
        <v>581563.9916375624</v>
      </c>
      <c r="CH39" s="5">
        <f t="shared" si="34"/>
        <v>135721.70901655324</v>
      </c>
    </row>
    <row r="40" spans="1:86" ht="14.25" customHeight="1">
      <c r="I40" s="150"/>
      <c r="J40" s="2">
        <v>35</v>
      </c>
      <c r="K40" s="118">
        <v>45901</v>
      </c>
      <c r="L40" s="5">
        <f t="shared" si="35"/>
        <v>585401.74861182796</v>
      </c>
      <c r="M40" s="5">
        <f t="shared" si="0"/>
        <v>4507.5996243055524</v>
      </c>
      <c r="N40" s="5">
        <f t="shared" si="1"/>
        <v>482.9626025992352</v>
      </c>
      <c r="O40" s="35">
        <f t="shared" si="2"/>
        <v>9.9001262721437056E-3</v>
      </c>
      <c r="P40" s="5">
        <f t="shared" si="3"/>
        <v>4024.6370217063172</v>
      </c>
      <c r="Q40" s="35">
        <f t="shared" si="4"/>
        <v>8.2500000000000004E-2</v>
      </c>
      <c r="R40" s="5">
        <f t="shared" si="36"/>
        <v>15081.21399077113</v>
      </c>
      <c r="S40" s="5">
        <f t="shared" si="37"/>
        <v>142684.77285992322</v>
      </c>
      <c r="T40" s="5">
        <f t="shared" si="38"/>
        <v>584918.78600922867</v>
      </c>
      <c r="U40" s="5">
        <f t="shared" si="39"/>
        <v>157765.98685069435</v>
      </c>
      <c r="V40" s="150"/>
      <c r="W40" s="2">
        <v>35</v>
      </c>
      <c r="X40" s="118">
        <v>45901</v>
      </c>
      <c r="Y40" s="5">
        <f t="shared" si="40"/>
        <v>584693.5189512989</v>
      </c>
      <c r="Z40" s="5">
        <f t="shared" si="41"/>
        <v>4402.5874432762648</v>
      </c>
      <c r="AA40" s="5">
        <f t="shared" si="5"/>
        <v>504.63065026760523</v>
      </c>
      <c r="AB40" s="35">
        <f t="shared" si="6"/>
        <v>1.0356823886251511E-2</v>
      </c>
      <c r="AC40" s="5">
        <f t="shared" si="7"/>
        <v>3897.9567930086596</v>
      </c>
      <c r="AD40" s="35">
        <f t="shared" si="8"/>
        <v>0.08</v>
      </c>
      <c r="AE40" s="5">
        <f t="shared" si="42"/>
        <v>15811.111698968545</v>
      </c>
      <c r="AF40" s="5">
        <f t="shared" si="43"/>
        <v>138279.44881570074</v>
      </c>
      <c r="AG40" s="5">
        <f t="shared" si="9"/>
        <v>584188.88830103131</v>
      </c>
      <c r="AH40" s="5">
        <f t="shared" si="10"/>
        <v>154090.56051466928</v>
      </c>
      <c r="AI40" s="150"/>
      <c r="AJ40" s="2">
        <v>35</v>
      </c>
      <c r="AK40" s="118">
        <v>45901</v>
      </c>
      <c r="AL40" s="5">
        <f t="shared" si="44"/>
        <v>583956.40666524915</v>
      </c>
      <c r="AM40" s="5">
        <f t="shared" si="45"/>
        <v>4298.4734733542682</v>
      </c>
      <c r="AN40" s="5">
        <f t="shared" si="11"/>
        <v>527.08834697453403</v>
      </c>
      <c r="AO40" s="35">
        <f t="shared" si="12"/>
        <v>1.0831390993403769E-2</v>
      </c>
      <c r="AP40" s="5">
        <f t="shared" si="13"/>
        <v>3771.3851263797342</v>
      </c>
      <c r="AQ40" s="35">
        <f t="shared" si="14"/>
        <v>7.7499999999999999E-2</v>
      </c>
      <c r="AR40" s="5">
        <f t="shared" si="46"/>
        <v>16570.681681725368</v>
      </c>
      <c r="AS40" s="5">
        <f t="shared" si="47"/>
        <v>133875.88988567403</v>
      </c>
      <c r="AT40" s="5">
        <f t="shared" si="15"/>
        <v>583429.31831827457</v>
      </c>
      <c r="AU40" s="5">
        <f t="shared" si="16"/>
        <v>150446.5715673994</v>
      </c>
      <c r="AV40" s="150"/>
      <c r="AW40" s="2">
        <v>35</v>
      </c>
      <c r="AX40" s="118">
        <v>45901</v>
      </c>
      <c r="AY40" s="5">
        <f t="shared" si="48"/>
        <v>583189.63010574738</v>
      </c>
      <c r="AZ40" s="5">
        <f t="shared" si="49"/>
        <v>4195.2870513166654</v>
      </c>
      <c r="BA40" s="5">
        <f t="shared" si="17"/>
        <v>550.35186315574447</v>
      </c>
      <c r="BB40" s="35">
        <f t="shared" si="18"/>
        <v>1.132431376852743E-2</v>
      </c>
      <c r="BC40" s="5">
        <f t="shared" si="19"/>
        <v>3644.9351881609209</v>
      </c>
      <c r="BD40" s="35">
        <f t="shared" si="20"/>
        <v>7.4999999999999997E-2</v>
      </c>
      <c r="BE40" s="5">
        <f t="shared" si="50"/>
        <v>17360.721757408286</v>
      </c>
      <c r="BF40" s="5">
        <f t="shared" si="51"/>
        <v>129474.32503867499</v>
      </c>
      <c r="BG40" s="5">
        <f t="shared" si="21"/>
        <v>582639.27824259165</v>
      </c>
      <c r="BH40" s="5">
        <f t="shared" si="22"/>
        <v>146835.04679608328</v>
      </c>
      <c r="BI40" s="150"/>
      <c r="BJ40" s="2">
        <v>35</v>
      </c>
      <c r="BK40" s="118">
        <v>45901</v>
      </c>
      <c r="BL40" s="5">
        <f t="shared" si="52"/>
        <v>582392.41400382365</v>
      </c>
      <c r="BM40" s="5">
        <f t="shared" si="53"/>
        <v>4093.0576803371496</v>
      </c>
      <c r="BN40" s="5">
        <f t="shared" si="23"/>
        <v>574.43684573071505</v>
      </c>
      <c r="BO40" s="35">
        <f t="shared" si="24"/>
        <v>1.1836078188895028E-2</v>
      </c>
      <c r="BP40" s="5">
        <f t="shared" si="25"/>
        <v>3518.6208346064345</v>
      </c>
      <c r="BQ40" s="35">
        <f t="shared" si="26"/>
        <v>7.2499999999999995E-2</v>
      </c>
      <c r="BR40" s="5">
        <f t="shared" si="54"/>
        <v>18182.022841907357</v>
      </c>
      <c r="BS40" s="5">
        <f t="shared" si="55"/>
        <v>125074.99596989287</v>
      </c>
      <c r="BT40" s="5">
        <f t="shared" si="27"/>
        <v>581817.97715809289</v>
      </c>
      <c r="BU40" s="5">
        <f t="shared" si="28"/>
        <v>143257.01881180023</v>
      </c>
      <c r="BV40" s="150"/>
      <c r="BW40" s="2">
        <v>35</v>
      </c>
      <c r="BX40" s="118">
        <v>45901</v>
      </c>
      <c r="BY40" s="5">
        <f t="shared" si="56"/>
        <v>581563.9916375624</v>
      </c>
      <c r="BZ40" s="5">
        <f t="shared" si="57"/>
        <v>3991.8149710750954</v>
      </c>
      <c r="CA40" s="5">
        <f t="shared" si="29"/>
        <v>599.35835318931458</v>
      </c>
      <c r="CB40" s="35">
        <f t="shared" si="30"/>
        <v>1.2367169119291178E-2</v>
      </c>
      <c r="CC40" s="5">
        <f t="shared" si="31"/>
        <v>3392.4566178857808</v>
      </c>
      <c r="CD40" s="35">
        <f t="shared" si="32"/>
        <v>7.0000000000000007E-2</v>
      </c>
      <c r="CE40" s="5">
        <f t="shared" si="58"/>
        <v>19035.366715627133</v>
      </c>
      <c r="CF40" s="5">
        <f t="shared" si="59"/>
        <v>120678.15727200119</v>
      </c>
      <c r="CG40" s="5">
        <f t="shared" si="33"/>
        <v>580964.63328437309</v>
      </c>
      <c r="CH40" s="5">
        <f t="shared" si="34"/>
        <v>139713.52398762832</v>
      </c>
    </row>
    <row r="41" spans="1:86" ht="14.25" customHeight="1">
      <c r="I41" s="150"/>
      <c r="J41" s="2">
        <v>36</v>
      </c>
      <c r="K41" s="118">
        <v>45931</v>
      </c>
      <c r="L41" s="5">
        <f t="shared" si="35"/>
        <v>584918.78600922867</v>
      </c>
      <c r="M41" s="5">
        <f t="shared" si="0"/>
        <v>4507.5996243055524</v>
      </c>
      <c r="N41" s="5">
        <f t="shared" si="1"/>
        <v>486.28297049210551</v>
      </c>
      <c r="O41" s="35">
        <f t="shared" si="2"/>
        <v>9.9764202919842577E-3</v>
      </c>
      <c r="P41" s="5">
        <f t="shared" si="3"/>
        <v>4021.3166538134469</v>
      </c>
      <c r="Q41" s="35">
        <f t="shared" si="4"/>
        <v>8.2500000000000004E-2</v>
      </c>
      <c r="R41" s="5">
        <f t="shared" si="36"/>
        <v>15567.496961263236</v>
      </c>
      <c r="S41" s="5">
        <f t="shared" si="37"/>
        <v>146706.08951373666</v>
      </c>
      <c r="T41" s="5">
        <f t="shared" si="38"/>
        <v>584432.50303873653</v>
      </c>
      <c r="U41" s="5">
        <f t="shared" si="39"/>
        <v>162273.5864749999</v>
      </c>
      <c r="V41" s="150"/>
      <c r="W41" s="2">
        <v>36</v>
      </c>
      <c r="X41" s="118">
        <v>45931</v>
      </c>
      <c r="Y41" s="5">
        <f t="shared" si="40"/>
        <v>584188.88830103131</v>
      </c>
      <c r="Z41" s="5">
        <f t="shared" si="41"/>
        <v>4402.5874432762648</v>
      </c>
      <c r="AA41" s="5">
        <f t="shared" si="5"/>
        <v>507.99485460272263</v>
      </c>
      <c r="AB41" s="35">
        <f t="shared" si="6"/>
        <v>1.0434875392719636E-2</v>
      </c>
      <c r="AC41" s="5">
        <f t="shared" si="7"/>
        <v>3894.5925886735422</v>
      </c>
      <c r="AD41" s="35">
        <f t="shared" si="8"/>
        <v>0.08</v>
      </c>
      <c r="AE41" s="5">
        <f t="shared" si="42"/>
        <v>16319.106553571268</v>
      </c>
      <c r="AF41" s="5">
        <f t="shared" si="43"/>
        <v>142174.04140437429</v>
      </c>
      <c r="AG41" s="5">
        <f t="shared" si="9"/>
        <v>583680.89344642858</v>
      </c>
      <c r="AH41" s="5">
        <f t="shared" si="10"/>
        <v>158493.14795794556</v>
      </c>
      <c r="AI41" s="150"/>
      <c r="AJ41" s="2">
        <v>36</v>
      </c>
      <c r="AK41" s="118">
        <v>45931</v>
      </c>
      <c r="AL41" s="5">
        <f t="shared" si="44"/>
        <v>583429.31831827457</v>
      </c>
      <c r="AM41" s="5">
        <f t="shared" si="45"/>
        <v>4298.4734733542682</v>
      </c>
      <c r="AN41" s="5">
        <f t="shared" si="11"/>
        <v>530.4924592154116</v>
      </c>
      <c r="AO41" s="35">
        <f t="shared" si="12"/>
        <v>1.0911192342775246E-2</v>
      </c>
      <c r="AP41" s="5">
        <f t="shared" si="13"/>
        <v>3767.9810141388566</v>
      </c>
      <c r="AQ41" s="35">
        <f t="shared" si="14"/>
        <v>7.7499999999999999E-2</v>
      </c>
      <c r="AR41" s="5">
        <f t="shared" si="46"/>
        <v>17101.17414094078</v>
      </c>
      <c r="AS41" s="5">
        <f t="shared" si="47"/>
        <v>137643.87089981287</v>
      </c>
      <c r="AT41" s="5">
        <f t="shared" si="15"/>
        <v>582898.82585905911</v>
      </c>
      <c r="AU41" s="5">
        <f t="shared" si="16"/>
        <v>154745.04504075364</v>
      </c>
      <c r="AV41" s="150"/>
      <c r="AW41" s="2">
        <v>36</v>
      </c>
      <c r="AX41" s="118">
        <v>45931</v>
      </c>
      <c r="AY41" s="5">
        <f t="shared" si="48"/>
        <v>582639.27824259165</v>
      </c>
      <c r="AZ41" s="5">
        <f t="shared" si="49"/>
        <v>4195.2870513166654</v>
      </c>
      <c r="BA41" s="5">
        <f t="shared" si="17"/>
        <v>553.79156230046783</v>
      </c>
      <c r="BB41" s="35">
        <f t="shared" si="18"/>
        <v>1.1405854352371089E-2</v>
      </c>
      <c r="BC41" s="5">
        <f t="shared" si="19"/>
        <v>3641.4954890161976</v>
      </c>
      <c r="BD41" s="35">
        <f t="shared" si="20"/>
        <v>7.4999999999999997E-2</v>
      </c>
      <c r="BE41" s="5">
        <f t="shared" si="50"/>
        <v>17914.513319708753</v>
      </c>
      <c r="BF41" s="5">
        <f t="shared" si="51"/>
        <v>133115.82052769119</v>
      </c>
      <c r="BG41" s="5">
        <f t="shared" si="21"/>
        <v>582085.48668029113</v>
      </c>
      <c r="BH41" s="5">
        <f t="shared" si="22"/>
        <v>151030.33384739995</v>
      </c>
      <c r="BI41" s="150"/>
      <c r="BJ41" s="2">
        <v>36</v>
      </c>
      <c r="BK41" s="118">
        <v>45931</v>
      </c>
      <c r="BL41" s="5">
        <f t="shared" si="52"/>
        <v>581817.97715809289</v>
      </c>
      <c r="BM41" s="5">
        <f t="shared" si="53"/>
        <v>4093.0576803371496</v>
      </c>
      <c r="BN41" s="5">
        <f t="shared" si="23"/>
        <v>577.90740167367176</v>
      </c>
      <c r="BO41" s="35">
        <f t="shared" si="24"/>
        <v>1.1919344352262421E-2</v>
      </c>
      <c r="BP41" s="5">
        <f t="shared" si="25"/>
        <v>3515.1502786634778</v>
      </c>
      <c r="BQ41" s="35">
        <f t="shared" si="26"/>
        <v>7.2499999999999995E-2</v>
      </c>
      <c r="BR41" s="5">
        <f t="shared" si="54"/>
        <v>18759.930243581028</v>
      </c>
      <c r="BS41" s="5">
        <f t="shared" si="55"/>
        <v>128590.14624855635</v>
      </c>
      <c r="BT41" s="5">
        <f t="shared" si="27"/>
        <v>581240.06975641917</v>
      </c>
      <c r="BU41" s="5">
        <f t="shared" si="28"/>
        <v>147350.07649213739</v>
      </c>
      <c r="BV41" s="150"/>
      <c r="BW41" s="2">
        <v>36</v>
      </c>
      <c r="BX41" s="118">
        <v>45931</v>
      </c>
      <c r="BY41" s="5">
        <f t="shared" si="56"/>
        <v>580964.63328437309</v>
      </c>
      <c r="BZ41" s="5">
        <f t="shared" si="57"/>
        <v>3991.8149710750954</v>
      </c>
      <c r="CA41" s="5">
        <f t="shared" si="29"/>
        <v>602.85461024958568</v>
      </c>
      <c r="CB41" s="35">
        <f t="shared" si="30"/>
        <v>1.2452144086805322E-2</v>
      </c>
      <c r="CC41" s="5">
        <f t="shared" si="31"/>
        <v>3388.9603608255097</v>
      </c>
      <c r="CD41" s="35">
        <f t="shared" si="32"/>
        <v>7.0000000000000007E-2</v>
      </c>
      <c r="CE41" s="5">
        <f t="shared" si="58"/>
        <v>19638.221325876719</v>
      </c>
      <c r="CF41" s="5">
        <f t="shared" si="59"/>
        <v>124067.1176328267</v>
      </c>
      <c r="CG41" s="5">
        <f t="shared" si="33"/>
        <v>580361.77867412346</v>
      </c>
      <c r="CH41" s="5">
        <f t="shared" si="34"/>
        <v>143705.33895870342</v>
      </c>
    </row>
    <row r="42" spans="1:86" ht="14.25" customHeight="1">
      <c r="I42" s="150"/>
      <c r="J42" s="2">
        <v>37</v>
      </c>
      <c r="K42" s="118">
        <v>45962</v>
      </c>
      <c r="L42" s="5">
        <f t="shared" si="35"/>
        <v>584432.50303873653</v>
      </c>
      <c r="M42" s="5">
        <f t="shared" si="0"/>
        <v>4507.5996243055524</v>
      </c>
      <c r="N42" s="5">
        <f t="shared" si="1"/>
        <v>489.62616591423875</v>
      </c>
      <c r="O42" s="35">
        <f t="shared" si="2"/>
        <v>1.0053366232065011E-2</v>
      </c>
      <c r="P42" s="5">
        <f t="shared" si="3"/>
        <v>4017.9734583913137</v>
      </c>
      <c r="Q42" s="35">
        <f t="shared" si="4"/>
        <v>8.2500000000000004E-2</v>
      </c>
      <c r="R42" s="5">
        <f t="shared" si="36"/>
        <v>16057.123127177474</v>
      </c>
      <c r="S42" s="5">
        <f t="shared" si="37"/>
        <v>150724.06297212798</v>
      </c>
      <c r="T42" s="5">
        <f t="shared" si="38"/>
        <v>583942.87687282229</v>
      </c>
      <c r="U42" s="5">
        <f t="shared" si="39"/>
        <v>166781.18609930546</v>
      </c>
      <c r="V42" s="150"/>
      <c r="W42" s="2">
        <v>37</v>
      </c>
      <c r="X42" s="118">
        <v>45962</v>
      </c>
      <c r="Y42" s="5">
        <f t="shared" si="40"/>
        <v>583680.89344642858</v>
      </c>
      <c r="Z42" s="5">
        <f t="shared" si="41"/>
        <v>4402.5874432762648</v>
      </c>
      <c r="AA42" s="5">
        <f t="shared" si="5"/>
        <v>511.38148696674079</v>
      </c>
      <c r="AB42" s="35">
        <f t="shared" si="6"/>
        <v>1.0513583556533047E-2</v>
      </c>
      <c r="AC42" s="5">
        <f t="shared" si="7"/>
        <v>3891.205956309524</v>
      </c>
      <c r="AD42" s="35">
        <f t="shared" si="8"/>
        <v>0.08</v>
      </c>
      <c r="AE42" s="5">
        <f t="shared" si="42"/>
        <v>16830.48804053801</v>
      </c>
      <c r="AF42" s="5">
        <f t="shared" si="43"/>
        <v>146065.2473606838</v>
      </c>
      <c r="AG42" s="5">
        <f t="shared" si="9"/>
        <v>583169.51195946184</v>
      </c>
      <c r="AH42" s="5">
        <f t="shared" si="10"/>
        <v>162895.73540122181</v>
      </c>
      <c r="AI42" s="150"/>
      <c r="AJ42" s="2">
        <v>37</v>
      </c>
      <c r="AK42" s="118">
        <v>45962</v>
      </c>
      <c r="AL42" s="5">
        <f t="shared" si="44"/>
        <v>582898.82585905911</v>
      </c>
      <c r="AM42" s="5">
        <f t="shared" si="45"/>
        <v>4298.4734733542682</v>
      </c>
      <c r="AN42" s="5">
        <f t="shared" si="11"/>
        <v>533.91855634784497</v>
      </c>
      <c r="AO42" s="35">
        <f t="shared" si="12"/>
        <v>1.0991654798294812E-2</v>
      </c>
      <c r="AP42" s="5">
        <f t="shared" si="13"/>
        <v>3764.5549170064232</v>
      </c>
      <c r="AQ42" s="35">
        <f t="shared" si="14"/>
        <v>7.7499999999999999E-2</v>
      </c>
      <c r="AR42" s="5">
        <f t="shared" si="46"/>
        <v>17635.092697288626</v>
      </c>
      <c r="AS42" s="5">
        <f t="shared" si="47"/>
        <v>141408.4258168193</v>
      </c>
      <c r="AT42" s="5">
        <f t="shared" si="15"/>
        <v>582364.90730271128</v>
      </c>
      <c r="AU42" s="5">
        <f t="shared" si="16"/>
        <v>159043.51851410794</v>
      </c>
      <c r="AV42" s="150"/>
      <c r="AW42" s="2">
        <v>37</v>
      </c>
      <c r="AX42" s="118">
        <v>45962</v>
      </c>
      <c r="AY42" s="5">
        <f t="shared" si="48"/>
        <v>582085.48668029113</v>
      </c>
      <c r="AZ42" s="5">
        <f t="shared" si="49"/>
        <v>4195.2870513166654</v>
      </c>
      <c r="BA42" s="5">
        <f t="shared" si="17"/>
        <v>557.2527595648462</v>
      </c>
      <c r="BB42" s="35">
        <f t="shared" si="18"/>
        <v>1.1488060203863129E-2</v>
      </c>
      <c r="BC42" s="5">
        <f t="shared" si="19"/>
        <v>3638.0342917518192</v>
      </c>
      <c r="BD42" s="35">
        <f t="shared" si="20"/>
        <v>7.4999999999999997E-2</v>
      </c>
      <c r="BE42" s="5">
        <f t="shared" si="50"/>
        <v>18471.766079273599</v>
      </c>
      <c r="BF42" s="5">
        <f t="shared" si="51"/>
        <v>136753.85481944302</v>
      </c>
      <c r="BG42" s="5">
        <f t="shared" si="21"/>
        <v>581528.23392072623</v>
      </c>
      <c r="BH42" s="5">
        <f t="shared" si="22"/>
        <v>155225.62089871662</v>
      </c>
      <c r="BI42" s="150"/>
      <c r="BJ42" s="2">
        <v>37</v>
      </c>
      <c r="BK42" s="118">
        <v>45962</v>
      </c>
      <c r="BL42" s="5">
        <f t="shared" si="52"/>
        <v>581240.06975641917</v>
      </c>
      <c r="BM42" s="5">
        <f t="shared" si="53"/>
        <v>4093.0576803371496</v>
      </c>
      <c r="BN42" s="5">
        <f t="shared" si="23"/>
        <v>581.39892555878396</v>
      </c>
      <c r="BO42" s="35">
        <f t="shared" si="24"/>
        <v>1.2003279659692381E-2</v>
      </c>
      <c r="BP42" s="5">
        <f t="shared" si="25"/>
        <v>3511.6587547783656</v>
      </c>
      <c r="BQ42" s="35">
        <f t="shared" si="26"/>
        <v>7.2499999999999995E-2</v>
      </c>
      <c r="BR42" s="5">
        <f t="shared" si="54"/>
        <v>19341.329169139812</v>
      </c>
      <c r="BS42" s="5">
        <f t="shared" si="55"/>
        <v>132101.80500333471</v>
      </c>
      <c r="BT42" s="5">
        <f t="shared" si="27"/>
        <v>580658.67083086038</v>
      </c>
      <c r="BU42" s="5">
        <f t="shared" si="28"/>
        <v>151443.13417247453</v>
      </c>
      <c r="BV42" s="150"/>
      <c r="BW42" s="2">
        <v>37</v>
      </c>
      <c r="BX42" s="118">
        <v>45962</v>
      </c>
      <c r="BY42" s="5">
        <f t="shared" si="56"/>
        <v>580361.77867412346</v>
      </c>
      <c r="BZ42" s="5">
        <f t="shared" si="57"/>
        <v>3991.8149710750954</v>
      </c>
      <c r="CA42" s="5">
        <f t="shared" si="29"/>
        <v>606.37126214270847</v>
      </c>
      <c r="CB42" s="35">
        <f t="shared" si="30"/>
        <v>1.25377917931399E-2</v>
      </c>
      <c r="CC42" s="5">
        <f t="shared" si="31"/>
        <v>3385.4437089323869</v>
      </c>
      <c r="CD42" s="35">
        <f t="shared" si="32"/>
        <v>7.0000000000000007E-2</v>
      </c>
      <c r="CE42" s="5">
        <f t="shared" si="58"/>
        <v>20244.592588019426</v>
      </c>
      <c r="CF42" s="5">
        <f t="shared" si="59"/>
        <v>127452.56134175909</v>
      </c>
      <c r="CG42" s="5">
        <f t="shared" si="33"/>
        <v>579755.40741198079</v>
      </c>
      <c r="CH42" s="5">
        <f t="shared" si="34"/>
        <v>147697.15392977852</v>
      </c>
    </row>
    <row r="43" spans="1:86" ht="14.25" customHeight="1">
      <c r="I43" s="150"/>
      <c r="J43" s="2">
        <v>38</v>
      </c>
      <c r="K43" s="118">
        <v>45992</v>
      </c>
      <c r="L43" s="5">
        <f t="shared" si="35"/>
        <v>583942.87687282229</v>
      </c>
      <c r="M43" s="5">
        <f t="shared" si="0"/>
        <v>4507.5996243055524</v>
      </c>
      <c r="N43" s="5">
        <f t="shared" si="1"/>
        <v>492.99234580489929</v>
      </c>
      <c r="O43" s="35">
        <f t="shared" si="2"/>
        <v>1.0130970654767016E-2</v>
      </c>
      <c r="P43" s="5">
        <f t="shared" si="3"/>
        <v>4014.6072785006531</v>
      </c>
      <c r="Q43" s="35">
        <f t="shared" si="4"/>
        <v>8.2500000000000004E-2</v>
      </c>
      <c r="R43" s="5">
        <f t="shared" si="36"/>
        <v>16550.115472982372</v>
      </c>
      <c r="S43" s="5">
        <f t="shared" si="37"/>
        <v>154738.67025062864</v>
      </c>
      <c r="T43" s="5">
        <f t="shared" si="38"/>
        <v>583449.88452701736</v>
      </c>
      <c r="U43" s="5">
        <f t="shared" si="39"/>
        <v>171288.78572361101</v>
      </c>
      <c r="V43" s="150"/>
      <c r="W43" s="2">
        <v>38</v>
      </c>
      <c r="X43" s="118">
        <v>45992</v>
      </c>
      <c r="Y43" s="5">
        <f t="shared" si="40"/>
        <v>583169.51195946184</v>
      </c>
      <c r="Z43" s="5">
        <f t="shared" si="41"/>
        <v>4402.5874432762648</v>
      </c>
      <c r="AA43" s="5">
        <f t="shared" si="5"/>
        <v>514.79069687985248</v>
      </c>
      <c r="AB43" s="35">
        <f t="shared" si="6"/>
        <v>1.0592954939982611E-2</v>
      </c>
      <c r="AC43" s="5">
        <f t="shared" si="7"/>
        <v>3887.7967463964123</v>
      </c>
      <c r="AD43" s="35">
        <f t="shared" si="8"/>
        <v>0.08</v>
      </c>
      <c r="AE43" s="5">
        <f t="shared" si="42"/>
        <v>17345.278737417862</v>
      </c>
      <c r="AF43" s="5">
        <f t="shared" si="43"/>
        <v>149953.0441070802</v>
      </c>
      <c r="AG43" s="5">
        <f t="shared" si="9"/>
        <v>582654.721262582</v>
      </c>
      <c r="AH43" s="5">
        <f t="shared" si="10"/>
        <v>167298.32284449806</v>
      </c>
      <c r="AI43" s="150"/>
      <c r="AJ43" s="2">
        <v>38</v>
      </c>
      <c r="AK43" s="118">
        <v>45992</v>
      </c>
      <c r="AL43" s="5">
        <f t="shared" si="44"/>
        <v>582364.90730271128</v>
      </c>
      <c r="AM43" s="5">
        <f t="shared" si="45"/>
        <v>4298.4734733542682</v>
      </c>
      <c r="AN43" s="5">
        <f t="shared" si="11"/>
        <v>537.36678035759132</v>
      </c>
      <c r="AO43" s="35">
        <f t="shared" si="12"/>
        <v>1.1072784921326378E-2</v>
      </c>
      <c r="AP43" s="5">
        <f t="shared" si="13"/>
        <v>3761.1066929966769</v>
      </c>
      <c r="AQ43" s="35">
        <f t="shared" si="14"/>
        <v>7.7499999999999999E-2</v>
      </c>
      <c r="AR43" s="5">
        <f t="shared" si="46"/>
        <v>18172.459477646218</v>
      </c>
      <c r="AS43" s="5">
        <f t="shared" si="47"/>
        <v>145169.532509816</v>
      </c>
      <c r="AT43" s="5">
        <f t="shared" si="15"/>
        <v>581827.54052235372</v>
      </c>
      <c r="AU43" s="5">
        <f t="shared" si="16"/>
        <v>163341.99198746221</v>
      </c>
      <c r="AV43" s="150"/>
      <c r="AW43" s="2">
        <v>38</v>
      </c>
      <c r="AX43" s="118">
        <v>45992</v>
      </c>
      <c r="AY43" s="5">
        <f t="shared" si="48"/>
        <v>581528.23392072623</v>
      </c>
      <c r="AZ43" s="5">
        <f t="shared" si="49"/>
        <v>4195.2870513166654</v>
      </c>
      <c r="BA43" s="5">
        <f t="shared" si="17"/>
        <v>560.73558931212665</v>
      </c>
      <c r="BB43" s="35">
        <f t="shared" si="18"/>
        <v>1.1570937882721601E-2</v>
      </c>
      <c r="BC43" s="5">
        <f t="shared" si="19"/>
        <v>3634.5514620045387</v>
      </c>
      <c r="BD43" s="35">
        <f t="shared" si="20"/>
        <v>7.4999999999999997E-2</v>
      </c>
      <c r="BE43" s="5">
        <f t="shared" si="50"/>
        <v>19032.501668585726</v>
      </c>
      <c r="BF43" s="5">
        <f t="shared" si="51"/>
        <v>140388.40628144756</v>
      </c>
      <c r="BG43" s="5">
        <f t="shared" si="21"/>
        <v>580967.49833141407</v>
      </c>
      <c r="BH43" s="5">
        <f t="shared" si="22"/>
        <v>159420.90795003329</v>
      </c>
      <c r="BI43" s="150"/>
      <c r="BJ43" s="2">
        <v>38</v>
      </c>
      <c r="BK43" s="118">
        <v>45992</v>
      </c>
      <c r="BL43" s="5">
        <f t="shared" si="52"/>
        <v>580658.67083086038</v>
      </c>
      <c r="BM43" s="5">
        <f t="shared" si="53"/>
        <v>4093.0576803371496</v>
      </c>
      <c r="BN43" s="5">
        <f t="shared" si="23"/>
        <v>584.91154406736814</v>
      </c>
      <c r="BO43" s="35">
        <f t="shared" si="24"/>
        <v>1.2087890668652321E-2</v>
      </c>
      <c r="BP43" s="5">
        <f t="shared" si="25"/>
        <v>3508.1461362697814</v>
      </c>
      <c r="BQ43" s="35">
        <f t="shared" si="26"/>
        <v>7.2499999999999995E-2</v>
      </c>
      <c r="BR43" s="5">
        <f t="shared" si="54"/>
        <v>19926.240713207178</v>
      </c>
      <c r="BS43" s="5">
        <f t="shared" si="55"/>
        <v>135609.9511396045</v>
      </c>
      <c r="BT43" s="5">
        <f t="shared" si="27"/>
        <v>580073.75928679307</v>
      </c>
      <c r="BU43" s="5">
        <f t="shared" si="28"/>
        <v>155536.19185281167</v>
      </c>
      <c r="BV43" s="150"/>
      <c r="BW43" s="2">
        <v>38</v>
      </c>
      <c r="BX43" s="118">
        <v>45992</v>
      </c>
      <c r="BY43" s="5">
        <f t="shared" si="56"/>
        <v>579755.40741198079</v>
      </c>
      <c r="BZ43" s="5">
        <f t="shared" si="57"/>
        <v>3991.8149710750954</v>
      </c>
      <c r="CA43" s="5">
        <f t="shared" si="29"/>
        <v>609.90842783854077</v>
      </c>
      <c r="CB43" s="35">
        <f t="shared" si="30"/>
        <v>1.2624118793016439E-2</v>
      </c>
      <c r="CC43" s="5">
        <f t="shared" si="31"/>
        <v>3381.9065432365546</v>
      </c>
      <c r="CD43" s="35">
        <f t="shared" si="32"/>
        <v>7.0000000000000007E-2</v>
      </c>
      <c r="CE43" s="5">
        <f t="shared" si="58"/>
        <v>20854.501015857968</v>
      </c>
      <c r="CF43" s="5">
        <f t="shared" si="59"/>
        <v>130834.46788499565</v>
      </c>
      <c r="CG43" s="5">
        <f t="shared" si="33"/>
        <v>579145.49898414221</v>
      </c>
      <c r="CH43" s="5">
        <f t="shared" si="34"/>
        <v>151688.96890085362</v>
      </c>
    </row>
    <row r="44" spans="1:86" ht="14.25" customHeight="1">
      <c r="I44" s="150"/>
      <c r="J44" s="2">
        <v>39</v>
      </c>
      <c r="K44" s="118">
        <v>46023</v>
      </c>
      <c r="L44" s="5">
        <f t="shared" si="35"/>
        <v>583449.88452701736</v>
      </c>
      <c r="M44" s="5">
        <f t="shared" si="0"/>
        <v>4507.5996243055524</v>
      </c>
      <c r="N44" s="5">
        <f t="shared" si="1"/>
        <v>496.3816681823082</v>
      </c>
      <c r="O44" s="35">
        <f t="shared" si="2"/>
        <v>1.0209240204094807E-2</v>
      </c>
      <c r="P44" s="5">
        <f t="shared" si="3"/>
        <v>4011.2179561232442</v>
      </c>
      <c r="Q44" s="35">
        <f t="shared" si="4"/>
        <v>8.2500000000000004E-2</v>
      </c>
      <c r="R44" s="5">
        <f t="shared" si="36"/>
        <v>17046.49714116468</v>
      </c>
      <c r="S44" s="5">
        <f t="shared" si="37"/>
        <v>158749.88820675187</v>
      </c>
      <c r="T44" s="5">
        <f t="shared" si="38"/>
        <v>582953.50285883504</v>
      </c>
      <c r="U44" s="5">
        <f t="shared" si="39"/>
        <v>175796.38534791654</v>
      </c>
      <c r="V44" s="150"/>
      <c r="W44" s="2">
        <v>39</v>
      </c>
      <c r="X44" s="118">
        <v>46023</v>
      </c>
      <c r="Y44" s="5">
        <f t="shared" si="40"/>
        <v>582654.721262582</v>
      </c>
      <c r="Z44" s="5">
        <f t="shared" si="41"/>
        <v>4402.5874432762648</v>
      </c>
      <c r="AA44" s="5">
        <f t="shared" si="5"/>
        <v>518.22263485905114</v>
      </c>
      <c r="AB44" s="35">
        <f t="shared" si="6"/>
        <v>1.0672996186889348E-2</v>
      </c>
      <c r="AC44" s="5">
        <f t="shared" si="7"/>
        <v>3884.3648084172137</v>
      </c>
      <c r="AD44" s="35">
        <f t="shared" si="8"/>
        <v>0.08</v>
      </c>
      <c r="AE44" s="5">
        <f t="shared" si="42"/>
        <v>17863.501372276914</v>
      </c>
      <c r="AF44" s="5">
        <f t="shared" si="43"/>
        <v>153837.40891549742</v>
      </c>
      <c r="AG44" s="5">
        <f t="shared" si="9"/>
        <v>582136.49862772296</v>
      </c>
      <c r="AH44" s="5">
        <f t="shared" si="10"/>
        <v>171700.91028777434</v>
      </c>
      <c r="AI44" s="150"/>
      <c r="AJ44" s="2">
        <v>39</v>
      </c>
      <c r="AK44" s="118">
        <v>46023</v>
      </c>
      <c r="AL44" s="5">
        <f t="shared" si="44"/>
        <v>581827.54052235372</v>
      </c>
      <c r="AM44" s="5">
        <f t="shared" si="45"/>
        <v>4298.4734733542682</v>
      </c>
      <c r="AN44" s="5">
        <f t="shared" si="11"/>
        <v>540.83727414740042</v>
      </c>
      <c r="AO44" s="35">
        <f t="shared" si="12"/>
        <v>1.1154589354677441E-2</v>
      </c>
      <c r="AP44" s="5">
        <f t="shared" si="13"/>
        <v>3757.6361992068678</v>
      </c>
      <c r="AQ44" s="35">
        <f t="shared" si="14"/>
        <v>7.7499999999999999E-2</v>
      </c>
      <c r="AR44" s="5">
        <f t="shared" si="46"/>
        <v>18713.296751793619</v>
      </c>
      <c r="AS44" s="5">
        <f t="shared" si="47"/>
        <v>148927.16870902287</v>
      </c>
      <c r="AT44" s="5">
        <f t="shared" si="15"/>
        <v>581286.70324820629</v>
      </c>
      <c r="AU44" s="5">
        <f t="shared" si="16"/>
        <v>167640.46546081649</v>
      </c>
      <c r="AV44" s="150"/>
      <c r="AW44" s="2">
        <v>39</v>
      </c>
      <c r="AX44" s="118">
        <v>46023</v>
      </c>
      <c r="AY44" s="5">
        <f t="shared" si="48"/>
        <v>580967.49833141407</v>
      </c>
      <c r="AZ44" s="5">
        <f t="shared" si="49"/>
        <v>4195.2870513166654</v>
      </c>
      <c r="BA44" s="5">
        <f t="shared" si="17"/>
        <v>564.24018674532772</v>
      </c>
      <c r="BB44" s="35">
        <f t="shared" si="18"/>
        <v>1.1654494030028283E-2</v>
      </c>
      <c r="BC44" s="5">
        <f t="shared" si="19"/>
        <v>3631.0468645713377</v>
      </c>
      <c r="BD44" s="35">
        <f t="shared" si="20"/>
        <v>7.4999999999999997E-2</v>
      </c>
      <c r="BE44" s="5">
        <f t="shared" si="50"/>
        <v>19596.741855331053</v>
      </c>
      <c r="BF44" s="5">
        <f t="shared" si="51"/>
        <v>144019.4531460189</v>
      </c>
      <c r="BG44" s="5">
        <f t="shared" si="21"/>
        <v>580403.25814466877</v>
      </c>
      <c r="BH44" s="5">
        <f t="shared" si="22"/>
        <v>163616.19500134996</v>
      </c>
      <c r="BI44" s="150"/>
      <c r="BJ44" s="2">
        <v>39</v>
      </c>
      <c r="BK44" s="118">
        <v>46023</v>
      </c>
      <c r="BL44" s="5">
        <f t="shared" si="52"/>
        <v>580073.75928679307</v>
      </c>
      <c r="BM44" s="5">
        <f t="shared" si="53"/>
        <v>4093.0576803371496</v>
      </c>
      <c r="BN44" s="5">
        <f t="shared" si="23"/>
        <v>588.44538464610832</v>
      </c>
      <c r="BO44" s="35">
        <f t="shared" si="24"/>
        <v>1.2173184017900239E-2</v>
      </c>
      <c r="BP44" s="5">
        <f t="shared" si="25"/>
        <v>3504.6122956910413</v>
      </c>
      <c r="BQ44" s="35">
        <f t="shared" si="26"/>
        <v>7.2499999999999995E-2</v>
      </c>
      <c r="BR44" s="5">
        <f t="shared" si="54"/>
        <v>20514.686097853286</v>
      </c>
      <c r="BS44" s="5">
        <f t="shared" si="55"/>
        <v>139114.56343529554</v>
      </c>
      <c r="BT44" s="5">
        <f t="shared" si="27"/>
        <v>579485.313902147</v>
      </c>
      <c r="BU44" s="5">
        <f t="shared" si="28"/>
        <v>159629.24953314883</v>
      </c>
      <c r="BV44" s="150"/>
      <c r="BW44" s="2">
        <v>39</v>
      </c>
      <c r="BX44" s="118">
        <v>46023</v>
      </c>
      <c r="BY44" s="5">
        <f t="shared" si="56"/>
        <v>579145.49898414221</v>
      </c>
      <c r="BZ44" s="5">
        <f t="shared" si="57"/>
        <v>3991.8149710750954</v>
      </c>
      <c r="CA44" s="5">
        <f t="shared" si="29"/>
        <v>613.46622700093258</v>
      </c>
      <c r="CB44" s="35">
        <f t="shared" si="30"/>
        <v>1.271113172238046E-2</v>
      </c>
      <c r="CC44" s="5">
        <f t="shared" si="31"/>
        <v>3378.3487440741628</v>
      </c>
      <c r="CD44" s="35">
        <f t="shared" si="32"/>
        <v>7.0000000000000007E-2</v>
      </c>
      <c r="CE44" s="5">
        <f t="shared" si="58"/>
        <v>21467.9672428589</v>
      </c>
      <c r="CF44" s="5">
        <f t="shared" si="59"/>
        <v>134212.81662906983</v>
      </c>
      <c r="CG44" s="5">
        <f t="shared" si="33"/>
        <v>578532.03275714128</v>
      </c>
      <c r="CH44" s="5">
        <f t="shared" si="34"/>
        <v>155680.78387192872</v>
      </c>
    </row>
    <row r="45" spans="1:86" ht="14.25" customHeight="1">
      <c r="I45" s="150"/>
      <c r="J45" s="2">
        <v>40</v>
      </c>
      <c r="K45" s="118">
        <v>46054</v>
      </c>
      <c r="L45" s="5">
        <f t="shared" si="35"/>
        <v>582953.50285883504</v>
      </c>
      <c r="M45" s="5">
        <f t="shared" si="0"/>
        <v>4507.5996243055524</v>
      </c>
      <c r="N45" s="5">
        <f t="shared" si="1"/>
        <v>499.79429215106165</v>
      </c>
      <c r="O45" s="35">
        <f t="shared" si="2"/>
        <v>1.0288181606938677E-2</v>
      </c>
      <c r="P45" s="5">
        <f t="shared" si="3"/>
        <v>4007.8053321544908</v>
      </c>
      <c r="Q45" s="35">
        <f t="shared" si="4"/>
        <v>8.2500000000000004E-2</v>
      </c>
      <c r="R45" s="5">
        <f t="shared" si="36"/>
        <v>17546.291433315742</v>
      </c>
      <c r="S45" s="5">
        <f t="shared" si="37"/>
        <v>162757.69353890637</v>
      </c>
      <c r="T45" s="5">
        <f t="shared" si="38"/>
        <v>582453.70856668393</v>
      </c>
      <c r="U45" s="5">
        <f t="shared" si="39"/>
        <v>180303.98497222213</v>
      </c>
      <c r="V45" s="150"/>
      <c r="W45" s="2">
        <v>40</v>
      </c>
      <c r="X45" s="118">
        <v>46054</v>
      </c>
      <c r="Y45" s="5">
        <f t="shared" si="40"/>
        <v>582136.49862772296</v>
      </c>
      <c r="Z45" s="5">
        <f t="shared" si="41"/>
        <v>4402.5874432762648</v>
      </c>
      <c r="AA45" s="5">
        <f t="shared" si="5"/>
        <v>521.67745242477804</v>
      </c>
      <c r="AB45" s="35">
        <f t="shared" si="6"/>
        <v>1.0753714023866243E-2</v>
      </c>
      <c r="AC45" s="5">
        <f t="shared" si="7"/>
        <v>3880.9099908514868</v>
      </c>
      <c r="AD45" s="35">
        <f t="shared" si="8"/>
        <v>0.08</v>
      </c>
      <c r="AE45" s="5">
        <f t="shared" si="42"/>
        <v>18385.178824701692</v>
      </c>
      <c r="AF45" s="5">
        <f t="shared" si="43"/>
        <v>157718.3189063489</v>
      </c>
      <c r="AG45" s="5">
        <f t="shared" si="9"/>
        <v>581614.82117529819</v>
      </c>
      <c r="AH45" s="5">
        <f t="shared" si="10"/>
        <v>176103.49773105059</v>
      </c>
      <c r="AI45" s="150"/>
      <c r="AJ45" s="2">
        <v>40</v>
      </c>
      <c r="AK45" s="118">
        <v>46054</v>
      </c>
      <c r="AL45" s="5">
        <f t="shared" si="44"/>
        <v>581286.70324820629</v>
      </c>
      <c r="AM45" s="5">
        <f t="shared" si="45"/>
        <v>4298.4734733542682</v>
      </c>
      <c r="AN45" s="5">
        <f t="shared" si="11"/>
        <v>544.33018154293586</v>
      </c>
      <c r="AO45" s="35">
        <f t="shared" si="12"/>
        <v>1.12370748238604E-2</v>
      </c>
      <c r="AP45" s="5">
        <f t="shared" si="13"/>
        <v>3754.1432918113323</v>
      </c>
      <c r="AQ45" s="35">
        <f t="shared" si="14"/>
        <v>7.7499999999999999E-2</v>
      </c>
      <c r="AR45" s="5">
        <f t="shared" si="46"/>
        <v>19257.626933336556</v>
      </c>
      <c r="AS45" s="5">
        <f t="shared" si="47"/>
        <v>152681.31200083421</v>
      </c>
      <c r="AT45" s="5">
        <f t="shared" si="15"/>
        <v>580742.37306666339</v>
      </c>
      <c r="AU45" s="5">
        <f t="shared" si="16"/>
        <v>171938.93893417076</v>
      </c>
      <c r="AV45" s="150"/>
      <c r="AW45" s="2">
        <v>40</v>
      </c>
      <c r="AX45" s="118">
        <v>46054</v>
      </c>
      <c r="AY45" s="5">
        <f t="shared" si="48"/>
        <v>580403.25814466877</v>
      </c>
      <c r="AZ45" s="5">
        <f t="shared" si="49"/>
        <v>4195.2870513166654</v>
      </c>
      <c r="BA45" s="5">
        <f t="shared" si="17"/>
        <v>567.76668791248585</v>
      </c>
      <c r="BB45" s="35">
        <f t="shared" si="18"/>
        <v>1.1738735369489606E-2</v>
      </c>
      <c r="BC45" s="5">
        <f t="shared" si="19"/>
        <v>3627.5203634041795</v>
      </c>
      <c r="BD45" s="35">
        <f t="shared" si="20"/>
        <v>7.4999999999999997E-2</v>
      </c>
      <c r="BE45" s="5">
        <f t="shared" si="50"/>
        <v>20164.508543243537</v>
      </c>
      <c r="BF45" s="5">
        <f t="shared" si="51"/>
        <v>147646.97350942309</v>
      </c>
      <c r="BG45" s="5">
        <f t="shared" si="21"/>
        <v>579835.49145675625</v>
      </c>
      <c r="BH45" s="5">
        <f t="shared" si="22"/>
        <v>167811.48205266663</v>
      </c>
      <c r="BI45" s="150"/>
      <c r="BJ45" s="2">
        <v>40</v>
      </c>
      <c r="BK45" s="118">
        <v>46054</v>
      </c>
      <c r="BL45" s="5">
        <f t="shared" si="52"/>
        <v>579485.313902147</v>
      </c>
      <c r="BM45" s="5">
        <f t="shared" si="53"/>
        <v>4093.0576803371496</v>
      </c>
      <c r="BN45" s="5">
        <f t="shared" si="23"/>
        <v>592.00057551167811</v>
      </c>
      <c r="BO45" s="35">
        <f t="shared" si="24"/>
        <v>1.2259166428745309E-2</v>
      </c>
      <c r="BP45" s="5">
        <f t="shared" si="25"/>
        <v>3501.0571048254715</v>
      </c>
      <c r="BQ45" s="35">
        <f t="shared" si="26"/>
        <v>7.2499999999999995E-2</v>
      </c>
      <c r="BR45" s="5">
        <f t="shared" si="54"/>
        <v>21106.686673364966</v>
      </c>
      <c r="BS45" s="5">
        <f t="shared" si="55"/>
        <v>142615.62054012102</v>
      </c>
      <c r="BT45" s="5">
        <f t="shared" si="27"/>
        <v>578893.31332663528</v>
      </c>
      <c r="BU45" s="5">
        <f t="shared" si="28"/>
        <v>163722.307213486</v>
      </c>
      <c r="BV45" s="150"/>
      <c r="BW45" s="2">
        <v>40</v>
      </c>
      <c r="BX45" s="118">
        <v>46054</v>
      </c>
      <c r="BY45" s="5">
        <f t="shared" si="56"/>
        <v>578532.03275714128</v>
      </c>
      <c r="BZ45" s="5">
        <f t="shared" si="57"/>
        <v>3991.8149710750954</v>
      </c>
      <c r="CA45" s="5">
        <f t="shared" si="29"/>
        <v>617.04477999177107</v>
      </c>
      <c r="CB45" s="35">
        <f t="shared" si="30"/>
        <v>1.2798837299661784E-2</v>
      </c>
      <c r="CC45" s="5">
        <f t="shared" si="31"/>
        <v>3374.7701910833243</v>
      </c>
      <c r="CD45" s="35">
        <f t="shared" si="32"/>
        <v>7.0000000000000007E-2</v>
      </c>
      <c r="CE45" s="5">
        <f t="shared" si="58"/>
        <v>22085.012022850671</v>
      </c>
      <c r="CF45" s="5">
        <f t="shared" si="59"/>
        <v>137587.58682015314</v>
      </c>
      <c r="CG45" s="5">
        <f t="shared" si="33"/>
        <v>577914.98797714955</v>
      </c>
      <c r="CH45" s="5">
        <f t="shared" si="34"/>
        <v>159672.5988430038</v>
      </c>
    </row>
    <row r="46" spans="1:86" ht="14.25" customHeight="1">
      <c r="I46" s="150"/>
      <c r="J46" s="2">
        <v>41</v>
      </c>
      <c r="K46" s="118">
        <v>46082</v>
      </c>
      <c r="L46" s="5">
        <f t="shared" si="35"/>
        <v>582453.70856668393</v>
      </c>
      <c r="M46" s="5">
        <f t="shared" si="0"/>
        <v>4507.5996243055524</v>
      </c>
      <c r="N46" s="5">
        <f t="shared" si="1"/>
        <v>503.23037790960052</v>
      </c>
      <c r="O46" s="35">
        <f t="shared" si="2"/>
        <v>1.0367801674360598E-2</v>
      </c>
      <c r="P46" s="5">
        <f t="shared" si="3"/>
        <v>4004.3692463959519</v>
      </c>
      <c r="Q46" s="35">
        <f t="shared" si="4"/>
        <v>8.2500000000000004E-2</v>
      </c>
      <c r="R46" s="5">
        <f t="shared" si="36"/>
        <v>18049.521811225342</v>
      </c>
      <c r="S46" s="5">
        <f t="shared" si="37"/>
        <v>166762.06278530232</v>
      </c>
      <c r="T46" s="5">
        <f t="shared" si="38"/>
        <v>581950.47818877432</v>
      </c>
      <c r="U46" s="5">
        <f t="shared" si="39"/>
        <v>184811.58459652765</v>
      </c>
      <c r="V46" s="150"/>
      <c r="W46" s="2">
        <v>41</v>
      </c>
      <c r="X46" s="118">
        <v>46082</v>
      </c>
      <c r="Y46" s="5">
        <f t="shared" si="40"/>
        <v>581614.82117529819</v>
      </c>
      <c r="Z46" s="5">
        <f t="shared" si="41"/>
        <v>4402.5874432762648</v>
      </c>
      <c r="AA46" s="5">
        <f t="shared" si="5"/>
        <v>525.15530210761017</v>
      </c>
      <c r="AB46" s="35">
        <f t="shared" si="6"/>
        <v>1.0835115261603599E-2</v>
      </c>
      <c r="AC46" s="5">
        <f t="shared" si="7"/>
        <v>3877.4321411686547</v>
      </c>
      <c r="AD46" s="35">
        <f t="shared" si="8"/>
        <v>0.08</v>
      </c>
      <c r="AE46" s="5">
        <f t="shared" si="42"/>
        <v>18910.334126809303</v>
      </c>
      <c r="AF46" s="5">
        <f t="shared" si="43"/>
        <v>161595.75104751755</v>
      </c>
      <c r="AG46" s="5">
        <f t="shared" si="9"/>
        <v>581089.66587319062</v>
      </c>
      <c r="AH46" s="5">
        <f t="shared" si="10"/>
        <v>180506.08517432684</v>
      </c>
      <c r="AI46" s="150"/>
      <c r="AJ46" s="2">
        <v>41</v>
      </c>
      <c r="AK46" s="118">
        <v>46082</v>
      </c>
      <c r="AL46" s="5">
        <f t="shared" si="44"/>
        <v>580742.37306666339</v>
      </c>
      <c r="AM46" s="5">
        <f t="shared" si="45"/>
        <v>4298.4734733542682</v>
      </c>
      <c r="AN46" s="5">
        <f t="shared" si="11"/>
        <v>547.84564729873364</v>
      </c>
      <c r="AO46" s="35">
        <f t="shared" si="12"/>
        <v>1.1320248138377457E-2</v>
      </c>
      <c r="AP46" s="5">
        <f t="shared" si="13"/>
        <v>3750.6278260555346</v>
      </c>
      <c r="AQ46" s="35">
        <f t="shared" si="14"/>
        <v>7.7499999999999999E-2</v>
      </c>
      <c r="AR46" s="5">
        <f t="shared" si="46"/>
        <v>19805.472580635291</v>
      </c>
      <c r="AS46" s="5">
        <f t="shared" si="47"/>
        <v>156431.93982688975</v>
      </c>
      <c r="AT46" s="5">
        <f t="shared" si="15"/>
        <v>580194.52741936466</v>
      </c>
      <c r="AU46" s="5">
        <f t="shared" si="16"/>
        <v>176237.41240752503</v>
      </c>
      <c r="AV46" s="150"/>
      <c r="AW46" s="2">
        <v>41</v>
      </c>
      <c r="AX46" s="118">
        <v>46082</v>
      </c>
      <c r="AY46" s="5">
        <f t="shared" si="48"/>
        <v>579835.49145675625</v>
      </c>
      <c r="AZ46" s="5">
        <f t="shared" si="49"/>
        <v>4195.2870513166654</v>
      </c>
      <c r="BA46" s="5">
        <f t="shared" si="17"/>
        <v>571.31522971193908</v>
      </c>
      <c r="BB46" s="35">
        <f t="shared" si="18"/>
        <v>1.1823668708721272E-2</v>
      </c>
      <c r="BC46" s="5">
        <f t="shared" si="19"/>
        <v>3623.9718216047263</v>
      </c>
      <c r="BD46" s="35">
        <f t="shared" si="20"/>
        <v>7.4999999999999997E-2</v>
      </c>
      <c r="BE46" s="5">
        <f t="shared" si="50"/>
        <v>20735.823772955475</v>
      </c>
      <c r="BF46" s="5">
        <f t="shared" si="51"/>
        <v>151270.94533102782</v>
      </c>
      <c r="BG46" s="5">
        <f t="shared" si="21"/>
        <v>579264.17622704431</v>
      </c>
      <c r="BH46" s="5">
        <f t="shared" si="22"/>
        <v>172006.7691039833</v>
      </c>
      <c r="BI46" s="150"/>
      <c r="BJ46" s="2">
        <v>41</v>
      </c>
      <c r="BK46" s="118">
        <v>46082</v>
      </c>
      <c r="BL46" s="5">
        <f t="shared" si="52"/>
        <v>578893.31332663528</v>
      </c>
      <c r="BM46" s="5">
        <f t="shared" si="53"/>
        <v>4093.0576803371496</v>
      </c>
      <c r="BN46" s="5">
        <f t="shared" si="23"/>
        <v>595.57724565539502</v>
      </c>
      <c r="BO46" s="35">
        <f t="shared" si="24"/>
        <v>1.2345844706332189E-2</v>
      </c>
      <c r="BP46" s="5">
        <f t="shared" si="25"/>
        <v>3497.4804346817546</v>
      </c>
      <c r="BQ46" s="35">
        <f t="shared" si="26"/>
        <v>7.2499999999999995E-2</v>
      </c>
      <c r="BR46" s="5">
        <f t="shared" si="54"/>
        <v>21702.263919020363</v>
      </c>
      <c r="BS46" s="5">
        <f t="shared" si="55"/>
        <v>146113.10097480277</v>
      </c>
      <c r="BT46" s="5">
        <f t="shared" si="27"/>
        <v>578297.73608097993</v>
      </c>
      <c r="BU46" s="5">
        <f t="shared" si="28"/>
        <v>167815.36489382313</v>
      </c>
      <c r="BV46" s="150"/>
      <c r="BW46" s="2">
        <v>41</v>
      </c>
      <c r="BX46" s="118">
        <v>46082</v>
      </c>
      <c r="BY46" s="5">
        <f t="shared" si="56"/>
        <v>577914.98797714955</v>
      </c>
      <c r="BZ46" s="5">
        <f t="shared" si="57"/>
        <v>3991.8149710750954</v>
      </c>
      <c r="CA46" s="5">
        <f t="shared" si="29"/>
        <v>620.64420787505605</v>
      </c>
      <c r="CB46" s="35">
        <f t="shared" si="30"/>
        <v>1.288724232705858E-2</v>
      </c>
      <c r="CC46" s="5">
        <f t="shared" si="31"/>
        <v>3371.1707632000393</v>
      </c>
      <c r="CD46" s="35">
        <f t="shared" si="32"/>
        <v>7.0000000000000007E-2</v>
      </c>
      <c r="CE46" s="5">
        <f t="shared" si="58"/>
        <v>22705.656230725726</v>
      </c>
      <c r="CF46" s="5">
        <f t="shared" si="59"/>
        <v>140958.75758335317</v>
      </c>
      <c r="CG46" s="5">
        <f t="shared" si="33"/>
        <v>577294.34376927454</v>
      </c>
      <c r="CH46" s="5">
        <f t="shared" si="34"/>
        <v>163664.4138140789</v>
      </c>
    </row>
    <row r="47" spans="1:86" ht="14.25" customHeight="1">
      <c r="I47" s="150"/>
      <c r="J47" s="2">
        <v>42</v>
      </c>
      <c r="K47" s="118">
        <v>46113</v>
      </c>
      <c r="L47" s="5">
        <f t="shared" si="35"/>
        <v>581950.47818877432</v>
      </c>
      <c r="M47" s="5">
        <f t="shared" si="0"/>
        <v>4507.5996243055524</v>
      </c>
      <c r="N47" s="5">
        <f t="shared" si="1"/>
        <v>506.6900867577292</v>
      </c>
      <c r="O47" s="35">
        <f t="shared" si="2"/>
        <v>1.0448107302904245E-2</v>
      </c>
      <c r="P47" s="5">
        <f t="shared" si="3"/>
        <v>4000.9095375478232</v>
      </c>
      <c r="Q47" s="35">
        <f t="shared" si="4"/>
        <v>8.2500000000000004E-2</v>
      </c>
      <c r="R47" s="5">
        <f t="shared" si="36"/>
        <v>18556.21189798307</v>
      </c>
      <c r="S47" s="5">
        <f t="shared" si="37"/>
        <v>170762.97232285014</v>
      </c>
      <c r="T47" s="5">
        <f t="shared" si="38"/>
        <v>581443.78810201655</v>
      </c>
      <c r="U47" s="5">
        <f t="shared" si="39"/>
        <v>189319.18422083321</v>
      </c>
      <c r="V47" s="150"/>
      <c r="W47" s="2">
        <v>42</v>
      </c>
      <c r="X47" s="118">
        <v>46113</v>
      </c>
      <c r="Y47" s="5">
        <f t="shared" si="40"/>
        <v>581089.66587319062</v>
      </c>
      <c r="Z47" s="5">
        <f t="shared" si="41"/>
        <v>4402.5874432762648</v>
      </c>
      <c r="AA47" s="5">
        <f t="shared" si="5"/>
        <v>528.65633745499372</v>
      </c>
      <c r="AB47" s="35">
        <f t="shared" si="6"/>
        <v>1.0917206796178559E-2</v>
      </c>
      <c r="AC47" s="5">
        <f t="shared" si="7"/>
        <v>3873.9311058212711</v>
      </c>
      <c r="AD47" s="35">
        <f t="shared" si="8"/>
        <v>0.08</v>
      </c>
      <c r="AE47" s="5">
        <f t="shared" si="42"/>
        <v>19438.990464264298</v>
      </c>
      <c r="AF47" s="5">
        <f t="shared" si="43"/>
        <v>165469.68215333883</v>
      </c>
      <c r="AG47" s="5">
        <f t="shared" si="9"/>
        <v>580561.00953573559</v>
      </c>
      <c r="AH47" s="5">
        <f t="shared" si="10"/>
        <v>184908.67261760312</v>
      </c>
      <c r="AI47" s="150"/>
      <c r="AJ47" s="2">
        <v>42</v>
      </c>
      <c r="AK47" s="118">
        <v>46113</v>
      </c>
      <c r="AL47" s="5">
        <f t="shared" si="44"/>
        <v>580194.52741936466</v>
      </c>
      <c r="AM47" s="5">
        <f t="shared" si="45"/>
        <v>4298.4734733542682</v>
      </c>
      <c r="AN47" s="5">
        <f t="shared" si="11"/>
        <v>551.38381710420481</v>
      </c>
      <c r="AO47" s="35">
        <f t="shared" si="12"/>
        <v>1.1404116193029817E-2</v>
      </c>
      <c r="AP47" s="5">
        <f t="shared" si="13"/>
        <v>3747.0896562500634</v>
      </c>
      <c r="AQ47" s="35">
        <f t="shared" si="14"/>
        <v>7.7499999999999999E-2</v>
      </c>
      <c r="AR47" s="5">
        <f t="shared" si="46"/>
        <v>20356.856397739495</v>
      </c>
      <c r="AS47" s="5">
        <f t="shared" si="47"/>
        <v>160179.02948313981</v>
      </c>
      <c r="AT47" s="5">
        <f t="shared" si="15"/>
        <v>579643.1436022605</v>
      </c>
      <c r="AU47" s="5">
        <f t="shared" si="16"/>
        <v>180535.8858808793</v>
      </c>
      <c r="AV47" s="150"/>
      <c r="AW47" s="2">
        <v>42</v>
      </c>
      <c r="AX47" s="118">
        <v>46113</v>
      </c>
      <c r="AY47" s="5">
        <f t="shared" si="48"/>
        <v>579264.17622704431</v>
      </c>
      <c r="AZ47" s="5">
        <f t="shared" si="49"/>
        <v>4195.2870513166654</v>
      </c>
      <c r="BA47" s="5">
        <f t="shared" si="17"/>
        <v>574.88594989763851</v>
      </c>
      <c r="BB47" s="35">
        <f t="shared" si="18"/>
        <v>1.1909300940556908E-2</v>
      </c>
      <c r="BC47" s="5">
        <f t="shared" si="19"/>
        <v>3620.4011014190269</v>
      </c>
      <c r="BD47" s="35">
        <f t="shared" si="20"/>
        <v>7.4999999999999997E-2</v>
      </c>
      <c r="BE47" s="5">
        <f t="shared" si="50"/>
        <v>21310.709722853113</v>
      </c>
      <c r="BF47" s="5">
        <f t="shared" si="51"/>
        <v>154891.34643244685</v>
      </c>
      <c r="BG47" s="5">
        <f t="shared" si="21"/>
        <v>578689.29027714662</v>
      </c>
      <c r="BH47" s="5">
        <f t="shared" si="22"/>
        <v>176202.05615529997</v>
      </c>
      <c r="BI47" s="150"/>
      <c r="BJ47" s="2">
        <v>42</v>
      </c>
      <c r="BK47" s="118">
        <v>46113</v>
      </c>
      <c r="BL47" s="5">
        <f t="shared" si="52"/>
        <v>578297.73608097993</v>
      </c>
      <c r="BM47" s="5">
        <f t="shared" si="53"/>
        <v>4093.0576803371496</v>
      </c>
      <c r="BN47" s="5">
        <f t="shared" si="23"/>
        <v>599.17552484789576</v>
      </c>
      <c r="BO47" s="35">
        <f t="shared" si="24"/>
        <v>1.2433225740949308E-2</v>
      </c>
      <c r="BP47" s="5">
        <f t="shared" si="25"/>
        <v>3493.8821554892538</v>
      </c>
      <c r="BQ47" s="35">
        <f t="shared" si="26"/>
        <v>7.2499999999999995E-2</v>
      </c>
      <c r="BR47" s="5">
        <f t="shared" si="54"/>
        <v>22301.439443868258</v>
      </c>
      <c r="BS47" s="5">
        <f t="shared" si="55"/>
        <v>149606.98313029204</v>
      </c>
      <c r="BT47" s="5">
        <f t="shared" si="27"/>
        <v>577698.560556132</v>
      </c>
      <c r="BU47" s="5">
        <f t="shared" si="28"/>
        <v>171908.4225741603</v>
      </c>
      <c r="BV47" s="150"/>
      <c r="BW47" s="2">
        <v>42</v>
      </c>
      <c r="BX47" s="118">
        <v>46113</v>
      </c>
      <c r="BY47" s="5">
        <f t="shared" si="56"/>
        <v>577294.34376927454</v>
      </c>
      <c r="BZ47" s="5">
        <f t="shared" si="57"/>
        <v>3991.8149710750954</v>
      </c>
      <c r="CA47" s="5">
        <f t="shared" si="29"/>
        <v>624.26463242099362</v>
      </c>
      <c r="CB47" s="35">
        <f t="shared" si="30"/>
        <v>1.2976353691845454E-2</v>
      </c>
      <c r="CC47" s="5">
        <f t="shared" si="31"/>
        <v>3367.5503386541018</v>
      </c>
      <c r="CD47" s="35">
        <f t="shared" si="32"/>
        <v>7.0000000000000007E-2</v>
      </c>
      <c r="CE47" s="5">
        <f t="shared" si="58"/>
        <v>23329.920863146719</v>
      </c>
      <c r="CF47" s="5">
        <f t="shared" si="59"/>
        <v>144326.30792200728</v>
      </c>
      <c r="CG47" s="5">
        <f t="shared" si="33"/>
        <v>576670.07913685357</v>
      </c>
      <c r="CH47" s="5">
        <f t="shared" si="34"/>
        <v>167656.228785154</v>
      </c>
    </row>
    <row r="48" spans="1:86" ht="14.25" customHeight="1">
      <c r="I48" s="150"/>
      <c r="J48" s="2">
        <v>43</v>
      </c>
      <c r="K48" s="118">
        <v>46143</v>
      </c>
      <c r="L48" s="5">
        <f t="shared" si="35"/>
        <v>581443.78810201655</v>
      </c>
      <c r="M48" s="5">
        <f t="shared" si="0"/>
        <v>4507.5996243055524</v>
      </c>
      <c r="N48" s="5">
        <f t="shared" si="1"/>
        <v>510.17358110418854</v>
      </c>
      <c r="O48" s="35">
        <f t="shared" si="2"/>
        <v>1.052910547592972E-2</v>
      </c>
      <c r="P48" s="5">
        <f t="shared" si="3"/>
        <v>3997.4260432013639</v>
      </c>
      <c r="Q48" s="35">
        <f t="shared" si="4"/>
        <v>8.2500000000000004E-2</v>
      </c>
      <c r="R48" s="5">
        <f t="shared" si="36"/>
        <v>19066.385479087257</v>
      </c>
      <c r="S48" s="5">
        <f t="shared" si="37"/>
        <v>174760.39836605149</v>
      </c>
      <c r="T48" s="5">
        <f t="shared" si="38"/>
        <v>580933.61452091241</v>
      </c>
      <c r="U48" s="5">
        <f t="shared" si="39"/>
        <v>193826.78384513874</v>
      </c>
      <c r="V48" s="150"/>
      <c r="W48" s="2">
        <v>43</v>
      </c>
      <c r="X48" s="118">
        <v>46143</v>
      </c>
      <c r="Y48" s="5">
        <f t="shared" si="40"/>
        <v>580561.00953573559</v>
      </c>
      <c r="Z48" s="5">
        <f t="shared" si="41"/>
        <v>4402.5874432762648</v>
      </c>
      <c r="AA48" s="5">
        <f t="shared" si="5"/>
        <v>532.18071303802753</v>
      </c>
      <c r="AB48" s="35">
        <f t="shared" si="6"/>
        <v>1.0999995610389401E-2</v>
      </c>
      <c r="AC48" s="5">
        <f t="shared" si="7"/>
        <v>3870.4067302382373</v>
      </c>
      <c r="AD48" s="35">
        <f t="shared" si="8"/>
        <v>0.08</v>
      </c>
      <c r="AE48" s="5">
        <f t="shared" si="42"/>
        <v>19971.171177302327</v>
      </c>
      <c r="AF48" s="5">
        <f t="shared" si="43"/>
        <v>169340.08888357706</v>
      </c>
      <c r="AG48" s="5">
        <f t="shared" si="9"/>
        <v>580028.82882269751</v>
      </c>
      <c r="AH48" s="5">
        <f t="shared" si="10"/>
        <v>189311.2600608794</v>
      </c>
      <c r="AI48" s="150"/>
      <c r="AJ48" s="2">
        <v>43</v>
      </c>
      <c r="AK48" s="118">
        <v>46143</v>
      </c>
      <c r="AL48" s="5">
        <f t="shared" si="44"/>
        <v>579643.1436022605</v>
      </c>
      <c r="AM48" s="5">
        <f t="shared" si="45"/>
        <v>4298.4734733542682</v>
      </c>
      <c r="AN48" s="5">
        <f t="shared" si="11"/>
        <v>554.94483758966908</v>
      </c>
      <c r="AO48" s="35">
        <f t="shared" si="12"/>
        <v>1.1488685969251337E-2</v>
      </c>
      <c r="AP48" s="5">
        <f t="shared" si="13"/>
        <v>3743.5286357645991</v>
      </c>
      <c r="AQ48" s="35">
        <f t="shared" si="14"/>
        <v>7.7499999999999999E-2</v>
      </c>
      <c r="AR48" s="5">
        <f t="shared" si="46"/>
        <v>20911.801235329163</v>
      </c>
      <c r="AS48" s="5">
        <f t="shared" si="47"/>
        <v>163922.55811890442</v>
      </c>
      <c r="AT48" s="5">
        <f t="shared" si="15"/>
        <v>579088.19876467087</v>
      </c>
      <c r="AU48" s="5">
        <f t="shared" si="16"/>
        <v>184834.35935423357</v>
      </c>
      <c r="AV48" s="150"/>
      <c r="AW48" s="2">
        <v>43</v>
      </c>
      <c r="AX48" s="118">
        <v>46143</v>
      </c>
      <c r="AY48" s="5">
        <f t="shared" si="48"/>
        <v>578689.29027714662</v>
      </c>
      <c r="AZ48" s="5">
        <f t="shared" si="49"/>
        <v>4195.2870513166654</v>
      </c>
      <c r="BA48" s="5">
        <f t="shared" si="17"/>
        <v>578.47898708449929</v>
      </c>
      <c r="BB48" s="35">
        <f t="shared" si="18"/>
        <v>1.1995639044381556E-2</v>
      </c>
      <c r="BC48" s="5">
        <f t="shared" si="19"/>
        <v>3616.8080642321661</v>
      </c>
      <c r="BD48" s="35">
        <f t="shared" si="20"/>
        <v>7.4999999999999997E-2</v>
      </c>
      <c r="BE48" s="5">
        <f t="shared" si="50"/>
        <v>21889.188709937611</v>
      </c>
      <c r="BF48" s="5">
        <f t="shared" si="51"/>
        <v>158508.15449667902</v>
      </c>
      <c r="BG48" s="5">
        <f t="shared" si="21"/>
        <v>578110.81129006215</v>
      </c>
      <c r="BH48" s="5">
        <f t="shared" si="22"/>
        <v>180397.34320661664</v>
      </c>
      <c r="BI48" s="150"/>
      <c r="BJ48" s="2">
        <v>43</v>
      </c>
      <c r="BK48" s="118">
        <v>46143</v>
      </c>
      <c r="BL48" s="5">
        <f t="shared" si="52"/>
        <v>577698.560556132</v>
      </c>
      <c r="BM48" s="5">
        <f t="shared" si="53"/>
        <v>4093.0576803371496</v>
      </c>
      <c r="BN48" s="5">
        <f t="shared" si="23"/>
        <v>602.79554364385194</v>
      </c>
      <c r="BO48" s="35">
        <f t="shared" si="24"/>
        <v>1.2521316509362113E-2</v>
      </c>
      <c r="BP48" s="5">
        <f t="shared" si="25"/>
        <v>3490.2621366932976</v>
      </c>
      <c r="BQ48" s="35">
        <f t="shared" si="26"/>
        <v>7.2499999999999995E-2</v>
      </c>
      <c r="BR48" s="5">
        <f t="shared" si="54"/>
        <v>22904.234987512111</v>
      </c>
      <c r="BS48" s="5">
        <f t="shared" si="55"/>
        <v>153097.24526698532</v>
      </c>
      <c r="BT48" s="5">
        <f t="shared" si="27"/>
        <v>577095.76501248812</v>
      </c>
      <c r="BU48" s="5">
        <f t="shared" si="28"/>
        <v>176001.48025449744</v>
      </c>
      <c r="BV48" s="150"/>
      <c r="BW48" s="2">
        <v>43</v>
      </c>
      <c r="BX48" s="118">
        <v>46143</v>
      </c>
      <c r="BY48" s="5">
        <f t="shared" si="56"/>
        <v>576670.07913685357</v>
      </c>
      <c r="BZ48" s="5">
        <f t="shared" si="57"/>
        <v>3991.8149710750954</v>
      </c>
      <c r="CA48" s="5">
        <f t="shared" si="29"/>
        <v>627.90617611011612</v>
      </c>
      <c r="CB48" s="35">
        <f t="shared" si="30"/>
        <v>1.3066178367706224E-2</v>
      </c>
      <c r="CC48" s="5">
        <f t="shared" si="31"/>
        <v>3363.9087949649793</v>
      </c>
      <c r="CD48" s="35">
        <f t="shared" si="32"/>
        <v>7.0000000000000007E-2</v>
      </c>
      <c r="CE48" s="5">
        <f t="shared" si="58"/>
        <v>23957.827039256834</v>
      </c>
      <c r="CF48" s="5">
        <f t="shared" si="59"/>
        <v>147690.21671697227</v>
      </c>
      <c r="CG48" s="5">
        <f t="shared" si="33"/>
        <v>576042.17296074342</v>
      </c>
      <c r="CH48" s="5">
        <f t="shared" si="34"/>
        <v>171648.0437562291</v>
      </c>
    </row>
    <row r="49" spans="9:86" ht="14.25" customHeight="1">
      <c r="I49" s="150"/>
      <c r="J49" s="2">
        <v>44</v>
      </c>
      <c r="K49" s="118">
        <v>46174</v>
      </c>
      <c r="L49" s="5">
        <f t="shared" si="35"/>
        <v>580933.61452091241</v>
      </c>
      <c r="M49" s="5">
        <f t="shared" si="0"/>
        <v>4507.5996243055524</v>
      </c>
      <c r="N49" s="5">
        <f t="shared" si="1"/>
        <v>513.68102447427964</v>
      </c>
      <c r="O49" s="35">
        <f t="shared" si="2"/>
        <v>1.0610803264973503E-2</v>
      </c>
      <c r="P49" s="5">
        <f t="shared" si="3"/>
        <v>3993.9185998312728</v>
      </c>
      <c r="Q49" s="35">
        <f t="shared" si="4"/>
        <v>8.2500000000000004E-2</v>
      </c>
      <c r="R49" s="5">
        <f t="shared" si="36"/>
        <v>19580.066503561538</v>
      </c>
      <c r="S49" s="5">
        <f t="shared" si="37"/>
        <v>178754.31696588275</v>
      </c>
      <c r="T49" s="5">
        <f t="shared" si="38"/>
        <v>580419.93349643808</v>
      </c>
      <c r="U49" s="5">
        <f t="shared" si="39"/>
        <v>198334.38346944429</v>
      </c>
      <c r="V49" s="150"/>
      <c r="W49" s="2">
        <v>44</v>
      </c>
      <c r="X49" s="118">
        <v>46174</v>
      </c>
      <c r="Y49" s="5">
        <f t="shared" si="40"/>
        <v>580028.82882269751</v>
      </c>
      <c r="Z49" s="5">
        <f t="shared" si="41"/>
        <v>4402.5874432762648</v>
      </c>
      <c r="AA49" s="5">
        <f t="shared" si="5"/>
        <v>535.72858445828115</v>
      </c>
      <c r="AB49" s="35">
        <f t="shared" si="6"/>
        <v>1.1083488775114838E-2</v>
      </c>
      <c r="AC49" s="5">
        <f t="shared" si="7"/>
        <v>3866.8588588179837</v>
      </c>
      <c r="AD49" s="35">
        <f t="shared" si="8"/>
        <v>0.08</v>
      </c>
      <c r="AE49" s="5">
        <f t="shared" si="42"/>
        <v>20506.899761760607</v>
      </c>
      <c r="AF49" s="5">
        <f t="shared" si="43"/>
        <v>173206.94774239504</v>
      </c>
      <c r="AG49" s="5">
        <f t="shared" si="9"/>
        <v>579493.10023823928</v>
      </c>
      <c r="AH49" s="5">
        <f t="shared" si="10"/>
        <v>193713.84750415565</v>
      </c>
      <c r="AI49" s="150"/>
      <c r="AJ49" s="2">
        <v>44</v>
      </c>
      <c r="AK49" s="118">
        <v>46174</v>
      </c>
      <c r="AL49" s="5">
        <f t="shared" si="44"/>
        <v>579088.19876467087</v>
      </c>
      <c r="AM49" s="5">
        <f t="shared" si="45"/>
        <v>4298.4734733542682</v>
      </c>
      <c r="AN49" s="5">
        <f t="shared" si="11"/>
        <v>558.52885633243568</v>
      </c>
      <c r="AO49" s="35">
        <f t="shared" si="12"/>
        <v>1.1573964536467647E-2</v>
      </c>
      <c r="AP49" s="5">
        <f t="shared" si="13"/>
        <v>3739.9446170218325</v>
      </c>
      <c r="AQ49" s="35">
        <f t="shared" si="14"/>
        <v>7.7499999999999999E-2</v>
      </c>
      <c r="AR49" s="5">
        <f t="shared" si="46"/>
        <v>21470.330091661599</v>
      </c>
      <c r="AS49" s="5">
        <f t="shared" si="47"/>
        <v>167662.50273592625</v>
      </c>
      <c r="AT49" s="5">
        <f t="shared" si="15"/>
        <v>578529.66990833846</v>
      </c>
      <c r="AU49" s="5">
        <f t="shared" si="16"/>
        <v>189132.83282758784</v>
      </c>
      <c r="AV49" s="150"/>
      <c r="AW49" s="2">
        <v>44</v>
      </c>
      <c r="AX49" s="118">
        <v>46174</v>
      </c>
      <c r="AY49" s="5">
        <f t="shared" si="48"/>
        <v>578110.81129006215</v>
      </c>
      <c r="AZ49" s="5">
        <f t="shared" si="49"/>
        <v>4195.2870513166654</v>
      </c>
      <c r="BA49" s="5">
        <f t="shared" si="17"/>
        <v>582.09448075377713</v>
      </c>
      <c r="BB49" s="35">
        <f t="shared" si="18"/>
        <v>1.2082690087490154E-2</v>
      </c>
      <c r="BC49" s="5">
        <f t="shared" si="19"/>
        <v>3613.1925705628882</v>
      </c>
      <c r="BD49" s="35">
        <f t="shared" si="20"/>
        <v>7.4999999999999997E-2</v>
      </c>
      <c r="BE49" s="5">
        <f t="shared" si="50"/>
        <v>22471.283190691389</v>
      </c>
      <c r="BF49" s="5">
        <f t="shared" si="51"/>
        <v>162121.34706724191</v>
      </c>
      <c r="BG49" s="5">
        <f t="shared" si="21"/>
        <v>577528.71680930839</v>
      </c>
      <c r="BH49" s="5">
        <f t="shared" si="22"/>
        <v>184592.63025793328</v>
      </c>
      <c r="BI49" s="150"/>
      <c r="BJ49" s="2">
        <v>44</v>
      </c>
      <c r="BK49" s="118">
        <v>46174</v>
      </c>
      <c r="BL49" s="5">
        <f t="shared" si="52"/>
        <v>577095.76501248812</v>
      </c>
      <c r="BM49" s="5">
        <f t="shared" si="53"/>
        <v>4093.0576803371496</v>
      </c>
      <c r="BN49" s="5">
        <f t="shared" si="23"/>
        <v>606.43743338670038</v>
      </c>
      <c r="BO49" s="35">
        <f t="shared" si="24"/>
        <v>1.2610124076171184E-2</v>
      </c>
      <c r="BP49" s="5">
        <f t="shared" si="25"/>
        <v>3486.6202469504492</v>
      </c>
      <c r="BQ49" s="35">
        <f t="shared" si="26"/>
        <v>7.2499999999999995E-2</v>
      </c>
      <c r="BR49" s="5">
        <f t="shared" si="54"/>
        <v>23510.672420898813</v>
      </c>
      <c r="BS49" s="5">
        <f t="shared" si="55"/>
        <v>156583.86551393577</v>
      </c>
      <c r="BT49" s="5">
        <f t="shared" si="27"/>
        <v>576489.32757910143</v>
      </c>
      <c r="BU49" s="5">
        <f t="shared" si="28"/>
        <v>180094.53793483457</v>
      </c>
      <c r="BV49" s="150"/>
      <c r="BW49" s="2">
        <v>44</v>
      </c>
      <c r="BX49" s="118">
        <v>46174</v>
      </c>
      <c r="BY49" s="5">
        <f t="shared" si="56"/>
        <v>576042.17296074342</v>
      </c>
      <c r="BZ49" s="5">
        <f t="shared" si="57"/>
        <v>3991.8149710750954</v>
      </c>
      <c r="CA49" s="5">
        <f t="shared" si="29"/>
        <v>631.56896213742539</v>
      </c>
      <c r="CB49" s="35">
        <f t="shared" si="30"/>
        <v>1.3156723416091955E-2</v>
      </c>
      <c r="CC49" s="5">
        <f t="shared" si="31"/>
        <v>3360.24600893767</v>
      </c>
      <c r="CD49" s="35">
        <f t="shared" si="32"/>
        <v>7.0000000000000007E-2</v>
      </c>
      <c r="CE49" s="5">
        <f t="shared" si="58"/>
        <v>24589.39600139426</v>
      </c>
      <c r="CF49" s="5">
        <f t="shared" si="59"/>
        <v>151050.46272590995</v>
      </c>
      <c r="CG49" s="5">
        <f t="shared" si="33"/>
        <v>575410.60399860598</v>
      </c>
      <c r="CH49" s="5">
        <f t="shared" si="34"/>
        <v>175639.85872730421</v>
      </c>
    </row>
    <row r="50" spans="9:86" ht="14.25" customHeight="1">
      <c r="I50" s="150"/>
      <c r="J50" s="2">
        <v>45</v>
      </c>
      <c r="K50" s="118">
        <v>46204</v>
      </c>
      <c r="L50" s="5">
        <f t="shared" si="35"/>
        <v>580419.93349643808</v>
      </c>
      <c r="M50" s="5">
        <f t="shared" si="0"/>
        <v>4507.5996243055524</v>
      </c>
      <c r="N50" s="5">
        <f t="shared" si="1"/>
        <v>517.21258151754046</v>
      </c>
      <c r="O50" s="35">
        <f t="shared" si="2"/>
        <v>1.069320783113417E-2</v>
      </c>
      <c r="P50" s="5">
        <f t="shared" si="3"/>
        <v>3990.387042788012</v>
      </c>
      <c r="Q50" s="35">
        <f t="shared" si="4"/>
        <v>8.2500000000000004E-2</v>
      </c>
      <c r="R50" s="5">
        <f t="shared" si="36"/>
        <v>20097.279085079077</v>
      </c>
      <c r="S50" s="5">
        <f t="shared" si="37"/>
        <v>182744.70400867076</v>
      </c>
      <c r="T50" s="5">
        <f t="shared" si="38"/>
        <v>579902.72091492056</v>
      </c>
      <c r="U50" s="5">
        <f t="shared" si="39"/>
        <v>202841.98309374985</v>
      </c>
      <c r="V50" s="150"/>
      <c r="W50" s="2">
        <v>45</v>
      </c>
      <c r="X50" s="118">
        <v>46204</v>
      </c>
      <c r="Y50" s="5">
        <f t="shared" si="40"/>
        <v>579493.10023823928</v>
      </c>
      <c r="Z50" s="5">
        <f t="shared" si="41"/>
        <v>4402.5874432762648</v>
      </c>
      <c r="AA50" s="5">
        <f t="shared" si="5"/>
        <v>539.30010835466919</v>
      </c>
      <c r="AB50" s="35">
        <f t="shared" si="6"/>
        <v>1.1167693450699321E-2</v>
      </c>
      <c r="AC50" s="5">
        <f t="shared" si="7"/>
        <v>3863.2873349215956</v>
      </c>
      <c r="AD50" s="35">
        <f t="shared" si="8"/>
        <v>0.08</v>
      </c>
      <c r="AE50" s="5">
        <f t="shared" si="42"/>
        <v>21046.199870115277</v>
      </c>
      <c r="AF50" s="5">
        <f t="shared" si="43"/>
        <v>177070.23507731664</v>
      </c>
      <c r="AG50" s="5">
        <f t="shared" si="9"/>
        <v>578953.80012988462</v>
      </c>
      <c r="AH50" s="5">
        <f t="shared" si="10"/>
        <v>198116.4349474319</v>
      </c>
      <c r="AI50" s="150"/>
      <c r="AJ50" s="2">
        <v>45</v>
      </c>
      <c r="AK50" s="118">
        <v>46204</v>
      </c>
      <c r="AL50" s="5">
        <f t="shared" si="44"/>
        <v>578529.66990833846</v>
      </c>
      <c r="AM50" s="5">
        <f t="shared" si="45"/>
        <v>4298.4734733542682</v>
      </c>
      <c r="AN50" s="5">
        <f t="shared" si="11"/>
        <v>562.13602186291564</v>
      </c>
      <c r="AO50" s="35">
        <f t="shared" si="12"/>
        <v>1.1659959053480797E-2</v>
      </c>
      <c r="AP50" s="5">
        <f t="shared" si="13"/>
        <v>3736.3374514913526</v>
      </c>
      <c r="AQ50" s="35">
        <f t="shared" si="14"/>
        <v>7.7499999999999999E-2</v>
      </c>
      <c r="AR50" s="5">
        <f t="shared" si="46"/>
        <v>22032.466113524515</v>
      </c>
      <c r="AS50" s="5">
        <f t="shared" si="47"/>
        <v>171398.84018741761</v>
      </c>
      <c r="AT50" s="5">
        <f t="shared" si="15"/>
        <v>577967.53388647549</v>
      </c>
      <c r="AU50" s="5">
        <f t="shared" si="16"/>
        <v>193431.30630094212</v>
      </c>
      <c r="AV50" s="150"/>
      <c r="AW50" s="2">
        <v>45</v>
      </c>
      <c r="AX50" s="118">
        <v>46204</v>
      </c>
      <c r="AY50" s="5">
        <f t="shared" si="48"/>
        <v>577528.71680930839</v>
      </c>
      <c r="AZ50" s="5">
        <f t="shared" si="49"/>
        <v>4195.2870513166654</v>
      </c>
      <c r="BA50" s="5">
        <f t="shared" si="17"/>
        <v>585.73257125848841</v>
      </c>
      <c r="BB50" s="35">
        <f t="shared" si="18"/>
        <v>1.2170461226472078E-2</v>
      </c>
      <c r="BC50" s="5">
        <f t="shared" si="19"/>
        <v>3609.554480058177</v>
      </c>
      <c r="BD50" s="35">
        <f t="shared" si="20"/>
        <v>7.4999999999999997E-2</v>
      </c>
      <c r="BE50" s="5">
        <f t="shared" si="50"/>
        <v>23057.015761949879</v>
      </c>
      <c r="BF50" s="5">
        <f t="shared" si="51"/>
        <v>165730.90154730008</v>
      </c>
      <c r="BG50" s="5">
        <f t="shared" si="21"/>
        <v>576942.98423804995</v>
      </c>
      <c r="BH50" s="5">
        <f t="shared" si="22"/>
        <v>188787.91730924995</v>
      </c>
      <c r="BI50" s="150"/>
      <c r="BJ50" s="2">
        <v>45</v>
      </c>
      <c r="BK50" s="118">
        <v>46204</v>
      </c>
      <c r="BL50" s="5">
        <f t="shared" si="52"/>
        <v>576489.32757910143</v>
      </c>
      <c r="BM50" s="5">
        <f t="shared" si="53"/>
        <v>4093.0576803371496</v>
      </c>
      <c r="BN50" s="5">
        <f t="shared" si="23"/>
        <v>610.10132621341199</v>
      </c>
      <c r="BO50" s="35">
        <f t="shared" si="24"/>
        <v>1.2699655595196398E-2</v>
      </c>
      <c r="BP50" s="5">
        <f t="shared" si="25"/>
        <v>3482.9563541237376</v>
      </c>
      <c r="BQ50" s="35">
        <f t="shared" si="26"/>
        <v>7.2499999999999995E-2</v>
      </c>
      <c r="BR50" s="5">
        <f t="shared" si="54"/>
        <v>24120.773747112224</v>
      </c>
      <c r="BS50" s="5">
        <f t="shared" si="55"/>
        <v>160066.82186805952</v>
      </c>
      <c r="BT50" s="5">
        <f t="shared" si="27"/>
        <v>575879.22625288798</v>
      </c>
      <c r="BU50" s="5">
        <f t="shared" si="28"/>
        <v>184187.59561517174</v>
      </c>
      <c r="BV50" s="150"/>
      <c r="BW50" s="2">
        <v>45</v>
      </c>
      <c r="BX50" s="118">
        <v>46204</v>
      </c>
      <c r="BY50" s="5">
        <f t="shared" si="56"/>
        <v>575410.60399860598</v>
      </c>
      <c r="BZ50" s="5">
        <f t="shared" si="57"/>
        <v>3991.8149710750954</v>
      </c>
      <c r="CA50" s="5">
        <f t="shared" si="29"/>
        <v>635.25311441656049</v>
      </c>
      <c r="CB50" s="35">
        <f t="shared" si="30"/>
        <v>1.3247995987604694E-2</v>
      </c>
      <c r="CC50" s="5">
        <f t="shared" si="31"/>
        <v>3356.5618566585349</v>
      </c>
      <c r="CD50" s="35">
        <f t="shared" si="32"/>
        <v>7.0000000000000007E-2</v>
      </c>
      <c r="CE50" s="5">
        <f t="shared" si="58"/>
        <v>25224.649115810818</v>
      </c>
      <c r="CF50" s="5">
        <f t="shared" si="59"/>
        <v>154407.0245825685</v>
      </c>
      <c r="CG50" s="5">
        <f t="shared" si="33"/>
        <v>574775.35088418936</v>
      </c>
      <c r="CH50" s="5">
        <f t="shared" si="34"/>
        <v>179631.67369837931</v>
      </c>
    </row>
    <row r="51" spans="9:86" ht="14.25" customHeight="1">
      <c r="I51" s="150"/>
      <c r="J51" s="2">
        <v>46</v>
      </c>
      <c r="K51" s="118">
        <v>46235</v>
      </c>
      <c r="L51" s="5">
        <f t="shared" si="35"/>
        <v>579902.72091492056</v>
      </c>
      <c r="M51" s="5">
        <f t="shared" si="0"/>
        <v>4507.5996243055524</v>
      </c>
      <c r="N51" s="5">
        <f t="shared" si="1"/>
        <v>520.76841801547334</v>
      </c>
      <c r="O51" s="35">
        <f t="shared" si="2"/>
        <v>1.0776326426484423E-2</v>
      </c>
      <c r="P51" s="5">
        <f t="shared" si="3"/>
        <v>3986.8312062900791</v>
      </c>
      <c r="Q51" s="35">
        <f t="shared" si="4"/>
        <v>8.2500000000000004E-2</v>
      </c>
      <c r="R51" s="5">
        <f t="shared" si="36"/>
        <v>20618.047503094549</v>
      </c>
      <c r="S51" s="5">
        <f t="shared" si="37"/>
        <v>186731.53521496084</v>
      </c>
      <c r="T51" s="5">
        <f t="shared" si="38"/>
        <v>579381.95249690511</v>
      </c>
      <c r="U51" s="5">
        <f t="shared" si="39"/>
        <v>207349.58271805538</v>
      </c>
      <c r="V51" s="150"/>
      <c r="W51" s="2">
        <v>46</v>
      </c>
      <c r="X51" s="118">
        <v>46235</v>
      </c>
      <c r="Y51" s="5">
        <f t="shared" si="40"/>
        <v>578953.80012988462</v>
      </c>
      <c r="Z51" s="5">
        <f t="shared" si="41"/>
        <v>4402.5874432762648</v>
      </c>
      <c r="AA51" s="5">
        <f t="shared" si="5"/>
        <v>542.8954424103672</v>
      </c>
      <c r="AB51" s="35">
        <f t="shared" si="6"/>
        <v>1.1252616888364606E-2</v>
      </c>
      <c r="AC51" s="5">
        <f t="shared" si="7"/>
        <v>3859.6920008658976</v>
      </c>
      <c r="AD51" s="35">
        <f t="shared" si="8"/>
        <v>0.08</v>
      </c>
      <c r="AE51" s="5">
        <f t="shared" si="42"/>
        <v>21589.095312525646</v>
      </c>
      <c r="AF51" s="5">
        <f t="shared" si="43"/>
        <v>180929.92707818255</v>
      </c>
      <c r="AG51" s="5">
        <f t="shared" si="9"/>
        <v>578410.90468747425</v>
      </c>
      <c r="AH51" s="5">
        <f t="shared" si="10"/>
        <v>202519.02239070818</v>
      </c>
      <c r="AI51" s="150"/>
      <c r="AJ51" s="2">
        <v>46</v>
      </c>
      <c r="AK51" s="118">
        <v>46235</v>
      </c>
      <c r="AL51" s="5">
        <f t="shared" si="44"/>
        <v>577967.53388647549</v>
      </c>
      <c r="AM51" s="5">
        <f t="shared" si="45"/>
        <v>4298.4734733542682</v>
      </c>
      <c r="AN51" s="5">
        <f t="shared" si="11"/>
        <v>565.76648367078087</v>
      </c>
      <c r="AO51" s="35">
        <f t="shared" si="12"/>
        <v>1.174667676988048E-2</v>
      </c>
      <c r="AP51" s="5">
        <f t="shared" si="13"/>
        <v>3732.7069896834873</v>
      </c>
      <c r="AQ51" s="35">
        <f t="shared" si="14"/>
        <v>7.7499999999999999E-2</v>
      </c>
      <c r="AR51" s="5">
        <f t="shared" si="46"/>
        <v>22598.232597195296</v>
      </c>
      <c r="AS51" s="5">
        <f t="shared" si="47"/>
        <v>175131.54717710108</v>
      </c>
      <c r="AT51" s="5">
        <f t="shared" si="15"/>
        <v>577401.76740280469</v>
      </c>
      <c r="AU51" s="5">
        <f t="shared" si="16"/>
        <v>197729.77977429639</v>
      </c>
      <c r="AV51" s="150"/>
      <c r="AW51" s="2">
        <v>46</v>
      </c>
      <c r="AX51" s="118">
        <v>46235</v>
      </c>
      <c r="AY51" s="5">
        <f t="shared" si="48"/>
        <v>576942.98423804995</v>
      </c>
      <c r="AZ51" s="5">
        <f t="shared" si="49"/>
        <v>4195.2870513166654</v>
      </c>
      <c r="BA51" s="5">
        <f t="shared" si="17"/>
        <v>589.39339982885349</v>
      </c>
      <c r="BB51" s="35">
        <f t="shared" si="18"/>
        <v>1.2258959708621741E-2</v>
      </c>
      <c r="BC51" s="5">
        <f t="shared" si="19"/>
        <v>3605.8936514878119</v>
      </c>
      <c r="BD51" s="35">
        <f t="shared" si="20"/>
        <v>7.4999999999999997E-2</v>
      </c>
      <c r="BE51" s="5">
        <f t="shared" si="50"/>
        <v>23646.409161778731</v>
      </c>
      <c r="BF51" s="5">
        <f t="shared" si="51"/>
        <v>169336.79519878788</v>
      </c>
      <c r="BG51" s="5">
        <f t="shared" si="21"/>
        <v>576353.59083822113</v>
      </c>
      <c r="BH51" s="5">
        <f t="shared" si="22"/>
        <v>192983.2043605666</v>
      </c>
      <c r="BI51" s="150"/>
      <c r="BJ51" s="2">
        <v>46</v>
      </c>
      <c r="BK51" s="118">
        <v>46235</v>
      </c>
      <c r="BL51" s="5">
        <f t="shared" si="52"/>
        <v>575879.22625288798</v>
      </c>
      <c r="BM51" s="5">
        <f t="shared" si="53"/>
        <v>4093.0576803371496</v>
      </c>
      <c r="BN51" s="5">
        <f t="shared" si="23"/>
        <v>613.78735505928489</v>
      </c>
      <c r="BO51" s="35">
        <f t="shared" si="24"/>
        <v>1.2789918310887294E-2</v>
      </c>
      <c r="BP51" s="5">
        <f t="shared" si="25"/>
        <v>3479.2703252778647</v>
      </c>
      <c r="BQ51" s="35">
        <f t="shared" si="26"/>
        <v>7.2499999999999995E-2</v>
      </c>
      <c r="BR51" s="5">
        <f t="shared" si="54"/>
        <v>24734.561102171509</v>
      </c>
      <c r="BS51" s="5">
        <f t="shared" si="55"/>
        <v>163546.09219333739</v>
      </c>
      <c r="BT51" s="5">
        <f t="shared" si="27"/>
        <v>575265.43889782869</v>
      </c>
      <c r="BU51" s="5">
        <f t="shared" si="28"/>
        <v>188280.65329550891</v>
      </c>
      <c r="BV51" s="150"/>
      <c r="BW51" s="2">
        <v>46</v>
      </c>
      <c r="BX51" s="118">
        <v>46235</v>
      </c>
      <c r="BY51" s="5">
        <f t="shared" si="56"/>
        <v>574775.35088418936</v>
      </c>
      <c r="BZ51" s="5">
        <f t="shared" si="57"/>
        <v>3991.8149710750954</v>
      </c>
      <c r="CA51" s="5">
        <f t="shared" si="29"/>
        <v>638.95875758399052</v>
      </c>
      <c r="CB51" s="35">
        <f t="shared" si="30"/>
        <v>1.3340003323407653E-2</v>
      </c>
      <c r="CC51" s="5">
        <f t="shared" si="31"/>
        <v>3352.8562134911049</v>
      </c>
      <c r="CD51" s="35">
        <f t="shared" si="32"/>
        <v>7.0000000000000007E-2</v>
      </c>
      <c r="CE51" s="5">
        <f t="shared" si="58"/>
        <v>25863.607873394809</v>
      </c>
      <c r="CF51" s="5">
        <f t="shared" si="59"/>
        <v>157759.88079605962</v>
      </c>
      <c r="CG51" s="5">
        <f t="shared" si="33"/>
        <v>574136.39212660538</v>
      </c>
      <c r="CH51" s="5">
        <f t="shared" si="34"/>
        <v>183623.48866945441</v>
      </c>
    </row>
    <row r="52" spans="9:86" ht="14.25" customHeight="1">
      <c r="I52" s="150"/>
      <c r="J52" s="2">
        <v>47</v>
      </c>
      <c r="K52" s="118">
        <v>46266</v>
      </c>
      <c r="L52" s="5">
        <f t="shared" si="35"/>
        <v>579381.95249690511</v>
      </c>
      <c r="M52" s="5">
        <f t="shared" si="0"/>
        <v>4507.5996243055524</v>
      </c>
      <c r="N52" s="5">
        <f t="shared" si="1"/>
        <v>524.34870088932985</v>
      </c>
      <c r="O52" s="35">
        <f t="shared" si="2"/>
        <v>1.0860166395510171E-2</v>
      </c>
      <c r="P52" s="5">
        <f t="shared" si="3"/>
        <v>3983.2509234162226</v>
      </c>
      <c r="Q52" s="35">
        <f t="shared" si="4"/>
        <v>8.2500000000000004E-2</v>
      </c>
      <c r="R52" s="5">
        <f t="shared" si="36"/>
        <v>21142.396203983881</v>
      </c>
      <c r="S52" s="5">
        <f t="shared" si="37"/>
        <v>190714.78613837707</v>
      </c>
      <c r="T52" s="5">
        <f t="shared" si="38"/>
        <v>578857.60379601573</v>
      </c>
      <c r="U52" s="5">
        <f t="shared" si="39"/>
        <v>211857.18234236096</v>
      </c>
      <c r="V52" s="150"/>
      <c r="W52" s="2">
        <v>47</v>
      </c>
      <c r="X52" s="118">
        <v>46266</v>
      </c>
      <c r="Y52" s="5">
        <f t="shared" si="40"/>
        <v>578410.90468747425</v>
      </c>
      <c r="Z52" s="5">
        <f t="shared" si="41"/>
        <v>4402.5874432762648</v>
      </c>
      <c r="AA52" s="5">
        <f t="shared" si="5"/>
        <v>546.51474535976968</v>
      </c>
      <c r="AB52" s="35">
        <f t="shared" si="6"/>
        <v>1.1338266431648165E-2</v>
      </c>
      <c r="AC52" s="5">
        <f t="shared" si="7"/>
        <v>3856.0726979164951</v>
      </c>
      <c r="AD52" s="35">
        <f t="shared" si="8"/>
        <v>0.08</v>
      </c>
      <c r="AE52" s="5">
        <f t="shared" si="42"/>
        <v>22135.610057885417</v>
      </c>
      <c r="AF52" s="5">
        <f t="shared" si="43"/>
        <v>184785.99977609905</v>
      </c>
      <c r="AG52" s="5">
        <f t="shared" si="9"/>
        <v>577864.38994211447</v>
      </c>
      <c r="AH52" s="5">
        <f t="shared" si="10"/>
        <v>206921.60983398446</v>
      </c>
      <c r="AI52" s="150"/>
      <c r="AJ52" s="2">
        <v>47</v>
      </c>
      <c r="AK52" s="118">
        <v>46266</v>
      </c>
      <c r="AL52" s="5">
        <f t="shared" si="44"/>
        <v>577401.76740280469</v>
      </c>
      <c r="AM52" s="5">
        <f t="shared" si="45"/>
        <v>4298.4734733542682</v>
      </c>
      <c r="AN52" s="5">
        <f t="shared" si="11"/>
        <v>569.42039221115465</v>
      </c>
      <c r="AO52" s="35">
        <f t="shared" si="12"/>
        <v>1.1834125027481974E-2</v>
      </c>
      <c r="AP52" s="5">
        <f t="shared" si="13"/>
        <v>3729.0530811431136</v>
      </c>
      <c r="AQ52" s="35">
        <f t="shared" si="14"/>
        <v>7.7499999999999999E-2</v>
      </c>
      <c r="AR52" s="5">
        <f t="shared" si="46"/>
        <v>23167.652989406452</v>
      </c>
      <c r="AS52" s="5">
        <f t="shared" si="47"/>
        <v>178860.6002582442</v>
      </c>
      <c r="AT52" s="5">
        <f t="shared" si="15"/>
        <v>576832.34701059351</v>
      </c>
      <c r="AU52" s="5">
        <f t="shared" si="16"/>
        <v>202028.25324765066</v>
      </c>
      <c r="AV52" s="150"/>
      <c r="AW52" s="2">
        <v>47</v>
      </c>
      <c r="AX52" s="118">
        <v>46266</v>
      </c>
      <c r="AY52" s="5">
        <f t="shared" si="48"/>
        <v>576353.59083822113</v>
      </c>
      <c r="AZ52" s="5">
        <f t="shared" si="49"/>
        <v>4195.2870513166654</v>
      </c>
      <c r="BA52" s="5">
        <f t="shared" si="17"/>
        <v>593.07710857778375</v>
      </c>
      <c r="BB52" s="35">
        <f t="shared" si="18"/>
        <v>1.2348192873376374E-2</v>
      </c>
      <c r="BC52" s="5">
        <f t="shared" si="19"/>
        <v>3602.2099427388816</v>
      </c>
      <c r="BD52" s="35">
        <f t="shared" si="20"/>
        <v>7.4999999999999997E-2</v>
      </c>
      <c r="BE52" s="5">
        <f t="shared" si="50"/>
        <v>24239.486270356516</v>
      </c>
      <c r="BF52" s="5">
        <f t="shared" si="51"/>
        <v>172939.00514152675</v>
      </c>
      <c r="BG52" s="5">
        <f t="shared" si="21"/>
        <v>575760.51372964331</v>
      </c>
      <c r="BH52" s="5">
        <f t="shared" si="22"/>
        <v>197178.49141188327</v>
      </c>
      <c r="BI52" s="150"/>
      <c r="BJ52" s="2">
        <v>47</v>
      </c>
      <c r="BK52" s="118">
        <v>46266</v>
      </c>
      <c r="BL52" s="5">
        <f t="shared" si="52"/>
        <v>575265.43889782869</v>
      </c>
      <c r="BM52" s="5">
        <f t="shared" si="53"/>
        <v>4093.0576803371496</v>
      </c>
      <c r="BN52" s="5">
        <f t="shared" si="23"/>
        <v>617.49565366276784</v>
      </c>
      <c r="BO52" s="35">
        <f t="shared" si="24"/>
        <v>1.2880919559760437E-2</v>
      </c>
      <c r="BP52" s="5">
        <f t="shared" si="25"/>
        <v>3475.5620266743817</v>
      </c>
      <c r="BQ52" s="35">
        <f t="shared" si="26"/>
        <v>7.2499999999999995E-2</v>
      </c>
      <c r="BR52" s="5">
        <f t="shared" si="54"/>
        <v>25352.056755834277</v>
      </c>
      <c r="BS52" s="5">
        <f t="shared" si="55"/>
        <v>167021.65422001178</v>
      </c>
      <c r="BT52" s="5">
        <f t="shared" si="27"/>
        <v>574647.94324416597</v>
      </c>
      <c r="BU52" s="5">
        <f t="shared" si="28"/>
        <v>192373.71097584607</v>
      </c>
      <c r="BV52" s="150"/>
      <c r="BW52" s="2">
        <v>47</v>
      </c>
      <c r="BX52" s="118">
        <v>46266</v>
      </c>
      <c r="BY52" s="5">
        <f t="shared" si="56"/>
        <v>574136.39212660538</v>
      </c>
      <c r="BZ52" s="5">
        <f t="shared" si="57"/>
        <v>3991.8149710750954</v>
      </c>
      <c r="CA52" s="5">
        <f t="shared" si="29"/>
        <v>642.68601700323052</v>
      </c>
      <c r="CB52" s="35">
        <f t="shared" si="30"/>
        <v>1.3432752756662232E-2</v>
      </c>
      <c r="CC52" s="5">
        <f t="shared" si="31"/>
        <v>3349.1289540718649</v>
      </c>
      <c r="CD52" s="35">
        <f t="shared" si="32"/>
        <v>7.0000000000000007E-2</v>
      </c>
      <c r="CE52" s="5">
        <f t="shared" si="58"/>
        <v>26506.293890398039</v>
      </c>
      <c r="CF52" s="5">
        <f t="shared" si="59"/>
        <v>161109.00975013149</v>
      </c>
      <c r="CG52" s="5">
        <f t="shared" si="33"/>
        <v>573493.70610960212</v>
      </c>
      <c r="CH52" s="5">
        <f t="shared" si="34"/>
        <v>187615.30364052951</v>
      </c>
    </row>
    <row r="53" spans="9:86" ht="14.25" customHeight="1">
      <c r="I53" s="150"/>
      <c r="J53" s="2">
        <v>48</v>
      </c>
      <c r="K53" s="118">
        <v>46296</v>
      </c>
      <c r="L53" s="5">
        <f t="shared" si="35"/>
        <v>578857.60379601573</v>
      </c>
      <c r="M53" s="5">
        <f t="shared" si="0"/>
        <v>4507.5996243055524</v>
      </c>
      <c r="N53" s="5">
        <f t="shared" si="1"/>
        <v>527.9535982079442</v>
      </c>
      <c r="O53" s="35">
        <f t="shared" si="2"/>
        <v>1.0944735176577009E-2</v>
      </c>
      <c r="P53" s="5">
        <f t="shared" si="3"/>
        <v>3979.6460260976082</v>
      </c>
      <c r="Q53" s="35">
        <f t="shared" si="4"/>
        <v>8.2500000000000004E-2</v>
      </c>
      <c r="R53" s="5">
        <f t="shared" si="36"/>
        <v>21670.349802191824</v>
      </c>
      <c r="S53" s="5">
        <f t="shared" si="37"/>
        <v>194694.43216447468</v>
      </c>
      <c r="T53" s="5">
        <f t="shared" si="38"/>
        <v>578329.65019780782</v>
      </c>
      <c r="U53" s="5">
        <f t="shared" si="39"/>
        <v>216364.78196666652</v>
      </c>
      <c r="V53" s="150"/>
      <c r="W53" s="2">
        <v>48</v>
      </c>
      <c r="X53" s="118">
        <v>46296</v>
      </c>
      <c r="Y53" s="5">
        <f t="shared" si="40"/>
        <v>577864.38994211447</v>
      </c>
      <c r="Z53" s="5">
        <f t="shared" si="41"/>
        <v>4402.5874432762648</v>
      </c>
      <c r="AA53" s="5">
        <f t="shared" si="5"/>
        <v>550.15817699550144</v>
      </c>
      <c r="AB53" s="35">
        <f t="shared" si="6"/>
        <v>1.1424649517869303E-2</v>
      </c>
      <c r="AC53" s="5">
        <f t="shared" si="7"/>
        <v>3852.4292662807634</v>
      </c>
      <c r="AD53" s="35">
        <f t="shared" si="8"/>
        <v>0.08</v>
      </c>
      <c r="AE53" s="5">
        <f t="shared" si="42"/>
        <v>22685.768234880918</v>
      </c>
      <c r="AF53" s="5">
        <f t="shared" si="43"/>
        <v>188638.42904237981</v>
      </c>
      <c r="AG53" s="5">
        <f t="shared" si="9"/>
        <v>577314.23176511901</v>
      </c>
      <c r="AH53" s="5">
        <f t="shared" si="10"/>
        <v>211324.19727726071</v>
      </c>
      <c r="AI53" s="150"/>
      <c r="AJ53" s="2">
        <v>48</v>
      </c>
      <c r="AK53" s="118">
        <v>46296</v>
      </c>
      <c r="AL53" s="5">
        <f t="shared" si="44"/>
        <v>576832.34701059351</v>
      </c>
      <c r="AM53" s="5">
        <f t="shared" si="45"/>
        <v>4298.4734733542682</v>
      </c>
      <c r="AN53" s="5">
        <f t="shared" si="11"/>
        <v>573.09789891085165</v>
      </c>
      <c r="AO53" s="35">
        <f t="shared" si="12"/>
        <v>1.1922311261791843E-2</v>
      </c>
      <c r="AP53" s="5">
        <f t="shared" si="13"/>
        <v>3725.3755744434166</v>
      </c>
      <c r="AQ53" s="35">
        <f t="shared" si="14"/>
        <v>7.7499999999999999E-2</v>
      </c>
      <c r="AR53" s="5">
        <f t="shared" si="46"/>
        <v>23740.750888317303</v>
      </c>
      <c r="AS53" s="5">
        <f t="shared" si="47"/>
        <v>182585.97583268763</v>
      </c>
      <c r="AT53" s="5">
        <f t="shared" si="15"/>
        <v>576259.24911168264</v>
      </c>
      <c r="AU53" s="5">
        <f t="shared" si="16"/>
        <v>206326.72672100493</v>
      </c>
      <c r="AV53" s="150"/>
      <c r="AW53" s="2">
        <v>48</v>
      </c>
      <c r="AX53" s="118">
        <v>46296</v>
      </c>
      <c r="AY53" s="5">
        <f t="shared" si="48"/>
        <v>575760.51372964331</v>
      </c>
      <c r="AZ53" s="5">
        <f t="shared" si="49"/>
        <v>4195.2870513166654</v>
      </c>
      <c r="BA53" s="5">
        <f t="shared" si="17"/>
        <v>596.78384050639488</v>
      </c>
      <c r="BB53" s="35">
        <f t="shared" si="18"/>
        <v>1.2438168153781176E-2</v>
      </c>
      <c r="BC53" s="5">
        <f t="shared" si="19"/>
        <v>3598.5032108102705</v>
      </c>
      <c r="BD53" s="35">
        <f t="shared" si="20"/>
        <v>7.4999999999999997E-2</v>
      </c>
      <c r="BE53" s="5">
        <f t="shared" si="50"/>
        <v>24836.270110862912</v>
      </c>
      <c r="BF53" s="5">
        <f t="shared" si="51"/>
        <v>176537.50835233703</v>
      </c>
      <c r="BG53" s="5">
        <f t="shared" si="21"/>
        <v>575163.72988913697</v>
      </c>
      <c r="BH53" s="5">
        <f t="shared" si="22"/>
        <v>201373.77846319994</v>
      </c>
      <c r="BI53" s="150"/>
      <c r="BJ53" s="2">
        <v>48</v>
      </c>
      <c r="BK53" s="118">
        <v>46296</v>
      </c>
      <c r="BL53" s="5">
        <f t="shared" si="52"/>
        <v>574647.94324416597</v>
      </c>
      <c r="BM53" s="5">
        <f t="shared" si="53"/>
        <v>4093.0576803371496</v>
      </c>
      <c r="BN53" s="5">
        <f t="shared" si="23"/>
        <v>621.22635657031378</v>
      </c>
      <c r="BO53" s="35">
        <f t="shared" si="24"/>
        <v>1.297266677186432E-2</v>
      </c>
      <c r="BP53" s="5">
        <f t="shared" si="25"/>
        <v>3471.8313237668358</v>
      </c>
      <c r="BQ53" s="35">
        <f t="shared" si="26"/>
        <v>7.2499999999999995E-2</v>
      </c>
      <c r="BR53" s="5">
        <f t="shared" si="54"/>
        <v>25973.283112404592</v>
      </c>
      <c r="BS53" s="5">
        <f t="shared" si="55"/>
        <v>170493.48554377863</v>
      </c>
      <c r="BT53" s="5">
        <f t="shared" si="27"/>
        <v>574026.71688759571</v>
      </c>
      <c r="BU53" s="5">
        <f t="shared" si="28"/>
        <v>196466.76865618321</v>
      </c>
      <c r="BV53" s="150"/>
      <c r="BW53" s="2">
        <v>48</v>
      </c>
      <c r="BX53" s="118">
        <v>46296</v>
      </c>
      <c r="BY53" s="5">
        <f t="shared" si="56"/>
        <v>573493.70610960212</v>
      </c>
      <c r="BZ53" s="5">
        <f t="shared" si="57"/>
        <v>3991.8149710750954</v>
      </c>
      <c r="CA53" s="5">
        <f t="shared" si="29"/>
        <v>646.43501876908294</v>
      </c>
      <c r="CB53" s="35">
        <f t="shared" si="30"/>
        <v>1.3526251713992637E-2</v>
      </c>
      <c r="CC53" s="5">
        <f t="shared" si="31"/>
        <v>3345.3799523060125</v>
      </c>
      <c r="CD53" s="35">
        <f t="shared" si="32"/>
        <v>7.0000000000000007E-2</v>
      </c>
      <c r="CE53" s="5">
        <f t="shared" si="58"/>
        <v>27152.728909167123</v>
      </c>
      <c r="CF53" s="5">
        <f t="shared" si="59"/>
        <v>164454.3897024375</v>
      </c>
      <c r="CG53" s="5">
        <f t="shared" si="33"/>
        <v>572847.271090833</v>
      </c>
      <c r="CH53" s="5">
        <f t="shared" si="34"/>
        <v>191607.11861160462</v>
      </c>
    </row>
    <row r="54" spans="9:86" ht="14.25" customHeight="1">
      <c r="I54" s="150"/>
      <c r="J54" s="2">
        <v>49</v>
      </c>
      <c r="K54" s="118">
        <v>46327</v>
      </c>
      <c r="L54" s="5">
        <f t="shared" si="35"/>
        <v>578329.65019780782</v>
      </c>
      <c r="M54" s="5">
        <f t="shared" si="0"/>
        <v>4507.5996243055524</v>
      </c>
      <c r="N54" s="5">
        <f t="shared" si="1"/>
        <v>531.58327919562362</v>
      </c>
      <c r="O54" s="35">
        <f t="shared" si="2"/>
        <v>1.1030040303424967E-2</v>
      </c>
      <c r="P54" s="5">
        <f t="shared" si="3"/>
        <v>3976.0163451099288</v>
      </c>
      <c r="Q54" s="35">
        <f t="shared" si="4"/>
        <v>8.2500000000000004E-2</v>
      </c>
      <c r="R54" s="5">
        <f t="shared" si="36"/>
        <v>22201.933081387448</v>
      </c>
      <c r="S54" s="5">
        <f t="shared" si="37"/>
        <v>198670.44850958462</v>
      </c>
      <c r="T54" s="5">
        <f t="shared" si="38"/>
        <v>577798.06691861222</v>
      </c>
      <c r="U54" s="5">
        <f t="shared" si="39"/>
        <v>220872.38159097207</v>
      </c>
      <c r="V54" s="150"/>
      <c r="W54" s="2">
        <v>49</v>
      </c>
      <c r="X54" s="118">
        <v>46327</v>
      </c>
      <c r="Y54" s="5">
        <f t="shared" si="40"/>
        <v>577314.23176511901</v>
      </c>
      <c r="Z54" s="5">
        <f t="shared" si="41"/>
        <v>4402.5874432762648</v>
      </c>
      <c r="AA54" s="5">
        <f t="shared" si="5"/>
        <v>553.82589817547114</v>
      </c>
      <c r="AB54" s="35">
        <f t="shared" si="6"/>
        <v>1.1511773679623319E-2</v>
      </c>
      <c r="AC54" s="5">
        <f t="shared" si="7"/>
        <v>3848.7615451007937</v>
      </c>
      <c r="AD54" s="35">
        <f t="shared" si="8"/>
        <v>0.08</v>
      </c>
      <c r="AE54" s="5">
        <f t="shared" si="42"/>
        <v>23239.594133056387</v>
      </c>
      <c r="AF54" s="5">
        <f t="shared" si="43"/>
        <v>192487.19058748061</v>
      </c>
      <c r="AG54" s="5">
        <f t="shared" si="9"/>
        <v>576760.40586694353</v>
      </c>
      <c r="AH54" s="5">
        <f t="shared" si="10"/>
        <v>215726.78472053699</v>
      </c>
      <c r="AI54" s="150"/>
      <c r="AJ54" s="2">
        <v>49</v>
      </c>
      <c r="AK54" s="118">
        <v>46327</v>
      </c>
      <c r="AL54" s="5">
        <f t="shared" si="44"/>
        <v>576259.24911168264</v>
      </c>
      <c r="AM54" s="5">
        <f t="shared" si="45"/>
        <v>4298.4734733542682</v>
      </c>
      <c r="AN54" s="5">
        <f t="shared" si="11"/>
        <v>576.79915617465122</v>
      </c>
      <c r="AO54" s="35">
        <f t="shared" si="12"/>
        <v>1.2011243003501655E-2</v>
      </c>
      <c r="AP54" s="5">
        <f t="shared" si="13"/>
        <v>3721.674317179617</v>
      </c>
      <c r="AQ54" s="35">
        <f t="shared" si="14"/>
        <v>7.7499999999999999E-2</v>
      </c>
      <c r="AR54" s="5">
        <f t="shared" si="46"/>
        <v>24317.550044491953</v>
      </c>
      <c r="AS54" s="5">
        <f t="shared" si="47"/>
        <v>186307.65014986726</v>
      </c>
      <c r="AT54" s="5">
        <f t="shared" si="15"/>
        <v>575682.449955508</v>
      </c>
      <c r="AU54" s="5">
        <f t="shared" si="16"/>
        <v>210625.2001943592</v>
      </c>
      <c r="AV54" s="150"/>
      <c r="AW54" s="2">
        <v>49</v>
      </c>
      <c r="AX54" s="118">
        <v>46327</v>
      </c>
      <c r="AY54" s="5">
        <f t="shared" si="48"/>
        <v>575163.72988913697</v>
      </c>
      <c r="AZ54" s="5">
        <f t="shared" si="49"/>
        <v>4195.2870513166654</v>
      </c>
      <c r="BA54" s="5">
        <f t="shared" si="17"/>
        <v>600.5137395095594</v>
      </c>
      <c r="BB54" s="35">
        <f t="shared" si="18"/>
        <v>1.2528893077982689E-2</v>
      </c>
      <c r="BC54" s="5">
        <f t="shared" si="19"/>
        <v>3594.773311807106</v>
      </c>
      <c r="BD54" s="35">
        <f t="shared" si="20"/>
        <v>7.4999999999999997E-2</v>
      </c>
      <c r="BE54" s="5">
        <f t="shared" si="50"/>
        <v>25436.783850372471</v>
      </c>
      <c r="BF54" s="5">
        <f t="shared" si="51"/>
        <v>180132.28166414413</v>
      </c>
      <c r="BG54" s="5">
        <f t="shared" si="21"/>
        <v>574563.21614962746</v>
      </c>
      <c r="BH54" s="5">
        <f t="shared" si="22"/>
        <v>205569.06551451661</v>
      </c>
      <c r="BI54" s="150"/>
      <c r="BJ54" s="2">
        <v>49</v>
      </c>
      <c r="BK54" s="118">
        <v>46327</v>
      </c>
      <c r="BL54" s="5">
        <f t="shared" si="52"/>
        <v>574026.71688759571</v>
      </c>
      <c r="BM54" s="5">
        <f t="shared" si="53"/>
        <v>4093.0576803371496</v>
      </c>
      <c r="BN54" s="5">
        <f t="shared" si="23"/>
        <v>624.97959914125886</v>
      </c>
      <c r="BO54" s="35">
        <f t="shared" si="24"/>
        <v>1.3065167472272352E-2</v>
      </c>
      <c r="BP54" s="5">
        <f t="shared" si="25"/>
        <v>3468.0780811958907</v>
      </c>
      <c r="BQ54" s="35">
        <f t="shared" si="26"/>
        <v>7.2499999999999995E-2</v>
      </c>
      <c r="BR54" s="5">
        <f t="shared" si="54"/>
        <v>26598.262711545849</v>
      </c>
      <c r="BS54" s="5">
        <f t="shared" si="55"/>
        <v>173961.56362497451</v>
      </c>
      <c r="BT54" s="5">
        <f t="shared" si="27"/>
        <v>573401.73728845443</v>
      </c>
      <c r="BU54" s="5">
        <f t="shared" si="28"/>
        <v>200559.82633652037</v>
      </c>
      <c r="BV54" s="150"/>
      <c r="BW54" s="2">
        <v>49</v>
      </c>
      <c r="BX54" s="118">
        <v>46327</v>
      </c>
      <c r="BY54" s="5">
        <f t="shared" si="56"/>
        <v>572847.271090833</v>
      </c>
      <c r="BZ54" s="5">
        <f t="shared" si="57"/>
        <v>3991.8149710750954</v>
      </c>
      <c r="CA54" s="5">
        <f t="shared" si="29"/>
        <v>650.20588971190273</v>
      </c>
      <c r="CB54" s="35">
        <f t="shared" si="30"/>
        <v>1.3620507716978618E-2</v>
      </c>
      <c r="CC54" s="5">
        <f t="shared" si="31"/>
        <v>3341.6090813631927</v>
      </c>
      <c r="CD54" s="35">
        <f t="shared" si="32"/>
        <v>7.0000000000000007E-2</v>
      </c>
      <c r="CE54" s="5">
        <f t="shared" si="58"/>
        <v>27802.934798879025</v>
      </c>
      <c r="CF54" s="5">
        <f t="shared" si="59"/>
        <v>167795.99878380069</v>
      </c>
      <c r="CG54" s="5">
        <f t="shared" si="33"/>
        <v>572197.06520112115</v>
      </c>
      <c r="CH54" s="5">
        <f t="shared" si="34"/>
        <v>195598.93358267972</v>
      </c>
    </row>
    <row r="55" spans="9:86" ht="14.25" customHeight="1">
      <c r="I55" s="150"/>
      <c r="J55" s="2">
        <v>50</v>
      </c>
      <c r="K55" s="118">
        <v>46357</v>
      </c>
      <c r="L55" s="5">
        <f t="shared" si="35"/>
        <v>577798.06691861222</v>
      </c>
      <c r="M55" s="5">
        <f t="shared" si="0"/>
        <v>4507.5996243055524</v>
      </c>
      <c r="N55" s="5">
        <f t="shared" si="1"/>
        <v>535.23791424009323</v>
      </c>
      <c r="O55" s="35">
        <f t="shared" si="2"/>
        <v>1.111608940669203E-2</v>
      </c>
      <c r="P55" s="5">
        <f t="shared" si="3"/>
        <v>3972.3617100654592</v>
      </c>
      <c r="Q55" s="35">
        <f t="shared" si="4"/>
        <v>8.2500000000000004E-2</v>
      </c>
      <c r="R55" s="5">
        <f t="shared" si="36"/>
        <v>22737.170995627541</v>
      </c>
      <c r="S55" s="5">
        <f t="shared" si="37"/>
        <v>202642.81021965007</v>
      </c>
      <c r="T55" s="5">
        <f t="shared" si="38"/>
        <v>577262.82900437212</v>
      </c>
      <c r="U55" s="5">
        <f t="shared" si="39"/>
        <v>225379.9812152776</v>
      </c>
      <c r="V55" s="150"/>
      <c r="W55" s="2">
        <v>50</v>
      </c>
      <c r="X55" s="118">
        <v>46357</v>
      </c>
      <c r="Y55" s="5">
        <f t="shared" si="40"/>
        <v>576760.40586694353</v>
      </c>
      <c r="Z55" s="5">
        <f t="shared" si="41"/>
        <v>4402.5874432762648</v>
      </c>
      <c r="AA55" s="5">
        <f t="shared" si="5"/>
        <v>557.51807082997448</v>
      </c>
      <c r="AB55" s="35">
        <f t="shared" si="6"/>
        <v>1.1599646546304536E-2</v>
      </c>
      <c r="AC55" s="5">
        <f t="shared" si="7"/>
        <v>3845.0693724462903</v>
      </c>
      <c r="AD55" s="35">
        <f t="shared" si="8"/>
        <v>0.08</v>
      </c>
      <c r="AE55" s="5">
        <f t="shared" si="42"/>
        <v>23797.112203886361</v>
      </c>
      <c r="AF55" s="5">
        <f t="shared" si="43"/>
        <v>196332.25995992689</v>
      </c>
      <c r="AG55" s="5">
        <f t="shared" si="9"/>
        <v>576202.8877961135</v>
      </c>
      <c r="AH55" s="5">
        <f t="shared" si="10"/>
        <v>220129.37216381324</v>
      </c>
      <c r="AI55" s="150"/>
      <c r="AJ55" s="2">
        <v>50</v>
      </c>
      <c r="AK55" s="118">
        <v>46357</v>
      </c>
      <c r="AL55" s="5">
        <f t="shared" si="44"/>
        <v>575682.449955508</v>
      </c>
      <c r="AM55" s="5">
        <f t="shared" si="45"/>
        <v>4298.4734733542682</v>
      </c>
      <c r="AN55" s="5">
        <f t="shared" si="11"/>
        <v>580.52431739161239</v>
      </c>
      <c r="AO55" s="35">
        <f t="shared" si="12"/>
        <v>1.2100927880010487E-2</v>
      </c>
      <c r="AP55" s="5">
        <f t="shared" si="13"/>
        <v>3717.9491559626558</v>
      </c>
      <c r="AQ55" s="35">
        <f t="shared" si="14"/>
        <v>7.7499999999999999E-2</v>
      </c>
      <c r="AR55" s="5">
        <f t="shared" si="46"/>
        <v>24898.074361883566</v>
      </c>
      <c r="AS55" s="5">
        <f t="shared" si="47"/>
        <v>190025.59930582991</v>
      </c>
      <c r="AT55" s="5">
        <f t="shared" si="15"/>
        <v>575101.92563811643</v>
      </c>
      <c r="AU55" s="5">
        <f t="shared" si="16"/>
        <v>214923.67366771348</v>
      </c>
      <c r="AV55" s="150"/>
      <c r="AW55" s="2">
        <v>50</v>
      </c>
      <c r="AX55" s="118">
        <v>46357</v>
      </c>
      <c r="AY55" s="5">
        <f t="shared" si="48"/>
        <v>574563.21614962746</v>
      </c>
      <c r="AZ55" s="5">
        <f t="shared" si="49"/>
        <v>4195.2870513166654</v>
      </c>
      <c r="BA55" s="5">
        <f t="shared" si="17"/>
        <v>604.2669503814941</v>
      </c>
      <c r="BB55" s="35">
        <f t="shared" si="18"/>
        <v>1.2620375270751015E-2</v>
      </c>
      <c r="BC55" s="5">
        <f t="shared" si="19"/>
        <v>3591.0201009351713</v>
      </c>
      <c r="BD55" s="35">
        <f t="shared" si="20"/>
        <v>7.4999999999999997E-2</v>
      </c>
      <c r="BE55" s="5">
        <f t="shared" si="50"/>
        <v>26041.050800753965</v>
      </c>
      <c r="BF55" s="5">
        <f t="shared" si="51"/>
        <v>183723.30176507929</v>
      </c>
      <c r="BG55" s="5">
        <f t="shared" si="21"/>
        <v>573958.94919924601</v>
      </c>
      <c r="BH55" s="5">
        <f t="shared" si="22"/>
        <v>209764.35256583325</v>
      </c>
      <c r="BI55" s="150"/>
      <c r="BJ55" s="2">
        <v>50</v>
      </c>
      <c r="BK55" s="118">
        <v>46357</v>
      </c>
      <c r="BL55" s="5">
        <f t="shared" si="52"/>
        <v>573401.73728845443</v>
      </c>
      <c r="BM55" s="5">
        <f t="shared" si="53"/>
        <v>4093.0576803371496</v>
      </c>
      <c r="BN55" s="5">
        <f t="shared" si="23"/>
        <v>628.75551755273727</v>
      </c>
      <c r="BO55" s="35">
        <f t="shared" si="24"/>
        <v>1.3158429282604772E-2</v>
      </c>
      <c r="BP55" s="5">
        <f t="shared" si="25"/>
        <v>3464.3021627844123</v>
      </c>
      <c r="BQ55" s="35">
        <f t="shared" si="26"/>
        <v>7.2499999999999995E-2</v>
      </c>
      <c r="BR55" s="5">
        <f t="shared" si="54"/>
        <v>27227.018229098587</v>
      </c>
      <c r="BS55" s="5">
        <f t="shared" si="55"/>
        <v>177425.86578775893</v>
      </c>
      <c r="BT55" s="5">
        <f t="shared" si="27"/>
        <v>572772.98177090171</v>
      </c>
      <c r="BU55" s="5">
        <f t="shared" si="28"/>
        <v>204652.88401685751</v>
      </c>
      <c r="BV55" s="150"/>
      <c r="BW55" s="2">
        <v>50</v>
      </c>
      <c r="BX55" s="118">
        <v>46357</v>
      </c>
      <c r="BY55" s="5">
        <f t="shared" si="56"/>
        <v>572197.06520112115</v>
      </c>
      <c r="BZ55" s="5">
        <f t="shared" si="57"/>
        <v>3991.8149710750954</v>
      </c>
      <c r="CA55" s="5">
        <f t="shared" si="29"/>
        <v>653.99875740188872</v>
      </c>
      <c r="CB55" s="35">
        <f t="shared" si="30"/>
        <v>1.3715528383677015E-2</v>
      </c>
      <c r="CC55" s="5">
        <f t="shared" si="31"/>
        <v>3337.8162136732067</v>
      </c>
      <c r="CD55" s="35">
        <f t="shared" si="32"/>
        <v>7.0000000000000007E-2</v>
      </c>
      <c r="CE55" s="5">
        <f t="shared" si="58"/>
        <v>28456.933556280914</v>
      </c>
      <c r="CF55" s="5">
        <f t="shared" si="59"/>
        <v>171133.81499747391</v>
      </c>
      <c r="CG55" s="5">
        <f t="shared" si="33"/>
        <v>571543.0664437192</v>
      </c>
      <c r="CH55" s="5">
        <f t="shared" si="34"/>
        <v>199590.74855375482</v>
      </c>
    </row>
    <row r="56" spans="9:86" ht="14.25" customHeight="1">
      <c r="I56" s="150"/>
      <c r="J56" s="2">
        <v>51</v>
      </c>
      <c r="K56" s="118">
        <v>46388</v>
      </c>
      <c r="L56" s="5">
        <f t="shared" si="35"/>
        <v>577262.82900437212</v>
      </c>
      <c r="M56" s="5">
        <f t="shared" si="0"/>
        <v>4507.5996243055524</v>
      </c>
      <c r="N56" s="5">
        <f t="shared" si="1"/>
        <v>538.91767490049415</v>
      </c>
      <c r="O56" s="35">
        <f t="shared" si="2"/>
        <v>1.1202890215467085E-2</v>
      </c>
      <c r="P56" s="5">
        <f t="shared" si="3"/>
        <v>3968.6819494050583</v>
      </c>
      <c r="Q56" s="35">
        <f t="shared" si="4"/>
        <v>8.2500000000000004E-2</v>
      </c>
      <c r="R56" s="5">
        <f t="shared" si="36"/>
        <v>23276.088670528035</v>
      </c>
      <c r="S56" s="5">
        <f t="shared" si="37"/>
        <v>206611.49216905513</v>
      </c>
      <c r="T56" s="5">
        <f t="shared" si="38"/>
        <v>576723.91132947162</v>
      </c>
      <c r="U56" s="5">
        <f t="shared" si="39"/>
        <v>229887.58083958316</v>
      </c>
      <c r="V56" s="150"/>
      <c r="W56" s="2">
        <v>51</v>
      </c>
      <c r="X56" s="118">
        <v>46388</v>
      </c>
      <c r="Y56" s="5">
        <f t="shared" si="40"/>
        <v>576202.8877961135</v>
      </c>
      <c r="Z56" s="5">
        <f t="shared" si="41"/>
        <v>4402.5874432762648</v>
      </c>
      <c r="AA56" s="5">
        <f t="shared" si="5"/>
        <v>561.23485796884142</v>
      </c>
      <c r="AB56" s="35">
        <f t="shared" si="6"/>
        <v>1.1688275845658689E-2</v>
      </c>
      <c r="AC56" s="5">
        <f t="shared" si="7"/>
        <v>3841.3525853074234</v>
      </c>
      <c r="AD56" s="35">
        <f t="shared" si="8"/>
        <v>0.08</v>
      </c>
      <c r="AE56" s="5">
        <f t="shared" si="42"/>
        <v>24358.347061855202</v>
      </c>
      <c r="AF56" s="5">
        <f t="shared" si="43"/>
        <v>200173.6125452343</v>
      </c>
      <c r="AG56" s="5">
        <f t="shared" si="9"/>
        <v>575641.65293814463</v>
      </c>
      <c r="AH56" s="5">
        <f t="shared" si="10"/>
        <v>224531.95960708949</v>
      </c>
      <c r="AI56" s="150"/>
      <c r="AJ56" s="2">
        <v>51</v>
      </c>
      <c r="AK56" s="118">
        <v>46388</v>
      </c>
      <c r="AL56" s="5">
        <f t="shared" si="44"/>
        <v>575101.92563811643</v>
      </c>
      <c r="AM56" s="5">
        <f t="shared" si="45"/>
        <v>4298.4734733542682</v>
      </c>
      <c r="AN56" s="5">
        <f t="shared" si="11"/>
        <v>584.27353694143312</v>
      </c>
      <c r="AO56" s="35">
        <f t="shared" si="12"/>
        <v>1.2191373616976992E-2</v>
      </c>
      <c r="AP56" s="5">
        <f t="shared" si="13"/>
        <v>3714.1999364128351</v>
      </c>
      <c r="AQ56" s="35">
        <f t="shared" si="14"/>
        <v>7.7499999999999999E-2</v>
      </c>
      <c r="AR56" s="5">
        <f t="shared" si="46"/>
        <v>25482.347898824999</v>
      </c>
      <c r="AS56" s="5">
        <f t="shared" si="47"/>
        <v>193739.79924224273</v>
      </c>
      <c r="AT56" s="5">
        <f t="shared" si="15"/>
        <v>574517.65210117504</v>
      </c>
      <c r="AU56" s="5">
        <f t="shared" si="16"/>
        <v>219222.14714106772</v>
      </c>
      <c r="AV56" s="150"/>
      <c r="AW56" s="2">
        <v>51</v>
      </c>
      <c r="AX56" s="118">
        <v>46388</v>
      </c>
      <c r="AY56" s="5">
        <f t="shared" si="48"/>
        <v>573958.94919924601</v>
      </c>
      <c r="AZ56" s="5">
        <f t="shared" si="49"/>
        <v>4195.2870513166654</v>
      </c>
      <c r="BA56" s="5">
        <f t="shared" si="17"/>
        <v>608.043618821378</v>
      </c>
      <c r="BB56" s="35">
        <f t="shared" si="18"/>
        <v>1.2712622455031356E-2</v>
      </c>
      <c r="BC56" s="5">
        <f t="shared" si="19"/>
        <v>3587.2434324952874</v>
      </c>
      <c r="BD56" s="35">
        <f t="shared" si="20"/>
        <v>7.4999999999999997E-2</v>
      </c>
      <c r="BE56" s="5">
        <f t="shared" si="50"/>
        <v>26649.094419575344</v>
      </c>
      <c r="BF56" s="5">
        <f t="shared" si="51"/>
        <v>187310.54519757457</v>
      </c>
      <c r="BG56" s="5">
        <f t="shared" si="21"/>
        <v>573350.90558042459</v>
      </c>
      <c r="BH56" s="5">
        <f t="shared" si="22"/>
        <v>213959.63961714992</v>
      </c>
      <c r="BI56" s="150"/>
      <c r="BJ56" s="2">
        <v>51</v>
      </c>
      <c r="BK56" s="118">
        <v>46388</v>
      </c>
      <c r="BL56" s="5">
        <f t="shared" si="52"/>
        <v>572772.98177090171</v>
      </c>
      <c r="BM56" s="5">
        <f t="shared" si="53"/>
        <v>4093.0576803371496</v>
      </c>
      <c r="BN56" s="5">
        <f t="shared" si="23"/>
        <v>632.55424880461851</v>
      </c>
      <c r="BO56" s="35">
        <f t="shared" si="24"/>
        <v>1.325245992257983E-2</v>
      </c>
      <c r="BP56" s="5">
        <f t="shared" si="25"/>
        <v>3460.5034315325311</v>
      </c>
      <c r="BQ56" s="35">
        <f t="shared" si="26"/>
        <v>7.2499999999999995E-2</v>
      </c>
      <c r="BR56" s="5">
        <f t="shared" si="54"/>
        <v>27859.572477903206</v>
      </c>
      <c r="BS56" s="5">
        <f t="shared" si="55"/>
        <v>180886.36921929146</v>
      </c>
      <c r="BT56" s="5">
        <f t="shared" si="27"/>
        <v>572140.42752209713</v>
      </c>
      <c r="BU56" s="5">
        <f t="shared" si="28"/>
        <v>208745.94169719468</v>
      </c>
      <c r="BV56" s="150"/>
      <c r="BW56" s="2">
        <v>51</v>
      </c>
      <c r="BX56" s="118">
        <v>46388</v>
      </c>
      <c r="BY56" s="5">
        <f t="shared" si="56"/>
        <v>571543.0664437192</v>
      </c>
      <c r="BZ56" s="5">
        <f t="shared" si="57"/>
        <v>3991.8149710750954</v>
      </c>
      <c r="CA56" s="5">
        <f t="shared" si="29"/>
        <v>657.81375015339972</v>
      </c>
      <c r="CB56" s="35">
        <f t="shared" si="30"/>
        <v>1.3811321430172767E-2</v>
      </c>
      <c r="CC56" s="5">
        <f t="shared" si="31"/>
        <v>3334.0012209216957</v>
      </c>
      <c r="CD56" s="35">
        <f t="shared" si="32"/>
        <v>7.0000000000000007E-2</v>
      </c>
      <c r="CE56" s="5">
        <f t="shared" si="58"/>
        <v>29114.747306434314</v>
      </c>
      <c r="CF56" s="5">
        <f t="shared" si="59"/>
        <v>174467.8162183956</v>
      </c>
      <c r="CG56" s="5">
        <f t="shared" si="33"/>
        <v>570885.2526935658</v>
      </c>
      <c r="CH56" s="5">
        <f t="shared" si="34"/>
        <v>203582.56352482992</v>
      </c>
    </row>
    <row r="57" spans="9:86" ht="14.25" customHeight="1">
      <c r="I57" s="150"/>
      <c r="J57" s="2">
        <v>52</v>
      </c>
      <c r="K57" s="118">
        <v>46419</v>
      </c>
      <c r="L57" s="5">
        <f t="shared" si="35"/>
        <v>576723.91132947162</v>
      </c>
      <c r="M57" s="5">
        <f t="shared" si="0"/>
        <v>4507.5996243055524</v>
      </c>
      <c r="N57" s="5">
        <f t="shared" si="1"/>
        <v>542.62273391543522</v>
      </c>
      <c r="O57" s="35">
        <f t="shared" si="2"/>
        <v>1.1290450558872943E-2</v>
      </c>
      <c r="P57" s="5">
        <f t="shared" si="3"/>
        <v>3964.9768903901172</v>
      </c>
      <c r="Q57" s="35">
        <f t="shared" si="4"/>
        <v>8.2500000000000004E-2</v>
      </c>
      <c r="R57" s="5">
        <f t="shared" si="36"/>
        <v>23818.711404443471</v>
      </c>
      <c r="S57" s="5">
        <f t="shared" si="37"/>
        <v>210576.46905944525</v>
      </c>
      <c r="T57" s="5">
        <f t="shared" si="38"/>
        <v>576181.28859555617</v>
      </c>
      <c r="U57" s="5">
        <f t="shared" si="39"/>
        <v>234395.18046388874</v>
      </c>
      <c r="V57" s="150"/>
      <c r="W57" s="2">
        <v>52</v>
      </c>
      <c r="X57" s="118">
        <v>46419</v>
      </c>
      <c r="Y57" s="5">
        <f t="shared" si="40"/>
        <v>575641.65293814463</v>
      </c>
      <c r="Z57" s="5">
        <f t="shared" si="41"/>
        <v>4402.5874432762648</v>
      </c>
      <c r="AA57" s="5">
        <f t="shared" si="5"/>
        <v>564.97642368863353</v>
      </c>
      <c r="AB57" s="35">
        <f t="shared" si="6"/>
        <v>1.1777669405365485E-2</v>
      </c>
      <c r="AC57" s="5">
        <f t="shared" si="7"/>
        <v>3837.6110195876313</v>
      </c>
      <c r="AD57" s="35">
        <f t="shared" si="8"/>
        <v>0.08</v>
      </c>
      <c r="AE57" s="5">
        <f t="shared" si="42"/>
        <v>24923.323485543835</v>
      </c>
      <c r="AF57" s="5">
        <f t="shared" si="43"/>
        <v>204011.22356482194</v>
      </c>
      <c r="AG57" s="5">
        <f t="shared" si="9"/>
        <v>575076.67651445605</v>
      </c>
      <c r="AH57" s="5">
        <f t="shared" si="10"/>
        <v>228934.54705036577</v>
      </c>
      <c r="AI57" s="150"/>
      <c r="AJ57" s="2">
        <v>52</v>
      </c>
      <c r="AK57" s="118">
        <v>46419</v>
      </c>
      <c r="AL57" s="5">
        <f t="shared" si="44"/>
        <v>574517.65210117504</v>
      </c>
      <c r="AM57" s="5">
        <f t="shared" si="45"/>
        <v>4298.4734733542682</v>
      </c>
      <c r="AN57" s="5">
        <f t="shared" si="11"/>
        <v>588.04697020084586</v>
      </c>
      <c r="AO57" s="35">
        <f t="shared" si="12"/>
        <v>1.2282588039901444E-2</v>
      </c>
      <c r="AP57" s="5">
        <f t="shared" si="13"/>
        <v>3710.4265031534223</v>
      </c>
      <c r="AQ57" s="35">
        <f t="shared" si="14"/>
        <v>7.7499999999999999E-2</v>
      </c>
      <c r="AR57" s="5">
        <f t="shared" si="46"/>
        <v>26070.394869025844</v>
      </c>
      <c r="AS57" s="5">
        <f t="shared" si="47"/>
        <v>197450.22574539616</v>
      </c>
      <c r="AT57" s="5">
        <f t="shared" si="15"/>
        <v>573929.6051309742</v>
      </c>
      <c r="AU57" s="5">
        <f t="shared" si="16"/>
        <v>223520.62061442202</v>
      </c>
      <c r="AV57" s="150"/>
      <c r="AW57" s="2">
        <v>52</v>
      </c>
      <c r="AX57" s="118">
        <v>46419</v>
      </c>
      <c r="AY57" s="5">
        <f t="shared" si="48"/>
        <v>573350.90558042459</v>
      </c>
      <c r="AZ57" s="5">
        <f t="shared" si="49"/>
        <v>4195.2870513166654</v>
      </c>
      <c r="BA57" s="5">
        <f t="shared" si="17"/>
        <v>611.84389143901217</v>
      </c>
      <c r="BB57" s="35">
        <f t="shared" si="18"/>
        <v>1.2805642453525798E-2</v>
      </c>
      <c r="BC57" s="5">
        <f t="shared" si="19"/>
        <v>3583.4431598776532</v>
      </c>
      <c r="BD57" s="35">
        <f t="shared" si="20"/>
        <v>7.4999999999999997E-2</v>
      </c>
      <c r="BE57" s="5">
        <f t="shared" si="50"/>
        <v>27260.938311014357</v>
      </c>
      <c r="BF57" s="5">
        <f t="shared" si="51"/>
        <v>190893.98835745221</v>
      </c>
      <c r="BG57" s="5">
        <f t="shared" si="21"/>
        <v>572739.06168898556</v>
      </c>
      <c r="BH57" s="5">
        <f t="shared" si="22"/>
        <v>218154.92666846656</v>
      </c>
      <c r="BI57" s="150"/>
      <c r="BJ57" s="2">
        <v>52</v>
      </c>
      <c r="BK57" s="118">
        <v>46419</v>
      </c>
      <c r="BL57" s="5">
        <f t="shared" si="52"/>
        <v>572140.42752209713</v>
      </c>
      <c r="BM57" s="5">
        <f t="shared" si="53"/>
        <v>4093.0576803371496</v>
      </c>
      <c r="BN57" s="5">
        <f t="shared" si="23"/>
        <v>636.37593072447953</v>
      </c>
      <c r="BO57" s="35">
        <f t="shared" si="24"/>
        <v>1.3347267211595213E-2</v>
      </c>
      <c r="BP57" s="5">
        <f t="shared" si="25"/>
        <v>3456.68174961267</v>
      </c>
      <c r="BQ57" s="35">
        <f t="shared" si="26"/>
        <v>7.2499999999999995E-2</v>
      </c>
      <c r="BR57" s="5">
        <f t="shared" si="54"/>
        <v>28495.948408627686</v>
      </c>
      <c r="BS57" s="5">
        <f t="shared" si="55"/>
        <v>184343.05096890414</v>
      </c>
      <c r="BT57" s="5">
        <f t="shared" si="27"/>
        <v>571504.0515913727</v>
      </c>
      <c r="BU57" s="5">
        <f t="shared" si="28"/>
        <v>212838.99937753181</v>
      </c>
      <c r="BV57" s="150"/>
      <c r="BW57" s="2">
        <v>52</v>
      </c>
      <c r="BX57" s="118">
        <v>46419</v>
      </c>
      <c r="BY57" s="5">
        <f t="shared" si="56"/>
        <v>570885.2526935658</v>
      </c>
      <c r="BZ57" s="5">
        <f t="shared" si="57"/>
        <v>3991.8149710750954</v>
      </c>
      <c r="CA57" s="5">
        <f t="shared" si="29"/>
        <v>661.65099702929456</v>
      </c>
      <c r="CB57" s="35">
        <f t="shared" si="30"/>
        <v>1.3907894672159957E-2</v>
      </c>
      <c r="CC57" s="5">
        <f t="shared" si="31"/>
        <v>3330.1639740458008</v>
      </c>
      <c r="CD57" s="35">
        <f t="shared" si="32"/>
        <v>7.0000000000000007E-2</v>
      </c>
      <c r="CE57" s="5">
        <f t="shared" si="58"/>
        <v>29776.398303463608</v>
      </c>
      <c r="CF57" s="5">
        <f t="shared" si="59"/>
        <v>177797.98019244141</v>
      </c>
      <c r="CG57" s="5">
        <f t="shared" si="33"/>
        <v>570223.60169653653</v>
      </c>
      <c r="CH57" s="5">
        <f t="shared" si="34"/>
        <v>207574.37849590502</v>
      </c>
    </row>
    <row r="58" spans="9:86" ht="14.25" customHeight="1">
      <c r="I58" s="150"/>
      <c r="J58" s="2">
        <v>53</v>
      </c>
      <c r="K58" s="118">
        <v>46447</v>
      </c>
      <c r="L58" s="5">
        <f t="shared" si="35"/>
        <v>576181.28859555617</v>
      </c>
      <c r="M58" s="5">
        <f t="shared" si="0"/>
        <v>4507.5996243055524</v>
      </c>
      <c r="N58" s="5">
        <f t="shared" si="1"/>
        <v>546.35326521110392</v>
      </c>
      <c r="O58" s="35">
        <f t="shared" si="2"/>
        <v>1.1378778367680253E-2</v>
      </c>
      <c r="P58" s="5">
        <f t="shared" si="3"/>
        <v>3961.2463590944485</v>
      </c>
      <c r="Q58" s="35">
        <f t="shared" si="4"/>
        <v>8.2500000000000004E-2</v>
      </c>
      <c r="R58" s="5">
        <f t="shared" si="36"/>
        <v>24365.064669654574</v>
      </c>
      <c r="S58" s="5">
        <f t="shared" si="37"/>
        <v>214537.71541853971</v>
      </c>
      <c r="T58" s="5">
        <f t="shared" si="38"/>
        <v>575634.93533034506</v>
      </c>
      <c r="U58" s="5">
        <f t="shared" si="39"/>
        <v>238902.7800881943</v>
      </c>
      <c r="V58" s="150"/>
      <c r="W58" s="2">
        <v>53</v>
      </c>
      <c r="X58" s="118">
        <v>46447</v>
      </c>
      <c r="Y58" s="5">
        <f t="shared" si="40"/>
        <v>575076.67651445605</v>
      </c>
      <c r="Z58" s="5">
        <f t="shared" si="41"/>
        <v>4402.5874432762648</v>
      </c>
      <c r="AA58" s="5">
        <f t="shared" si="5"/>
        <v>568.74293317989077</v>
      </c>
      <c r="AB58" s="35">
        <f t="shared" si="6"/>
        <v>1.1867835154651986E-2</v>
      </c>
      <c r="AC58" s="5">
        <f t="shared" si="7"/>
        <v>3833.8445100963741</v>
      </c>
      <c r="AD58" s="35">
        <f t="shared" si="8"/>
        <v>0.08</v>
      </c>
      <c r="AE58" s="5">
        <f t="shared" si="42"/>
        <v>25492.066418723727</v>
      </c>
      <c r="AF58" s="5">
        <f t="shared" si="43"/>
        <v>207845.06807491832</v>
      </c>
      <c r="AG58" s="5">
        <f t="shared" si="9"/>
        <v>574507.93358127621</v>
      </c>
      <c r="AH58" s="5">
        <f t="shared" si="10"/>
        <v>233337.13449364205</v>
      </c>
      <c r="AI58" s="150"/>
      <c r="AJ58" s="2">
        <v>53</v>
      </c>
      <c r="AK58" s="118">
        <v>46447</v>
      </c>
      <c r="AL58" s="5">
        <f t="shared" si="44"/>
        <v>573929.6051309742</v>
      </c>
      <c r="AM58" s="5">
        <f t="shared" si="45"/>
        <v>4298.4734733542682</v>
      </c>
      <c r="AN58" s="5">
        <f t="shared" si="11"/>
        <v>591.84477355005993</v>
      </c>
      <c r="AO58" s="35">
        <f t="shared" si="12"/>
        <v>1.2374579075738685E-2</v>
      </c>
      <c r="AP58" s="5">
        <f t="shared" si="13"/>
        <v>3706.6286998042083</v>
      </c>
      <c r="AQ58" s="35">
        <f t="shared" si="14"/>
        <v>7.7499999999999999E-2</v>
      </c>
      <c r="AR58" s="5">
        <f t="shared" si="46"/>
        <v>26662.239642575903</v>
      </c>
      <c r="AS58" s="5">
        <f t="shared" si="47"/>
        <v>201156.85444520038</v>
      </c>
      <c r="AT58" s="5">
        <f t="shared" si="15"/>
        <v>573337.76035742415</v>
      </c>
      <c r="AU58" s="5">
        <f t="shared" si="16"/>
        <v>227819.09408777629</v>
      </c>
      <c r="AV58" s="150"/>
      <c r="AW58" s="2">
        <v>53</v>
      </c>
      <c r="AX58" s="118">
        <v>46447</v>
      </c>
      <c r="AY58" s="5">
        <f t="shared" si="48"/>
        <v>572739.06168898556</v>
      </c>
      <c r="AZ58" s="5">
        <f t="shared" si="49"/>
        <v>4195.2870513166654</v>
      </c>
      <c r="BA58" s="5">
        <f t="shared" si="17"/>
        <v>615.66791576050582</v>
      </c>
      <c r="BB58" s="35">
        <f t="shared" si="18"/>
        <v>1.2899443190305716E-2</v>
      </c>
      <c r="BC58" s="5">
        <f t="shared" si="19"/>
        <v>3579.6191355561596</v>
      </c>
      <c r="BD58" s="35">
        <f t="shared" si="20"/>
        <v>7.4999999999999997E-2</v>
      </c>
      <c r="BE58" s="5">
        <f t="shared" si="50"/>
        <v>27876.606226774864</v>
      </c>
      <c r="BF58" s="5">
        <f t="shared" si="51"/>
        <v>194473.60749300837</v>
      </c>
      <c r="BG58" s="5">
        <f t="shared" si="21"/>
        <v>572123.39377322502</v>
      </c>
      <c r="BH58" s="5">
        <f t="shared" si="22"/>
        <v>222350.21371978323</v>
      </c>
      <c r="BI58" s="150"/>
      <c r="BJ58" s="2">
        <v>53</v>
      </c>
      <c r="BK58" s="118">
        <v>46447</v>
      </c>
      <c r="BL58" s="5">
        <f t="shared" si="52"/>
        <v>571504.0515913727</v>
      </c>
      <c r="BM58" s="5">
        <f t="shared" si="53"/>
        <v>4093.0576803371496</v>
      </c>
      <c r="BN58" s="5">
        <f t="shared" si="23"/>
        <v>640.22070197260609</v>
      </c>
      <c r="BO58" s="35">
        <f t="shared" si="24"/>
        <v>1.3442859070340226E-2</v>
      </c>
      <c r="BP58" s="5">
        <f t="shared" si="25"/>
        <v>3452.8369783645435</v>
      </c>
      <c r="BQ58" s="35">
        <f t="shared" si="26"/>
        <v>7.2499999999999995E-2</v>
      </c>
      <c r="BR58" s="5">
        <f t="shared" si="54"/>
        <v>29136.169110600291</v>
      </c>
      <c r="BS58" s="5">
        <f t="shared" si="55"/>
        <v>187795.88794726867</v>
      </c>
      <c r="BT58" s="5">
        <f t="shared" si="27"/>
        <v>570863.83088940009</v>
      </c>
      <c r="BU58" s="5">
        <f t="shared" si="28"/>
        <v>216932.05705786895</v>
      </c>
      <c r="BV58" s="150"/>
      <c r="BW58" s="2">
        <v>53</v>
      </c>
      <c r="BX58" s="118">
        <v>46447</v>
      </c>
      <c r="BY58" s="5">
        <f t="shared" si="56"/>
        <v>570223.60169653653</v>
      </c>
      <c r="BZ58" s="5">
        <f t="shared" si="57"/>
        <v>3991.8149710750954</v>
      </c>
      <c r="CA58" s="5">
        <f t="shared" si="29"/>
        <v>665.51062784529904</v>
      </c>
      <c r="CB58" s="35">
        <f t="shared" si="30"/>
        <v>1.4005256026553723E-2</v>
      </c>
      <c r="CC58" s="5">
        <f t="shared" si="31"/>
        <v>3326.3043432297964</v>
      </c>
      <c r="CD58" s="35">
        <f t="shared" si="32"/>
        <v>7.0000000000000007E-2</v>
      </c>
      <c r="CE58" s="5">
        <f t="shared" si="58"/>
        <v>30441.908931308906</v>
      </c>
      <c r="CF58" s="5">
        <f t="shared" si="59"/>
        <v>181124.28453567121</v>
      </c>
      <c r="CG58" s="5">
        <f t="shared" si="33"/>
        <v>569558.09106869122</v>
      </c>
      <c r="CH58" s="5">
        <f t="shared" si="34"/>
        <v>211566.19346698013</v>
      </c>
    </row>
    <row r="59" spans="9:86" ht="14.25" customHeight="1">
      <c r="I59" s="150"/>
      <c r="J59" s="2">
        <v>54</v>
      </c>
      <c r="K59" s="118">
        <v>46478</v>
      </c>
      <c r="L59" s="5">
        <f t="shared" si="35"/>
        <v>575634.93533034506</v>
      </c>
      <c r="M59" s="5">
        <f t="shared" si="0"/>
        <v>4507.5996243055524</v>
      </c>
      <c r="N59" s="5">
        <f t="shared" si="1"/>
        <v>550.10944390942996</v>
      </c>
      <c r="O59" s="35">
        <f t="shared" si="2"/>
        <v>1.1467881675952835E-2</v>
      </c>
      <c r="P59" s="5">
        <f t="shared" si="3"/>
        <v>3957.4901803961225</v>
      </c>
      <c r="Q59" s="35">
        <f t="shared" si="4"/>
        <v>8.2500000000000004E-2</v>
      </c>
      <c r="R59" s="5">
        <f t="shared" si="36"/>
        <v>24915.174113564004</v>
      </c>
      <c r="S59" s="5">
        <f t="shared" si="37"/>
        <v>218495.20559893583</v>
      </c>
      <c r="T59" s="5">
        <f t="shared" si="38"/>
        <v>575084.82588643569</v>
      </c>
      <c r="U59" s="5">
        <f t="shared" si="39"/>
        <v>243410.37971249985</v>
      </c>
      <c r="V59" s="150"/>
      <c r="W59" s="2">
        <v>54</v>
      </c>
      <c r="X59" s="118">
        <v>46478</v>
      </c>
      <c r="Y59" s="5">
        <f t="shared" si="40"/>
        <v>574507.93358127621</v>
      </c>
      <c r="Z59" s="5">
        <f t="shared" si="41"/>
        <v>4402.5874432762648</v>
      </c>
      <c r="AA59" s="5">
        <f t="shared" si="5"/>
        <v>572.53455273442296</v>
      </c>
      <c r="AB59" s="35">
        <f t="shared" si="6"/>
        <v>1.1958781125937422E-2</v>
      </c>
      <c r="AC59" s="5">
        <f t="shared" si="7"/>
        <v>3830.0528905418419</v>
      </c>
      <c r="AD59" s="35">
        <f t="shared" si="8"/>
        <v>0.08</v>
      </c>
      <c r="AE59" s="5">
        <f t="shared" si="42"/>
        <v>26064.600971458149</v>
      </c>
      <c r="AF59" s="5">
        <f t="shared" si="43"/>
        <v>211675.12096546017</v>
      </c>
      <c r="AG59" s="5">
        <f t="shared" si="9"/>
        <v>573935.39902854175</v>
      </c>
      <c r="AH59" s="5">
        <f t="shared" si="10"/>
        <v>237739.72193691833</v>
      </c>
      <c r="AI59" s="150"/>
      <c r="AJ59" s="2">
        <v>54</v>
      </c>
      <c r="AK59" s="118">
        <v>46478</v>
      </c>
      <c r="AL59" s="5">
        <f t="shared" si="44"/>
        <v>573337.76035742415</v>
      </c>
      <c r="AM59" s="5">
        <f t="shared" si="45"/>
        <v>4298.4734733542682</v>
      </c>
      <c r="AN59" s="5">
        <f t="shared" si="11"/>
        <v>595.66710437923712</v>
      </c>
      <c r="AO59" s="35">
        <f t="shared" si="12"/>
        <v>1.2467354754542439E-2</v>
      </c>
      <c r="AP59" s="5">
        <f t="shared" si="13"/>
        <v>3702.8063689750311</v>
      </c>
      <c r="AQ59" s="35">
        <f t="shared" si="14"/>
        <v>7.7499999999999999E-2</v>
      </c>
      <c r="AR59" s="5">
        <f t="shared" si="46"/>
        <v>27257.906746955141</v>
      </c>
      <c r="AS59" s="5">
        <f t="shared" si="47"/>
        <v>204859.66081417541</v>
      </c>
      <c r="AT59" s="5">
        <f t="shared" si="15"/>
        <v>572742.09325304488</v>
      </c>
      <c r="AU59" s="5">
        <f t="shared" si="16"/>
        <v>232117.56756113056</v>
      </c>
      <c r="AV59" s="150"/>
      <c r="AW59" s="2">
        <v>54</v>
      </c>
      <c r="AX59" s="118">
        <v>46478</v>
      </c>
      <c r="AY59" s="5">
        <f t="shared" si="48"/>
        <v>572123.39377322502</v>
      </c>
      <c r="AZ59" s="5">
        <f t="shared" si="49"/>
        <v>4195.2870513166654</v>
      </c>
      <c r="BA59" s="5">
        <f t="shared" si="17"/>
        <v>619.51584023400937</v>
      </c>
      <c r="BB59" s="35">
        <f t="shared" si="18"/>
        <v>1.2994032692455911E-2</v>
      </c>
      <c r="BC59" s="5">
        <f t="shared" si="19"/>
        <v>3575.771211082656</v>
      </c>
      <c r="BD59" s="35">
        <f t="shared" si="20"/>
        <v>7.4999999999999997E-2</v>
      </c>
      <c r="BE59" s="5">
        <f t="shared" si="50"/>
        <v>28496.122067008873</v>
      </c>
      <c r="BF59" s="5">
        <f t="shared" si="51"/>
        <v>198049.37870409104</v>
      </c>
      <c r="BG59" s="5">
        <f t="shared" si="21"/>
        <v>571503.87793299102</v>
      </c>
      <c r="BH59" s="5">
        <f t="shared" si="22"/>
        <v>226545.50077109991</v>
      </c>
      <c r="BI59" s="150"/>
      <c r="BJ59" s="2">
        <v>54</v>
      </c>
      <c r="BK59" s="118">
        <v>46478</v>
      </c>
      <c r="BL59" s="5">
        <f t="shared" si="52"/>
        <v>570863.83088940009</v>
      </c>
      <c r="BM59" s="5">
        <f t="shared" si="53"/>
        <v>4093.0576803371496</v>
      </c>
      <c r="BN59" s="5">
        <f t="shared" si="23"/>
        <v>644.08870204702407</v>
      </c>
      <c r="BO59" s="35">
        <f t="shared" si="24"/>
        <v>1.3539243522439466E-2</v>
      </c>
      <c r="BP59" s="5">
        <f t="shared" si="25"/>
        <v>3448.9689782901255</v>
      </c>
      <c r="BQ59" s="35">
        <f t="shared" si="26"/>
        <v>7.2499999999999995E-2</v>
      </c>
      <c r="BR59" s="5">
        <f t="shared" si="54"/>
        <v>29780.257812647316</v>
      </c>
      <c r="BS59" s="5">
        <f t="shared" si="55"/>
        <v>191244.85692555879</v>
      </c>
      <c r="BT59" s="5">
        <f t="shared" si="27"/>
        <v>570219.74218735308</v>
      </c>
      <c r="BU59" s="5">
        <f t="shared" si="28"/>
        <v>221025.11473820612</v>
      </c>
      <c r="BV59" s="150"/>
      <c r="BW59" s="2">
        <v>54</v>
      </c>
      <c r="BX59" s="118">
        <v>46478</v>
      </c>
      <c r="BY59" s="5">
        <f t="shared" si="56"/>
        <v>569558.09106869122</v>
      </c>
      <c r="BZ59" s="5">
        <f t="shared" si="57"/>
        <v>3991.8149710750954</v>
      </c>
      <c r="CA59" s="5">
        <f t="shared" si="29"/>
        <v>669.39277317439655</v>
      </c>
      <c r="CB59" s="35">
        <f t="shared" si="30"/>
        <v>1.4103413513133604E-2</v>
      </c>
      <c r="CC59" s="5">
        <f t="shared" si="31"/>
        <v>3322.4221979006988</v>
      </c>
      <c r="CD59" s="35">
        <f t="shared" si="32"/>
        <v>7.0000000000000007E-2</v>
      </c>
      <c r="CE59" s="5">
        <f t="shared" si="58"/>
        <v>31111.301704483303</v>
      </c>
      <c r="CF59" s="5">
        <f t="shared" si="59"/>
        <v>184446.70673357192</v>
      </c>
      <c r="CG59" s="5">
        <f t="shared" si="33"/>
        <v>568888.69829551678</v>
      </c>
      <c r="CH59" s="5">
        <f t="shared" si="34"/>
        <v>215558.00843805523</v>
      </c>
    </row>
    <row r="60" spans="9:86" ht="14.25" customHeight="1">
      <c r="I60" s="150"/>
      <c r="J60" s="2">
        <v>55</v>
      </c>
      <c r="K60" s="118">
        <v>46508</v>
      </c>
      <c r="L60" s="5">
        <f t="shared" si="35"/>
        <v>575084.82588643569</v>
      </c>
      <c r="M60" s="5">
        <f t="shared" si="0"/>
        <v>4507.5996243055524</v>
      </c>
      <c r="N60" s="5">
        <f t="shared" si="1"/>
        <v>553.89144633630713</v>
      </c>
      <c r="O60" s="35">
        <f t="shared" si="2"/>
        <v>1.1557768622725294E-2</v>
      </c>
      <c r="P60" s="5">
        <f t="shared" si="3"/>
        <v>3953.7081779692453</v>
      </c>
      <c r="Q60" s="35">
        <f t="shared" si="4"/>
        <v>8.2500000000000004E-2</v>
      </c>
      <c r="R60" s="5">
        <f t="shared" si="36"/>
        <v>25469.065559900311</v>
      </c>
      <c r="S60" s="5">
        <f t="shared" si="37"/>
        <v>222448.91377690507</v>
      </c>
      <c r="T60" s="5">
        <f t="shared" si="38"/>
        <v>574530.9344400994</v>
      </c>
      <c r="U60" s="5">
        <f t="shared" si="39"/>
        <v>247917.97933680538</v>
      </c>
      <c r="V60" s="150"/>
      <c r="W60" s="2">
        <v>55</v>
      </c>
      <c r="X60" s="118">
        <v>46508</v>
      </c>
      <c r="Y60" s="5">
        <f t="shared" si="40"/>
        <v>573935.39902854175</v>
      </c>
      <c r="Z60" s="5">
        <f t="shared" si="41"/>
        <v>4402.5874432762648</v>
      </c>
      <c r="AA60" s="5">
        <f t="shared" si="5"/>
        <v>576.35144975265302</v>
      </c>
      <c r="AB60" s="35">
        <f t="shared" si="6"/>
        <v>1.2050515456510277E-2</v>
      </c>
      <c r="AC60" s="5">
        <f t="shared" si="7"/>
        <v>3826.2359935236118</v>
      </c>
      <c r="AD60" s="35">
        <f t="shared" si="8"/>
        <v>0.08</v>
      </c>
      <c r="AE60" s="5">
        <f t="shared" si="42"/>
        <v>26640.952421210801</v>
      </c>
      <c r="AF60" s="5">
        <f t="shared" si="43"/>
        <v>215501.35695898379</v>
      </c>
      <c r="AG60" s="5">
        <f t="shared" si="9"/>
        <v>573359.04757878906</v>
      </c>
      <c r="AH60" s="5">
        <f t="shared" si="10"/>
        <v>242142.30938019458</v>
      </c>
      <c r="AI60" s="150"/>
      <c r="AJ60" s="2">
        <v>55</v>
      </c>
      <c r="AK60" s="118">
        <v>46508</v>
      </c>
      <c r="AL60" s="5">
        <f t="shared" si="44"/>
        <v>572742.09325304488</v>
      </c>
      <c r="AM60" s="5">
        <f t="shared" si="45"/>
        <v>4298.4734733542682</v>
      </c>
      <c r="AN60" s="5">
        <f t="shared" si="11"/>
        <v>599.51412109502007</v>
      </c>
      <c r="AO60" s="35">
        <f t="shared" si="12"/>
        <v>1.2560923211142024E-2</v>
      </c>
      <c r="AP60" s="5">
        <f t="shared" si="13"/>
        <v>3698.9593522592481</v>
      </c>
      <c r="AQ60" s="35">
        <f t="shared" si="14"/>
        <v>7.7499999999999999E-2</v>
      </c>
      <c r="AR60" s="5">
        <f t="shared" si="46"/>
        <v>27857.420868050162</v>
      </c>
      <c r="AS60" s="5">
        <f t="shared" si="47"/>
        <v>208558.62016643467</v>
      </c>
      <c r="AT60" s="5">
        <f t="shared" si="15"/>
        <v>572142.57913194981</v>
      </c>
      <c r="AU60" s="5">
        <f t="shared" si="16"/>
        <v>236416.04103448484</v>
      </c>
      <c r="AV60" s="150"/>
      <c r="AW60" s="2">
        <v>55</v>
      </c>
      <c r="AX60" s="118">
        <v>46508</v>
      </c>
      <c r="AY60" s="5">
        <f t="shared" si="48"/>
        <v>571503.87793299102</v>
      </c>
      <c r="AZ60" s="5">
        <f t="shared" si="49"/>
        <v>4195.2870513166654</v>
      </c>
      <c r="BA60" s="5">
        <f t="shared" si="17"/>
        <v>623.38781423547198</v>
      </c>
      <c r="BB60" s="35">
        <f t="shared" si="18"/>
        <v>1.3089419091750716E-2</v>
      </c>
      <c r="BC60" s="5">
        <f t="shared" si="19"/>
        <v>3571.8992370811934</v>
      </c>
      <c r="BD60" s="35">
        <f t="shared" si="20"/>
        <v>7.4999999999999997E-2</v>
      </c>
      <c r="BE60" s="5">
        <f t="shared" si="50"/>
        <v>29119.509881244347</v>
      </c>
      <c r="BF60" s="5">
        <f t="shared" si="51"/>
        <v>201621.27794117224</v>
      </c>
      <c r="BG60" s="5">
        <f t="shared" si="21"/>
        <v>570880.49011875549</v>
      </c>
      <c r="BH60" s="5">
        <f t="shared" si="22"/>
        <v>230740.78782241658</v>
      </c>
      <c r="BI60" s="150"/>
      <c r="BJ60" s="2">
        <v>55</v>
      </c>
      <c r="BK60" s="118">
        <v>46508</v>
      </c>
      <c r="BL60" s="5">
        <f t="shared" si="52"/>
        <v>570219.74218735308</v>
      </c>
      <c r="BM60" s="5">
        <f t="shared" si="53"/>
        <v>4093.0576803371496</v>
      </c>
      <c r="BN60" s="5">
        <f t="shared" si="23"/>
        <v>647.98007128855807</v>
      </c>
      <c r="BO60" s="35">
        <f t="shared" si="24"/>
        <v>1.363642869612864E-2</v>
      </c>
      <c r="BP60" s="5">
        <f t="shared" si="25"/>
        <v>3445.0776090485915</v>
      </c>
      <c r="BQ60" s="35">
        <f t="shared" si="26"/>
        <v>7.2499999999999995E-2</v>
      </c>
      <c r="BR60" s="5">
        <f t="shared" si="54"/>
        <v>30428.237883935875</v>
      </c>
      <c r="BS60" s="5">
        <f t="shared" si="55"/>
        <v>194689.9345346074</v>
      </c>
      <c r="BT60" s="5">
        <f t="shared" si="27"/>
        <v>569571.76211606455</v>
      </c>
      <c r="BU60" s="5">
        <f t="shared" si="28"/>
        <v>225118.17241854328</v>
      </c>
      <c r="BV60" s="150"/>
      <c r="BW60" s="2">
        <v>55</v>
      </c>
      <c r="BX60" s="118">
        <v>46508</v>
      </c>
      <c r="BY60" s="5">
        <f t="shared" si="56"/>
        <v>568888.69829551678</v>
      </c>
      <c r="BZ60" s="5">
        <f t="shared" si="57"/>
        <v>3991.8149710750954</v>
      </c>
      <c r="CA60" s="5">
        <f t="shared" si="29"/>
        <v>673.29756435124727</v>
      </c>
      <c r="CB60" s="35">
        <f t="shared" si="30"/>
        <v>1.4202375256219146E-2</v>
      </c>
      <c r="CC60" s="5">
        <f t="shared" si="31"/>
        <v>3318.5174067238481</v>
      </c>
      <c r="CD60" s="35">
        <f t="shared" si="32"/>
        <v>7.0000000000000007E-2</v>
      </c>
      <c r="CE60" s="5">
        <f t="shared" si="58"/>
        <v>31784.59926883455</v>
      </c>
      <c r="CF60" s="5">
        <f t="shared" si="59"/>
        <v>187765.22414029576</v>
      </c>
      <c r="CG60" s="5">
        <f t="shared" si="33"/>
        <v>568215.40073116554</v>
      </c>
      <c r="CH60" s="5">
        <f t="shared" si="34"/>
        <v>219549.8234091303</v>
      </c>
    </row>
    <row r="61" spans="9:86" ht="14.25" customHeight="1">
      <c r="I61" s="150"/>
      <c r="J61" s="2">
        <v>56</v>
      </c>
      <c r="K61" s="118">
        <v>46539</v>
      </c>
      <c r="L61" s="5">
        <f t="shared" si="35"/>
        <v>574530.9344400994</v>
      </c>
      <c r="M61" s="5">
        <f t="shared" si="0"/>
        <v>4507.5996243055524</v>
      </c>
      <c r="N61" s="5">
        <f t="shared" si="1"/>
        <v>557.69945002986924</v>
      </c>
      <c r="O61" s="35">
        <f t="shared" si="2"/>
        <v>1.1648447453713531E-2</v>
      </c>
      <c r="P61" s="5">
        <f t="shared" si="3"/>
        <v>3949.9001742756832</v>
      </c>
      <c r="Q61" s="35">
        <f t="shared" si="4"/>
        <v>8.2500000000000004E-2</v>
      </c>
      <c r="R61" s="5">
        <f t="shared" si="36"/>
        <v>26026.765009930179</v>
      </c>
      <c r="S61" s="5">
        <f t="shared" si="37"/>
        <v>226398.81395118075</v>
      </c>
      <c r="T61" s="5">
        <f t="shared" si="38"/>
        <v>573973.23499006953</v>
      </c>
      <c r="U61" s="5">
        <f t="shared" si="39"/>
        <v>252425.57896111094</v>
      </c>
      <c r="V61" s="150"/>
      <c r="W61" s="2">
        <v>56</v>
      </c>
      <c r="X61" s="118">
        <v>46539</v>
      </c>
      <c r="Y61" s="5">
        <f t="shared" si="40"/>
        <v>573359.04757878906</v>
      </c>
      <c r="Z61" s="5">
        <f t="shared" si="41"/>
        <v>4402.5874432762648</v>
      </c>
      <c r="AA61" s="5">
        <f t="shared" si="5"/>
        <v>580.19379275100437</v>
      </c>
      <c r="AB61" s="35">
        <f t="shared" si="6"/>
        <v>1.2143046390238244E-2</v>
      </c>
      <c r="AC61" s="5">
        <f t="shared" si="7"/>
        <v>3822.3936505252605</v>
      </c>
      <c r="AD61" s="35">
        <f t="shared" si="8"/>
        <v>0.08</v>
      </c>
      <c r="AE61" s="5">
        <f t="shared" si="42"/>
        <v>27221.146213961805</v>
      </c>
      <c r="AF61" s="5">
        <f t="shared" si="43"/>
        <v>219323.75060950904</v>
      </c>
      <c r="AG61" s="5">
        <f t="shared" si="9"/>
        <v>572778.853786038</v>
      </c>
      <c r="AH61" s="5">
        <f t="shared" si="10"/>
        <v>246544.89682347083</v>
      </c>
      <c r="AI61" s="150"/>
      <c r="AJ61" s="2">
        <v>56</v>
      </c>
      <c r="AK61" s="118">
        <v>46539</v>
      </c>
      <c r="AL61" s="5">
        <f t="shared" si="44"/>
        <v>572142.57913194981</v>
      </c>
      <c r="AM61" s="5">
        <f t="shared" si="45"/>
        <v>4298.4734733542682</v>
      </c>
      <c r="AN61" s="5">
        <f t="shared" si="11"/>
        <v>603.38598312709246</v>
      </c>
      <c r="AO61" s="35">
        <f t="shared" si="12"/>
        <v>1.2655292686851831E-2</v>
      </c>
      <c r="AP61" s="5">
        <f t="shared" si="13"/>
        <v>3695.0874902271757</v>
      </c>
      <c r="AQ61" s="35">
        <f t="shared" si="14"/>
        <v>7.7499999999999999E-2</v>
      </c>
      <c r="AR61" s="5">
        <f t="shared" si="46"/>
        <v>28460.806851177254</v>
      </c>
      <c r="AS61" s="5">
        <f t="shared" si="47"/>
        <v>212253.70765666186</v>
      </c>
      <c r="AT61" s="5">
        <f t="shared" si="15"/>
        <v>571539.19314882276</v>
      </c>
      <c r="AU61" s="5">
        <f t="shared" si="16"/>
        <v>240714.51450783911</v>
      </c>
      <c r="AV61" s="150"/>
      <c r="AW61" s="2">
        <v>56</v>
      </c>
      <c r="AX61" s="118">
        <v>46539</v>
      </c>
      <c r="AY61" s="5">
        <f t="shared" si="48"/>
        <v>570880.49011875549</v>
      </c>
      <c r="AZ61" s="5">
        <f t="shared" si="49"/>
        <v>4195.2870513166654</v>
      </c>
      <c r="BA61" s="5">
        <f t="shared" si="17"/>
        <v>627.28398807444364</v>
      </c>
      <c r="BB61" s="35">
        <f t="shared" si="18"/>
        <v>1.318561062636325E-2</v>
      </c>
      <c r="BC61" s="5">
        <f t="shared" si="19"/>
        <v>3568.0030632422217</v>
      </c>
      <c r="BD61" s="35">
        <f t="shared" si="20"/>
        <v>7.4999999999999997E-2</v>
      </c>
      <c r="BE61" s="5">
        <f t="shared" si="50"/>
        <v>29746.79386931879</v>
      </c>
      <c r="BF61" s="5">
        <f t="shared" si="51"/>
        <v>205189.28100441446</v>
      </c>
      <c r="BG61" s="5">
        <f t="shared" si="21"/>
        <v>570253.20613068109</v>
      </c>
      <c r="BH61" s="5">
        <f t="shared" si="22"/>
        <v>234936.07487373325</v>
      </c>
      <c r="BI61" s="150"/>
      <c r="BJ61" s="2">
        <v>56</v>
      </c>
      <c r="BK61" s="118">
        <v>46539</v>
      </c>
      <c r="BL61" s="5">
        <f t="shared" si="52"/>
        <v>569571.76211606455</v>
      </c>
      <c r="BM61" s="5">
        <f t="shared" si="53"/>
        <v>4093.0576803371496</v>
      </c>
      <c r="BN61" s="5">
        <f t="shared" si="23"/>
        <v>651.89495088592639</v>
      </c>
      <c r="BO61" s="35">
        <f t="shared" si="24"/>
        <v>1.3734422825963478E-2</v>
      </c>
      <c r="BP61" s="5">
        <f t="shared" si="25"/>
        <v>3441.1627294512232</v>
      </c>
      <c r="BQ61" s="35">
        <f t="shared" si="26"/>
        <v>7.2499999999999995E-2</v>
      </c>
      <c r="BR61" s="5">
        <f t="shared" si="54"/>
        <v>31080.132834821801</v>
      </c>
      <c r="BS61" s="5">
        <f t="shared" si="55"/>
        <v>198131.09726405863</v>
      </c>
      <c r="BT61" s="5">
        <f t="shared" si="27"/>
        <v>568919.86716517864</v>
      </c>
      <c r="BU61" s="5">
        <f t="shared" si="28"/>
        <v>229211.23009888042</v>
      </c>
      <c r="BV61" s="150"/>
      <c r="BW61" s="2">
        <v>56</v>
      </c>
      <c r="BX61" s="118">
        <v>46539</v>
      </c>
      <c r="BY61" s="5">
        <f t="shared" si="56"/>
        <v>568215.40073116554</v>
      </c>
      <c r="BZ61" s="5">
        <f t="shared" si="57"/>
        <v>3991.8149710750954</v>
      </c>
      <c r="CA61" s="5">
        <f t="shared" si="29"/>
        <v>677.22513347662971</v>
      </c>
      <c r="CB61" s="35">
        <f t="shared" si="30"/>
        <v>1.4302149486378434E-2</v>
      </c>
      <c r="CC61" s="5">
        <f t="shared" si="31"/>
        <v>3314.5898375984657</v>
      </c>
      <c r="CD61" s="35">
        <f t="shared" si="32"/>
        <v>7.0000000000000007E-2</v>
      </c>
      <c r="CE61" s="5">
        <f t="shared" si="58"/>
        <v>32461.82440231118</v>
      </c>
      <c r="CF61" s="5">
        <f t="shared" si="59"/>
        <v>191079.81397789423</v>
      </c>
      <c r="CG61" s="5">
        <f t="shared" si="33"/>
        <v>567538.17559768888</v>
      </c>
      <c r="CH61" s="5">
        <f t="shared" si="34"/>
        <v>223541.6383802054</v>
      </c>
    </row>
    <row r="62" spans="9:86" ht="14.25" customHeight="1">
      <c r="I62" s="150"/>
      <c r="J62" s="2">
        <v>57</v>
      </c>
      <c r="K62" s="118">
        <v>46569</v>
      </c>
      <c r="L62" s="5">
        <f t="shared" si="35"/>
        <v>573973.23499006953</v>
      </c>
      <c r="M62" s="5">
        <f t="shared" si="0"/>
        <v>4507.5996243055524</v>
      </c>
      <c r="N62" s="5">
        <f t="shared" si="1"/>
        <v>561.53363374882429</v>
      </c>
      <c r="O62" s="35">
        <f t="shared" si="2"/>
        <v>1.1739926523058997E-2</v>
      </c>
      <c r="P62" s="5">
        <f t="shared" si="3"/>
        <v>3946.0659905567281</v>
      </c>
      <c r="Q62" s="35">
        <f t="shared" si="4"/>
        <v>8.2500000000000004E-2</v>
      </c>
      <c r="R62" s="5">
        <f t="shared" si="36"/>
        <v>26588.298643679002</v>
      </c>
      <c r="S62" s="5">
        <f t="shared" si="37"/>
        <v>230344.87994173748</v>
      </c>
      <c r="T62" s="5">
        <f t="shared" si="38"/>
        <v>573411.70135632076</v>
      </c>
      <c r="U62" s="5">
        <f t="shared" si="39"/>
        <v>256933.17858541649</v>
      </c>
      <c r="V62" s="150"/>
      <c r="W62" s="2">
        <v>57</v>
      </c>
      <c r="X62" s="118">
        <v>46569</v>
      </c>
      <c r="Y62" s="5">
        <f t="shared" si="40"/>
        <v>572778.853786038</v>
      </c>
      <c r="Z62" s="5">
        <f t="shared" si="41"/>
        <v>4402.5874432762648</v>
      </c>
      <c r="AA62" s="5">
        <f t="shared" si="5"/>
        <v>584.06175136934462</v>
      </c>
      <c r="AB62" s="35">
        <f t="shared" si="6"/>
        <v>1.2236382279312038E-2</v>
      </c>
      <c r="AC62" s="5">
        <f t="shared" si="7"/>
        <v>3818.5256919069202</v>
      </c>
      <c r="AD62" s="35">
        <f t="shared" si="8"/>
        <v>0.08</v>
      </c>
      <c r="AE62" s="5">
        <f t="shared" si="42"/>
        <v>27805.207965331148</v>
      </c>
      <c r="AF62" s="5">
        <f t="shared" si="43"/>
        <v>223142.27630141596</v>
      </c>
      <c r="AG62" s="5">
        <f t="shared" si="9"/>
        <v>572194.79203466862</v>
      </c>
      <c r="AH62" s="5">
        <f t="shared" si="10"/>
        <v>250947.48426674711</v>
      </c>
      <c r="AI62" s="150"/>
      <c r="AJ62" s="2">
        <v>57</v>
      </c>
      <c r="AK62" s="118">
        <v>46569</v>
      </c>
      <c r="AL62" s="5">
        <f t="shared" si="44"/>
        <v>571539.19314882276</v>
      </c>
      <c r="AM62" s="5">
        <f t="shared" si="45"/>
        <v>4298.4734733542682</v>
      </c>
      <c r="AN62" s="5">
        <f t="shared" si="11"/>
        <v>607.2828509347878</v>
      </c>
      <c r="AO62" s="35">
        <f t="shared" si="12"/>
        <v>1.2750471531214645E-2</v>
      </c>
      <c r="AP62" s="5">
        <f t="shared" si="13"/>
        <v>3691.1906224194804</v>
      </c>
      <c r="AQ62" s="35">
        <f t="shared" si="14"/>
        <v>7.7499999999999999E-2</v>
      </c>
      <c r="AR62" s="5">
        <f t="shared" si="46"/>
        <v>29068.089702112044</v>
      </c>
      <c r="AS62" s="5">
        <f t="shared" si="47"/>
        <v>215944.89827908133</v>
      </c>
      <c r="AT62" s="5">
        <f t="shared" si="15"/>
        <v>570931.91029788798</v>
      </c>
      <c r="AU62" s="5">
        <f t="shared" si="16"/>
        <v>245012.98798119338</v>
      </c>
      <c r="AV62" s="150"/>
      <c r="AW62" s="2">
        <v>57</v>
      </c>
      <c r="AX62" s="118">
        <v>46569</v>
      </c>
      <c r="AY62" s="5">
        <f t="shared" si="48"/>
        <v>570253.20613068109</v>
      </c>
      <c r="AZ62" s="5">
        <f t="shared" si="49"/>
        <v>4195.2870513166654</v>
      </c>
      <c r="BA62" s="5">
        <f t="shared" si="17"/>
        <v>631.20451299990873</v>
      </c>
      <c r="BB62" s="35">
        <f t="shared" si="18"/>
        <v>1.3282615642608273E-2</v>
      </c>
      <c r="BC62" s="5">
        <f t="shared" si="19"/>
        <v>3564.0825383167567</v>
      </c>
      <c r="BD62" s="35">
        <f t="shared" si="20"/>
        <v>7.4999999999999997E-2</v>
      </c>
      <c r="BE62" s="5">
        <f t="shared" si="50"/>
        <v>30377.998382318699</v>
      </c>
      <c r="BF62" s="5">
        <f t="shared" si="51"/>
        <v>208753.36354273121</v>
      </c>
      <c r="BG62" s="5">
        <f t="shared" si="21"/>
        <v>569622.00161768124</v>
      </c>
      <c r="BH62" s="5">
        <f t="shared" si="22"/>
        <v>239131.36192504992</v>
      </c>
      <c r="BI62" s="150"/>
      <c r="BJ62" s="2">
        <v>57</v>
      </c>
      <c r="BK62" s="118">
        <v>46569</v>
      </c>
      <c r="BL62" s="5">
        <f t="shared" si="52"/>
        <v>568919.86716517864</v>
      </c>
      <c r="BM62" s="5">
        <f t="shared" si="53"/>
        <v>4093.0576803371496</v>
      </c>
      <c r="BN62" s="5">
        <f t="shared" si="23"/>
        <v>655.83348288086199</v>
      </c>
      <c r="BO62" s="35">
        <f t="shared" si="24"/>
        <v>1.3833234254562232E-2</v>
      </c>
      <c r="BP62" s="5">
        <f t="shared" si="25"/>
        <v>3437.2241974562876</v>
      </c>
      <c r="BQ62" s="35">
        <f t="shared" si="26"/>
        <v>7.2499999999999995E-2</v>
      </c>
      <c r="BR62" s="5">
        <f t="shared" si="54"/>
        <v>31735.966317702663</v>
      </c>
      <c r="BS62" s="5">
        <f t="shared" si="55"/>
        <v>201568.32146151492</v>
      </c>
      <c r="BT62" s="5">
        <f t="shared" si="27"/>
        <v>568264.0336822978</v>
      </c>
      <c r="BU62" s="5">
        <f t="shared" si="28"/>
        <v>233304.28777921759</v>
      </c>
      <c r="BV62" s="150"/>
      <c r="BW62" s="2">
        <v>57</v>
      </c>
      <c r="BX62" s="118">
        <v>46569</v>
      </c>
      <c r="BY62" s="5">
        <f t="shared" si="56"/>
        <v>567538.17559768888</v>
      </c>
      <c r="BZ62" s="5">
        <f t="shared" si="57"/>
        <v>3991.8149710750954</v>
      </c>
      <c r="CA62" s="5">
        <f t="shared" si="29"/>
        <v>681.17561342190993</v>
      </c>
      <c r="CB62" s="35">
        <f t="shared" si="30"/>
        <v>1.4402744542170328E-2</v>
      </c>
      <c r="CC62" s="5">
        <f t="shared" si="31"/>
        <v>3310.6393576531855</v>
      </c>
      <c r="CD62" s="35">
        <f t="shared" si="32"/>
        <v>7.0000000000000007E-2</v>
      </c>
      <c r="CE62" s="5">
        <f t="shared" si="58"/>
        <v>33143.000015733087</v>
      </c>
      <c r="CF62" s="5">
        <f t="shared" si="59"/>
        <v>194390.45333554741</v>
      </c>
      <c r="CG62" s="5">
        <f t="shared" si="33"/>
        <v>566856.99998426693</v>
      </c>
      <c r="CH62" s="5">
        <f t="shared" si="34"/>
        <v>227533.45335128051</v>
      </c>
    </row>
    <row r="63" spans="9:86" ht="14.25" customHeight="1">
      <c r="I63" s="150"/>
      <c r="J63" s="2">
        <v>58</v>
      </c>
      <c r="K63" s="118">
        <v>46600</v>
      </c>
      <c r="L63" s="5">
        <f t="shared" si="35"/>
        <v>573411.70135632076</v>
      </c>
      <c r="M63" s="5">
        <f t="shared" si="0"/>
        <v>4507.5996243055524</v>
      </c>
      <c r="N63" s="5">
        <f t="shared" si="1"/>
        <v>565.39417748084725</v>
      </c>
      <c r="O63" s="35">
        <f t="shared" si="2"/>
        <v>1.1832214295107495E-2</v>
      </c>
      <c r="P63" s="5">
        <f t="shared" si="3"/>
        <v>3942.2054468247052</v>
      </c>
      <c r="Q63" s="35">
        <f t="shared" si="4"/>
        <v>8.2500000000000004E-2</v>
      </c>
      <c r="R63" s="5">
        <f t="shared" si="36"/>
        <v>27153.69282115985</v>
      </c>
      <c r="S63" s="5">
        <f t="shared" si="37"/>
        <v>234287.08538856218</v>
      </c>
      <c r="T63" s="5">
        <f t="shared" si="38"/>
        <v>572846.30717883992</v>
      </c>
      <c r="U63" s="5">
        <f t="shared" si="39"/>
        <v>261440.77820972202</v>
      </c>
      <c r="V63" s="150"/>
      <c r="W63" s="2">
        <v>58</v>
      </c>
      <c r="X63" s="118">
        <v>46600</v>
      </c>
      <c r="Y63" s="5">
        <f t="shared" si="40"/>
        <v>572194.79203466862</v>
      </c>
      <c r="Z63" s="5">
        <f t="shared" si="41"/>
        <v>4402.5874432762648</v>
      </c>
      <c r="AA63" s="5">
        <f t="shared" si="5"/>
        <v>587.95549637847398</v>
      </c>
      <c r="AB63" s="35">
        <f t="shared" si="6"/>
        <v>1.2330531586023603E-2</v>
      </c>
      <c r="AC63" s="5">
        <f t="shared" si="7"/>
        <v>3814.6319468977908</v>
      </c>
      <c r="AD63" s="35">
        <f t="shared" si="8"/>
        <v>0.08</v>
      </c>
      <c r="AE63" s="5">
        <f t="shared" si="42"/>
        <v>28393.163461709621</v>
      </c>
      <c r="AF63" s="5">
        <f t="shared" si="43"/>
        <v>226956.90824831376</v>
      </c>
      <c r="AG63" s="5">
        <f t="shared" si="9"/>
        <v>571606.83653829014</v>
      </c>
      <c r="AH63" s="5">
        <f t="shared" si="10"/>
        <v>255350.07171002339</v>
      </c>
      <c r="AI63" s="150"/>
      <c r="AJ63" s="2">
        <v>58</v>
      </c>
      <c r="AK63" s="118">
        <v>46600</v>
      </c>
      <c r="AL63" s="5">
        <f t="shared" si="44"/>
        <v>570931.91029788798</v>
      </c>
      <c r="AM63" s="5">
        <f t="shared" si="45"/>
        <v>4298.4734733542682</v>
      </c>
      <c r="AN63" s="5">
        <f t="shared" si="11"/>
        <v>611.20488601374154</v>
      </c>
      <c r="AO63" s="35">
        <f t="shared" si="12"/>
        <v>1.2846468203779484E-2</v>
      </c>
      <c r="AP63" s="5">
        <f t="shared" si="13"/>
        <v>3687.2685873405267</v>
      </c>
      <c r="AQ63" s="35">
        <f t="shared" si="14"/>
        <v>7.7499999999999999E-2</v>
      </c>
      <c r="AR63" s="5">
        <f t="shared" si="46"/>
        <v>29679.294588125784</v>
      </c>
      <c r="AS63" s="5">
        <f t="shared" si="47"/>
        <v>219632.16686642185</v>
      </c>
      <c r="AT63" s="5">
        <f t="shared" si="15"/>
        <v>570320.70541187422</v>
      </c>
      <c r="AU63" s="5">
        <f t="shared" si="16"/>
        <v>249311.46145454762</v>
      </c>
      <c r="AV63" s="150"/>
      <c r="AW63" s="2">
        <v>58</v>
      </c>
      <c r="AX63" s="118">
        <v>46600</v>
      </c>
      <c r="AY63" s="5">
        <f t="shared" si="48"/>
        <v>569622.00161768124</v>
      </c>
      <c r="AZ63" s="5">
        <f t="shared" si="49"/>
        <v>4195.2870513166654</v>
      </c>
      <c r="BA63" s="5">
        <f t="shared" si="17"/>
        <v>635.14954120615812</v>
      </c>
      <c r="BB63" s="35">
        <f t="shared" si="18"/>
        <v>1.338044259671959E-2</v>
      </c>
      <c r="BC63" s="5">
        <f t="shared" si="19"/>
        <v>3560.1375101105073</v>
      </c>
      <c r="BD63" s="35">
        <f t="shared" si="20"/>
        <v>7.4999999999999997E-2</v>
      </c>
      <c r="BE63" s="5">
        <f t="shared" si="50"/>
        <v>31013.147923524859</v>
      </c>
      <c r="BF63" s="5">
        <f t="shared" si="51"/>
        <v>212313.50105284172</v>
      </c>
      <c r="BG63" s="5">
        <f t="shared" si="21"/>
        <v>568986.85207647504</v>
      </c>
      <c r="BH63" s="5">
        <f t="shared" si="22"/>
        <v>243326.64897636659</v>
      </c>
      <c r="BI63" s="150"/>
      <c r="BJ63" s="2">
        <v>58</v>
      </c>
      <c r="BK63" s="118">
        <v>46600</v>
      </c>
      <c r="BL63" s="5">
        <f t="shared" si="52"/>
        <v>568264.0336822978</v>
      </c>
      <c r="BM63" s="5">
        <f t="shared" si="53"/>
        <v>4093.0576803371496</v>
      </c>
      <c r="BN63" s="5">
        <f t="shared" si="23"/>
        <v>659.795810173267</v>
      </c>
      <c r="BO63" s="35">
        <f t="shared" si="24"/>
        <v>1.393287143438275E-2</v>
      </c>
      <c r="BP63" s="5">
        <f t="shared" si="25"/>
        <v>3433.2618701638826</v>
      </c>
      <c r="BQ63" s="35">
        <f t="shared" si="26"/>
        <v>7.2499999999999995E-2</v>
      </c>
      <c r="BR63" s="5">
        <f t="shared" si="54"/>
        <v>32395.762127875929</v>
      </c>
      <c r="BS63" s="5">
        <f t="shared" si="55"/>
        <v>205001.58333167879</v>
      </c>
      <c r="BT63" s="5">
        <f t="shared" si="27"/>
        <v>567604.23787212453</v>
      </c>
      <c r="BU63" s="5">
        <f t="shared" si="28"/>
        <v>237397.34545955472</v>
      </c>
      <c r="BV63" s="150"/>
      <c r="BW63" s="2">
        <v>58</v>
      </c>
      <c r="BX63" s="118">
        <v>46600</v>
      </c>
      <c r="BY63" s="5">
        <f t="shared" si="56"/>
        <v>566856.99998426693</v>
      </c>
      <c r="BZ63" s="5">
        <f t="shared" si="57"/>
        <v>3991.8149710750954</v>
      </c>
      <c r="CA63" s="5">
        <f t="shared" si="29"/>
        <v>685.14913783353813</v>
      </c>
      <c r="CB63" s="35">
        <f t="shared" si="30"/>
        <v>1.4504168871921231E-2</v>
      </c>
      <c r="CC63" s="5">
        <f t="shared" si="31"/>
        <v>3306.6658332415573</v>
      </c>
      <c r="CD63" s="35">
        <f t="shared" si="32"/>
        <v>7.0000000000000007E-2</v>
      </c>
      <c r="CE63" s="5">
        <f t="shared" si="58"/>
        <v>33828.149153566628</v>
      </c>
      <c r="CF63" s="5">
        <f t="shared" si="59"/>
        <v>197697.11916878898</v>
      </c>
      <c r="CG63" s="5">
        <f t="shared" si="33"/>
        <v>566171.85084643343</v>
      </c>
      <c r="CH63" s="5">
        <f t="shared" si="34"/>
        <v>231525.26832235561</v>
      </c>
    </row>
    <row r="64" spans="9:86" ht="14.25" customHeight="1">
      <c r="I64" s="150"/>
      <c r="J64" s="2">
        <v>59</v>
      </c>
      <c r="K64" s="118">
        <v>46631</v>
      </c>
      <c r="L64" s="5">
        <f t="shared" si="35"/>
        <v>572846.30717883992</v>
      </c>
      <c r="M64" s="5">
        <f t="shared" si="0"/>
        <v>4507.5996243055524</v>
      </c>
      <c r="N64" s="5">
        <f t="shared" si="1"/>
        <v>569.28126245102794</v>
      </c>
      <c r="O64" s="35">
        <f t="shared" si="2"/>
        <v>1.1925319346223196E-2</v>
      </c>
      <c r="P64" s="5">
        <f t="shared" si="3"/>
        <v>3938.3183618545245</v>
      </c>
      <c r="Q64" s="35">
        <f t="shared" si="4"/>
        <v>8.2500000000000004E-2</v>
      </c>
      <c r="R64" s="5">
        <f t="shared" si="36"/>
        <v>27722.974083610876</v>
      </c>
      <c r="S64" s="5">
        <f t="shared" si="37"/>
        <v>238225.40375041671</v>
      </c>
      <c r="T64" s="5">
        <f t="shared" si="38"/>
        <v>572277.02591638884</v>
      </c>
      <c r="U64" s="5">
        <f t="shared" si="39"/>
        <v>265948.37783402757</v>
      </c>
      <c r="V64" s="150"/>
      <c r="W64" s="2">
        <v>59</v>
      </c>
      <c r="X64" s="118">
        <v>46631</v>
      </c>
      <c r="Y64" s="5">
        <f t="shared" si="40"/>
        <v>571606.83653829014</v>
      </c>
      <c r="Z64" s="5">
        <f t="shared" si="41"/>
        <v>4402.5874432762648</v>
      </c>
      <c r="AA64" s="5">
        <f t="shared" si="5"/>
        <v>591.87519968766355</v>
      </c>
      <c r="AB64" s="35">
        <f t="shared" si="6"/>
        <v>1.2425502884579633E-2</v>
      </c>
      <c r="AC64" s="5">
        <f t="shared" si="7"/>
        <v>3810.7122435886013</v>
      </c>
      <c r="AD64" s="35">
        <f t="shared" si="8"/>
        <v>0.08</v>
      </c>
      <c r="AE64" s="5">
        <f t="shared" si="42"/>
        <v>28985.038661397284</v>
      </c>
      <c r="AF64" s="5">
        <f t="shared" si="43"/>
        <v>230767.62049190237</v>
      </c>
      <c r="AG64" s="5">
        <f t="shared" si="9"/>
        <v>571014.96133860247</v>
      </c>
      <c r="AH64" s="5">
        <f t="shared" si="10"/>
        <v>259752.65915329967</v>
      </c>
      <c r="AI64" s="150"/>
      <c r="AJ64" s="2">
        <v>59</v>
      </c>
      <c r="AK64" s="118">
        <v>46631</v>
      </c>
      <c r="AL64" s="5">
        <f t="shared" si="44"/>
        <v>570320.70541187422</v>
      </c>
      <c r="AM64" s="5">
        <f t="shared" si="45"/>
        <v>4298.4734733542682</v>
      </c>
      <c r="AN64" s="5">
        <f t="shared" si="11"/>
        <v>615.15225090258036</v>
      </c>
      <c r="AO64" s="35">
        <f t="shared" si="12"/>
        <v>1.2943291275914585E-2</v>
      </c>
      <c r="AP64" s="5">
        <f t="shared" si="13"/>
        <v>3683.3212224516878</v>
      </c>
      <c r="AQ64" s="35">
        <f t="shared" si="14"/>
        <v>7.7499999999999999E-2</v>
      </c>
      <c r="AR64" s="5">
        <f t="shared" si="46"/>
        <v>30294.446839028366</v>
      </c>
      <c r="AS64" s="5">
        <f t="shared" si="47"/>
        <v>223315.48808887354</v>
      </c>
      <c r="AT64" s="5">
        <f t="shared" si="15"/>
        <v>569705.55316097161</v>
      </c>
      <c r="AU64" s="5">
        <f t="shared" si="16"/>
        <v>253609.93492790189</v>
      </c>
      <c r="AV64" s="150"/>
      <c r="AW64" s="2">
        <v>59</v>
      </c>
      <c r="AX64" s="118">
        <v>46631</v>
      </c>
      <c r="AY64" s="5">
        <f t="shared" si="48"/>
        <v>568986.85207647504</v>
      </c>
      <c r="AZ64" s="5">
        <f t="shared" si="49"/>
        <v>4195.2870513166654</v>
      </c>
      <c r="BA64" s="5">
        <f t="shared" si="17"/>
        <v>639.11922583869682</v>
      </c>
      <c r="BB64" s="35">
        <f t="shared" si="18"/>
        <v>1.3479100056662727E-2</v>
      </c>
      <c r="BC64" s="5">
        <f t="shared" si="19"/>
        <v>3556.1678254779686</v>
      </c>
      <c r="BD64" s="35">
        <f t="shared" si="20"/>
        <v>7.4999999999999997E-2</v>
      </c>
      <c r="BE64" s="5">
        <f t="shared" si="50"/>
        <v>31652.267149363557</v>
      </c>
      <c r="BF64" s="5">
        <f t="shared" si="51"/>
        <v>215869.66887831967</v>
      </c>
      <c r="BG64" s="5">
        <f t="shared" si="21"/>
        <v>568347.73285063636</v>
      </c>
      <c r="BH64" s="5">
        <f t="shared" si="22"/>
        <v>247521.93602768323</v>
      </c>
      <c r="BI64" s="150"/>
      <c r="BJ64" s="2">
        <v>59</v>
      </c>
      <c r="BK64" s="118">
        <v>46631</v>
      </c>
      <c r="BL64" s="5">
        <f t="shared" si="52"/>
        <v>567604.23787212453</v>
      </c>
      <c r="BM64" s="5">
        <f t="shared" si="53"/>
        <v>4093.0576803371496</v>
      </c>
      <c r="BN64" s="5">
        <f t="shared" si="23"/>
        <v>663.7820765263973</v>
      </c>
      <c r="BO64" s="35">
        <f t="shared" si="24"/>
        <v>1.4033342929534801E-2</v>
      </c>
      <c r="BP64" s="5">
        <f t="shared" si="25"/>
        <v>3429.2756038107523</v>
      </c>
      <c r="BQ64" s="35">
        <f t="shared" si="26"/>
        <v>7.2499999999999995E-2</v>
      </c>
      <c r="BR64" s="5">
        <f t="shared" si="54"/>
        <v>33059.544204402329</v>
      </c>
      <c r="BS64" s="5">
        <f t="shared" si="55"/>
        <v>208430.85893548955</v>
      </c>
      <c r="BT64" s="5">
        <f t="shared" si="27"/>
        <v>566940.4557955981</v>
      </c>
      <c r="BU64" s="5">
        <f t="shared" si="28"/>
        <v>241490.40313989189</v>
      </c>
      <c r="BV64" s="150"/>
      <c r="BW64" s="2">
        <v>59</v>
      </c>
      <c r="BX64" s="118">
        <v>46631</v>
      </c>
      <c r="BY64" s="5">
        <f t="shared" si="56"/>
        <v>566171.85084643343</v>
      </c>
      <c r="BZ64" s="5">
        <f t="shared" si="57"/>
        <v>3991.8149710750954</v>
      </c>
      <c r="CA64" s="5">
        <f t="shared" si="29"/>
        <v>689.145841137567</v>
      </c>
      <c r="CB64" s="35">
        <f t="shared" si="30"/>
        <v>1.4606431035537059E-2</v>
      </c>
      <c r="CC64" s="5">
        <f t="shared" si="31"/>
        <v>3302.6691299375284</v>
      </c>
      <c r="CD64" s="35">
        <f t="shared" si="32"/>
        <v>7.0000000000000007E-2</v>
      </c>
      <c r="CE64" s="5">
        <f t="shared" si="58"/>
        <v>34517.294994704193</v>
      </c>
      <c r="CF64" s="5">
        <f t="shared" si="59"/>
        <v>200999.78829872652</v>
      </c>
      <c r="CG64" s="5">
        <f t="shared" si="33"/>
        <v>565482.70500529581</v>
      </c>
      <c r="CH64" s="5">
        <f t="shared" si="34"/>
        <v>235517.08329343071</v>
      </c>
    </row>
    <row r="65" spans="9:86" ht="14.25" customHeight="1">
      <c r="I65" s="150"/>
      <c r="J65" s="2">
        <v>60</v>
      </c>
      <c r="K65" s="118">
        <v>46661</v>
      </c>
      <c r="L65" s="5">
        <f t="shared" si="35"/>
        <v>572277.02591638884</v>
      </c>
      <c r="M65" s="5">
        <f t="shared" si="0"/>
        <v>4507.5996243055524</v>
      </c>
      <c r="N65" s="5">
        <f t="shared" si="1"/>
        <v>573.19507113037935</v>
      </c>
      <c r="O65" s="35">
        <f t="shared" si="2"/>
        <v>1.2019250366638857E-2</v>
      </c>
      <c r="P65" s="5">
        <f t="shared" si="3"/>
        <v>3934.4045531751731</v>
      </c>
      <c r="Q65" s="35">
        <f t="shared" si="4"/>
        <v>8.2500000000000004E-2</v>
      </c>
      <c r="R65" s="5">
        <f t="shared" si="36"/>
        <v>28296.169154741256</v>
      </c>
      <c r="S65" s="5">
        <f t="shared" si="37"/>
        <v>242159.80830359188</v>
      </c>
      <c r="T65" s="5">
        <f t="shared" si="38"/>
        <v>571703.83084525843</v>
      </c>
      <c r="U65" s="5">
        <f t="shared" si="39"/>
        <v>270455.97745833313</v>
      </c>
      <c r="V65" s="150"/>
      <c r="W65" s="2">
        <v>60</v>
      </c>
      <c r="X65" s="118">
        <v>46661</v>
      </c>
      <c r="Y65" s="5">
        <f t="shared" si="40"/>
        <v>571014.96133860247</v>
      </c>
      <c r="Z65" s="5">
        <f t="shared" si="41"/>
        <v>4402.5874432762648</v>
      </c>
      <c r="AA65" s="5">
        <f t="shared" si="5"/>
        <v>595.82103435224826</v>
      </c>
      <c r="AB65" s="35">
        <f t="shared" si="6"/>
        <v>1.2521304862951277E-2</v>
      </c>
      <c r="AC65" s="5">
        <f t="shared" si="7"/>
        <v>3806.7664089240166</v>
      </c>
      <c r="AD65" s="35">
        <f t="shared" si="8"/>
        <v>0.08</v>
      </c>
      <c r="AE65" s="5">
        <f t="shared" si="42"/>
        <v>29580.859695749532</v>
      </c>
      <c r="AF65" s="5">
        <f t="shared" si="43"/>
        <v>234574.38690082639</v>
      </c>
      <c r="AG65" s="5">
        <f t="shared" si="9"/>
        <v>570419.14030425018</v>
      </c>
      <c r="AH65" s="5">
        <f t="shared" si="10"/>
        <v>264155.24659657595</v>
      </c>
      <c r="AI65" s="150"/>
      <c r="AJ65" s="2">
        <v>60</v>
      </c>
      <c r="AK65" s="118">
        <v>46661</v>
      </c>
      <c r="AL65" s="5">
        <f t="shared" si="44"/>
        <v>569705.55316097161</v>
      </c>
      <c r="AM65" s="5">
        <f t="shared" si="45"/>
        <v>4298.4734733542682</v>
      </c>
      <c r="AN65" s="5">
        <f t="shared" si="11"/>
        <v>619.12510918965972</v>
      </c>
      <c r="AO65" s="35">
        <f t="shared" si="12"/>
        <v>1.3040949432656651E-2</v>
      </c>
      <c r="AP65" s="5">
        <f t="shared" si="13"/>
        <v>3679.3483641646085</v>
      </c>
      <c r="AQ65" s="35">
        <f t="shared" si="14"/>
        <v>7.7499999999999999E-2</v>
      </c>
      <c r="AR65" s="5">
        <f t="shared" si="46"/>
        <v>30913.571948218025</v>
      </c>
      <c r="AS65" s="5">
        <f t="shared" si="47"/>
        <v>226994.83645303815</v>
      </c>
      <c r="AT65" s="5">
        <f t="shared" si="15"/>
        <v>569086.42805178196</v>
      </c>
      <c r="AU65" s="5">
        <f t="shared" si="16"/>
        <v>257908.40840125617</v>
      </c>
      <c r="AV65" s="150"/>
      <c r="AW65" s="2">
        <v>60</v>
      </c>
      <c r="AX65" s="118">
        <v>46661</v>
      </c>
      <c r="AY65" s="5">
        <f t="shared" si="48"/>
        <v>568347.73285063636</v>
      </c>
      <c r="AZ65" s="5">
        <f t="shared" si="49"/>
        <v>4195.2870513166654</v>
      </c>
      <c r="BA65" s="5">
        <f t="shared" si="17"/>
        <v>643.11372100018843</v>
      </c>
      <c r="BB65" s="35">
        <f t="shared" si="18"/>
        <v>1.3578596703983703E-2</v>
      </c>
      <c r="BC65" s="5">
        <f t="shared" si="19"/>
        <v>3552.1733303164769</v>
      </c>
      <c r="BD65" s="35">
        <f t="shared" si="20"/>
        <v>7.4999999999999997E-2</v>
      </c>
      <c r="BE65" s="5">
        <f t="shared" si="50"/>
        <v>32295.380870363744</v>
      </c>
      <c r="BF65" s="5">
        <f t="shared" si="51"/>
        <v>219421.84220863614</v>
      </c>
      <c r="BG65" s="5">
        <f t="shared" si="21"/>
        <v>567704.61912963621</v>
      </c>
      <c r="BH65" s="5">
        <f t="shared" si="22"/>
        <v>251717.22307899987</v>
      </c>
      <c r="BI65" s="150"/>
      <c r="BJ65" s="2">
        <v>60</v>
      </c>
      <c r="BK65" s="118">
        <v>46661</v>
      </c>
      <c r="BL65" s="5">
        <f t="shared" si="52"/>
        <v>566940.4557955981</v>
      </c>
      <c r="BM65" s="5">
        <f t="shared" si="53"/>
        <v>4093.0576803371496</v>
      </c>
      <c r="BN65" s="5">
        <f t="shared" si="23"/>
        <v>667.7924265720776</v>
      </c>
      <c r="BO65" s="35">
        <f t="shared" si="24"/>
        <v>1.4134657417628496E-2</v>
      </c>
      <c r="BP65" s="5">
        <f t="shared" si="25"/>
        <v>3425.265253765072</v>
      </c>
      <c r="BQ65" s="35">
        <f t="shared" si="26"/>
        <v>7.2499999999999995E-2</v>
      </c>
      <c r="BR65" s="5">
        <f t="shared" si="54"/>
        <v>33727.336630974409</v>
      </c>
      <c r="BS65" s="5">
        <f t="shared" si="55"/>
        <v>211856.12418925462</v>
      </c>
      <c r="BT65" s="5">
        <f t="shared" si="27"/>
        <v>566272.66336902604</v>
      </c>
      <c r="BU65" s="5">
        <f t="shared" si="28"/>
        <v>245583.46082022903</v>
      </c>
      <c r="BV65" s="150"/>
      <c r="BW65" s="2">
        <v>60</v>
      </c>
      <c r="BX65" s="118">
        <v>46661</v>
      </c>
      <c r="BY65" s="5">
        <f t="shared" si="56"/>
        <v>565482.70500529581</v>
      </c>
      <c r="BZ65" s="5">
        <f t="shared" si="57"/>
        <v>3991.8149710750954</v>
      </c>
      <c r="CA65" s="5">
        <f t="shared" si="29"/>
        <v>693.16585854420282</v>
      </c>
      <c r="CB65" s="35">
        <f t="shared" si="30"/>
        <v>1.4709539706351471E-2</v>
      </c>
      <c r="CC65" s="5">
        <f t="shared" si="31"/>
        <v>3298.6491125308926</v>
      </c>
      <c r="CD65" s="35">
        <f t="shared" si="32"/>
        <v>7.0000000000000007E-2</v>
      </c>
      <c r="CE65" s="5">
        <f t="shared" si="58"/>
        <v>35210.460853248398</v>
      </c>
      <c r="CF65" s="5">
        <f t="shared" si="59"/>
        <v>204298.43741125742</v>
      </c>
      <c r="CG65" s="5">
        <f t="shared" si="33"/>
        <v>564789.53914675163</v>
      </c>
      <c r="CH65" s="5">
        <f t="shared" si="34"/>
        <v>239508.89826450581</v>
      </c>
    </row>
    <row r="66" spans="9:86" ht="14.25" customHeight="1">
      <c r="I66" s="150"/>
      <c r="J66" s="2">
        <v>61</v>
      </c>
      <c r="K66" s="118">
        <v>46692</v>
      </c>
      <c r="L66" s="5">
        <f t="shared" si="35"/>
        <v>571703.83084525843</v>
      </c>
      <c r="M66" s="5">
        <f t="shared" si="0"/>
        <v>4507.5996243055524</v>
      </c>
      <c r="N66" s="5">
        <f t="shared" si="1"/>
        <v>577.13578724440049</v>
      </c>
      <c r="O66" s="35">
        <f t="shared" si="2"/>
        <v>1.2114016162342887E-2</v>
      </c>
      <c r="P66" s="5">
        <f t="shared" si="3"/>
        <v>3930.4638370611519</v>
      </c>
      <c r="Q66" s="35">
        <f t="shared" si="4"/>
        <v>8.2500000000000004E-2</v>
      </c>
      <c r="R66" s="5">
        <f t="shared" si="36"/>
        <v>28873.304941985654</v>
      </c>
      <c r="S66" s="5">
        <f t="shared" si="37"/>
        <v>246090.27214065305</v>
      </c>
      <c r="T66" s="5">
        <f t="shared" si="38"/>
        <v>571126.69505801401</v>
      </c>
      <c r="U66" s="5">
        <f t="shared" si="39"/>
        <v>274963.57708263869</v>
      </c>
      <c r="V66" s="150"/>
      <c r="W66" s="2">
        <v>61</v>
      </c>
      <c r="X66" s="118">
        <v>46692</v>
      </c>
      <c r="Y66" s="5">
        <f t="shared" si="40"/>
        <v>570419.14030425018</v>
      </c>
      <c r="Z66" s="5">
        <f t="shared" si="41"/>
        <v>4402.5874432762648</v>
      </c>
      <c r="AA66" s="5">
        <f t="shared" si="5"/>
        <v>599.79317458126343</v>
      </c>
      <c r="AB66" s="35">
        <f t="shared" si="6"/>
        <v>1.2617946324760682E-2</v>
      </c>
      <c r="AC66" s="5">
        <f t="shared" si="7"/>
        <v>3802.7942686950014</v>
      </c>
      <c r="AD66" s="35">
        <f t="shared" si="8"/>
        <v>0.08</v>
      </c>
      <c r="AE66" s="5">
        <f t="shared" si="42"/>
        <v>30180.652870330796</v>
      </c>
      <c r="AF66" s="5">
        <f t="shared" si="43"/>
        <v>238377.18116952138</v>
      </c>
      <c r="AG66" s="5">
        <f t="shared" si="9"/>
        <v>569819.34712966892</v>
      </c>
      <c r="AH66" s="5">
        <f t="shared" si="10"/>
        <v>268557.8340398522</v>
      </c>
      <c r="AI66" s="150"/>
      <c r="AJ66" s="2">
        <v>61</v>
      </c>
      <c r="AK66" s="118">
        <v>46692</v>
      </c>
      <c r="AL66" s="5">
        <f t="shared" si="44"/>
        <v>569086.42805178196</v>
      </c>
      <c r="AM66" s="5">
        <f t="shared" si="45"/>
        <v>4298.4734733542682</v>
      </c>
      <c r="AN66" s="5">
        <f t="shared" si="11"/>
        <v>623.12362551984324</v>
      </c>
      <c r="AO66" s="35">
        <f t="shared" si="12"/>
        <v>1.3139451474596987E-2</v>
      </c>
      <c r="AP66" s="5">
        <f t="shared" si="13"/>
        <v>3675.349847834425</v>
      </c>
      <c r="AQ66" s="35">
        <f t="shared" si="14"/>
        <v>7.7499999999999999E-2</v>
      </c>
      <c r="AR66" s="5">
        <f t="shared" si="46"/>
        <v>31536.695573737867</v>
      </c>
      <c r="AS66" s="5">
        <f t="shared" si="47"/>
        <v>230670.18630087256</v>
      </c>
      <c r="AT66" s="5">
        <f t="shared" si="15"/>
        <v>568463.30442626216</v>
      </c>
      <c r="AU66" s="5">
        <f t="shared" si="16"/>
        <v>262206.88187461044</v>
      </c>
      <c r="AV66" s="150"/>
      <c r="AW66" s="2">
        <v>61</v>
      </c>
      <c r="AX66" s="118">
        <v>46692</v>
      </c>
      <c r="AY66" s="5">
        <f t="shared" si="48"/>
        <v>567704.61912963621</v>
      </c>
      <c r="AZ66" s="5">
        <f t="shared" si="49"/>
        <v>4195.2870513166654</v>
      </c>
      <c r="BA66" s="5">
        <f t="shared" si="17"/>
        <v>647.13318175643917</v>
      </c>
      <c r="BB66" s="35">
        <f t="shared" si="18"/>
        <v>1.367894133569483E-2</v>
      </c>
      <c r="BC66" s="5">
        <f t="shared" si="19"/>
        <v>3548.1538695602262</v>
      </c>
      <c r="BD66" s="35">
        <f t="shared" si="20"/>
        <v>7.4999999999999997E-2</v>
      </c>
      <c r="BE66" s="5">
        <f t="shared" si="50"/>
        <v>32942.514052120183</v>
      </c>
      <c r="BF66" s="5">
        <f t="shared" si="51"/>
        <v>222969.99607819636</v>
      </c>
      <c r="BG66" s="5">
        <f t="shared" si="21"/>
        <v>567057.48594787973</v>
      </c>
      <c r="BH66" s="5">
        <f t="shared" si="22"/>
        <v>255912.51013031654</v>
      </c>
      <c r="BI66" s="150"/>
      <c r="BJ66" s="2">
        <v>61</v>
      </c>
      <c r="BK66" s="118">
        <v>46692</v>
      </c>
      <c r="BL66" s="5">
        <f t="shared" si="52"/>
        <v>566272.66336902604</v>
      </c>
      <c r="BM66" s="5">
        <f t="shared" si="53"/>
        <v>4093.0576803371496</v>
      </c>
      <c r="BN66" s="5">
        <f t="shared" si="23"/>
        <v>671.82700581595054</v>
      </c>
      <c r="BO66" s="35">
        <f t="shared" si="24"/>
        <v>1.4236823691659732E-2</v>
      </c>
      <c r="BP66" s="5">
        <f t="shared" si="25"/>
        <v>3421.230674521199</v>
      </c>
      <c r="BQ66" s="35">
        <f t="shared" si="26"/>
        <v>7.2499999999999995E-2</v>
      </c>
      <c r="BR66" s="5">
        <f t="shared" si="54"/>
        <v>34399.163636790356</v>
      </c>
      <c r="BS66" s="5">
        <f t="shared" si="55"/>
        <v>215277.35486377584</v>
      </c>
      <c r="BT66" s="5">
        <f t="shared" si="27"/>
        <v>565600.83636321011</v>
      </c>
      <c r="BU66" s="5">
        <f t="shared" si="28"/>
        <v>249676.51850056619</v>
      </c>
      <c r="BV66" s="150"/>
      <c r="BW66" s="2">
        <v>61</v>
      </c>
      <c r="BX66" s="118">
        <v>46692</v>
      </c>
      <c r="BY66" s="5">
        <f t="shared" si="56"/>
        <v>564789.53914675163</v>
      </c>
      <c r="BZ66" s="5">
        <f t="shared" si="57"/>
        <v>3991.8149710750954</v>
      </c>
      <c r="CA66" s="5">
        <f t="shared" si="29"/>
        <v>697.20932605237749</v>
      </c>
      <c r="CB66" s="35">
        <f t="shared" si="30"/>
        <v>1.4813503673010885E-2</v>
      </c>
      <c r="CC66" s="5">
        <f t="shared" si="31"/>
        <v>3294.6056450227179</v>
      </c>
      <c r="CD66" s="35">
        <f t="shared" si="32"/>
        <v>7.0000000000000007E-2</v>
      </c>
      <c r="CE66" s="5">
        <f t="shared" si="58"/>
        <v>35907.670179300774</v>
      </c>
      <c r="CF66" s="5">
        <f t="shared" si="59"/>
        <v>207593.04305628012</v>
      </c>
      <c r="CG66" s="5">
        <f t="shared" si="33"/>
        <v>564092.32982069929</v>
      </c>
      <c r="CH66" s="5">
        <f t="shared" si="34"/>
        <v>243500.71323558089</v>
      </c>
    </row>
    <row r="67" spans="9:86" ht="14.25" customHeight="1">
      <c r="I67" s="150"/>
      <c r="J67" s="2">
        <v>62</v>
      </c>
      <c r="K67" s="118">
        <v>46722</v>
      </c>
      <c r="L67" s="5">
        <f t="shared" si="35"/>
        <v>571126.69505801401</v>
      </c>
      <c r="M67" s="5">
        <f t="shared" si="0"/>
        <v>4507.5996243055524</v>
      </c>
      <c r="N67" s="5">
        <f t="shared" si="1"/>
        <v>581.10359578170619</v>
      </c>
      <c r="O67" s="35">
        <f t="shared" si="2"/>
        <v>1.2209625657004432E-2</v>
      </c>
      <c r="P67" s="5">
        <f t="shared" si="3"/>
        <v>3926.4960285238462</v>
      </c>
      <c r="Q67" s="35">
        <f t="shared" si="4"/>
        <v>8.2500000000000004E-2</v>
      </c>
      <c r="R67" s="5">
        <f t="shared" si="36"/>
        <v>29454.408537767362</v>
      </c>
      <c r="S67" s="5">
        <f t="shared" si="37"/>
        <v>250016.76816917688</v>
      </c>
      <c r="T67" s="5">
        <f t="shared" si="38"/>
        <v>570545.59146223229</v>
      </c>
      <c r="U67" s="5">
        <f t="shared" si="39"/>
        <v>279471.17670694424</v>
      </c>
      <c r="V67" s="150"/>
      <c r="W67" s="2">
        <v>62</v>
      </c>
      <c r="X67" s="118">
        <v>46722</v>
      </c>
      <c r="Y67" s="5">
        <f t="shared" si="40"/>
        <v>569819.34712966892</v>
      </c>
      <c r="Z67" s="5">
        <f t="shared" si="41"/>
        <v>4402.5874432762648</v>
      </c>
      <c r="AA67" s="5">
        <f t="shared" si="5"/>
        <v>603.79179574513864</v>
      </c>
      <c r="AB67" s="35">
        <f t="shared" si="6"/>
        <v>1.2715436191205468E-2</v>
      </c>
      <c r="AC67" s="5">
        <f t="shared" si="7"/>
        <v>3798.7956475311262</v>
      </c>
      <c r="AD67" s="35">
        <f t="shared" si="8"/>
        <v>0.08</v>
      </c>
      <c r="AE67" s="5">
        <f t="shared" si="42"/>
        <v>30784.444666075935</v>
      </c>
      <c r="AF67" s="5">
        <f t="shared" si="43"/>
        <v>242175.97681705252</v>
      </c>
      <c r="AG67" s="5">
        <f t="shared" si="9"/>
        <v>569215.55533392378</v>
      </c>
      <c r="AH67" s="5">
        <f t="shared" si="10"/>
        <v>272960.42148312845</v>
      </c>
      <c r="AI67" s="150"/>
      <c r="AJ67" s="2">
        <v>62</v>
      </c>
      <c r="AK67" s="118">
        <v>46722</v>
      </c>
      <c r="AL67" s="5">
        <f t="shared" si="44"/>
        <v>568463.30442626216</v>
      </c>
      <c r="AM67" s="5">
        <f t="shared" si="45"/>
        <v>4298.4734733542682</v>
      </c>
      <c r="AN67" s="5">
        <f t="shared" si="11"/>
        <v>627.14796560132527</v>
      </c>
      <c r="AO67" s="35">
        <f t="shared" si="12"/>
        <v>1.3238806319805476E-2</v>
      </c>
      <c r="AP67" s="5">
        <f t="shared" si="13"/>
        <v>3671.3255077529429</v>
      </c>
      <c r="AQ67" s="35">
        <f t="shared" si="14"/>
        <v>7.7499999999999999E-2</v>
      </c>
      <c r="AR67" s="5">
        <f t="shared" si="46"/>
        <v>32163.843539339192</v>
      </c>
      <c r="AS67" s="5">
        <f t="shared" si="47"/>
        <v>234341.51180862551</v>
      </c>
      <c r="AT67" s="5">
        <f t="shared" si="15"/>
        <v>567836.15646066086</v>
      </c>
      <c r="AU67" s="5">
        <f t="shared" si="16"/>
        <v>266505.35534796468</v>
      </c>
      <c r="AV67" s="150"/>
      <c r="AW67" s="2">
        <v>62</v>
      </c>
      <c r="AX67" s="118">
        <v>46722</v>
      </c>
      <c r="AY67" s="5">
        <f t="shared" si="48"/>
        <v>567057.48594787973</v>
      </c>
      <c r="AZ67" s="5">
        <f t="shared" si="49"/>
        <v>4195.2870513166654</v>
      </c>
      <c r="BA67" s="5">
        <f t="shared" si="17"/>
        <v>651.17776414241735</v>
      </c>
      <c r="BB67" s="35">
        <f t="shared" si="18"/>
        <v>1.3780142866198285E-2</v>
      </c>
      <c r="BC67" s="5">
        <f t="shared" si="19"/>
        <v>3544.109287174248</v>
      </c>
      <c r="BD67" s="35">
        <f t="shared" si="20"/>
        <v>7.4999999999999997E-2</v>
      </c>
      <c r="BE67" s="5">
        <f t="shared" si="50"/>
        <v>33593.691816262603</v>
      </c>
      <c r="BF67" s="5">
        <f t="shared" si="51"/>
        <v>226514.1053653706</v>
      </c>
      <c r="BG67" s="5">
        <f t="shared" si="21"/>
        <v>566406.30818373733</v>
      </c>
      <c r="BH67" s="5">
        <f t="shared" si="22"/>
        <v>260107.79718163321</v>
      </c>
      <c r="BI67" s="150"/>
      <c r="BJ67" s="2">
        <v>62</v>
      </c>
      <c r="BK67" s="118">
        <v>46722</v>
      </c>
      <c r="BL67" s="5">
        <f t="shared" si="52"/>
        <v>565600.83636321011</v>
      </c>
      <c r="BM67" s="5">
        <f t="shared" si="53"/>
        <v>4093.0576803371496</v>
      </c>
      <c r="BN67" s="5">
        <f t="shared" si="23"/>
        <v>675.88596064275544</v>
      </c>
      <c r="BO67" s="35">
        <f t="shared" si="24"/>
        <v>1.4339850661933403E-2</v>
      </c>
      <c r="BP67" s="5">
        <f t="shared" si="25"/>
        <v>3417.1717196943941</v>
      </c>
      <c r="BQ67" s="35">
        <f t="shared" si="26"/>
        <v>7.2499999999999995E-2</v>
      </c>
      <c r="BR67" s="5">
        <f t="shared" si="54"/>
        <v>35075.049597433113</v>
      </c>
      <c r="BS67" s="5">
        <f t="shared" si="55"/>
        <v>218694.52658347023</v>
      </c>
      <c r="BT67" s="5">
        <f t="shared" si="27"/>
        <v>564924.9504025674</v>
      </c>
      <c r="BU67" s="5">
        <f t="shared" si="28"/>
        <v>253769.57618090336</v>
      </c>
      <c r="BV67" s="150"/>
      <c r="BW67" s="2">
        <v>62</v>
      </c>
      <c r="BX67" s="118">
        <v>46722</v>
      </c>
      <c r="BY67" s="5">
        <f t="shared" si="56"/>
        <v>564092.32982069929</v>
      </c>
      <c r="BZ67" s="5">
        <f t="shared" si="57"/>
        <v>3991.8149710750954</v>
      </c>
      <c r="CA67" s="5">
        <f t="shared" si="29"/>
        <v>701.27638045434924</v>
      </c>
      <c r="CB67" s="35">
        <f t="shared" si="30"/>
        <v>1.4918331841397417E-2</v>
      </c>
      <c r="CC67" s="5">
        <f t="shared" si="31"/>
        <v>3290.5385906207462</v>
      </c>
      <c r="CD67" s="35">
        <f t="shared" si="32"/>
        <v>7.0000000000000007E-2</v>
      </c>
      <c r="CE67" s="5">
        <f t="shared" si="58"/>
        <v>36608.946559755124</v>
      </c>
      <c r="CF67" s="5">
        <f t="shared" si="59"/>
        <v>210883.58164690086</v>
      </c>
      <c r="CG67" s="5">
        <f t="shared" si="33"/>
        <v>563391.05344024498</v>
      </c>
      <c r="CH67" s="5">
        <f t="shared" si="34"/>
        <v>247492.52820665599</v>
      </c>
    </row>
    <row r="68" spans="9:86" ht="14.25" customHeight="1">
      <c r="I68" s="150"/>
      <c r="J68" s="2">
        <v>63</v>
      </c>
      <c r="K68" s="118">
        <v>46753</v>
      </c>
      <c r="L68" s="5">
        <f t="shared" si="35"/>
        <v>570545.59146223229</v>
      </c>
      <c r="M68" s="5">
        <f t="shared" si="0"/>
        <v>4507.5996243055524</v>
      </c>
      <c r="N68" s="5">
        <f t="shared" si="1"/>
        <v>585.09868300270546</v>
      </c>
      <c r="O68" s="35">
        <f t="shared" si="2"/>
        <v>1.2306087893936935E-2</v>
      </c>
      <c r="P68" s="5">
        <f t="shared" si="3"/>
        <v>3922.500941302847</v>
      </c>
      <c r="Q68" s="35">
        <f t="shared" si="4"/>
        <v>8.2500000000000004E-2</v>
      </c>
      <c r="R68" s="5">
        <f t="shared" si="36"/>
        <v>30039.507220770069</v>
      </c>
      <c r="S68" s="5">
        <f t="shared" si="37"/>
        <v>253939.26911047974</v>
      </c>
      <c r="T68" s="5">
        <f t="shared" si="38"/>
        <v>569960.49277922953</v>
      </c>
      <c r="U68" s="5">
        <f t="shared" si="39"/>
        <v>283978.7763312498</v>
      </c>
      <c r="V68" s="150"/>
      <c r="W68" s="2">
        <v>63</v>
      </c>
      <c r="X68" s="118">
        <v>46753</v>
      </c>
      <c r="Y68" s="5">
        <f t="shared" si="40"/>
        <v>569215.55533392378</v>
      </c>
      <c r="Z68" s="5">
        <f t="shared" si="41"/>
        <v>4402.5874432762648</v>
      </c>
      <c r="AA68" s="5">
        <f t="shared" si="5"/>
        <v>607.81707438343938</v>
      </c>
      <c r="AB68" s="35">
        <f t="shared" si="6"/>
        <v>1.2813783503021883E-2</v>
      </c>
      <c r="AC68" s="5">
        <f t="shared" si="7"/>
        <v>3794.7703688928254</v>
      </c>
      <c r="AD68" s="35">
        <f t="shared" si="8"/>
        <v>0.08</v>
      </c>
      <c r="AE68" s="5">
        <f t="shared" si="42"/>
        <v>31392.261740459373</v>
      </c>
      <c r="AF68" s="5">
        <f t="shared" si="43"/>
        <v>245970.74718594534</v>
      </c>
      <c r="AG68" s="5">
        <f t="shared" si="9"/>
        <v>568607.73825954029</v>
      </c>
      <c r="AH68" s="5">
        <f t="shared" si="10"/>
        <v>277363.0089264047</v>
      </c>
      <c r="AI68" s="150"/>
      <c r="AJ68" s="2">
        <v>63</v>
      </c>
      <c r="AK68" s="118">
        <v>46753</v>
      </c>
      <c r="AL68" s="5">
        <f t="shared" si="44"/>
        <v>567836.15646066086</v>
      </c>
      <c r="AM68" s="5">
        <f t="shared" si="45"/>
        <v>4298.4734733542682</v>
      </c>
      <c r="AN68" s="5">
        <f t="shared" si="11"/>
        <v>631.19829621250028</v>
      </c>
      <c r="AO68" s="35">
        <f t="shared" si="12"/>
        <v>1.3339023005793307E-2</v>
      </c>
      <c r="AP68" s="5">
        <f t="shared" si="13"/>
        <v>3667.2751771417679</v>
      </c>
      <c r="AQ68" s="35">
        <f t="shared" si="14"/>
        <v>7.7499999999999999E-2</v>
      </c>
      <c r="AR68" s="5">
        <f t="shared" si="46"/>
        <v>32795.041835551689</v>
      </c>
      <c r="AS68" s="5">
        <f t="shared" si="47"/>
        <v>238008.78698576728</v>
      </c>
      <c r="AT68" s="5">
        <f t="shared" si="15"/>
        <v>567204.95816444838</v>
      </c>
      <c r="AU68" s="5">
        <f t="shared" si="16"/>
        <v>270803.82882131898</v>
      </c>
      <c r="AV68" s="150"/>
      <c r="AW68" s="2">
        <v>63</v>
      </c>
      <c r="AX68" s="118">
        <v>46753</v>
      </c>
      <c r="AY68" s="5">
        <f t="shared" si="48"/>
        <v>566406.30818373733</v>
      </c>
      <c r="AZ68" s="5">
        <f t="shared" si="49"/>
        <v>4195.2870513166654</v>
      </c>
      <c r="BA68" s="5">
        <f t="shared" si="17"/>
        <v>655.24762516830742</v>
      </c>
      <c r="BB68" s="35">
        <f t="shared" si="18"/>
        <v>1.3882210329248327E-2</v>
      </c>
      <c r="BC68" s="5">
        <f t="shared" si="19"/>
        <v>3540.039426148358</v>
      </c>
      <c r="BD68" s="35">
        <f t="shared" si="20"/>
        <v>7.4999999999999997E-2</v>
      </c>
      <c r="BE68" s="5">
        <f t="shared" si="50"/>
        <v>34248.939441430906</v>
      </c>
      <c r="BF68" s="5">
        <f t="shared" si="51"/>
        <v>230054.14479151895</v>
      </c>
      <c r="BG68" s="5">
        <f t="shared" si="21"/>
        <v>565751.06055856904</v>
      </c>
      <c r="BH68" s="5">
        <f t="shared" si="22"/>
        <v>264303.08423294988</v>
      </c>
      <c r="BI68" s="150"/>
      <c r="BJ68" s="2">
        <v>63</v>
      </c>
      <c r="BK68" s="118">
        <v>46753</v>
      </c>
      <c r="BL68" s="5">
        <f t="shared" si="52"/>
        <v>564924.9504025674</v>
      </c>
      <c r="BM68" s="5">
        <f t="shared" si="53"/>
        <v>4093.0576803371496</v>
      </c>
      <c r="BN68" s="5">
        <f t="shared" si="23"/>
        <v>679.96943832163834</v>
      </c>
      <c r="BO68" s="35">
        <f t="shared" si="24"/>
        <v>1.4443747358025305E-2</v>
      </c>
      <c r="BP68" s="5">
        <f t="shared" si="25"/>
        <v>3413.0882420155112</v>
      </c>
      <c r="BQ68" s="35">
        <f t="shared" si="26"/>
        <v>7.2499999999999995E-2</v>
      </c>
      <c r="BR68" s="5">
        <f t="shared" si="54"/>
        <v>35755.019035754754</v>
      </c>
      <c r="BS68" s="5">
        <f t="shared" si="55"/>
        <v>222107.61482548574</v>
      </c>
      <c r="BT68" s="5">
        <f t="shared" si="27"/>
        <v>564244.98096424574</v>
      </c>
      <c r="BU68" s="5">
        <f t="shared" si="28"/>
        <v>257862.63386124049</v>
      </c>
      <c r="BV68" s="150"/>
      <c r="BW68" s="2">
        <v>63</v>
      </c>
      <c r="BX68" s="118">
        <v>46753</v>
      </c>
      <c r="BY68" s="5">
        <f t="shared" si="56"/>
        <v>563391.05344024498</v>
      </c>
      <c r="BZ68" s="5">
        <f t="shared" si="57"/>
        <v>3991.8149710750954</v>
      </c>
      <c r="CA68" s="5">
        <f t="shared" si="29"/>
        <v>705.36715934033282</v>
      </c>
      <c r="CB68" s="35">
        <f t="shared" si="30"/>
        <v>1.5024033236590533E-2</v>
      </c>
      <c r="CC68" s="5">
        <f t="shared" si="31"/>
        <v>3286.4478117347626</v>
      </c>
      <c r="CD68" s="35">
        <f t="shared" si="32"/>
        <v>7.0000000000000007E-2</v>
      </c>
      <c r="CE68" s="5">
        <f t="shared" si="58"/>
        <v>37314.313719095459</v>
      </c>
      <c r="CF68" s="5">
        <f t="shared" si="59"/>
        <v>214170.02945863563</v>
      </c>
      <c r="CG68" s="5">
        <f t="shared" si="33"/>
        <v>562685.68628090469</v>
      </c>
      <c r="CH68" s="5">
        <f t="shared" si="34"/>
        <v>251484.34317773109</v>
      </c>
    </row>
    <row r="69" spans="9:86" ht="14.25" customHeight="1">
      <c r="I69" s="150"/>
      <c r="J69" s="2">
        <v>64</v>
      </c>
      <c r="K69" s="118">
        <v>46784</v>
      </c>
      <c r="L69" s="5">
        <f t="shared" si="35"/>
        <v>569960.49277922953</v>
      </c>
      <c r="M69" s="5">
        <f t="shared" si="0"/>
        <v>4507.5996243055524</v>
      </c>
      <c r="N69" s="5">
        <f t="shared" si="1"/>
        <v>589.12123644834946</v>
      </c>
      <c r="O69" s="35">
        <f t="shared" si="2"/>
        <v>1.2403412038101561E-2</v>
      </c>
      <c r="P69" s="5">
        <f t="shared" si="3"/>
        <v>3918.478387857203</v>
      </c>
      <c r="Q69" s="35">
        <f t="shared" si="4"/>
        <v>8.2500000000000004E-2</v>
      </c>
      <c r="R69" s="5">
        <f t="shared" si="36"/>
        <v>30628.628457218419</v>
      </c>
      <c r="S69" s="5">
        <f t="shared" si="37"/>
        <v>257857.74749833695</v>
      </c>
      <c r="T69" s="5">
        <f t="shared" si="38"/>
        <v>569371.37154278124</v>
      </c>
      <c r="U69" s="5">
        <f t="shared" si="39"/>
        <v>288486.37595555536</v>
      </c>
      <c r="V69" s="150"/>
      <c r="W69" s="2">
        <v>64</v>
      </c>
      <c r="X69" s="118">
        <v>46784</v>
      </c>
      <c r="Y69" s="5">
        <f t="shared" si="40"/>
        <v>568607.73825954029</v>
      </c>
      <c r="Z69" s="5">
        <f t="shared" si="41"/>
        <v>4402.5874432762648</v>
      </c>
      <c r="AA69" s="5">
        <f t="shared" si="5"/>
        <v>611.86918821266272</v>
      </c>
      <c r="AB69" s="35">
        <f t="shared" si="6"/>
        <v>1.291299742248761E-2</v>
      </c>
      <c r="AC69" s="5">
        <f t="shared" si="7"/>
        <v>3790.7182550636021</v>
      </c>
      <c r="AD69" s="35">
        <f t="shared" si="8"/>
        <v>0.08</v>
      </c>
      <c r="AE69" s="5">
        <f t="shared" si="42"/>
        <v>32004.130928672035</v>
      </c>
      <c r="AF69" s="5">
        <f t="shared" si="43"/>
        <v>249761.46544100894</v>
      </c>
      <c r="AG69" s="5">
        <f t="shared" si="9"/>
        <v>567995.86907132762</v>
      </c>
      <c r="AH69" s="5">
        <f t="shared" si="10"/>
        <v>281765.59636968095</v>
      </c>
      <c r="AI69" s="150"/>
      <c r="AJ69" s="2">
        <v>64</v>
      </c>
      <c r="AK69" s="118">
        <v>46784</v>
      </c>
      <c r="AL69" s="5">
        <f t="shared" si="44"/>
        <v>567204.95816444838</v>
      </c>
      <c r="AM69" s="5">
        <f t="shared" si="45"/>
        <v>4298.4734733542682</v>
      </c>
      <c r="AN69" s="5">
        <f t="shared" si="11"/>
        <v>635.27478520887234</v>
      </c>
      <c r="AO69" s="35">
        <f t="shared" si="12"/>
        <v>1.344011069151526E-2</v>
      </c>
      <c r="AP69" s="5">
        <f t="shared" si="13"/>
        <v>3663.1986881453959</v>
      </c>
      <c r="AQ69" s="35">
        <f t="shared" si="14"/>
        <v>7.7499999999999999E-2</v>
      </c>
      <c r="AR69" s="5">
        <f t="shared" si="46"/>
        <v>33430.316620760561</v>
      </c>
      <c r="AS69" s="5">
        <f t="shared" si="47"/>
        <v>241671.98567391268</v>
      </c>
      <c r="AT69" s="5">
        <f t="shared" si="15"/>
        <v>566569.68337923952</v>
      </c>
      <c r="AU69" s="5">
        <f t="shared" si="16"/>
        <v>275102.30229467322</v>
      </c>
      <c r="AV69" s="150"/>
      <c r="AW69" s="2">
        <v>64</v>
      </c>
      <c r="AX69" s="118">
        <v>46784</v>
      </c>
      <c r="AY69" s="5">
        <f t="shared" si="48"/>
        <v>565751.06055856904</v>
      </c>
      <c r="AZ69" s="5">
        <f t="shared" si="49"/>
        <v>4195.2870513166654</v>
      </c>
      <c r="BA69" s="5">
        <f t="shared" si="17"/>
        <v>659.34292282560909</v>
      </c>
      <c r="BB69" s="35">
        <f t="shared" si="18"/>
        <v>1.3985152879953305E-2</v>
      </c>
      <c r="BC69" s="5">
        <f t="shared" si="19"/>
        <v>3535.9441284910563</v>
      </c>
      <c r="BD69" s="35">
        <f t="shared" si="20"/>
        <v>7.4999999999999997E-2</v>
      </c>
      <c r="BE69" s="5">
        <f t="shared" si="50"/>
        <v>34908.282364256513</v>
      </c>
      <c r="BF69" s="5">
        <f t="shared" si="51"/>
        <v>233590.08892000999</v>
      </c>
      <c r="BG69" s="5">
        <f t="shared" si="21"/>
        <v>565091.71763574344</v>
      </c>
      <c r="BH69" s="5">
        <f t="shared" si="22"/>
        <v>268498.37128426653</v>
      </c>
      <c r="BI69" s="150"/>
      <c r="BJ69" s="2">
        <v>64</v>
      </c>
      <c r="BK69" s="118">
        <v>46784</v>
      </c>
      <c r="BL69" s="5">
        <f t="shared" si="52"/>
        <v>564244.98096424574</v>
      </c>
      <c r="BM69" s="5">
        <f t="shared" si="53"/>
        <v>4093.0576803371496</v>
      </c>
      <c r="BN69" s="5">
        <f t="shared" si="23"/>
        <v>684.07758701149851</v>
      </c>
      <c r="BO69" s="35">
        <f t="shared" si="24"/>
        <v>1.4548522930783771E-2</v>
      </c>
      <c r="BP69" s="5">
        <f t="shared" si="25"/>
        <v>3408.9800933256511</v>
      </c>
      <c r="BQ69" s="35">
        <f t="shared" si="26"/>
        <v>7.2499999999999995E-2</v>
      </c>
      <c r="BR69" s="5">
        <f t="shared" si="54"/>
        <v>36439.09662276625</v>
      </c>
      <c r="BS69" s="5">
        <f t="shared" si="55"/>
        <v>225516.5949188114</v>
      </c>
      <c r="BT69" s="5">
        <f t="shared" si="27"/>
        <v>563560.90337723424</v>
      </c>
      <c r="BU69" s="5">
        <f t="shared" si="28"/>
        <v>261955.69154157766</v>
      </c>
      <c r="BV69" s="150"/>
      <c r="BW69" s="2">
        <v>64</v>
      </c>
      <c r="BX69" s="118">
        <v>46784</v>
      </c>
      <c r="BY69" s="5">
        <f t="shared" si="56"/>
        <v>562685.68628090469</v>
      </c>
      <c r="BZ69" s="5">
        <f t="shared" si="57"/>
        <v>3991.8149710750954</v>
      </c>
      <c r="CA69" s="5">
        <f t="shared" si="29"/>
        <v>709.48180110315116</v>
      </c>
      <c r="CB69" s="35">
        <f t="shared" si="30"/>
        <v>1.5130617004868244E-2</v>
      </c>
      <c r="CC69" s="5">
        <f t="shared" si="31"/>
        <v>3282.3331699719442</v>
      </c>
      <c r="CD69" s="35">
        <f t="shared" si="32"/>
        <v>7.0000000000000007E-2</v>
      </c>
      <c r="CE69" s="5">
        <f t="shared" si="58"/>
        <v>38023.795520198611</v>
      </c>
      <c r="CF69" s="5">
        <f t="shared" si="59"/>
        <v>217452.36262860757</v>
      </c>
      <c r="CG69" s="5">
        <f t="shared" si="33"/>
        <v>561976.20447980158</v>
      </c>
      <c r="CH69" s="5">
        <f t="shared" si="34"/>
        <v>255476.15814880619</v>
      </c>
    </row>
    <row r="70" spans="9:86" ht="14.25" customHeight="1">
      <c r="I70" s="150"/>
      <c r="J70" s="2">
        <v>65</v>
      </c>
      <c r="K70" s="118">
        <v>46813</v>
      </c>
      <c r="L70" s="5">
        <f t="shared" si="35"/>
        <v>569371.37154278124</v>
      </c>
      <c r="M70" s="5">
        <f t="shared" si="0"/>
        <v>4507.5996243055524</v>
      </c>
      <c r="N70" s="5">
        <f t="shared" si="1"/>
        <v>593.17144494893137</v>
      </c>
      <c r="O70" s="35">
        <f t="shared" si="2"/>
        <v>1.2501607378150979E-2</v>
      </c>
      <c r="P70" s="5">
        <f t="shared" si="3"/>
        <v>3914.4281793566211</v>
      </c>
      <c r="Q70" s="35">
        <f t="shared" si="4"/>
        <v>8.2500000000000004E-2</v>
      </c>
      <c r="R70" s="5">
        <f t="shared" si="36"/>
        <v>31221.79990216735</v>
      </c>
      <c r="S70" s="5">
        <f t="shared" si="37"/>
        <v>261772.17567769357</v>
      </c>
      <c r="T70" s="5">
        <f t="shared" si="38"/>
        <v>568778.20009783236</v>
      </c>
      <c r="U70" s="5">
        <f t="shared" si="39"/>
        <v>292993.97557986091</v>
      </c>
      <c r="V70" s="150"/>
      <c r="W70" s="2">
        <v>65</v>
      </c>
      <c r="X70" s="118">
        <v>46813</v>
      </c>
      <c r="Y70" s="5">
        <f t="shared" si="40"/>
        <v>567995.86907132762</v>
      </c>
      <c r="Z70" s="5">
        <f t="shared" si="41"/>
        <v>4402.5874432762648</v>
      </c>
      <c r="AA70" s="5">
        <f t="shared" si="5"/>
        <v>615.94831613408041</v>
      </c>
      <c r="AB70" s="35">
        <f t="shared" si="6"/>
        <v>1.3013087235465039E-2</v>
      </c>
      <c r="AC70" s="5">
        <f t="shared" si="7"/>
        <v>3786.6391271421844</v>
      </c>
      <c r="AD70" s="35">
        <f t="shared" si="8"/>
        <v>0.08</v>
      </c>
      <c r="AE70" s="5">
        <f t="shared" si="42"/>
        <v>32620.079244806115</v>
      </c>
      <c r="AF70" s="5">
        <f t="shared" si="43"/>
        <v>253548.10456815112</v>
      </c>
      <c r="AG70" s="5">
        <f t="shared" si="9"/>
        <v>567379.92075519357</v>
      </c>
      <c r="AH70" s="5">
        <f t="shared" si="10"/>
        <v>286168.18381295726</v>
      </c>
      <c r="AI70" s="150"/>
      <c r="AJ70" s="2">
        <v>65</v>
      </c>
      <c r="AK70" s="118">
        <v>46813</v>
      </c>
      <c r="AL70" s="5">
        <f t="shared" si="44"/>
        <v>566569.68337923952</v>
      </c>
      <c r="AM70" s="5">
        <f t="shared" si="45"/>
        <v>4298.4734733542682</v>
      </c>
      <c r="AN70" s="5">
        <f t="shared" si="11"/>
        <v>639.37760153001318</v>
      </c>
      <c r="AO70" s="35">
        <f t="shared" si="12"/>
        <v>1.3542078659412607E-2</v>
      </c>
      <c r="AP70" s="5">
        <f t="shared" si="13"/>
        <v>3659.095871824255</v>
      </c>
      <c r="AQ70" s="35">
        <f t="shared" si="14"/>
        <v>7.7499999999999999E-2</v>
      </c>
      <c r="AR70" s="5">
        <f t="shared" si="46"/>
        <v>34069.694222290571</v>
      </c>
      <c r="AS70" s="5">
        <f t="shared" si="47"/>
        <v>245331.08154573693</v>
      </c>
      <c r="AT70" s="5">
        <f t="shared" si="15"/>
        <v>565930.30577770947</v>
      </c>
      <c r="AU70" s="5">
        <f t="shared" si="16"/>
        <v>279400.77576802752</v>
      </c>
      <c r="AV70" s="150"/>
      <c r="AW70" s="2">
        <v>65</v>
      </c>
      <c r="AX70" s="118">
        <v>46813</v>
      </c>
      <c r="AY70" s="5">
        <f t="shared" si="48"/>
        <v>565091.71763574344</v>
      </c>
      <c r="AZ70" s="5">
        <f t="shared" si="49"/>
        <v>4195.2870513166654</v>
      </c>
      <c r="BA70" s="5">
        <f t="shared" si="17"/>
        <v>663.46381609326909</v>
      </c>
      <c r="BB70" s="35">
        <f t="shared" si="18"/>
        <v>1.4088979796818103E-2</v>
      </c>
      <c r="BC70" s="5">
        <f t="shared" si="19"/>
        <v>3531.8232352233963</v>
      </c>
      <c r="BD70" s="35">
        <f t="shared" si="20"/>
        <v>7.4999999999999997E-2</v>
      </c>
      <c r="BE70" s="5">
        <f t="shared" si="50"/>
        <v>35571.746180349779</v>
      </c>
      <c r="BF70" s="5">
        <f t="shared" si="51"/>
        <v>237121.91215523338</v>
      </c>
      <c r="BG70" s="5">
        <f t="shared" si="21"/>
        <v>564428.25381965016</v>
      </c>
      <c r="BH70" s="5">
        <f t="shared" si="22"/>
        <v>272693.65833558317</v>
      </c>
      <c r="BI70" s="150"/>
      <c r="BJ70" s="2">
        <v>65</v>
      </c>
      <c r="BK70" s="118">
        <v>46813</v>
      </c>
      <c r="BL70" s="5">
        <f t="shared" si="52"/>
        <v>563560.90337723424</v>
      </c>
      <c r="BM70" s="5">
        <f t="shared" si="53"/>
        <v>4093.0576803371496</v>
      </c>
      <c r="BN70" s="5">
        <f t="shared" si="23"/>
        <v>688.21055576635945</v>
      </c>
      <c r="BO70" s="35">
        <f t="shared" si="24"/>
        <v>1.465418665437168E-2</v>
      </c>
      <c r="BP70" s="5">
        <f t="shared" si="25"/>
        <v>3404.8471245707901</v>
      </c>
      <c r="BQ70" s="35">
        <f t="shared" si="26"/>
        <v>7.2499999999999995E-2</v>
      </c>
      <c r="BR70" s="5">
        <f t="shared" si="54"/>
        <v>37127.30717853261</v>
      </c>
      <c r="BS70" s="5">
        <f t="shared" si="55"/>
        <v>228921.44204338218</v>
      </c>
      <c r="BT70" s="5">
        <f t="shared" si="27"/>
        <v>562872.69282146788</v>
      </c>
      <c r="BU70" s="5">
        <f t="shared" si="28"/>
        <v>266048.7492219148</v>
      </c>
      <c r="BV70" s="150"/>
      <c r="BW70" s="2">
        <v>65</v>
      </c>
      <c r="BX70" s="118">
        <v>46813</v>
      </c>
      <c r="BY70" s="5">
        <f t="shared" si="56"/>
        <v>561976.20447980158</v>
      </c>
      <c r="BZ70" s="5">
        <f t="shared" si="57"/>
        <v>3991.8149710750954</v>
      </c>
      <c r="CA70" s="5">
        <f t="shared" si="29"/>
        <v>713.62044494291922</v>
      </c>
      <c r="CB70" s="35">
        <f t="shared" si="30"/>
        <v>1.5238092415748923E-2</v>
      </c>
      <c r="CC70" s="5">
        <f t="shared" si="31"/>
        <v>3278.1945261321762</v>
      </c>
      <c r="CD70" s="35">
        <f t="shared" si="32"/>
        <v>7.0000000000000007E-2</v>
      </c>
      <c r="CE70" s="5">
        <f t="shared" si="58"/>
        <v>38737.415965141532</v>
      </c>
      <c r="CF70" s="5">
        <f t="shared" si="59"/>
        <v>220730.55715473974</v>
      </c>
      <c r="CG70" s="5">
        <f t="shared" si="33"/>
        <v>561262.58403485862</v>
      </c>
      <c r="CH70" s="5">
        <f t="shared" si="34"/>
        <v>259467.97311988127</v>
      </c>
    </row>
    <row r="71" spans="9:86" ht="14.25" customHeight="1">
      <c r="I71" s="150"/>
      <c r="J71" s="2">
        <v>66</v>
      </c>
      <c r="K71" s="118">
        <v>46844</v>
      </c>
      <c r="L71" s="5">
        <f t="shared" si="35"/>
        <v>568778.20009783236</v>
      </c>
      <c r="M71" s="5">
        <f t="shared" si="0"/>
        <v>4507.5996243055524</v>
      </c>
      <c r="N71" s="5">
        <f t="shared" si="1"/>
        <v>597.24949863295478</v>
      </c>
      <c r="O71" s="35">
        <f t="shared" si="2"/>
        <v>1.260068332851488E-2</v>
      </c>
      <c r="P71" s="5">
        <f t="shared" si="3"/>
        <v>3910.3501256725976</v>
      </c>
      <c r="Q71" s="35">
        <f t="shared" si="4"/>
        <v>8.2500000000000004E-2</v>
      </c>
      <c r="R71" s="5">
        <f t="shared" si="36"/>
        <v>31819.049400800304</v>
      </c>
      <c r="S71" s="5">
        <f t="shared" si="37"/>
        <v>265682.52580336615</v>
      </c>
      <c r="T71" s="5">
        <f t="shared" si="38"/>
        <v>568180.95059919939</v>
      </c>
      <c r="U71" s="5">
        <f t="shared" si="39"/>
        <v>297501.57520416647</v>
      </c>
      <c r="V71" s="150"/>
      <c r="W71" s="2">
        <v>66</v>
      </c>
      <c r="X71" s="118">
        <v>46844</v>
      </c>
      <c r="Y71" s="5">
        <f t="shared" si="40"/>
        <v>567379.92075519357</v>
      </c>
      <c r="Z71" s="5">
        <f t="shared" si="41"/>
        <v>4402.5874432762648</v>
      </c>
      <c r="AA71" s="5">
        <f t="shared" si="5"/>
        <v>620.05463824164099</v>
      </c>
      <c r="AB71" s="35">
        <f t="shared" si="6"/>
        <v>1.3114062353486243E-2</v>
      </c>
      <c r="AC71" s="5">
        <f t="shared" si="7"/>
        <v>3782.5328050346238</v>
      </c>
      <c r="AD71" s="35">
        <f t="shared" si="8"/>
        <v>0.08</v>
      </c>
      <c r="AE71" s="5">
        <f t="shared" si="42"/>
        <v>33240.133883047754</v>
      </c>
      <c r="AF71" s="5">
        <f t="shared" si="43"/>
        <v>257330.63737318575</v>
      </c>
      <c r="AG71" s="5">
        <f t="shared" si="9"/>
        <v>566759.86611695192</v>
      </c>
      <c r="AH71" s="5">
        <f t="shared" si="10"/>
        <v>290570.77125623351</v>
      </c>
      <c r="AI71" s="150"/>
      <c r="AJ71" s="2">
        <v>66</v>
      </c>
      <c r="AK71" s="118">
        <v>46844</v>
      </c>
      <c r="AL71" s="5">
        <f t="shared" si="44"/>
        <v>565930.30577770947</v>
      </c>
      <c r="AM71" s="5">
        <f t="shared" si="45"/>
        <v>4298.4734733542682</v>
      </c>
      <c r="AN71" s="5">
        <f t="shared" si="11"/>
        <v>643.50691520656119</v>
      </c>
      <c r="AO71" s="35">
        <f t="shared" si="12"/>
        <v>1.36449363174975E-2</v>
      </c>
      <c r="AP71" s="5">
        <f t="shared" si="13"/>
        <v>3654.966558147707</v>
      </c>
      <c r="AQ71" s="35">
        <f t="shared" si="14"/>
        <v>7.7499999999999999E-2</v>
      </c>
      <c r="AR71" s="5">
        <f t="shared" si="46"/>
        <v>34713.201137497133</v>
      </c>
      <c r="AS71" s="5">
        <f t="shared" si="47"/>
        <v>248986.04810388465</v>
      </c>
      <c r="AT71" s="5">
        <f t="shared" si="15"/>
        <v>565286.79886250291</v>
      </c>
      <c r="AU71" s="5">
        <f t="shared" si="16"/>
        <v>283699.24924138177</v>
      </c>
      <c r="AV71" s="150"/>
      <c r="AW71" s="2">
        <v>66</v>
      </c>
      <c r="AX71" s="118">
        <v>46844</v>
      </c>
      <c r="AY71" s="5">
        <f t="shared" si="48"/>
        <v>564428.25381965016</v>
      </c>
      <c r="AZ71" s="5">
        <f t="shared" si="49"/>
        <v>4195.2870513166654</v>
      </c>
      <c r="BA71" s="5">
        <f t="shared" si="17"/>
        <v>667.61046494385209</v>
      </c>
      <c r="BB71" s="35">
        <f t="shared" si="18"/>
        <v>1.4193700483828111E-2</v>
      </c>
      <c r="BC71" s="5">
        <f t="shared" si="19"/>
        <v>3527.6765863728133</v>
      </c>
      <c r="BD71" s="35">
        <f t="shared" si="20"/>
        <v>7.4999999999999997E-2</v>
      </c>
      <c r="BE71" s="5">
        <f t="shared" si="50"/>
        <v>36239.356645293628</v>
      </c>
      <c r="BF71" s="5">
        <f t="shared" si="51"/>
        <v>240649.58874160619</v>
      </c>
      <c r="BG71" s="5">
        <f t="shared" si="21"/>
        <v>563760.64335470635</v>
      </c>
      <c r="BH71" s="5">
        <f t="shared" si="22"/>
        <v>276888.94538689981</v>
      </c>
      <c r="BI71" s="150"/>
      <c r="BJ71" s="2">
        <v>66</v>
      </c>
      <c r="BK71" s="118">
        <v>46844</v>
      </c>
      <c r="BL71" s="5">
        <f t="shared" si="52"/>
        <v>562872.69282146788</v>
      </c>
      <c r="BM71" s="5">
        <f t="shared" si="53"/>
        <v>4093.0576803371496</v>
      </c>
      <c r="BN71" s="5">
        <f t="shared" si="23"/>
        <v>692.36849454078128</v>
      </c>
      <c r="BO71" s="35">
        <f t="shared" si="24"/>
        <v>1.476074792835019E-2</v>
      </c>
      <c r="BP71" s="5">
        <f t="shared" si="25"/>
        <v>3400.6891857963683</v>
      </c>
      <c r="BQ71" s="35">
        <f t="shared" si="26"/>
        <v>7.2499999999999995E-2</v>
      </c>
      <c r="BR71" s="5">
        <f t="shared" si="54"/>
        <v>37819.67567307339</v>
      </c>
      <c r="BS71" s="5">
        <f t="shared" si="55"/>
        <v>232322.13122917854</v>
      </c>
      <c r="BT71" s="5">
        <f t="shared" si="27"/>
        <v>562180.32432692708</v>
      </c>
      <c r="BU71" s="5">
        <f t="shared" si="28"/>
        <v>270141.8069022519</v>
      </c>
      <c r="BV71" s="150"/>
      <c r="BW71" s="2">
        <v>66</v>
      </c>
      <c r="BX71" s="118">
        <v>46844</v>
      </c>
      <c r="BY71" s="5">
        <f t="shared" si="56"/>
        <v>561262.58403485862</v>
      </c>
      <c r="BZ71" s="5">
        <f t="shared" si="57"/>
        <v>3991.8149710750954</v>
      </c>
      <c r="CA71" s="5">
        <f t="shared" si="29"/>
        <v>717.7832308717534</v>
      </c>
      <c r="CB71" s="35">
        <f t="shared" si="30"/>
        <v>1.5346468864074652E-2</v>
      </c>
      <c r="CC71" s="5">
        <f t="shared" si="31"/>
        <v>3274.031740203342</v>
      </c>
      <c r="CD71" s="35">
        <f t="shared" si="32"/>
        <v>7.0000000000000007E-2</v>
      </c>
      <c r="CE71" s="5">
        <f t="shared" si="58"/>
        <v>39455.199196013287</v>
      </c>
      <c r="CF71" s="5">
        <f t="shared" si="59"/>
        <v>224004.5888949431</v>
      </c>
      <c r="CG71" s="5">
        <f t="shared" si="33"/>
        <v>560544.80080398684</v>
      </c>
      <c r="CH71" s="5">
        <f t="shared" si="34"/>
        <v>263459.7880909564</v>
      </c>
    </row>
    <row r="72" spans="9:86" ht="14.25" customHeight="1">
      <c r="I72" s="150"/>
      <c r="J72" s="2">
        <v>67</v>
      </c>
      <c r="K72" s="118">
        <v>46874</v>
      </c>
      <c r="L72" s="5">
        <f t="shared" si="35"/>
        <v>568180.95059919939</v>
      </c>
      <c r="M72" s="5">
        <f t="shared" si="0"/>
        <v>4507.5996243055524</v>
      </c>
      <c r="N72" s="5">
        <f t="shared" si="1"/>
        <v>601.35558893605639</v>
      </c>
      <c r="O72" s="35">
        <f t="shared" si="2"/>
        <v>1.2700649431527853E-2</v>
      </c>
      <c r="P72" s="5">
        <f t="shared" si="3"/>
        <v>3906.244035369496</v>
      </c>
      <c r="Q72" s="35">
        <f t="shared" si="4"/>
        <v>8.2500000000000004E-2</v>
      </c>
      <c r="R72" s="5">
        <f t="shared" si="36"/>
        <v>32420.404989736362</v>
      </c>
      <c r="S72" s="5">
        <f t="shared" si="37"/>
        <v>269588.76983873564</v>
      </c>
      <c r="T72" s="5">
        <f t="shared" si="38"/>
        <v>567579.59501026338</v>
      </c>
      <c r="U72" s="5">
        <f t="shared" si="39"/>
        <v>302009.17482847202</v>
      </c>
      <c r="V72" s="150"/>
      <c r="W72" s="2">
        <v>67</v>
      </c>
      <c r="X72" s="118">
        <v>46874</v>
      </c>
      <c r="Y72" s="5">
        <f t="shared" si="40"/>
        <v>566759.86611695192</v>
      </c>
      <c r="Z72" s="5">
        <f t="shared" si="41"/>
        <v>4402.5874432762648</v>
      </c>
      <c r="AA72" s="5">
        <f t="shared" si="5"/>
        <v>624.18833582991829</v>
      </c>
      <c r="AB72" s="35">
        <f t="shared" si="6"/>
        <v>1.3215932315880304E-2</v>
      </c>
      <c r="AC72" s="5">
        <f t="shared" si="7"/>
        <v>3778.3991074463465</v>
      </c>
      <c r="AD72" s="35">
        <f t="shared" si="8"/>
        <v>0.08</v>
      </c>
      <c r="AE72" s="5">
        <f t="shared" si="42"/>
        <v>33864.322218877671</v>
      </c>
      <c r="AF72" s="5">
        <f t="shared" si="43"/>
        <v>261109.03648063209</v>
      </c>
      <c r="AG72" s="5">
        <f t="shared" si="9"/>
        <v>566135.67778112204</v>
      </c>
      <c r="AH72" s="5">
        <f t="shared" si="10"/>
        <v>294973.35869950976</v>
      </c>
      <c r="AI72" s="150"/>
      <c r="AJ72" s="2">
        <v>67</v>
      </c>
      <c r="AK72" s="118">
        <v>46874</v>
      </c>
      <c r="AL72" s="5">
        <f t="shared" si="44"/>
        <v>565286.79886250291</v>
      </c>
      <c r="AM72" s="5">
        <f t="shared" si="45"/>
        <v>4298.4734733542682</v>
      </c>
      <c r="AN72" s="5">
        <f t="shared" si="11"/>
        <v>647.66289736727049</v>
      </c>
      <c r="AO72" s="35">
        <f t="shared" si="12"/>
        <v>1.3748693201479929E-2</v>
      </c>
      <c r="AP72" s="5">
        <f t="shared" si="13"/>
        <v>3650.8105759869977</v>
      </c>
      <c r="AQ72" s="35">
        <f t="shared" si="14"/>
        <v>7.7499999999999999E-2</v>
      </c>
      <c r="AR72" s="5">
        <f t="shared" si="46"/>
        <v>35360.864034864404</v>
      </c>
      <c r="AS72" s="5">
        <f t="shared" si="47"/>
        <v>252636.85867987166</v>
      </c>
      <c r="AT72" s="5">
        <f t="shared" si="15"/>
        <v>564639.13596513565</v>
      </c>
      <c r="AU72" s="5">
        <f t="shared" si="16"/>
        <v>287997.72271473607</v>
      </c>
      <c r="AV72" s="150"/>
      <c r="AW72" s="2">
        <v>67</v>
      </c>
      <c r="AX72" s="118">
        <v>46874</v>
      </c>
      <c r="AY72" s="5">
        <f t="shared" si="48"/>
        <v>563760.64335470635</v>
      </c>
      <c r="AZ72" s="5">
        <f t="shared" si="49"/>
        <v>4195.2870513166654</v>
      </c>
      <c r="BA72" s="5">
        <f t="shared" si="17"/>
        <v>671.78303034975079</v>
      </c>
      <c r="BB72" s="35">
        <f t="shared" si="18"/>
        <v>1.4299324472575764E-2</v>
      </c>
      <c r="BC72" s="5">
        <f t="shared" si="19"/>
        <v>3523.5040209669146</v>
      </c>
      <c r="BD72" s="35">
        <f t="shared" si="20"/>
        <v>7.4999999999999997E-2</v>
      </c>
      <c r="BE72" s="5">
        <f t="shared" si="50"/>
        <v>36911.139675643382</v>
      </c>
      <c r="BF72" s="5">
        <f t="shared" si="51"/>
        <v>244173.0927625731</v>
      </c>
      <c r="BG72" s="5">
        <f t="shared" si="21"/>
        <v>563088.86032435659</v>
      </c>
      <c r="BH72" s="5">
        <f t="shared" si="22"/>
        <v>281084.23243821645</v>
      </c>
      <c r="BI72" s="150"/>
      <c r="BJ72" s="2">
        <v>67</v>
      </c>
      <c r="BK72" s="118">
        <v>46874</v>
      </c>
      <c r="BL72" s="5">
        <f t="shared" si="52"/>
        <v>562180.32432692708</v>
      </c>
      <c r="BM72" s="5">
        <f t="shared" si="53"/>
        <v>4093.0576803371496</v>
      </c>
      <c r="BN72" s="5">
        <f t="shared" si="23"/>
        <v>696.55155419529865</v>
      </c>
      <c r="BO72" s="35">
        <f t="shared" si="24"/>
        <v>1.4868216279804843E-2</v>
      </c>
      <c r="BP72" s="5">
        <f t="shared" si="25"/>
        <v>3396.5061261418509</v>
      </c>
      <c r="BQ72" s="35">
        <f t="shared" si="26"/>
        <v>7.2499999999999995E-2</v>
      </c>
      <c r="BR72" s="5">
        <f t="shared" si="54"/>
        <v>38516.22722726869</v>
      </c>
      <c r="BS72" s="5">
        <f t="shared" si="55"/>
        <v>235718.63735532039</v>
      </c>
      <c r="BT72" s="5">
        <f t="shared" si="27"/>
        <v>561483.77277273173</v>
      </c>
      <c r="BU72" s="5">
        <f t="shared" si="28"/>
        <v>274234.86458258907</v>
      </c>
      <c r="BV72" s="150"/>
      <c r="BW72" s="2">
        <v>67</v>
      </c>
      <c r="BX72" s="118">
        <v>46874</v>
      </c>
      <c r="BY72" s="5">
        <f t="shared" si="56"/>
        <v>560544.80080398684</v>
      </c>
      <c r="BZ72" s="5">
        <f t="shared" si="57"/>
        <v>3991.8149710750954</v>
      </c>
      <c r="CA72" s="5">
        <f t="shared" si="29"/>
        <v>721.97029971850543</v>
      </c>
      <c r="CB72" s="35">
        <f t="shared" si="30"/>
        <v>1.5455755872136965E-2</v>
      </c>
      <c r="CC72" s="5">
        <f t="shared" si="31"/>
        <v>3269.84467135659</v>
      </c>
      <c r="CD72" s="35">
        <f t="shared" si="32"/>
        <v>7.0000000000000007E-2</v>
      </c>
      <c r="CE72" s="5">
        <f t="shared" si="58"/>
        <v>40177.169495731796</v>
      </c>
      <c r="CF72" s="5">
        <f t="shared" si="59"/>
        <v>227274.43356629967</v>
      </c>
      <c r="CG72" s="5">
        <f t="shared" si="33"/>
        <v>559822.83050426829</v>
      </c>
      <c r="CH72" s="5">
        <f t="shared" si="34"/>
        <v>267451.60306203144</v>
      </c>
    </row>
    <row r="73" spans="9:86" ht="14.25" customHeight="1">
      <c r="I73" s="150"/>
      <c r="J73" s="2">
        <v>68</v>
      </c>
      <c r="K73" s="118">
        <v>46905</v>
      </c>
      <c r="L73" s="5">
        <f t="shared" si="35"/>
        <v>567579.59501026338</v>
      </c>
      <c r="M73" s="5">
        <f t="shared" si="0"/>
        <v>4507.5996243055524</v>
      </c>
      <c r="N73" s="5">
        <f t="shared" si="1"/>
        <v>605.48990860999174</v>
      </c>
      <c r="O73" s="35">
        <f t="shared" si="2"/>
        <v>1.2801515359600822E-2</v>
      </c>
      <c r="P73" s="5">
        <f t="shared" si="3"/>
        <v>3902.1097156955607</v>
      </c>
      <c r="Q73" s="35">
        <f t="shared" si="4"/>
        <v>8.2500000000000004E-2</v>
      </c>
      <c r="R73" s="5">
        <f t="shared" si="36"/>
        <v>33025.894898346356</v>
      </c>
      <c r="S73" s="5">
        <f t="shared" si="37"/>
        <v>273490.87955443119</v>
      </c>
      <c r="T73" s="5">
        <f t="shared" si="38"/>
        <v>566974.10510165337</v>
      </c>
      <c r="U73" s="5">
        <f t="shared" si="39"/>
        <v>306516.77445277752</v>
      </c>
      <c r="V73" s="150"/>
      <c r="W73" s="2">
        <v>68</v>
      </c>
      <c r="X73" s="118">
        <v>46905</v>
      </c>
      <c r="Y73" s="5">
        <f t="shared" si="40"/>
        <v>566135.67778112204</v>
      </c>
      <c r="Z73" s="5">
        <f t="shared" si="41"/>
        <v>4402.5874432762648</v>
      </c>
      <c r="AA73" s="5">
        <f t="shared" si="5"/>
        <v>628.34959140211777</v>
      </c>
      <c r="AB73" s="35">
        <f t="shared" si="6"/>
        <v>1.3318706791944289E-2</v>
      </c>
      <c r="AC73" s="5">
        <f t="shared" si="7"/>
        <v>3774.2378518741471</v>
      </c>
      <c r="AD73" s="35">
        <f t="shared" si="8"/>
        <v>0.08</v>
      </c>
      <c r="AE73" s="5">
        <f t="shared" si="42"/>
        <v>34492.671810279789</v>
      </c>
      <c r="AF73" s="5">
        <f t="shared" si="43"/>
        <v>264883.27433250623</v>
      </c>
      <c r="AG73" s="5">
        <f t="shared" si="9"/>
        <v>565507.32818971993</v>
      </c>
      <c r="AH73" s="5">
        <f t="shared" si="10"/>
        <v>299375.94614278601</v>
      </c>
      <c r="AI73" s="150"/>
      <c r="AJ73" s="2">
        <v>68</v>
      </c>
      <c r="AK73" s="118">
        <v>46905</v>
      </c>
      <c r="AL73" s="5">
        <f t="shared" si="44"/>
        <v>564639.13596513565</v>
      </c>
      <c r="AM73" s="5">
        <f t="shared" si="45"/>
        <v>4298.4734733542682</v>
      </c>
      <c r="AN73" s="5">
        <f t="shared" si="11"/>
        <v>651.84572024610043</v>
      </c>
      <c r="AO73" s="35">
        <f t="shared" si="12"/>
        <v>1.3853358976938136E-2</v>
      </c>
      <c r="AP73" s="5">
        <f t="shared" si="13"/>
        <v>3646.6277531081678</v>
      </c>
      <c r="AQ73" s="35">
        <f t="shared" si="14"/>
        <v>7.7499999999999999E-2</v>
      </c>
      <c r="AR73" s="5">
        <f t="shared" si="46"/>
        <v>36012.709755110503</v>
      </c>
      <c r="AS73" s="5">
        <f t="shared" si="47"/>
        <v>256283.48643297981</v>
      </c>
      <c r="AT73" s="5">
        <f t="shared" si="15"/>
        <v>563987.29024488956</v>
      </c>
      <c r="AU73" s="5">
        <f t="shared" si="16"/>
        <v>292296.19618809031</v>
      </c>
      <c r="AV73" s="150"/>
      <c r="AW73" s="2">
        <v>68</v>
      </c>
      <c r="AX73" s="118">
        <v>46905</v>
      </c>
      <c r="AY73" s="5">
        <f t="shared" si="48"/>
        <v>563088.86032435659</v>
      </c>
      <c r="AZ73" s="5">
        <f t="shared" si="49"/>
        <v>4195.2870513166654</v>
      </c>
      <c r="BA73" s="5">
        <f t="shared" si="17"/>
        <v>675.9816742894368</v>
      </c>
      <c r="BB73" s="35">
        <f t="shared" si="18"/>
        <v>1.4405861424430604E-2</v>
      </c>
      <c r="BC73" s="5">
        <f t="shared" si="19"/>
        <v>3519.3053770272286</v>
      </c>
      <c r="BD73" s="35">
        <f t="shared" si="20"/>
        <v>7.4999999999999997E-2</v>
      </c>
      <c r="BE73" s="5">
        <f t="shared" si="50"/>
        <v>37587.121349932822</v>
      </c>
      <c r="BF73" s="5">
        <f t="shared" si="51"/>
        <v>247692.39813960032</v>
      </c>
      <c r="BG73" s="5">
        <f t="shared" si="21"/>
        <v>562412.87865006714</v>
      </c>
      <c r="BH73" s="5">
        <f t="shared" si="22"/>
        <v>285279.51948953315</v>
      </c>
      <c r="BI73" s="150"/>
      <c r="BJ73" s="2">
        <v>68</v>
      </c>
      <c r="BK73" s="118">
        <v>46905</v>
      </c>
      <c r="BL73" s="5">
        <f t="shared" si="52"/>
        <v>561483.77277273173</v>
      </c>
      <c r="BM73" s="5">
        <f t="shared" si="53"/>
        <v>4093.0576803371496</v>
      </c>
      <c r="BN73" s="5">
        <f t="shared" si="23"/>
        <v>700.75988650189538</v>
      </c>
      <c r="BO73" s="35">
        <f t="shared" si="24"/>
        <v>1.4976601365515244E-2</v>
      </c>
      <c r="BP73" s="5">
        <f t="shared" si="25"/>
        <v>3392.2977938352542</v>
      </c>
      <c r="BQ73" s="35">
        <f t="shared" si="26"/>
        <v>7.2499999999999995E-2</v>
      </c>
      <c r="BR73" s="5">
        <f t="shared" si="54"/>
        <v>39216.987113770585</v>
      </c>
      <c r="BS73" s="5">
        <f t="shared" si="55"/>
        <v>239110.93514915564</v>
      </c>
      <c r="BT73" s="5">
        <f t="shared" si="27"/>
        <v>560783.01288622979</v>
      </c>
      <c r="BU73" s="5">
        <f t="shared" si="28"/>
        <v>278327.92226292624</v>
      </c>
      <c r="BV73" s="150"/>
      <c r="BW73" s="2">
        <v>68</v>
      </c>
      <c r="BX73" s="118">
        <v>46905</v>
      </c>
      <c r="BY73" s="5">
        <f t="shared" si="56"/>
        <v>559822.83050426829</v>
      </c>
      <c r="BZ73" s="5">
        <f t="shared" si="57"/>
        <v>3991.8149710750954</v>
      </c>
      <c r="CA73" s="5">
        <f t="shared" si="29"/>
        <v>726.18179313353039</v>
      </c>
      <c r="CB73" s="35">
        <f t="shared" si="30"/>
        <v>1.5565963091846297E-2</v>
      </c>
      <c r="CC73" s="5">
        <f t="shared" si="31"/>
        <v>3265.633177941565</v>
      </c>
      <c r="CD73" s="35">
        <f t="shared" si="32"/>
        <v>7.0000000000000007E-2</v>
      </c>
      <c r="CE73" s="5">
        <f t="shared" si="58"/>
        <v>40903.351288865328</v>
      </c>
      <c r="CF73" s="5">
        <f t="shared" si="59"/>
        <v>230540.06674424125</v>
      </c>
      <c r="CG73" s="5">
        <f t="shared" si="33"/>
        <v>559096.6487111348</v>
      </c>
      <c r="CH73" s="5">
        <f t="shared" si="34"/>
        <v>271443.4180331066</v>
      </c>
    </row>
    <row r="74" spans="9:86" ht="14.25" customHeight="1">
      <c r="I74" s="150"/>
      <c r="J74" s="2">
        <v>69</v>
      </c>
      <c r="K74" s="118">
        <v>46935</v>
      </c>
      <c r="L74" s="5">
        <f t="shared" si="35"/>
        <v>566974.10510165337</v>
      </c>
      <c r="M74" s="5">
        <f t="shared" si="0"/>
        <v>4507.5996243055524</v>
      </c>
      <c r="N74" s="5">
        <f t="shared" si="1"/>
        <v>609.65265173168564</v>
      </c>
      <c r="O74" s="35">
        <f t="shared" si="2"/>
        <v>1.2903290917437164E-2</v>
      </c>
      <c r="P74" s="5">
        <f t="shared" si="3"/>
        <v>3897.9469725738668</v>
      </c>
      <c r="Q74" s="35">
        <f t="shared" si="4"/>
        <v>8.2500000000000004E-2</v>
      </c>
      <c r="R74" s="5">
        <f t="shared" si="36"/>
        <v>33635.547550078045</v>
      </c>
      <c r="S74" s="5">
        <f t="shared" si="37"/>
        <v>277388.82652700506</v>
      </c>
      <c r="T74" s="5">
        <f t="shared" si="38"/>
        <v>566364.45244992163</v>
      </c>
      <c r="U74" s="5">
        <f t="shared" si="39"/>
        <v>311024.37407708308</v>
      </c>
      <c r="V74" s="150"/>
      <c r="W74" s="2">
        <v>69</v>
      </c>
      <c r="X74" s="118">
        <v>46935</v>
      </c>
      <c r="Y74" s="5">
        <f t="shared" si="40"/>
        <v>565507.32818971993</v>
      </c>
      <c r="Z74" s="5">
        <f t="shared" si="41"/>
        <v>4402.5874432762648</v>
      </c>
      <c r="AA74" s="5">
        <f t="shared" si="5"/>
        <v>632.53858867813187</v>
      </c>
      <c r="AB74" s="35">
        <f t="shared" si="6"/>
        <v>1.3422395583158712E-2</v>
      </c>
      <c r="AC74" s="5">
        <f t="shared" si="7"/>
        <v>3770.0488545981329</v>
      </c>
      <c r="AD74" s="35">
        <f t="shared" si="8"/>
        <v>0.08</v>
      </c>
      <c r="AE74" s="5">
        <f t="shared" si="42"/>
        <v>35125.210398957919</v>
      </c>
      <c r="AF74" s="5">
        <f t="shared" si="43"/>
        <v>268653.32318710437</v>
      </c>
      <c r="AG74" s="5">
        <f t="shared" si="9"/>
        <v>564874.78960104182</v>
      </c>
      <c r="AH74" s="5">
        <f t="shared" si="10"/>
        <v>303778.53358606226</v>
      </c>
      <c r="AI74" s="150"/>
      <c r="AJ74" s="2">
        <v>69</v>
      </c>
      <c r="AK74" s="118">
        <v>46935</v>
      </c>
      <c r="AL74" s="5">
        <f t="shared" si="44"/>
        <v>563987.29024488956</v>
      </c>
      <c r="AM74" s="5">
        <f t="shared" si="45"/>
        <v>4298.4734733542682</v>
      </c>
      <c r="AN74" s="5">
        <f t="shared" si="11"/>
        <v>656.05555718935648</v>
      </c>
      <c r="AO74" s="35">
        <f t="shared" si="12"/>
        <v>1.3958943441533722E-2</v>
      </c>
      <c r="AP74" s="5">
        <f t="shared" si="13"/>
        <v>3642.4179161649117</v>
      </c>
      <c r="AQ74" s="35">
        <f t="shared" si="14"/>
        <v>7.7499999999999999E-2</v>
      </c>
      <c r="AR74" s="5">
        <f t="shared" si="46"/>
        <v>36668.76531229986</v>
      </c>
      <c r="AS74" s="5">
        <f t="shared" si="47"/>
        <v>259925.90434914472</v>
      </c>
      <c r="AT74" s="5">
        <f t="shared" si="15"/>
        <v>563331.23468770017</v>
      </c>
      <c r="AU74" s="5">
        <f t="shared" si="16"/>
        <v>296594.66966144461</v>
      </c>
      <c r="AV74" s="150"/>
      <c r="AW74" s="2">
        <v>69</v>
      </c>
      <c r="AX74" s="118">
        <v>46935</v>
      </c>
      <c r="AY74" s="5">
        <f t="shared" si="48"/>
        <v>562412.87865006714</v>
      </c>
      <c r="AZ74" s="5">
        <f t="shared" si="49"/>
        <v>4195.2870513166654</v>
      </c>
      <c r="BA74" s="5">
        <f t="shared" si="17"/>
        <v>680.20655975374621</v>
      </c>
      <c r="BB74" s="35">
        <f t="shared" si="18"/>
        <v>1.4513321132753864E-2</v>
      </c>
      <c r="BC74" s="5">
        <f t="shared" si="19"/>
        <v>3515.0804915629192</v>
      </c>
      <c r="BD74" s="35">
        <f t="shared" si="20"/>
        <v>7.4999999999999997E-2</v>
      </c>
      <c r="BE74" s="5">
        <f t="shared" si="50"/>
        <v>38267.327909686566</v>
      </c>
      <c r="BF74" s="5">
        <f t="shared" si="51"/>
        <v>251207.47863116325</v>
      </c>
      <c r="BG74" s="5">
        <f t="shared" si="21"/>
        <v>561732.6720903134</v>
      </c>
      <c r="BH74" s="5">
        <f t="shared" si="22"/>
        <v>289474.80654084979</v>
      </c>
      <c r="BI74" s="150"/>
      <c r="BJ74" s="2">
        <v>69</v>
      </c>
      <c r="BK74" s="118">
        <v>46935</v>
      </c>
      <c r="BL74" s="5">
        <f t="shared" si="52"/>
        <v>560783.01288622979</v>
      </c>
      <c r="BM74" s="5">
        <f t="shared" si="53"/>
        <v>4093.0576803371496</v>
      </c>
      <c r="BN74" s="5">
        <f t="shared" si="23"/>
        <v>704.99364414951151</v>
      </c>
      <c r="BO74" s="35">
        <f t="shared" si="24"/>
        <v>1.5085912974169325E-2</v>
      </c>
      <c r="BP74" s="5">
        <f t="shared" si="25"/>
        <v>3388.0640361876381</v>
      </c>
      <c r="BQ74" s="35">
        <f t="shared" si="26"/>
        <v>7.2499999999999995E-2</v>
      </c>
      <c r="BR74" s="5">
        <f t="shared" si="54"/>
        <v>39921.980757920093</v>
      </c>
      <c r="BS74" s="5">
        <f t="shared" si="55"/>
        <v>242498.99918534327</v>
      </c>
      <c r="BT74" s="5">
        <f t="shared" si="27"/>
        <v>560078.01924208028</v>
      </c>
      <c r="BU74" s="5">
        <f t="shared" si="28"/>
        <v>282420.97994326334</v>
      </c>
      <c r="BV74" s="150"/>
      <c r="BW74" s="2">
        <v>69</v>
      </c>
      <c r="BX74" s="118">
        <v>46935</v>
      </c>
      <c r="BY74" s="5">
        <f t="shared" si="56"/>
        <v>559096.6487111348</v>
      </c>
      <c r="BZ74" s="5">
        <f t="shared" si="57"/>
        <v>3991.8149710750954</v>
      </c>
      <c r="CA74" s="5">
        <f t="shared" si="29"/>
        <v>730.41785359347568</v>
      </c>
      <c r="CB74" s="35">
        <f t="shared" si="30"/>
        <v>1.5677100306945815E-2</v>
      </c>
      <c r="CC74" s="5">
        <f t="shared" si="31"/>
        <v>3261.3971174816197</v>
      </c>
      <c r="CD74" s="35">
        <f t="shared" si="32"/>
        <v>7.0000000000000007E-2</v>
      </c>
      <c r="CE74" s="5">
        <f t="shared" si="58"/>
        <v>41633.769142458805</v>
      </c>
      <c r="CF74" s="5">
        <f t="shared" si="59"/>
        <v>233801.46386172288</v>
      </c>
      <c r="CG74" s="5">
        <f t="shared" si="33"/>
        <v>558366.23085754132</v>
      </c>
      <c r="CH74" s="5">
        <f t="shared" si="34"/>
        <v>275435.2330041817</v>
      </c>
    </row>
    <row r="75" spans="9:86" ht="14.25" customHeight="1">
      <c r="I75" s="150"/>
      <c r="J75" s="2">
        <v>70</v>
      </c>
      <c r="K75" s="118">
        <v>46966</v>
      </c>
      <c r="L75" s="5">
        <f t="shared" si="35"/>
        <v>566364.45244992163</v>
      </c>
      <c r="M75" s="5">
        <f t="shared" si="0"/>
        <v>4507.5996243055524</v>
      </c>
      <c r="N75" s="5">
        <f t="shared" si="1"/>
        <v>613.84401371234117</v>
      </c>
      <c r="O75" s="35">
        <f t="shared" si="2"/>
        <v>1.3005986044294354E-2</v>
      </c>
      <c r="P75" s="5">
        <f t="shared" si="3"/>
        <v>3893.7556105932113</v>
      </c>
      <c r="Q75" s="35">
        <f t="shared" si="4"/>
        <v>8.2500000000000004E-2</v>
      </c>
      <c r="R75" s="5">
        <f t="shared" si="36"/>
        <v>34249.391563790385</v>
      </c>
      <c r="S75" s="5">
        <f t="shared" si="37"/>
        <v>281282.58213759825</v>
      </c>
      <c r="T75" s="5">
        <f t="shared" si="38"/>
        <v>565750.60843620927</v>
      </c>
      <c r="U75" s="5">
        <f t="shared" si="39"/>
        <v>315531.97370138863</v>
      </c>
      <c r="V75" s="150"/>
      <c r="W75" s="2">
        <v>70</v>
      </c>
      <c r="X75" s="118">
        <v>46966</v>
      </c>
      <c r="Y75" s="5">
        <f t="shared" si="40"/>
        <v>564874.78960104182</v>
      </c>
      <c r="Z75" s="5">
        <f t="shared" si="41"/>
        <v>4402.5874432762648</v>
      </c>
      <c r="AA75" s="5">
        <f t="shared" si="5"/>
        <v>636.75551260265229</v>
      </c>
      <c r="AB75" s="35">
        <f t="shared" si="6"/>
        <v>1.3527008625448728E-2</v>
      </c>
      <c r="AC75" s="5">
        <f t="shared" si="7"/>
        <v>3765.8319306736125</v>
      </c>
      <c r="AD75" s="35">
        <f t="shared" si="8"/>
        <v>0.08</v>
      </c>
      <c r="AE75" s="5">
        <f t="shared" si="42"/>
        <v>35761.965911560568</v>
      </c>
      <c r="AF75" s="5">
        <f t="shared" si="43"/>
        <v>272419.15511777799</v>
      </c>
      <c r="AG75" s="5">
        <f t="shared" si="9"/>
        <v>564238.03408843919</v>
      </c>
      <c r="AH75" s="5">
        <f t="shared" si="10"/>
        <v>308181.12102933857</v>
      </c>
      <c r="AI75" s="150"/>
      <c r="AJ75" s="2">
        <v>70</v>
      </c>
      <c r="AK75" s="118">
        <v>46966</v>
      </c>
      <c r="AL75" s="5">
        <f t="shared" si="44"/>
        <v>563331.23468770017</v>
      </c>
      <c r="AM75" s="5">
        <f t="shared" si="45"/>
        <v>4298.4734733542682</v>
      </c>
      <c r="AN75" s="5">
        <f t="shared" si="11"/>
        <v>660.29258266287115</v>
      </c>
      <c r="AO75" s="35">
        <f t="shared" si="12"/>
        <v>1.4065456527272259E-2</v>
      </c>
      <c r="AP75" s="5">
        <f t="shared" si="13"/>
        <v>3638.1808906913971</v>
      </c>
      <c r="AQ75" s="35">
        <f t="shared" si="14"/>
        <v>7.7499999999999999E-2</v>
      </c>
      <c r="AR75" s="5">
        <f t="shared" si="46"/>
        <v>37329.057894962731</v>
      </c>
      <c r="AS75" s="5">
        <f t="shared" si="47"/>
        <v>263564.08523983613</v>
      </c>
      <c r="AT75" s="5">
        <f t="shared" si="15"/>
        <v>562670.94210503728</v>
      </c>
      <c r="AU75" s="5">
        <f t="shared" si="16"/>
        <v>300893.14313479885</v>
      </c>
      <c r="AV75" s="150"/>
      <c r="AW75" s="2">
        <v>70</v>
      </c>
      <c r="AX75" s="118">
        <v>46966</v>
      </c>
      <c r="AY75" s="5">
        <f t="shared" si="48"/>
        <v>561732.6720903134</v>
      </c>
      <c r="AZ75" s="5">
        <f t="shared" si="49"/>
        <v>4195.2870513166654</v>
      </c>
      <c r="BA75" s="5">
        <f t="shared" si="17"/>
        <v>684.45785075220692</v>
      </c>
      <c r="BB75" s="35">
        <f t="shared" si="18"/>
        <v>1.4621713525158718E-2</v>
      </c>
      <c r="BC75" s="5">
        <f t="shared" si="19"/>
        <v>3510.8292005644585</v>
      </c>
      <c r="BD75" s="35">
        <f t="shared" si="20"/>
        <v>7.4999999999999997E-2</v>
      </c>
      <c r="BE75" s="5">
        <f t="shared" si="50"/>
        <v>38951.785760438775</v>
      </c>
      <c r="BF75" s="5">
        <f t="shared" si="51"/>
        <v>254718.3078317277</v>
      </c>
      <c r="BG75" s="5">
        <f t="shared" si="21"/>
        <v>561048.21423956123</v>
      </c>
      <c r="BH75" s="5">
        <f t="shared" si="22"/>
        <v>293670.09359216649</v>
      </c>
      <c r="BI75" s="150"/>
      <c r="BJ75" s="2">
        <v>70</v>
      </c>
      <c r="BK75" s="118">
        <v>46966</v>
      </c>
      <c r="BL75" s="5">
        <f t="shared" si="52"/>
        <v>560078.01924208028</v>
      </c>
      <c r="BM75" s="5">
        <f t="shared" si="53"/>
        <v>4093.0576803371496</v>
      </c>
      <c r="BN75" s="5">
        <f t="shared" si="23"/>
        <v>709.25298074958118</v>
      </c>
      <c r="BO75" s="35">
        <f t="shared" si="24"/>
        <v>1.5196161028623197E-2</v>
      </c>
      <c r="BP75" s="5">
        <f t="shared" si="25"/>
        <v>3383.8046995875684</v>
      </c>
      <c r="BQ75" s="35">
        <f t="shared" si="26"/>
        <v>7.2499999999999995E-2</v>
      </c>
      <c r="BR75" s="5">
        <f t="shared" si="54"/>
        <v>40631.233738669674</v>
      </c>
      <c r="BS75" s="5">
        <f t="shared" si="55"/>
        <v>245882.80388493085</v>
      </c>
      <c r="BT75" s="5">
        <f t="shared" si="27"/>
        <v>559368.76626133069</v>
      </c>
      <c r="BU75" s="5">
        <f t="shared" si="28"/>
        <v>286514.03762360051</v>
      </c>
      <c r="BV75" s="150"/>
      <c r="BW75" s="2">
        <v>70</v>
      </c>
      <c r="BX75" s="118">
        <v>46966</v>
      </c>
      <c r="BY75" s="5">
        <f t="shared" si="56"/>
        <v>558366.23085754132</v>
      </c>
      <c r="BZ75" s="5">
        <f t="shared" si="57"/>
        <v>3991.8149710750954</v>
      </c>
      <c r="CA75" s="5">
        <f t="shared" si="29"/>
        <v>734.67862440610406</v>
      </c>
      <c r="CB75" s="35">
        <f t="shared" si="30"/>
        <v>1.5789177435271071E-2</v>
      </c>
      <c r="CC75" s="5">
        <f t="shared" si="31"/>
        <v>3257.1363466689913</v>
      </c>
      <c r="CD75" s="35">
        <f t="shared" si="32"/>
        <v>7.0000000000000007E-2</v>
      </c>
      <c r="CE75" s="5">
        <f t="shared" si="58"/>
        <v>42368.447766864905</v>
      </c>
      <c r="CF75" s="5">
        <f t="shared" si="59"/>
        <v>237058.60020839187</v>
      </c>
      <c r="CG75" s="5">
        <f t="shared" si="33"/>
        <v>557631.55223313521</v>
      </c>
      <c r="CH75" s="5">
        <f t="shared" si="34"/>
        <v>279427.04797525681</v>
      </c>
    </row>
    <row r="76" spans="9:86" ht="14.25" customHeight="1">
      <c r="I76" s="150"/>
      <c r="J76" s="2">
        <v>71</v>
      </c>
      <c r="K76" s="118">
        <v>46997</v>
      </c>
      <c r="L76" s="5">
        <f t="shared" si="35"/>
        <v>565750.60843620927</v>
      </c>
      <c r="M76" s="5">
        <f t="shared" si="0"/>
        <v>4507.5996243055524</v>
      </c>
      <c r="N76" s="5">
        <f t="shared" si="1"/>
        <v>618.06419130661379</v>
      </c>
      <c r="O76" s="35">
        <f t="shared" si="2"/>
        <v>1.3109610816292454E-2</v>
      </c>
      <c r="P76" s="5">
        <f t="shared" si="3"/>
        <v>3889.5354329989386</v>
      </c>
      <c r="Q76" s="35">
        <f t="shared" si="4"/>
        <v>8.2500000000000004E-2</v>
      </c>
      <c r="R76" s="5">
        <f t="shared" si="36"/>
        <v>34867.455755096998</v>
      </c>
      <c r="S76" s="5">
        <f t="shared" si="37"/>
        <v>285172.11757059721</v>
      </c>
      <c r="T76" s="5">
        <f t="shared" si="38"/>
        <v>565132.54424490267</v>
      </c>
      <c r="U76" s="5">
        <f t="shared" si="39"/>
        <v>320039.57332569419</v>
      </c>
      <c r="V76" s="150"/>
      <c r="W76" s="2">
        <v>71</v>
      </c>
      <c r="X76" s="118">
        <v>46997</v>
      </c>
      <c r="Y76" s="5">
        <f t="shared" si="40"/>
        <v>564238.03408843919</v>
      </c>
      <c r="Z76" s="5">
        <f t="shared" si="41"/>
        <v>4402.5874432762648</v>
      </c>
      <c r="AA76" s="5">
        <f t="shared" si="5"/>
        <v>641.00054935333674</v>
      </c>
      <c r="AB76" s="35">
        <f t="shared" si="6"/>
        <v>1.3632555991492039E-2</v>
      </c>
      <c r="AC76" s="5">
        <f t="shared" si="7"/>
        <v>3761.5868939229281</v>
      </c>
      <c r="AD76" s="35">
        <f t="shared" si="8"/>
        <v>0.08</v>
      </c>
      <c r="AE76" s="5">
        <f t="shared" si="42"/>
        <v>36402.966460913907</v>
      </c>
      <c r="AF76" s="5">
        <f t="shared" si="43"/>
        <v>276180.74201170093</v>
      </c>
      <c r="AG76" s="5">
        <f t="shared" si="9"/>
        <v>563597.03353908588</v>
      </c>
      <c r="AH76" s="5">
        <f t="shared" si="10"/>
        <v>312583.70847261482</v>
      </c>
      <c r="AI76" s="150"/>
      <c r="AJ76" s="2">
        <v>71</v>
      </c>
      <c r="AK76" s="118">
        <v>46997</v>
      </c>
      <c r="AL76" s="5">
        <f t="shared" si="44"/>
        <v>562670.94210503728</v>
      </c>
      <c r="AM76" s="5">
        <f t="shared" si="45"/>
        <v>4298.4734733542682</v>
      </c>
      <c r="AN76" s="5">
        <f t="shared" si="11"/>
        <v>664.55697225923586</v>
      </c>
      <c r="AO76" s="35">
        <f t="shared" si="12"/>
        <v>1.417290830281075E-2</v>
      </c>
      <c r="AP76" s="5">
        <f t="shared" si="13"/>
        <v>3633.9165010950323</v>
      </c>
      <c r="AQ76" s="35">
        <f t="shared" si="14"/>
        <v>7.7499999999999999E-2</v>
      </c>
      <c r="AR76" s="5">
        <f t="shared" si="46"/>
        <v>37993.614867221964</v>
      </c>
      <c r="AS76" s="5">
        <f t="shared" si="47"/>
        <v>267198.00174093118</v>
      </c>
      <c r="AT76" s="5">
        <f t="shared" si="15"/>
        <v>562006.38513277809</v>
      </c>
      <c r="AU76" s="5">
        <f t="shared" si="16"/>
        <v>305191.61660815316</v>
      </c>
      <c r="AV76" s="150"/>
      <c r="AW76" s="2">
        <v>71</v>
      </c>
      <c r="AX76" s="118">
        <v>46997</v>
      </c>
      <c r="AY76" s="5">
        <f t="shared" si="48"/>
        <v>561048.21423956123</v>
      </c>
      <c r="AZ76" s="5">
        <f t="shared" si="49"/>
        <v>4195.2870513166654</v>
      </c>
      <c r="BA76" s="5">
        <f t="shared" si="17"/>
        <v>688.73571231940787</v>
      </c>
      <c r="BB76" s="35">
        <f t="shared" si="18"/>
        <v>1.4731048665817347E-2</v>
      </c>
      <c r="BC76" s="5">
        <f t="shared" si="19"/>
        <v>3506.5513389972575</v>
      </c>
      <c r="BD76" s="35">
        <f t="shared" si="20"/>
        <v>7.4999999999999997E-2</v>
      </c>
      <c r="BE76" s="5">
        <f t="shared" si="50"/>
        <v>39640.521472758184</v>
      </c>
      <c r="BF76" s="5">
        <f t="shared" si="51"/>
        <v>258224.85917072496</v>
      </c>
      <c r="BG76" s="5">
        <f t="shared" si="21"/>
        <v>560359.47852724185</v>
      </c>
      <c r="BH76" s="5">
        <f t="shared" si="22"/>
        <v>297865.38064348313</v>
      </c>
      <c r="BI76" s="150"/>
      <c r="BJ76" s="2">
        <v>71</v>
      </c>
      <c r="BK76" s="118">
        <v>46997</v>
      </c>
      <c r="BL76" s="5">
        <f t="shared" si="52"/>
        <v>559368.76626133069</v>
      </c>
      <c r="BM76" s="5">
        <f t="shared" si="53"/>
        <v>4093.0576803371496</v>
      </c>
      <c r="BN76" s="5">
        <f t="shared" si="23"/>
        <v>713.53805084161013</v>
      </c>
      <c r="BO76" s="35">
        <f t="shared" si="24"/>
        <v>1.5307355588207869E-2</v>
      </c>
      <c r="BP76" s="5">
        <f t="shared" si="25"/>
        <v>3379.5196294955394</v>
      </c>
      <c r="BQ76" s="35">
        <f t="shared" si="26"/>
        <v>7.2499999999999995E-2</v>
      </c>
      <c r="BR76" s="5">
        <f t="shared" si="54"/>
        <v>41344.771789511287</v>
      </c>
      <c r="BS76" s="5">
        <f t="shared" si="55"/>
        <v>249262.32351442639</v>
      </c>
      <c r="BT76" s="5">
        <f t="shared" si="27"/>
        <v>558655.22821048903</v>
      </c>
      <c r="BU76" s="5">
        <f t="shared" si="28"/>
        <v>290607.09530393768</v>
      </c>
      <c r="BV76" s="150"/>
      <c r="BW76" s="2">
        <v>71</v>
      </c>
      <c r="BX76" s="118">
        <v>46997</v>
      </c>
      <c r="BY76" s="5">
        <f t="shared" si="56"/>
        <v>557631.55223313521</v>
      </c>
      <c r="BZ76" s="5">
        <f t="shared" si="57"/>
        <v>3991.8149710750954</v>
      </c>
      <c r="CA76" s="5">
        <f t="shared" si="29"/>
        <v>738.96424971513989</v>
      </c>
      <c r="CB76" s="35">
        <f t="shared" si="30"/>
        <v>1.5902204531056226E-2</v>
      </c>
      <c r="CC76" s="5">
        <f t="shared" si="31"/>
        <v>3252.8507213599555</v>
      </c>
      <c r="CD76" s="35">
        <f t="shared" si="32"/>
        <v>7.0000000000000007E-2</v>
      </c>
      <c r="CE76" s="5">
        <f t="shared" si="58"/>
        <v>43107.412016580041</v>
      </c>
      <c r="CF76" s="5">
        <f t="shared" si="59"/>
        <v>240311.45092975182</v>
      </c>
      <c r="CG76" s="5">
        <f t="shared" si="33"/>
        <v>556892.58798342012</v>
      </c>
      <c r="CH76" s="5">
        <f t="shared" si="34"/>
        <v>283418.86294633185</v>
      </c>
    </row>
    <row r="77" spans="9:86" ht="14.25" customHeight="1">
      <c r="I77" s="150"/>
      <c r="J77" s="2">
        <v>72</v>
      </c>
      <c r="K77" s="118">
        <v>47027</v>
      </c>
      <c r="L77" s="5">
        <f t="shared" si="35"/>
        <v>565132.54424490267</v>
      </c>
      <c r="M77" s="5">
        <f t="shared" si="0"/>
        <v>4507.5996243055524</v>
      </c>
      <c r="N77" s="5">
        <f t="shared" si="1"/>
        <v>622.31338262184636</v>
      </c>
      <c r="O77" s="35">
        <f t="shared" si="2"/>
        <v>1.3214175448770422E-2</v>
      </c>
      <c r="P77" s="5">
        <f t="shared" si="3"/>
        <v>3885.2862416837061</v>
      </c>
      <c r="Q77" s="35">
        <f t="shared" si="4"/>
        <v>8.2500000000000004E-2</v>
      </c>
      <c r="R77" s="5">
        <f t="shared" si="36"/>
        <v>35489.769137718846</v>
      </c>
      <c r="S77" s="5">
        <f t="shared" si="37"/>
        <v>289057.40381228091</v>
      </c>
      <c r="T77" s="5">
        <f t="shared" si="38"/>
        <v>564510.23086228082</v>
      </c>
      <c r="U77" s="5">
        <f t="shared" si="39"/>
        <v>324547.17294999975</v>
      </c>
      <c r="V77" s="150"/>
      <c r="W77" s="2">
        <v>72</v>
      </c>
      <c r="X77" s="118">
        <v>47027</v>
      </c>
      <c r="Y77" s="5">
        <f t="shared" si="40"/>
        <v>563597.03353908588</v>
      </c>
      <c r="Z77" s="5">
        <f t="shared" si="41"/>
        <v>4402.5874432762648</v>
      </c>
      <c r="AA77" s="5">
        <f t="shared" si="5"/>
        <v>645.27388634902536</v>
      </c>
      <c r="AB77" s="35">
        <f t="shared" si="6"/>
        <v>1.3739047893074657E-2</v>
      </c>
      <c r="AC77" s="5">
        <f t="shared" si="7"/>
        <v>3757.3135569272395</v>
      </c>
      <c r="AD77" s="35">
        <f t="shared" si="8"/>
        <v>0.08</v>
      </c>
      <c r="AE77" s="5">
        <f t="shared" si="42"/>
        <v>37048.24034726293</v>
      </c>
      <c r="AF77" s="5">
        <f t="shared" si="43"/>
        <v>279938.05556862819</v>
      </c>
      <c r="AG77" s="5">
        <f t="shared" si="9"/>
        <v>562951.75965273683</v>
      </c>
      <c r="AH77" s="5">
        <f t="shared" si="10"/>
        <v>316986.29591589113</v>
      </c>
      <c r="AI77" s="150"/>
      <c r="AJ77" s="2">
        <v>72</v>
      </c>
      <c r="AK77" s="118">
        <v>47027</v>
      </c>
      <c r="AL77" s="5">
        <f t="shared" si="44"/>
        <v>562006.38513277809</v>
      </c>
      <c r="AM77" s="5">
        <f t="shared" si="45"/>
        <v>4298.4734733542682</v>
      </c>
      <c r="AN77" s="5">
        <f t="shared" si="11"/>
        <v>668.8489027050764</v>
      </c>
      <c r="AO77" s="35">
        <f t="shared" si="12"/>
        <v>1.428130897581292E-2</v>
      </c>
      <c r="AP77" s="5">
        <f t="shared" si="13"/>
        <v>3629.6245706491918</v>
      </c>
      <c r="AQ77" s="35">
        <f t="shared" si="14"/>
        <v>7.7499999999999999E-2</v>
      </c>
      <c r="AR77" s="5">
        <f t="shared" si="46"/>
        <v>38662.463769927039</v>
      </c>
      <c r="AS77" s="5">
        <f t="shared" si="47"/>
        <v>270827.62631158036</v>
      </c>
      <c r="AT77" s="5">
        <f t="shared" si="15"/>
        <v>561337.53623007296</v>
      </c>
      <c r="AU77" s="5">
        <f t="shared" si="16"/>
        <v>309490.0900815074</v>
      </c>
      <c r="AV77" s="150"/>
      <c r="AW77" s="2">
        <v>72</v>
      </c>
      <c r="AX77" s="118">
        <v>47027</v>
      </c>
      <c r="AY77" s="5">
        <f t="shared" si="48"/>
        <v>560359.47852724185</v>
      </c>
      <c r="AZ77" s="5">
        <f t="shared" si="49"/>
        <v>4195.2870513166654</v>
      </c>
      <c r="BA77" s="5">
        <f t="shared" si="17"/>
        <v>693.04031052140408</v>
      </c>
      <c r="BB77" s="35">
        <f t="shared" si="18"/>
        <v>1.4841336757815803E-2</v>
      </c>
      <c r="BC77" s="5">
        <f t="shared" si="19"/>
        <v>3502.2467407952613</v>
      </c>
      <c r="BD77" s="35">
        <f t="shared" si="20"/>
        <v>7.4999999999999997E-2</v>
      </c>
      <c r="BE77" s="5">
        <f t="shared" si="50"/>
        <v>40333.561783279591</v>
      </c>
      <c r="BF77" s="5">
        <f t="shared" si="51"/>
        <v>261727.10591152022</v>
      </c>
      <c r="BG77" s="5">
        <f t="shared" si="21"/>
        <v>559666.43821672047</v>
      </c>
      <c r="BH77" s="5">
        <f t="shared" si="22"/>
        <v>302060.66769479983</v>
      </c>
      <c r="BI77" s="150"/>
      <c r="BJ77" s="2">
        <v>72</v>
      </c>
      <c r="BK77" s="118">
        <v>47027</v>
      </c>
      <c r="BL77" s="5">
        <f t="shared" si="52"/>
        <v>558655.22821048903</v>
      </c>
      <c r="BM77" s="5">
        <f t="shared" si="53"/>
        <v>4093.0576803371496</v>
      </c>
      <c r="BN77" s="5">
        <f t="shared" si="23"/>
        <v>717.8490098987786</v>
      </c>
      <c r="BO77" s="35">
        <f t="shared" si="24"/>
        <v>1.5419506851083663E-2</v>
      </c>
      <c r="BP77" s="5">
        <f t="shared" si="25"/>
        <v>3375.208670438371</v>
      </c>
      <c r="BQ77" s="35">
        <f t="shared" si="26"/>
        <v>7.2499999999999995E-2</v>
      </c>
      <c r="BR77" s="5">
        <f t="shared" si="54"/>
        <v>42062.62079941007</v>
      </c>
      <c r="BS77" s="5">
        <f t="shared" si="55"/>
        <v>252637.53218486477</v>
      </c>
      <c r="BT77" s="5">
        <f t="shared" si="27"/>
        <v>557937.37920059031</v>
      </c>
      <c r="BU77" s="5">
        <f t="shared" si="28"/>
        <v>294700.15298427484</v>
      </c>
      <c r="BV77" s="150"/>
      <c r="BW77" s="2">
        <v>72</v>
      </c>
      <c r="BX77" s="118">
        <v>47027</v>
      </c>
      <c r="BY77" s="5">
        <f t="shared" si="56"/>
        <v>556892.58798342012</v>
      </c>
      <c r="BZ77" s="5">
        <f t="shared" si="57"/>
        <v>3991.8149710750954</v>
      </c>
      <c r="CA77" s="5">
        <f t="shared" si="29"/>
        <v>743.27487450514445</v>
      </c>
      <c r="CB77" s="35">
        <f t="shared" si="30"/>
        <v>1.6016191787288216E-2</v>
      </c>
      <c r="CC77" s="5">
        <f t="shared" si="31"/>
        <v>3248.5400965699509</v>
      </c>
      <c r="CD77" s="35">
        <f t="shared" si="32"/>
        <v>7.0000000000000007E-2</v>
      </c>
      <c r="CE77" s="5">
        <f t="shared" si="58"/>
        <v>43850.686891085184</v>
      </c>
      <c r="CF77" s="5">
        <f t="shared" si="59"/>
        <v>243559.99102632178</v>
      </c>
      <c r="CG77" s="5">
        <f t="shared" si="33"/>
        <v>556149.313108915</v>
      </c>
      <c r="CH77" s="5">
        <f t="shared" si="34"/>
        <v>287410.67791740695</v>
      </c>
    </row>
    <row r="78" spans="9:86" ht="14.25" customHeight="1">
      <c r="I78" s="150"/>
      <c r="J78" s="2">
        <v>73</v>
      </c>
      <c r="K78" s="118">
        <v>47058</v>
      </c>
      <c r="L78" s="5">
        <f t="shared" si="35"/>
        <v>564510.23086228082</v>
      </c>
      <c r="M78" s="5">
        <f t="shared" si="0"/>
        <v>4507.5996243055524</v>
      </c>
      <c r="N78" s="5">
        <f t="shared" si="1"/>
        <v>626.59178712737184</v>
      </c>
      <c r="O78" s="35">
        <f t="shared" si="2"/>
        <v>1.3319690298691574E-2</v>
      </c>
      <c r="P78" s="5">
        <f t="shared" si="3"/>
        <v>3881.0078371781806</v>
      </c>
      <c r="Q78" s="35">
        <f t="shared" si="4"/>
        <v>8.2500000000000004E-2</v>
      </c>
      <c r="R78" s="5">
        <f t="shared" si="36"/>
        <v>36116.360924846216</v>
      </c>
      <c r="S78" s="5">
        <f t="shared" si="37"/>
        <v>292938.4116494591</v>
      </c>
      <c r="T78" s="5">
        <f t="shared" si="38"/>
        <v>563883.63907515339</v>
      </c>
      <c r="U78" s="5">
        <f t="shared" si="39"/>
        <v>329054.7725743053</v>
      </c>
      <c r="V78" s="150"/>
      <c r="W78" s="2">
        <v>73</v>
      </c>
      <c r="X78" s="118">
        <v>47058</v>
      </c>
      <c r="Y78" s="5">
        <f t="shared" si="40"/>
        <v>562951.75965273683</v>
      </c>
      <c r="Z78" s="5">
        <f t="shared" si="41"/>
        <v>4402.5874432762648</v>
      </c>
      <c r="AA78" s="5">
        <f t="shared" si="5"/>
        <v>649.57571225801894</v>
      </c>
      <c r="AB78" s="35">
        <f t="shared" si="6"/>
        <v>1.3846494683495802E-2</v>
      </c>
      <c r="AC78" s="5">
        <f t="shared" si="7"/>
        <v>3753.0117310182459</v>
      </c>
      <c r="AD78" s="35">
        <f t="shared" si="8"/>
        <v>0.08</v>
      </c>
      <c r="AE78" s="5">
        <f t="shared" si="42"/>
        <v>37697.816059520948</v>
      </c>
      <c r="AF78" s="5">
        <f t="shared" si="43"/>
        <v>283691.06729964644</v>
      </c>
      <c r="AG78" s="5">
        <f t="shared" si="9"/>
        <v>562302.18394047883</v>
      </c>
      <c r="AH78" s="5">
        <f t="shared" si="10"/>
        <v>321388.88335916738</v>
      </c>
      <c r="AI78" s="150"/>
      <c r="AJ78" s="2">
        <v>73</v>
      </c>
      <c r="AK78" s="118">
        <v>47058</v>
      </c>
      <c r="AL78" s="5">
        <f t="shared" si="44"/>
        <v>561337.53623007296</v>
      </c>
      <c r="AM78" s="5">
        <f t="shared" si="45"/>
        <v>4298.4734733542682</v>
      </c>
      <c r="AN78" s="5">
        <f t="shared" si="11"/>
        <v>673.16855186838029</v>
      </c>
      <c r="AO78" s="35">
        <f t="shared" si="12"/>
        <v>1.4390668895353651E-2</v>
      </c>
      <c r="AP78" s="5">
        <f t="shared" si="13"/>
        <v>3625.3049214858879</v>
      </c>
      <c r="AQ78" s="35">
        <f t="shared" si="14"/>
        <v>7.7499999999999999E-2</v>
      </c>
      <c r="AR78" s="5">
        <f t="shared" si="46"/>
        <v>39335.63232179542</v>
      </c>
      <c r="AS78" s="5">
        <f t="shared" si="47"/>
        <v>274452.93123306625</v>
      </c>
      <c r="AT78" s="5">
        <f t="shared" si="15"/>
        <v>560664.36767820455</v>
      </c>
      <c r="AU78" s="5">
        <f t="shared" si="16"/>
        <v>313788.5635548617</v>
      </c>
      <c r="AV78" s="150"/>
      <c r="AW78" s="2">
        <v>73</v>
      </c>
      <c r="AX78" s="118">
        <v>47058</v>
      </c>
      <c r="AY78" s="5">
        <f t="shared" si="48"/>
        <v>559666.43821672047</v>
      </c>
      <c r="AZ78" s="5">
        <f t="shared" si="49"/>
        <v>4195.2870513166654</v>
      </c>
      <c r="BA78" s="5">
        <f t="shared" si="17"/>
        <v>697.37181246216278</v>
      </c>
      <c r="BB78" s="35">
        <f t="shared" si="18"/>
        <v>1.4952588145557912E-2</v>
      </c>
      <c r="BC78" s="5">
        <f t="shared" si="19"/>
        <v>3497.9152388545026</v>
      </c>
      <c r="BD78" s="35">
        <f t="shared" si="20"/>
        <v>7.4999999999999997E-2</v>
      </c>
      <c r="BE78" s="5">
        <f t="shared" si="50"/>
        <v>41030.93359574175</v>
      </c>
      <c r="BF78" s="5">
        <f t="shared" si="51"/>
        <v>265225.02115037473</v>
      </c>
      <c r="BG78" s="5">
        <f t="shared" si="21"/>
        <v>558969.06640425837</v>
      </c>
      <c r="BH78" s="5">
        <f t="shared" si="22"/>
        <v>306255.95474611648</v>
      </c>
      <c r="BI78" s="150"/>
      <c r="BJ78" s="2">
        <v>73</v>
      </c>
      <c r="BK78" s="118">
        <v>47058</v>
      </c>
      <c r="BL78" s="5">
        <f t="shared" si="52"/>
        <v>557937.37920059031</v>
      </c>
      <c r="BM78" s="5">
        <f t="shared" si="53"/>
        <v>4093.0576803371496</v>
      </c>
      <c r="BN78" s="5">
        <f t="shared" si="23"/>
        <v>722.18601433358299</v>
      </c>
      <c r="BO78" s="35">
        <f t="shared" si="24"/>
        <v>1.5532625156643793E-2</v>
      </c>
      <c r="BP78" s="5">
        <f t="shared" si="25"/>
        <v>3370.8716660035666</v>
      </c>
      <c r="BQ78" s="35">
        <f t="shared" si="26"/>
        <v>7.2499999999999995E-2</v>
      </c>
      <c r="BR78" s="5">
        <f t="shared" si="54"/>
        <v>42784.806813743649</v>
      </c>
      <c r="BS78" s="5">
        <f t="shared" si="55"/>
        <v>256008.40385086834</v>
      </c>
      <c r="BT78" s="5">
        <f t="shared" si="27"/>
        <v>557215.19318625669</v>
      </c>
      <c r="BU78" s="5">
        <f t="shared" si="28"/>
        <v>298793.21066461201</v>
      </c>
      <c r="BV78" s="150"/>
      <c r="BW78" s="2">
        <v>73</v>
      </c>
      <c r="BX78" s="118">
        <v>47058</v>
      </c>
      <c r="BY78" s="5">
        <f t="shared" si="56"/>
        <v>556149.313108915</v>
      </c>
      <c r="BZ78" s="5">
        <f t="shared" si="57"/>
        <v>3991.8149710750954</v>
      </c>
      <c r="CA78" s="5">
        <f t="shared" si="29"/>
        <v>747.61064460642456</v>
      </c>
      <c r="CB78" s="35">
        <f t="shared" si="30"/>
        <v>1.6131149538110047E-2</v>
      </c>
      <c r="CC78" s="5">
        <f t="shared" si="31"/>
        <v>3244.2043264686708</v>
      </c>
      <c r="CD78" s="35">
        <f t="shared" si="32"/>
        <v>7.0000000000000007E-2</v>
      </c>
      <c r="CE78" s="5">
        <f t="shared" si="58"/>
        <v>44598.297535691607</v>
      </c>
      <c r="CF78" s="5">
        <f t="shared" si="59"/>
        <v>246804.19535279044</v>
      </c>
      <c r="CG78" s="5">
        <f t="shared" si="33"/>
        <v>555401.70246430859</v>
      </c>
      <c r="CH78" s="5">
        <f t="shared" si="34"/>
        <v>291402.49288848205</v>
      </c>
    </row>
    <row r="79" spans="9:86" ht="14.25" customHeight="1">
      <c r="I79" s="150"/>
      <c r="J79" s="2">
        <v>74</v>
      </c>
      <c r="K79" s="118">
        <v>47088</v>
      </c>
      <c r="L79" s="5">
        <f t="shared" si="35"/>
        <v>563883.63907515339</v>
      </c>
      <c r="M79" s="5">
        <f t="shared" si="0"/>
        <v>4507.5996243055524</v>
      </c>
      <c r="N79" s="5">
        <f t="shared" si="1"/>
        <v>630.89960566387299</v>
      </c>
      <c r="O79" s="35">
        <f t="shared" si="2"/>
        <v>1.3426165867099139E-2</v>
      </c>
      <c r="P79" s="5">
        <f t="shared" si="3"/>
        <v>3876.7000186416794</v>
      </c>
      <c r="Q79" s="35">
        <f t="shared" si="4"/>
        <v>8.2500000000000004E-2</v>
      </c>
      <c r="R79" s="5">
        <f t="shared" si="36"/>
        <v>36747.260530510088</v>
      </c>
      <c r="S79" s="5">
        <f t="shared" si="37"/>
        <v>296815.11166810076</v>
      </c>
      <c r="T79" s="5">
        <f t="shared" si="38"/>
        <v>563252.73946948955</v>
      </c>
      <c r="U79" s="5">
        <f t="shared" si="39"/>
        <v>333562.37219861086</v>
      </c>
      <c r="V79" s="150"/>
      <c r="W79" s="2">
        <v>74</v>
      </c>
      <c r="X79" s="118">
        <v>47088</v>
      </c>
      <c r="Y79" s="5">
        <f t="shared" si="40"/>
        <v>562302.18394047883</v>
      </c>
      <c r="Z79" s="5">
        <f t="shared" si="41"/>
        <v>4402.5874432762648</v>
      </c>
      <c r="AA79" s="5">
        <f t="shared" si="5"/>
        <v>653.90621700640577</v>
      </c>
      <c r="AB79" s="35">
        <f t="shared" si="6"/>
        <v>1.3954906860022941E-2</v>
      </c>
      <c r="AC79" s="5">
        <f t="shared" si="7"/>
        <v>3748.6812262698591</v>
      </c>
      <c r="AD79" s="35">
        <f t="shared" si="8"/>
        <v>0.08</v>
      </c>
      <c r="AE79" s="5">
        <f t="shared" si="42"/>
        <v>38351.722276527355</v>
      </c>
      <c r="AF79" s="5">
        <f t="shared" si="43"/>
        <v>287439.74852591631</v>
      </c>
      <c r="AG79" s="5">
        <f t="shared" si="9"/>
        <v>561648.27772347245</v>
      </c>
      <c r="AH79" s="5">
        <f t="shared" si="10"/>
        <v>325791.47080244368</v>
      </c>
      <c r="AI79" s="150"/>
      <c r="AJ79" s="2">
        <v>74</v>
      </c>
      <c r="AK79" s="118">
        <v>47088</v>
      </c>
      <c r="AL79" s="5">
        <f t="shared" si="44"/>
        <v>560664.36767820455</v>
      </c>
      <c r="AM79" s="5">
        <f t="shared" si="45"/>
        <v>4298.4734733542682</v>
      </c>
      <c r="AN79" s="5">
        <f t="shared" si="11"/>
        <v>677.51609876586372</v>
      </c>
      <c r="AO79" s="35">
        <f t="shared" si="12"/>
        <v>1.4500998554373479E-2</v>
      </c>
      <c r="AP79" s="5">
        <f t="shared" si="13"/>
        <v>3620.9573745884045</v>
      </c>
      <c r="AQ79" s="35">
        <f t="shared" si="14"/>
        <v>7.7499999999999999E-2</v>
      </c>
      <c r="AR79" s="5">
        <f t="shared" si="46"/>
        <v>40013.14842056128</v>
      </c>
      <c r="AS79" s="5">
        <f t="shared" si="47"/>
        <v>278073.88860765466</v>
      </c>
      <c r="AT79" s="5">
        <f t="shared" si="15"/>
        <v>559986.85157943866</v>
      </c>
      <c r="AU79" s="5">
        <f t="shared" si="16"/>
        <v>318087.03702821594</v>
      </c>
      <c r="AV79" s="150"/>
      <c r="AW79" s="2">
        <v>74</v>
      </c>
      <c r="AX79" s="118">
        <v>47088</v>
      </c>
      <c r="AY79" s="5">
        <f t="shared" si="48"/>
        <v>558969.06640425837</v>
      </c>
      <c r="AZ79" s="5">
        <f t="shared" si="49"/>
        <v>4195.2870513166654</v>
      </c>
      <c r="BA79" s="5">
        <f t="shared" si="17"/>
        <v>701.73038629005077</v>
      </c>
      <c r="BB79" s="35">
        <f t="shared" si="18"/>
        <v>1.5064813317219476E-2</v>
      </c>
      <c r="BC79" s="5">
        <f t="shared" si="19"/>
        <v>3493.5566650266146</v>
      </c>
      <c r="BD79" s="35">
        <f t="shared" si="20"/>
        <v>7.4999999999999997E-2</v>
      </c>
      <c r="BE79" s="5">
        <f t="shared" si="50"/>
        <v>41732.663982031801</v>
      </c>
      <c r="BF79" s="5">
        <f t="shared" si="51"/>
        <v>268718.57781540137</v>
      </c>
      <c r="BG79" s="5">
        <f t="shared" si="21"/>
        <v>558267.33601796837</v>
      </c>
      <c r="BH79" s="5">
        <f t="shared" si="22"/>
        <v>310451.24179743318</v>
      </c>
      <c r="BI79" s="150"/>
      <c r="BJ79" s="2">
        <v>74</v>
      </c>
      <c r="BK79" s="118">
        <v>47088</v>
      </c>
      <c r="BL79" s="5">
        <f t="shared" si="52"/>
        <v>557215.19318625669</v>
      </c>
      <c r="BM79" s="5">
        <f t="shared" si="53"/>
        <v>4093.0576803371496</v>
      </c>
      <c r="BN79" s="5">
        <f t="shared" si="23"/>
        <v>726.54922150351558</v>
      </c>
      <c r="BO79" s="35">
        <f t="shared" si="24"/>
        <v>1.5646720987968252E-2</v>
      </c>
      <c r="BP79" s="5">
        <f t="shared" si="25"/>
        <v>3366.508458833634</v>
      </c>
      <c r="BQ79" s="35">
        <f t="shared" si="26"/>
        <v>7.2499999999999995E-2</v>
      </c>
      <c r="BR79" s="5">
        <f t="shared" si="54"/>
        <v>43511.356035247169</v>
      </c>
      <c r="BS79" s="5">
        <f t="shared" si="55"/>
        <v>259374.91230970199</v>
      </c>
      <c r="BT79" s="5">
        <f t="shared" si="27"/>
        <v>556488.64396475314</v>
      </c>
      <c r="BU79" s="5">
        <f t="shared" si="28"/>
        <v>302886.26834494917</v>
      </c>
      <c r="BV79" s="150"/>
      <c r="BW79" s="2">
        <v>74</v>
      </c>
      <c r="BX79" s="118">
        <v>47088</v>
      </c>
      <c r="BY79" s="5">
        <f t="shared" si="56"/>
        <v>555401.70246430859</v>
      </c>
      <c r="BZ79" s="5">
        <f t="shared" si="57"/>
        <v>3991.8149710750954</v>
      </c>
      <c r="CA79" s="5">
        <f t="shared" si="29"/>
        <v>751.97170669996194</v>
      </c>
      <c r="CB79" s="35">
        <f t="shared" si="30"/>
        <v>1.6247088261274144E-2</v>
      </c>
      <c r="CC79" s="5">
        <f t="shared" si="31"/>
        <v>3239.8432643751335</v>
      </c>
      <c r="CD79" s="35">
        <f t="shared" si="32"/>
        <v>7.0000000000000007E-2</v>
      </c>
      <c r="CE79" s="5">
        <f t="shared" si="58"/>
        <v>45350.269242391572</v>
      </c>
      <c r="CF79" s="5">
        <f t="shared" si="59"/>
        <v>250044.03861716558</v>
      </c>
      <c r="CG79" s="5">
        <f t="shared" si="33"/>
        <v>554649.73075760866</v>
      </c>
      <c r="CH79" s="5">
        <f t="shared" si="34"/>
        <v>295394.30785955716</v>
      </c>
    </row>
    <row r="80" spans="9:86" ht="14.25" customHeight="1">
      <c r="I80" s="150"/>
      <c r="J80" s="2">
        <v>75</v>
      </c>
      <c r="K80" s="118">
        <v>47119</v>
      </c>
      <c r="L80" s="5">
        <f t="shared" si="35"/>
        <v>563252.73946948955</v>
      </c>
      <c r="M80" s="5">
        <f t="shared" si="0"/>
        <v>4507.5996243055524</v>
      </c>
      <c r="N80" s="5">
        <f t="shared" si="1"/>
        <v>635.23704045281193</v>
      </c>
      <c r="O80" s="35">
        <f t="shared" si="2"/>
        <v>1.3533612801623417E-2</v>
      </c>
      <c r="P80" s="5">
        <f t="shared" si="3"/>
        <v>3872.3625838527405</v>
      </c>
      <c r="Q80" s="35">
        <f t="shared" si="4"/>
        <v>8.2500000000000004E-2</v>
      </c>
      <c r="R80" s="5">
        <f t="shared" si="36"/>
        <v>37382.4975709629</v>
      </c>
      <c r="S80" s="5">
        <f t="shared" si="37"/>
        <v>300687.47425195348</v>
      </c>
      <c r="T80" s="5">
        <f t="shared" si="38"/>
        <v>562617.50242903677</v>
      </c>
      <c r="U80" s="5">
        <f t="shared" si="39"/>
        <v>338069.97182291636</v>
      </c>
      <c r="V80" s="150"/>
      <c r="W80" s="2">
        <v>75</v>
      </c>
      <c r="X80" s="118">
        <v>47119</v>
      </c>
      <c r="Y80" s="5">
        <f t="shared" si="40"/>
        <v>561648.27772347245</v>
      </c>
      <c r="Z80" s="5">
        <f t="shared" si="41"/>
        <v>4402.5874432762648</v>
      </c>
      <c r="AA80" s="5">
        <f t="shared" si="5"/>
        <v>658.26559178644811</v>
      </c>
      <c r="AB80" s="35">
        <f t="shared" si="6"/>
        <v>1.4064295066398374E-2</v>
      </c>
      <c r="AC80" s="5">
        <f t="shared" si="7"/>
        <v>3744.3218514898167</v>
      </c>
      <c r="AD80" s="35">
        <f t="shared" si="8"/>
        <v>0.08</v>
      </c>
      <c r="AE80" s="5">
        <f t="shared" si="42"/>
        <v>39009.987868313801</v>
      </c>
      <c r="AF80" s="5">
        <f t="shared" si="43"/>
        <v>291184.07037740614</v>
      </c>
      <c r="AG80" s="5">
        <f t="shared" si="9"/>
        <v>560990.01213168597</v>
      </c>
      <c r="AH80" s="5">
        <f t="shared" si="10"/>
        <v>330194.05824571993</v>
      </c>
      <c r="AI80" s="150"/>
      <c r="AJ80" s="2">
        <v>75</v>
      </c>
      <c r="AK80" s="118">
        <v>47119</v>
      </c>
      <c r="AL80" s="5">
        <f t="shared" si="44"/>
        <v>559986.85157943866</v>
      </c>
      <c r="AM80" s="5">
        <f t="shared" si="45"/>
        <v>4298.4734733542682</v>
      </c>
      <c r="AN80" s="5">
        <f t="shared" si="11"/>
        <v>681.89172357039342</v>
      </c>
      <c r="AO80" s="35">
        <f t="shared" si="12"/>
        <v>1.4612308592184755E-2</v>
      </c>
      <c r="AP80" s="5">
        <f t="shared" si="13"/>
        <v>3616.5817497838748</v>
      </c>
      <c r="AQ80" s="35">
        <f t="shared" si="14"/>
        <v>7.7499999999999999E-2</v>
      </c>
      <c r="AR80" s="5">
        <f t="shared" si="46"/>
        <v>40695.040144131672</v>
      </c>
      <c r="AS80" s="5">
        <f t="shared" si="47"/>
        <v>281690.47035743855</v>
      </c>
      <c r="AT80" s="5">
        <f t="shared" si="15"/>
        <v>559304.95985586825</v>
      </c>
      <c r="AU80" s="5">
        <f t="shared" si="16"/>
        <v>322385.51050157024</v>
      </c>
      <c r="AV80" s="150"/>
      <c r="AW80" s="2">
        <v>75</v>
      </c>
      <c r="AX80" s="118">
        <v>47119</v>
      </c>
      <c r="AY80" s="5">
        <f t="shared" si="48"/>
        <v>558267.33601796837</v>
      </c>
      <c r="AZ80" s="5">
        <f t="shared" si="49"/>
        <v>4195.2870513166654</v>
      </c>
      <c r="BA80" s="5">
        <f t="shared" si="17"/>
        <v>706.11620120436328</v>
      </c>
      <c r="BB80" s="35">
        <f t="shared" si="18"/>
        <v>1.5178022907253945E-2</v>
      </c>
      <c r="BC80" s="5">
        <f t="shared" si="19"/>
        <v>3489.1708501123021</v>
      </c>
      <c r="BD80" s="35">
        <f t="shared" si="20"/>
        <v>7.4999999999999997E-2</v>
      </c>
      <c r="BE80" s="5">
        <f t="shared" si="50"/>
        <v>42438.780183236166</v>
      </c>
      <c r="BF80" s="5">
        <f t="shared" si="51"/>
        <v>272207.74866551365</v>
      </c>
      <c r="BG80" s="5">
        <f t="shared" si="21"/>
        <v>557561.219816764</v>
      </c>
      <c r="BH80" s="5">
        <f t="shared" si="22"/>
        <v>314646.52884874982</v>
      </c>
      <c r="BI80" s="150"/>
      <c r="BJ80" s="2">
        <v>75</v>
      </c>
      <c r="BK80" s="118">
        <v>47119</v>
      </c>
      <c r="BL80" s="5">
        <f t="shared" si="52"/>
        <v>556488.64396475314</v>
      </c>
      <c r="BM80" s="5">
        <f t="shared" si="53"/>
        <v>4093.0576803371496</v>
      </c>
      <c r="BN80" s="5">
        <f t="shared" si="23"/>
        <v>730.93878971676622</v>
      </c>
      <c r="BO80" s="35">
        <f t="shared" si="24"/>
        <v>1.5761804974328907E-2</v>
      </c>
      <c r="BP80" s="5">
        <f t="shared" si="25"/>
        <v>3362.1188906203834</v>
      </c>
      <c r="BQ80" s="35">
        <f t="shared" si="26"/>
        <v>7.2499999999999995E-2</v>
      </c>
      <c r="BR80" s="5">
        <f t="shared" si="54"/>
        <v>44242.294824963938</v>
      </c>
      <c r="BS80" s="5">
        <f t="shared" si="55"/>
        <v>262737.03120032238</v>
      </c>
      <c r="BT80" s="5">
        <f t="shared" si="27"/>
        <v>555757.70517503633</v>
      </c>
      <c r="BU80" s="5">
        <f t="shared" si="28"/>
        <v>306979.32602528634</v>
      </c>
      <c r="BV80" s="150"/>
      <c r="BW80" s="2">
        <v>75</v>
      </c>
      <c r="BX80" s="118">
        <v>47119</v>
      </c>
      <c r="BY80" s="5">
        <f t="shared" si="56"/>
        <v>554649.73075760866</v>
      </c>
      <c r="BZ80" s="5">
        <f t="shared" si="57"/>
        <v>3991.8149710750954</v>
      </c>
      <c r="CA80" s="5">
        <f t="shared" si="29"/>
        <v>756.35820832237823</v>
      </c>
      <c r="CB80" s="35">
        <f t="shared" si="30"/>
        <v>1.6364018580647316E-2</v>
      </c>
      <c r="CC80" s="5">
        <f t="shared" si="31"/>
        <v>3235.4567627527172</v>
      </c>
      <c r="CD80" s="35">
        <f t="shared" si="32"/>
        <v>7.0000000000000007E-2</v>
      </c>
      <c r="CE80" s="5">
        <f t="shared" si="58"/>
        <v>46106.627450713953</v>
      </c>
      <c r="CF80" s="5">
        <f t="shared" si="59"/>
        <v>253279.49537991831</v>
      </c>
      <c r="CG80" s="5">
        <f t="shared" si="33"/>
        <v>553893.37254928623</v>
      </c>
      <c r="CH80" s="5">
        <f t="shared" si="34"/>
        <v>299386.12283063226</v>
      </c>
    </row>
    <row r="81" spans="9:86" ht="14.25" customHeight="1">
      <c r="I81" s="150"/>
      <c r="J81" s="2">
        <v>76</v>
      </c>
      <c r="K81" s="118">
        <v>47150</v>
      </c>
      <c r="L81" s="5">
        <f t="shared" si="35"/>
        <v>562617.50242903677</v>
      </c>
      <c r="M81" s="5">
        <f t="shared" si="0"/>
        <v>4507.5996243055524</v>
      </c>
      <c r="N81" s="5">
        <f t="shared" si="1"/>
        <v>639.60429510592439</v>
      </c>
      <c r="O81" s="35">
        <f t="shared" si="2"/>
        <v>1.3642041899041659E-2</v>
      </c>
      <c r="P81" s="5">
        <f t="shared" si="3"/>
        <v>3867.995329199628</v>
      </c>
      <c r="Q81" s="35">
        <f t="shared" si="4"/>
        <v>8.2500000000000004E-2</v>
      </c>
      <c r="R81" s="5">
        <f t="shared" si="36"/>
        <v>38022.101866068828</v>
      </c>
      <c r="S81" s="5">
        <f t="shared" si="37"/>
        <v>304555.46958115313</v>
      </c>
      <c r="T81" s="5">
        <f t="shared" si="38"/>
        <v>561977.89813393087</v>
      </c>
      <c r="U81" s="5">
        <f t="shared" si="39"/>
        <v>342577.57144722197</v>
      </c>
      <c r="V81" s="150"/>
      <c r="W81" s="2">
        <v>76</v>
      </c>
      <c r="X81" s="118">
        <v>47150</v>
      </c>
      <c r="Y81" s="5">
        <f t="shared" si="40"/>
        <v>560990.01213168597</v>
      </c>
      <c r="Z81" s="5">
        <f t="shared" si="41"/>
        <v>4402.5874432762648</v>
      </c>
      <c r="AA81" s="5">
        <f t="shared" si="5"/>
        <v>662.65402906502459</v>
      </c>
      <c r="AB81" s="35">
        <f t="shared" si="6"/>
        <v>1.4174670095398578E-2</v>
      </c>
      <c r="AC81" s="5">
        <f t="shared" si="7"/>
        <v>3739.9334142112402</v>
      </c>
      <c r="AD81" s="35">
        <f t="shared" si="8"/>
        <v>0.08</v>
      </c>
      <c r="AE81" s="5">
        <f t="shared" si="42"/>
        <v>39672.641897378824</v>
      </c>
      <c r="AF81" s="5">
        <f t="shared" si="43"/>
        <v>294924.0037916174</v>
      </c>
      <c r="AG81" s="5">
        <f t="shared" si="9"/>
        <v>560327.35810262093</v>
      </c>
      <c r="AH81" s="5">
        <f t="shared" si="10"/>
        <v>334596.64568899624</v>
      </c>
      <c r="AI81" s="150"/>
      <c r="AJ81" s="2">
        <v>76</v>
      </c>
      <c r="AK81" s="118">
        <v>47150</v>
      </c>
      <c r="AL81" s="5">
        <f t="shared" si="44"/>
        <v>559304.95985586825</v>
      </c>
      <c r="AM81" s="5">
        <f t="shared" si="45"/>
        <v>4298.4734733542682</v>
      </c>
      <c r="AN81" s="5">
        <f t="shared" si="11"/>
        <v>686.29560761845232</v>
      </c>
      <c r="AO81" s="35">
        <f t="shared" si="12"/>
        <v>1.4724609797030427E-2</v>
      </c>
      <c r="AP81" s="5">
        <f t="shared" si="13"/>
        <v>3612.1778657358159</v>
      </c>
      <c r="AQ81" s="35">
        <f t="shared" si="14"/>
        <v>7.7499999999999999E-2</v>
      </c>
      <c r="AR81" s="5">
        <f t="shared" si="46"/>
        <v>41381.335751750121</v>
      </c>
      <c r="AS81" s="5">
        <f t="shared" si="47"/>
        <v>285302.64822317439</v>
      </c>
      <c r="AT81" s="5">
        <f t="shared" si="15"/>
        <v>558618.66424824984</v>
      </c>
      <c r="AU81" s="5">
        <f t="shared" si="16"/>
        <v>326683.98397492449</v>
      </c>
      <c r="AV81" s="150"/>
      <c r="AW81" s="2">
        <v>76</v>
      </c>
      <c r="AX81" s="118">
        <v>47150</v>
      </c>
      <c r="AY81" s="5">
        <f t="shared" si="48"/>
        <v>557561.219816764</v>
      </c>
      <c r="AZ81" s="5">
        <f t="shared" si="49"/>
        <v>4195.2870513166654</v>
      </c>
      <c r="BA81" s="5">
        <f t="shared" si="17"/>
        <v>710.52942746189046</v>
      </c>
      <c r="BB81" s="35">
        <f t="shared" si="18"/>
        <v>1.5292227698950748E-2</v>
      </c>
      <c r="BC81" s="5">
        <f t="shared" si="19"/>
        <v>3484.7576238547749</v>
      </c>
      <c r="BD81" s="35">
        <f t="shared" si="20"/>
        <v>7.4999999999999997E-2</v>
      </c>
      <c r="BE81" s="5">
        <f t="shared" si="50"/>
        <v>43149.309610698059</v>
      </c>
      <c r="BF81" s="5">
        <f t="shared" si="51"/>
        <v>275692.50628936844</v>
      </c>
      <c r="BG81" s="5">
        <f t="shared" si="21"/>
        <v>556850.69038930209</v>
      </c>
      <c r="BH81" s="5">
        <f t="shared" si="22"/>
        <v>318841.81590006652</v>
      </c>
      <c r="BI81" s="150"/>
      <c r="BJ81" s="2">
        <v>76</v>
      </c>
      <c r="BK81" s="118">
        <v>47150</v>
      </c>
      <c r="BL81" s="5">
        <f t="shared" si="52"/>
        <v>555757.70517503633</v>
      </c>
      <c r="BM81" s="5">
        <f t="shared" si="53"/>
        <v>4093.0576803371496</v>
      </c>
      <c r="BN81" s="5">
        <f t="shared" si="23"/>
        <v>735.35487823797166</v>
      </c>
      <c r="BO81" s="35">
        <f t="shared" si="24"/>
        <v>1.5877887893747604E-2</v>
      </c>
      <c r="BP81" s="5">
        <f t="shared" si="25"/>
        <v>3357.7028020991779</v>
      </c>
      <c r="BQ81" s="35">
        <f t="shared" si="26"/>
        <v>7.2499999999999995E-2</v>
      </c>
      <c r="BR81" s="5">
        <f t="shared" si="54"/>
        <v>44977.649703201911</v>
      </c>
      <c r="BS81" s="5">
        <f t="shared" si="55"/>
        <v>266094.73400242155</v>
      </c>
      <c r="BT81" s="5">
        <f t="shared" si="27"/>
        <v>555022.35029679839</v>
      </c>
      <c r="BU81" s="5">
        <f t="shared" si="28"/>
        <v>311072.38370562345</v>
      </c>
      <c r="BV81" s="150"/>
      <c r="BW81" s="2">
        <v>76</v>
      </c>
      <c r="BX81" s="118">
        <v>47150</v>
      </c>
      <c r="BY81" s="5">
        <f t="shared" si="56"/>
        <v>553893.37254928623</v>
      </c>
      <c r="BZ81" s="5">
        <f t="shared" si="57"/>
        <v>3991.8149710750954</v>
      </c>
      <c r="CA81" s="5">
        <f t="shared" si="29"/>
        <v>760.77029787092579</v>
      </c>
      <c r="CB81" s="35">
        <f t="shared" si="30"/>
        <v>1.6481951268768388E-2</v>
      </c>
      <c r="CC81" s="5">
        <f t="shared" si="31"/>
        <v>3231.0446732041696</v>
      </c>
      <c r="CD81" s="35">
        <f t="shared" si="32"/>
        <v>7.0000000000000007E-2</v>
      </c>
      <c r="CE81" s="5">
        <f t="shared" si="58"/>
        <v>46867.397748584881</v>
      </c>
      <c r="CF81" s="5">
        <f t="shared" si="59"/>
        <v>256510.54005312247</v>
      </c>
      <c r="CG81" s="5">
        <f t="shared" si="33"/>
        <v>553132.60225141526</v>
      </c>
      <c r="CH81" s="5">
        <f t="shared" si="34"/>
        <v>303377.93780170736</v>
      </c>
    </row>
    <row r="82" spans="9:86" ht="14.25" customHeight="1">
      <c r="I82" s="150"/>
      <c r="J82" s="2">
        <v>77</v>
      </c>
      <c r="K82" s="118">
        <v>47178</v>
      </c>
      <c r="L82" s="5">
        <f t="shared" si="35"/>
        <v>561977.89813393087</v>
      </c>
      <c r="M82" s="5">
        <f t="shared" si="0"/>
        <v>4507.5996243055524</v>
      </c>
      <c r="N82" s="5">
        <f t="shared" si="1"/>
        <v>644.00157463477763</v>
      </c>
      <c r="O82" s="35">
        <f t="shared" si="2"/>
        <v>1.3751464107891988E-2</v>
      </c>
      <c r="P82" s="5">
        <f t="shared" si="3"/>
        <v>3863.5980496707748</v>
      </c>
      <c r="Q82" s="35">
        <f t="shared" si="4"/>
        <v>8.2500000000000004E-2</v>
      </c>
      <c r="R82" s="5">
        <f t="shared" si="36"/>
        <v>38666.103440703606</v>
      </c>
      <c r="S82" s="5">
        <f t="shared" si="37"/>
        <v>308419.06763082388</v>
      </c>
      <c r="T82" s="5">
        <f t="shared" si="38"/>
        <v>561333.89655929606</v>
      </c>
      <c r="U82" s="5">
        <f t="shared" si="39"/>
        <v>347085.17107152747</v>
      </c>
      <c r="V82" s="150"/>
      <c r="W82" s="2">
        <v>77</v>
      </c>
      <c r="X82" s="118">
        <v>47178</v>
      </c>
      <c r="Y82" s="5">
        <f t="shared" si="40"/>
        <v>560327.35810262093</v>
      </c>
      <c r="Z82" s="5">
        <f t="shared" si="41"/>
        <v>4402.5874432762648</v>
      </c>
      <c r="AA82" s="5">
        <f t="shared" si="5"/>
        <v>667.07172259212484</v>
      </c>
      <c r="AB82" s="35">
        <f t="shared" si="6"/>
        <v>1.4286042891447488E-2</v>
      </c>
      <c r="AC82" s="5">
        <f t="shared" si="7"/>
        <v>3735.51572068414</v>
      </c>
      <c r="AD82" s="35">
        <f t="shared" si="8"/>
        <v>0.08</v>
      </c>
      <c r="AE82" s="5">
        <f t="shared" si="42"/>
        <v>40339.713619970949</v>
      </c>
      <c r="AF82" s="5">
        <f t="shared" si="43"/>
        <v>298659.51951230154</v>
      </c>
      <c r="AG82" s="5">
        <f t="shared" si="9"/>
        <v>559660.28638002882</v>
      </c>
      <c r="AH82" s="5">
        <f t="shared" si="10"/>
        <v>338999.23313227249</v>
      </c>
      <c r="AI82" s="150"/>
      <c r="AJ82" s="2">
        <v>77</v>
      </c>
      <c r="AK82" s="118">
        <v>47178</v>
      </c>
      <c r="AL82" s="5">
        <f t="shared" si="44"/>
        <v>558618.66424824984</v>
      </c>
      <c r="AM82" s="5">
        <f t="shared" si="45"/>
        <v>4298.4734733542682</v>
      </c>
      <c r="AN82" s="5">
        <f t="shared" si="11"/>
        <v>690.72793341765464</v>
      </c>
      <c r="AO82" s="35">
        <f t="shared" si="12"/>
        <v>1.4837913108696893E-2</v>
      </c>
      <c r="AP82" s="5">
        <f t="shared" si="13"/>
        <v>3607.7455399366136</v>
      </c>
      <c r="AQ82" s="35">
        <f t="shared" si="14"/>
        <v>7.7499999999999999E-2</v>
      </c>
      <c r="AR82" s="5">
        <f t="shared" si="46"/>
        <v>42072.063685167777</v>
      </c>
      <c r="AS82" s="5">
        <f t="shared" si="47"/>
        <v>288910.39376311097</v>
      </c>
      <c r="AT82" s="5">
        <f t="shared" si="15"/>
        <v>557927.93631483219</v>
      </c>
      <c r="AU82" s="5">
        <f t="shared" si="16"/>
        <v>330982.45744827873</v>
      </c>
      <c r="AV82" s="150"/>
      <c r="AW82" s="2">
        <v>77</v>
      </c>
      <c r="AX82" s="118">
        <v>47178</v>
      </c>
      <c r="AY82" s="5">
        <f t="shared" si="48"/>
        <v>556850.69038930209</v>
      </c>
      <c r="AZ82" s="5">
        <f t="shared" si="49"/>
        <v>4195.2870513166654</v>
      </c>
      <c r="BA82" s="5">
        <f t="shared" si="17"/>
        <v>714.97023638352766</v>
      </c>
      <c r="BB82" s="35">
        <f t="shared" si="18"/>
        <v>1.5407438627047736E-2</v>
      </c>
      <c r="BC82" s="5">
        <f t="shared" si="19"/>
        <v>3480.3168149331377</v>
      </c>
      <c r="BD82" s="35">
        <f t="shared" si="20"/>
        <v>7.4999999999999997E-2</v>
      </c>
      <c r="BE82" s="5">
        <f t="shared" si="50"/>
        <v>43864.279847081591</v>
      </c>
      <c r="BF82" s="5">
        <f t="shared" si="51"/>
        <v>279172.82310430158</v>
      </c>
      <c r="BG82" s="5">
        <f t="shared" si="21"/>
        <v>556135.7201529186</v>
      </c>
      <c r="BH82" s="5">
        <f t="shared" si="22"/>
        <v>323037.10295138316</v>
      </c>
      <c r="BI82" s="150"/>
      <c r="BJ82" s="2">
        <v>77</v>
      </c>
      <c r="BK82" s="118">
        <v>47178</v>
      </c>
      <c r="BL82" s="5">
        <f t="shared" si="52"/>
        <v>555022.35029679839</v>
      </c>
      <c r="BM82" s="5">
        <f t="shared" si="53"/>
        <v>4093.0576803371496</v>
      </c>
      <c r="BN82" s="5">
        <f t="shared" si="23"/>
        <v>739.79764729399267</v>
      </c>
      <c r="BO82" s="35">
        <f t="shared" si="24"/>
        <v>1.5994980675608159E-2</v>
      </c>
      <c r="BP82" s="5">
        <f t="shared" si="25"/>
        <v>3353.2600330431569</v>
      </c>
      <c r="BQ82" s="35">
        <f t="shared" si="26"/>
        <v>7.2499999999999995E-2</v>
      </c>
      <c r="BR82" s="5">
        <f t="shared" si="54"/>
        <v>45717.447350495902</v>
      </c>
      <c r="BS82" s="5">
        <f t="shared" si="55"/>
        <v>269447.99403546471</v>
      </c>
      <c r="BT82" s="5">
        <f t="shared" si="27"/>
        <v>554282.55264950439</v>
      </c>
      <c r="BU82" s="5">
        <f t="shared" si="28"/>
        <v>315165.44138596061</v>
      </c>
      <c r="BV82" s="150"/>
      <c r="BW82" s="2">
        <v>77</v>
      </c>
      <c r="BX82" s="118">
        <v>47178</v>
      </c>
      <c r="BY82" s="5">
        <f t="shared" si="56"/>
        <v>553132.60225141526</v>
      </c>
      <c r="BZ82" s="5">
        <f t="shared" si="57"/>
        <v>3991.8149710750954</v>
      </c>
      <c r="CA82" s="5">
        <f t="shared" si="29"/>
        <v>765.2081246085063</v>
      </c>
      <c r="CB82" s="35">
        <f t="shared" si="30"/>
        <v>1.6600897249459824E-2</v>
      </c>
      <c r="CC82" s="5">
        <f t="shared" si="31"/>
        <v>3226.6068464665891</v>
      </c>
      <c r="CD82" s="35">
        <f t="shared" si="32"/>
        <v>7.0000000000000007E-2</v>
      </c>
      <c r="CE82" s="5">
        <f t="shared" si="58"/>
        <v>47632.605873193388</v>
      </c>
      <c r="CF82" s="5">
        <f t="shared" si="59"/>
        <v>259737.14689958908</v>
      </c>
      <c r="CG82" s="5">
        <f t="shared" si="33"/>
        <v>552367.39412680676</v>
      </c>
      <c r="CH82" s="5">
        <f t="shared" si="34"/>
        <v>307369.75277278246</v>
      </c>
    </row>
    <row r="83" spans="9:86" ht="14.25" customHeight="1">
      <c r="I83" s="150"/>
      <c r="J83" s="2">
        <v>78</v>
      </c>
      <c r="K83" s="118">
        <v>47209</v>
      </c>
      <c r="L83" s="5">
        <f t="shared" si="35"/>
        <v>561333.89655929606</v>
      </c>
      <c r="M83" s="5">
        <f t="shared" si="0"/>
        <v>4507.5996243055524</v>
      </c>
      <c r="N83" s="5">
        <f t="shared" si="1"/>
        <v>648.42908546039189</v>
      </c>
      <c r="O83" s="35">
        <f t="shared" si="2"/>
        <v>1.3861890531142628E-2</v>
      </c>
      <c r="P83" s="5">
        <f t="shared" si="3"/>
        <v>3859.1705388451605</v>
      </c>
      <c r="Q83" s="35">
        <f t="shared" si="4"/>
        <v>8.2500000000000004E-2</v>
      </c>
      <c r="R83" s="5">
        <f t="shared" si="36"/>
        <v>39314.532526163995</v>
      </c>
      <c r="S83" s="5">
        <f t="shared" si="37"/>
        <v>312278.23816966906</v>
      </c>
      <c r="T83" s="5">
        <f t="shared" si="38"/>
        <v>560685.46747383568</v>
      </c>
      <c r="U83" s="5">
        <f t="shared" si="39"/>
        <v>351592.77069583302</v>
      </c>
      <c r="V83" s="150"/>
      <c r="W83" s="2">
        <v>78</v>
      </c>
      <c r="X83" s="118">
        <v>47209</v>
      </c>
      <c r="Y83" s="5">
        <f t="shared" si="40"/>
        <v>559660.28638002882</v>
      </c>
      <c r="Z83" s="5">
        <f t="shared" si="41"/>
        <v>4402.5874432762648</v>
      </c>
      <c r="AA83" s="5">
        <f t="shared" si="5"/>
        <v>671.51886740940563</v>
      </c>
      <c r="AB83" s="35">
        <f t="shared" si="6"/>
        <v>1.439842455328526E-2</v>
      </c>
      <c r="AC83" s="5">
        <f t="shared" si="7"/>
        <v>3731.0685758668592</v>
      </c>
      <c r="AD83" s="35">
        <f t="shared" si="8"/>
        <v>0.08</v>
      </c>
      <c r="AE83" s="5">
        <f t="shared" si="42"/>
        <v>41011.232487380352</v>
      </c>
      <c r="AF83" s="5">
        <f t="shared" si="43"/>
        <v>302390.58808816841</v>
      </c>
      <c r="AG83" s="5">
        <f t="shared" si="9"/>
        <v>558988.76751261938</v>
      </c>
      <c r="AH83" s="5">
        <f t="shared" si="10"/>
        <v>343401.82057554874</v>
      </c>
      <c r="AI83" s="150"/>
      <c r="AJ83" s="2">
        <v>78</v>
      </c>
      <c r="AK83" s="118">
        <v>47209</v>
      </c>
      <c r="AL83" s="5">
        <f t="shared" si="44"/>
        <v>557927.93631483219</v>
      </c>
      <c r="AM83" s="5">
        <f t="shared" si="45"/>
        <v>4298.4734733542682</v>
      </c>
      <c r="AN83" s="5">
        <f t="shared" si="11"/>
        <v>695.18888465431019</v>
      </c>
      <c r="AO83" s="35">
        <f t="shared" si="12"/>
        <v>1.4952229621182258E-2</v>
      </c>
      <c r="AP83" s="5">
        <f t="shared" si="13"/>
        <v>3603.284588699958</v>
      </c>
      <c r="AQ83" s="35">
        <f t="shared" si="14"/>
        <v>7.7499999999999999E-2</v>
      </c>
      <c r="AR83" s="5">
        <f t="shared" si="46"/>
        <v>42767.252569822085</v>
      </c>
      <c r="AS83" s="5">
        <f t="shared" si="47"/>
        <v>292513.67835181096</v>
      </c>
      <c r="AT83" s="5">
        <f t="shared" si="15"/>
        <v>557232.74743017787</v>
      </c>
      <c r="AU83" s="5">
        <f t="shared" si="16"/>
        <v>335280.93092163303</v>
      </c>
      <c r="AV83" s="150"/>
      <c r="AW83" s="2">
        <v>78</v>
      </c>
      <c r="AX83" s="118">
        <v>47209</v>
      </c>
      <c r="AY83" s="5">
        <f t="shared" si="48"/>
        <v>556135.7201529186</v>
      </c>
      <c r="AZ83" s="5">
        <f t="shared" si="49"/>
        <v>4195.2870513166654</v>
      </c>
      <c r="BA83" s="5">
        <f t="shared" si="17"/>
        <v>719.43880036092423</v>
      </c>
      <c r="BB83" s="35">
        <f t="shared" si="18"/>
        <v>1.5523666780398918E-2</v>
      </c>
      <c r="BC83" s="5">
        <f t="shared" si="19"/>
        <v>3475.8482509557412</v>
      </c>
      <c r="BD83" s="35">
        <f t="shared" si="20"/>
        <v>7.4999999999999997E-2</v>
      </c>
      <c r="BE83" s="5">
        <f t="shared" si="50"/>
        <v>44583.718647442518</v>
      </c>
      <c r="BF83" s="5">
        <f t="shared" si="51"/>
        <v>282648.67135525733</v>
      </c>
      <c r="BG83" s="5">
        <f t="shared" si="21"/>
        <v>555416.28135255771</v>
      </c>
      <c r="BH83" s="5">
        <f t="shared" si="22"/>
        <v>327232.39000269986</v>
      </c>
      <c r="BI83" s="150"/>
      <c r="BJ83" s="2">
        <v>78</v>
      </c>
      <c r="BK83" s="118">
        <v>47209</v>
      </c>
      <c r="BL83" s="5">
        <f t="shared" si="52"/>
        <v>554282.55264950439</v>
      </c>
      <c r="BM83" s="5">
        <f t="shared" si="53"/>
        <v>4093.0576803371496</v>
      </c>
      <c r="BN83" s="5">
        <f t="shared" si="23"/>
        <v>744.26725807972753</v>
      </c>
      <c r="BO83" s="35">
        <f t="shared" si="24"/>
        <v>1.6113094403323751E-2</v>
      </c>
      <c r="BP83" s="5">
        <f t="shared" si="25"/>
        <v>3348.7904222574221</v>
      </c>
      <c r="BQ83" s="35">
        <f t="shared" si="26"/>
        <v>7.2499999999999995E-2</v>
      </c>
      <c r="BR83" s="5">
        <f t="shared" si="54"/>
        <v>46461.714608575632</v>
      </c>
      <c r="BS83" s="5">
        <f t="shared" si="55"/>
        <v>272796.78445772215</v>
      </c>
      <c r="BT83" s="5">
        <f t="shared" si="27"/>
        <v>553538.28539142467</v>
      </c>
      <c r="BU83" s="5">
        <f t="shared" si="28"/>
        <v>319258.49906629778</v>
      </c>
      <c r="BV83" s="150"/>
      <c r="BW83" s="2">
        <v>78</v>
      </c>
      <c r="BX83" s="118">
        <v>47209</v>
      </c>
      <c r="BY83" s="5">
        <f t="shared" si="56"/>
        <v>552367.39412680676</v>
      </c>
      <c r="BZ83" s="5">
        <f t="shared" si="57"/>
        <v>3991.8149710750954</v>
      </c>
      <c r="CA83" s="5">
        <f t="shared" si="29"/>
        <v>769.67183866872256</v>
      </c>
      <c r="CB83" s="35">
        <f t="shared" si="30"/>
        <v>1.672086760049481E-2</v>
      </c>
      <c r="CC83" s="5">
        <f t="shared" si="31"/>
        <v>3222.1431324063728</v>
      </c>
      <c r="CD83" s="35">
        <f t="shared" si="32"/>
        <v>7.0000000000000007E-2</v>
      </c>
      <c r="CE83" s="5">
        <f t="shared" si="58"/>
        <v>48402.277711862109</v>
      </c>
      <c r="CF83" s="5">
        <f t="shared" si="59"/>
        <v>262959.29003199545</v>
      </c>
      <c r="CG83" s="5">
        <f t="shared" si="33"/>
        <v>551597.722288138</v>
      </c>
      <c r="CH83" s="5">
        <f t="shared" si="34"/>
        <v>311361.56774385757</v>
      </c>
    </row>
    <row r="84" spans="9:86" ht="14.25" customHeight="1">
      <c r="I84" s="150"/>
      <c r="J84" s="2">
        <v>79</v>
      </c>
      <c r="K84" s="118">
        <v>47239</v>
      </c>
      <c r="L84" s="5">
        <f t="shared" si="35"/>
        <v>560685.46747383568</v>
      </c>
      <c r="M84" s="5">
        <f t="shared" si="0"/>
        <v>4507.5996243055524</v>
      </c>
      <c r="N84" s="5">
        <f t="shared" si="1"/>
        <v>652.88703542293206</v>
      </c>
      <c r="O84" s="35">
        <f t="shared" si="2"/>
        <v>1.3973332428917979E-2</v>
      </c>
      <c r="P84" s="5">
        <f t="shared" si="3"/>
        <v>3854.7125888826204</v>
      </c>
      <c r="Q84" s="35">
        <f t="shared" si="4"/>
        <v>8.2500000000000004E-2</v>
      </c>
      <c r="R84" s="5">
        <f t="shared" si="36"/>
        <v>39967.419561586925</v>
      </c>
      <c r="S84" s="5">
        <f t="shared" si="37"/>
        <v>316132.95075855165</v>
      </c>
      <c r="T84" s="5">
        <f t="shared" si="38"/>
        <v>560032.58043841273</v>
      </c>
      <c r="U84" s="5">
        <f t="shared" si="39"/>
        <v>356100.37032013858</v>
      </c>
      <c r="V84" s="150"/>
      <c r="W84" s="2">
        <v>79</v>
      </c>
      <c r="X84" s="118">
        <v>47239</v>
      </c>
      <c r="Y84" s="5">
        <f t="shared" si="40"/>
        <v>558988.76751261938</v>
      </c>
      <c r="Z84" s="5">
        <f t="shared" si="41"/>
        <v>4402.5874432762648</v>
      </c>
      <c r="AA84" s="5">
        <f t="shared" si="5"/>
        <v>675.9956598588019</v>
      </c>
      <c r="AB84" s="35">
        <f t="shared" si="6"/>
        <v>1.4511826336693776E-2</v>
      </c>
      <c r="AC84" s="5">
        <f t="shared" si="7"/>
        <v>3726.5917834174629</v>
      </c>
      <c r="AD84" s="35">
        <f t="shared" si="8"/>
        <v>0.08</v>
      </c>
      <c r="AE84" s="5">
        <f t="shared" si="42"/>
        <v>41687.228147239155</v>
      </c>
      <c r="AF84" s="5">
        <f t="shared" si="43"/>
        <v>306117.17987158586</v>
      </c>
      <c r="AG84" s="5">
        <f t="shared" si="9"/>
        <v>558312.77185276058</v>
      </c>
      <c r="AH84" s="5">
        <f t="shared" si="10"/>
        <v>347804.40801882499</v>
      </c>
      <c r="AI84" s="150"/>
      <c r="AJ84" s="2">
        <v>79</v>
      </c>
      <c r="AK84" s="118">
        <v>47239</v>
      </c>
      <c r="AL84" s="5">
        <f t="shared" si="44"/>
        <v>557232.74743017787</v>
      </c>
      <c r="AM84" s="5">
        <f t="shared" si="45"/>
        <v>4298.4734733542682</v>
      </c>
      <c r="AN84" s="5">
        <f t="shared" si="11"/>
        <v>699.67864620103637</v>
      </c>
      <c r="AO84" s="35">
        <f t="shared" si="12"/>
        <v>1.5067570585421287E-2</v>
      </c>
      <c r="AP84" s="5">
        <f t="shared" si="13"/>
        <v>3598.7948271532318</v>
      </c>
      <c r="AQ84" s="35">
        <f t="shared" si="14"/>
        <v>7.7499999999999999E-2</v>
      </c>
      <c r="AR84" s="5">
        <f t="shared" si="46"/>
        <v>43466.93121602312</v>
      </c>
      <c r="AS84" s="5">
        <f t="shared" si="47"/>
        <v>296112.47317896417</v>
      </c>
      <c r="AT84" s="5">
        <f t="shared" si="15"/>
        <v>556533.06878397684</v>
      </c>
      <c r="AU84" s="5">
        <f t="shared" si="16"/>
        <v>339579.40439498727</v>
      </c>
      <c r="AV84" s="150"/>
      <c r="AW84" s="2">
        <v>79</v>
      </c>
      <c r="AX84" s="118">
        <v>47239</v>
      </c>
      <c r="AY84" s="5">
        <f t="shared" si="48"/>
        <v>555416.28135255771</v>
      </c>
      <c r="AZ84" s="5">
        <f t="shared" si="49"/>
        <v>4195.2870513166654</v>
      </c>
      <c r="BA84" s="5">
        <f t="shared" si="17"/>
        <v>723.93529286318017</v>
      </c>
      <c r="BB84" s="35">
        <f t="shared" si="18"/>
        <v>1.5640923404699105E-2</v>
      </c>
      <c r="BC84" s="5">
        <f t="shared" si="19"/>
        <v>3471.3517584534852</v>
      </c>
      <c r="BD84" s="35">
        <f t="shared" si="20"/>
        <v>7.4999999999999997E-2</v>
      </c>
      <c r="BE84" s="5">
        <f t="shared" si="50"/>
        <v>45307.653940305696</v>
      </c>
      <c r="BF84" s="5">
        <f t="shared" si="51"/>
        <v>286120.02311371081</v>
      </c>
      <c r="BG84" s="5">
        <f t="shared" si="21"/>
        <v>554692.34605969454</v>
      </c>
      <c r="BH84" s="5">
        <f t="shared" si="22"/>
        <v>331427.6770540165</v>
      </c>
      <c r="BI84" s="150"/>
      <c r="BJ84" s="2">
        <v>79</v>
      </c>
      <c r="BK84" s="118">
        <v>47239</v>
      </c>
      <c r="BL84" s="5">
        <f t="shared" si="52"/>
        <v>553538.28539142467</v>
      </c>
      <c r="BM84" s="5">
        <f t="shared" si="53"/>
        <v>4093.0576803371496</v>
      </c>
      <c r="BN84" s="5">
        <f t="shared" si="23"/>
        <v>748.76387276395917</v>
      </c>
      <c r="BO84" s="35">
        <f t="shared" si="24"/>
        <v>1.6232240317061015E-2</v>
      </c>
      <c r="BP84" s="5">
        <f t="shared" si="25"/>
        <v>3344.2938075731904</v>
      </c>
      <c r="BQ84" s="35">
        <f t="shared" si="26"/>
        <v>7.2499999999999995E-2</v>
      </c>
      <c r="BR84" s="5">
        <f t="shared" si="54"/>
        <v>47210.478481339589</v>
      </c>
      <c r="BS84" s="5">
        <f t="shared" si="55"/>
        <v>276141.07826529536</v>
      </c>
      <c r="BT84" s="5">
        <f t="shared" si="27"/>
        <v>552789.52151866071</v>
      </c>
      <c r="BU84" s="5">
        <f t="shared" si="28"/>
        <v>323351.55674663495</v>
      </c>
      <c r="BV84" s="150"/>
      <c r="BW84" s="2">
        <v>79</v>
      </c>
      <c r="BX84" s="118">
        <v>47239</v>
      </c>
      <c r="BY84" s="5">
        <f t="shared" si="56"/>
        <v>551597.722288138</v>
      </c>
      <c r="BZ84" s="5">
        <f t="shared" si="57"/>
        <v>3991.8149710750954</v>
      </c>
      <c r="CA84" s="5">
        <f t="shared" si="29"/>
        <v>774.16159106095711</v>
      </c>
      <c r="CB84" s="35">
        <f t="shared" si="30"/>
        <v>1.6841873556321E-2</v>
      </c>
      <c r="CC84" s="5">
        <f t="shared" si="31"/>
        <v>3217.6533800141383</v>
      </c>
      <c r="CD84" s="35">
        <f t="shared" si="32"/>
        <v>7.0000000000000007E-2</v>
      </c>
      <c r="CE84" s="5">
        <f t="shared" si="58"/>
        <v>49176.439302923063</v>
      </c>
      <c r="CF84" s="5">
        <f t="shared" si="59"/>
        <v>266176.94341200957</v>
      </c>
      <c r="CG84" s="5">
        <f t="shared" si="33"/>
        <v>550823.56069707708</v>
      </c>
      <c r="CH84" s="5">
        <f t="shared" si="34"/>
        <v>315353.38271493261</v>
      </c>
    </row>
    <row r="85" spans="9:86" ht="14.25" customHeight="1">
      <c r="I85" s="150"/>
      <c r="J85" s="2">
        <v>80</v>
      </c>
      <c r="K85" s="118">
        <v>47270</v>
      </c>
      <c r="L85" s="5">
        <f t="shared" si="35"/>
        <v>560032.58043841273</v>
      </c>
      <c r="M85" s="5">
        <f t="shared" si="0"/>
        <v>4507.5996243055524</v>
      </c>
      <c r="N85" s="5">
        <f t="shared" si="1"/>
        <v>657.37563379146513</v>
      </c>
      <c r="O85" s="35">
        <f t="shared" si="2"/>
        <v>1.4085801221282852E-2</v>
      </c>
      <c r="P85" s="5">
        <f t="shared" si="3"/>
        <v>3850.2239905140873</v>
      </c>
      <c r="Q85" s="35">
        <f t="shared" si="4"/>
        <v>8.2500000000000004E-2</v>
      </c>
      <c r="R85" s="5">
        <f t="shared" si="36"/>
        <v>40624.795195378392</v>
      </c>
      <c r="S85" s="5">
        <f t="shared" si="37"/>
        <v>319983.17474906571</v>
      </c>
      <c r="T85" s="5">
        <f t="shared" si="38"/>
        <v>559375.20480462129</v>
      </c>
      <c r="U85" s="5">
        <f t="shared" si="39"/>
        <v>360607.96994444414</v>
      </c>
      <c r="V85" s="150"/>
      <c r="W85" s="2">
        <v>80</v>
      </c>
      <c r="X85" s="118">
        <v>47270</v>
      </c>
      <c r="Y85" s="5">
        <f t="shared" si="40"/>
        <v>558312.77185276058</v>
      </c>
      <c r="Z85" s="5">
        <f t="shared" si="41"/>
        <v>4402.5874432762648</v>
      </c>
      <c r="AA85" s="5">
        <f t="shared" si="5"/>
        <v>680.50229759119429</v>
      </c>
      <c r="AB85" s="35">
        <f t="shared" si="6"/>
        <v>1.4626259657280226E-2</v>
      </c>
      <c r="AC85" s="5">
        <f t="shared" si="7"/>
        <v>3722.0851456850705</v>
      </c>
      <c r="AD85" s="35">
        <f t="shared" si="8"/>
        <v>0.08</v>
      </c>
      <c r="AE85" s="5">
        <f t="shared" si="42"/>
        <v>42367.730444830348</v>
      </c>
      <c r="AF85" s="5">
        <f t="shared" si="43"/>
        <v>309839.26501727093</v>
      </c>
      <c r="AG85" s="5">
        <f t="shared" si="9"/>
        <v>557632.26955516939</v>
      </c>
      <c r="AH85" s="5">
        <f t="shared" si="10"/>
        <v>352206.9954621013</v>
      </c>
      <c r="AI85" s="150"/>
      <c r="AJ85" s="2">
        <v>80</v>
      </c>
      <c r="AK85" s="118">
        <v>47270</v>
      </c>
      <c r="AL85" s="5">
        <f t="shared" si="44"/>
        <v>556533.06878397684</v>
      </c>
      <c r="AM85" s="5">
        <f t="shared" si="45"/>
        <v>4298.4734733542682</v>
      </c>
      <c r="AN85" s="5">
        <f t="shared" si="11"/>
        <v>704.19740412441797</v>
      </c>
      <c r="AO85" s="35">
        <f t="shared" si="12"/>
        <v>1.5183947412068518E-2</v>
      </c>
      <c r="AP85" s="5">
        <f t="shared" si="13"/>
        <v>3594.2760692298502</v>
      </c>
      <c r="AQ85" s="35">
        <f t="shared" si="14"/>
        <v>7.7499999999999999E-2</v>
      </c>
      <c r="AR85" s="5">
        <f t="shared" si="46"/>
        <v>44171.128620147538</v>
      </c>
      <c r="AS85" s="5">
        <f t="shared" si="47"/>
        <v>299706.74924819404</v>
      </c>
      <c r="AT85" s="5">
        <f t="shared" si="15"/>
        <v>555828.87137985241</v>
      </c>
      <c r="AU85" s="5">
        <f t="shared" si="16"/>
        <v>343877.87786834157</v>
      </c>
      <c r="AV85" s="150"/>
      <c r="AW85" s="2">
        <v>80</v>
      </c>
      <c r="AX85" s="118">
        <v>47270</v>
      </c>
      <c r="AY85" s="5">
        <f t="shared" si="48"/>
        <v>554692.34605969454</v>
      </c>
      <c r="AZ85" s="5">
        <f t="shared" si="49"/>
        <v>4195.2870513166654</v>
      </c>
      <c r="BA85" s="5">
        <f t="shared" si="17"/>
        <v>728.45988844357498</v>
      </c>
      <c r="BB85" s="35">
        <f t="shared" si="18"/>
        <v>1.5759219905266478E-2</v>
      </c>
      <c r="BC85" s="5">
        <f t="shared" si="19"/>
        <v>3466.8271628730904</v>
      </c>
      <c r="BD85" s="35">
        <f t="shared" si="20"/>
        <v>7.4999999999999997E-2</v>
      </c>
      <c r="BE85" s="5">
        <f t="shared" si="50"/>
        <v>46036.113828749272</v>
      </c>
      <c r="BF85" s="5">
        <f t="shared" si="51"/>
        <v>289586.85027658392</v>
      </c>
      <c r="BG85" s="5">
        <f t="shared" si="21"/>
        <v>553963.88617125095</v>
      </c>
      <c r="BH85" s="5">
        <f t="shared" si="22"/>
        <v>335622.9641053332</v>
      </c>
      <c r="BI85" s="150"/>
      <c r="BJ85" s="2">
        <v>80</v>
      </c>
      <c r="BK85" s="118">
        <v>47270</v>
      </c>
      <c r="BL85" s="5">
        <f t="shared" si="52"/>
        <v>552789.52151866071</v>
      </c>
      <c r="BM85" s="5">
        <f t="shared" si="53"/>
        <v>4093.0576803371496</v>
      </c>
      <c r="BN85" s="5">
        <f t="shared" si="23"/>
        <v>753.28765449524099</v>
      </c>
      <c r="BO85" s="35">
        <f t="shared" si="24"/>
        <v>1.6352429816522386E-2</v>
      </c>
      <c r="BP85" s="5">
        <f t="shared" si="25"/>
        <v>3339.7700258419086</v>
      </c>
      <c r="BQ85" s="35">
        <f t="shared" si="26"/>
        <v>7.2499999999999995E-2</v>
      </c>
      <c r="BR85" s="5">
        <f t="shared" si="54"/>
        <v>47963.766135834827</v>
      </c>
      <c r="BS85" s="5">
        <f t="shared" si="55"/>
        <v>279480.84829113726</v>
      </c>
      <c r="BT85" s="5">
        <f t="shared" si="27"/>
        <v>552036.23386416549</v>
      </c>
      <c r="BU85" s="5">
        <f t="shared" si="28"/>
        <v>327444.61442697211</v>
      </c>
      <c r="BV85" s="150"/>
      <c r="BW85" s="2">
        <v>80</v>
      </c>
      <c r="BX85" s="118">
        <v>47270</v>
      </c>
      <c r="BY85" s="5">
        <f t="shared" si="56"/>
        <v>550823.56069707708</v>
      </c>
      <c r="BZ85" s="5">
        <f t="shared" si="57"/>
        <v>3991.8149710750954</v>
      </c>
      <c r="CA85" s="5">
        <f t="shared" si="29"/>
        <v>778.67753367547903</v>
      </c>
      <c r="CB85" s="35">
        <f t="shared" si="30"/>
        <v>1.696392651084239E-2</v>
      </c>
      <c r="CC85" s="5">
        <f t="shared" si="31"/>
        <v>3213.1374373996164</v>
      </c>
      <c r="CD85" s="35">
        <f t="shared" si="32"/>
        <v>7.0000000000000007E-2</v>
      </c>
      <c r="CE85" s="5">
        <f t="shared" si="58"/>
        <v>49955.116836598543</v>
      </c>
      <c r="CF85" s="5">
        <f t="shared" si="59"/>
        <v>269390.08084940916</v>
      </c>
      <c r="CG85" s="5">
        <f t="shared" si="33"/>
        <v>550044.88316340162</v>
      </c>
      <c r="CH85" s="5">
        <f t="shared" si="34"/>
        <v>319345.19768600771</v>
      </c>
    </row>
    <row r="86" spans="9:86" ht="14.25" customHeight="1">
      <c r="I86" s="150"/>
      <c r="J86" s="2">
        <v>81</v>
      </c>
      <c r="K86" s="118">
        <v>47300</v>
      </c>
      <c r="L86" s="5">
        <f t="shared" si="35"/>
        <v>559375.20480462129</v>
      </c>
      <c r="M86" s="5">
        <f t="shared" si="0"/>
        <v>4507.5996243055524</v>
      </c>
      <c r="N86" s="5">
        <f t="shared" si="1"/>
        <v>661.89509127378096</v>
      </c>
      <c r="O86" s="35">
        <f t="shared" si="2"/>
        <v>1.4199308491086256E-2</v>
      </c>
      <c r="P86" s="5">
        <f t="shared" si="3"/>
        <v>3845.7045330317715</v>
      </c>
      <c r="Q86" s="35">
        <f t="shared" si="4"/>
        <v>8.2500000000000004E-2</v>
      </c>
      <c r="R86" s="5">
        <f t="shared" si="36"/>
        <v>41286.69028665217</v>
      </c>
      <c r="S86" s="5">
        <f t="shared" si="37"/>
        <v>323828.87928209751</v>
      </c>
      <c r="T86" s="5">
        <f t="shared" si="38"/>
        <v>558713.30971334747</v>
      </c>
      <c r="U86" s="5">
        <f t="shared" si="39"/>
        <v>365115.56956874969</v>
      </c>
      <c r="V86" s="150"/>
      <c r="W86" s="2">
        <v>81</v>
      </c>
      <c r="X86" s="118">
        <v>47300</v>
      </c>
      <c r="Y86" s="5">
        <f t="shared" si="40"/>
        <v>557632.26955516939</v>
      </c>
      <c r="Z86" s="5">
        <f t="shared" si="41"/>
        <v>4402.5874432762648</v>
      </c>
      <c r="AA86" s="5">
        <f t="shared" si="5"/>
        <v>685.03897957513527</v>
      </c>
      <c r="AB86" s="35">
        <f t="shared" si="6"/>
        <v>1.4741736093320423E-2</v>
      </c>
      <c r="AC86" s="5">
        <f t="shared" si="7"/>
        <v>3717.5484637011295</v>
      </c>
      <c r="AD86" s="35">
        <f t="shared" si="8"/>
        <v>0.08</v>
      </c>
      <c r="AE86" s="5">
        <f t="shared" si="42"/>
        <v>43052.76942440548</v>
      </c>
      <c r="AF86" s="5">
        <f t="shared" si="43"/>
        <v>313556.81348097208</v>
      </c>
      <c r="AG86" s="5">
        <f t="shared" si="9"/>
        <v>556947.23057559424</v>
      </c>
      <c r="AH86" s="5">
        <f t="shared" si="10"/>
        <v>356609.58290537755</v>
      </c>
      <c r="AI86" s="150"/>
      <c r="AJ86" s="2">
        <v>81</v>
      </c>
      <c r="AK86" s="118">
        <v>47300</v>
      </c>
      <c r="AL86" s="5">
        <f t="shared" si="44"/>
        <v>555828.87137985241</v>
      </c>
      <c r="AM86" s="5">
        <f t="shared" si="45"/>
        <v>4298.4734733542682</v>
      </c>
      <c r="AN86" s="5">
        <f t="shared" si="11"/>
        <v>708.74534569272146</v>
      </c>
      <c r="AO86" s="35">
        <f t="shared" si="12"/>
        <v>1.5301371674341101E-2</v>
      </c>
      <c r="AP86" s="5">
        <f t="shared" si="13"/>
        <v>3589.7281276615468</v>
      </c>
      <c r="AQ86" s="35">
        <f t="shared" si="14"/>
        <v>7.7499999999999999E-2</v>
      </c>
      <c r="AR86" s="5">
        <f t="shared" si="46"/>
        <v>44879.873965840263</v>
      </c>
      <c r="AS86" s="5">
        <f t="shared" si="47"/>
        <v>303296.47737585561</v>
      </c>
      <c r="AT86" s="5">
        <f t="shared" si="15"/>
        <v>555120.12603415968</v>
      </c>
      <c r="AU86" s="5">
        <f t="shared" si="16"/>
        <v>348176.35134169587</v>
      </c>
      <c r="AV86" s="150"/>
      <c r="AW86" s="2">
        <v>81</v>
      </c>
      <c r="AX86" s="118">
        <v>47300</v>
      </c>
      <c r="AY86" s="5">
        <f t="shared" si="48"/>
        <v>553963.88617125095</v>
      </c>
      <c r="AZ86" s="5">
        <f t="shared" si="49"/>
        <v>4195.2870513166654</v>
      </c>
      <c r="BA86" s="5">
        <f t="shared" si="17"/>
        <v>733.01276274634711</v>
      </c>
      <c r="BB86" s="35">
        <f t="shared" si="18"/>
        <v>1.5878567849884975E-2</v>
      </c>
      <c r="BC86" s="5">
        <f t="shared" si="19"/>
        <v>3462.2742885703183</v>
      </c>
      <c r="BD86" s="35">
        <f t="shared" si="20"/>
        <v>7.4999999999999997E-2</v>
      </c>
      <c r="BE86" s="5">
        <f t="shared" si="50"/>
        <v>46769.126591495617</v>
      </c>
      <c r="BF86" s="5">
        <f t="shared" si="51"/>
        <v>293049.12456515426</v>
      </c>
      <c r="BG86" s="5">
        <f t="shared" si="21"/>
        <v>553230.87340850465</v>
      </c>
      <c r="BH86" s="5">
        <f t="shared" si="22"/>
        <v>339818.2511566499</v>
      </c>
      <c r="BI86" s="150"/>
      <c r="BJ86" s="2">
        <v>81</v>
      </c>
      <c r="BK86" s="118">
        <v>47300</v>
      </c>
      <c r="BL86" s="5">
        <f t="shared" si="52"/>
        <v>552036.23386416549</v>
      </c>
      <c r="BM86" s="5">
        <f t="shared" si="53"/>
        <v>4093.0576803371496</v>
      </c>
      <c r="BN86" s="5">
        <f t="shared" si="23"/>
        <v>757.83876740781625</v>
      </c>
      <c r="BO86" s="35">
        <f t="shared" si="24"/>
        <v>1.6473674463787984E-2</v>
      </c>
      <c r="BP86" s="5">
        <f t="shared" si="25"/>
        <v>3335.2189129293333</v>
      </c>
      <c r="BQ86" s="35">
        <f t="shared" si="26"/>
        <v>7.2499999999999995E-2</v>
      </c>
      <c r="BR86" s="5">
        <f t="shared" si="54"/>
        <v>48721.604903242645</v>
      </c>
      <c r="BS86" s="5">
        <f t="shared" si="55"/>
        <v>282816.06720406661</v>
      </c>
      <c r="BT86" s="5">
        <f t="shared" si="27"/>
        <v>551278.39509675768</v>
      </c>
      <c r="BU86" s="5">
        <f t="shared" si="28"/>
        <v>331537.67210730928</v>
      </c>
      <c r="BV86" s="150"/>
      <c r="BW86" s="2">
        <v>81</v>
      </c>
      <c r="BX86" s="118">
        <v>47300</v>
      </c>
      <c r="BY86" s="5">
        <f t="shared" si="56"/>
        <v>550044.88316340162</v>
      </c>
      <c r="BZ86" s="5">
        <f t="shared" si="57"/>
        <v>3991.8149710750954</v>
      </c>
      <c r="CA86" s="5">
        <f t="shared" si="29"/>
        <v>783.21981928858577</v>
      </c>
      <c r="CB86" s="35">
        <f t="shared" si="30"/>
        <v>1.7087038020260938E-2</v>
      </c>
      <c r="CC86" s="5">
        <f t="shared" si="31"/>
        <v>3208.5951517865096</v>
      </c>
      <c r="CD86" s="35">
        <f t="shared" si="32"/>
        <v>7.0000000000000007E-2</v>
      </c>
      <c r="CE86" s="5">
        <f t="shared" si="58"/>
        <v>50738.336655887128</v>
      </c>
      <c r="CF86" s="5">
        <f t="shared" si="59"/>
        <v>272598.67600119568</v>
      </c>
      <c r="CG86" s="5">
        <f t="shared" si="33"/>
        <v>549261.66334411304</v>
      </c>
      <c r="CH86" s="5">
        <f t="shared" si="34"/>
        <v>323337.01265708281</v>
      </c>
    </row>
    <row r="87" spans="9:86" ht="14.25" customHeight="1">
      <c r="I87" s="150"/>
      <c r="J87" s="2">
        <v>82</v>
      </c>
      <c r="K87" s="118">
        <v>47331</v>
      </c>
      <c r="L87" s="5">
        <f t="shared" si="35"/>
        <v>558713.30971334747</v>
      </c>
      <c r="M87" s="5">
        <f t="shared" si="0"/>
        <v>4507.5996243055524</v>
      </c>
      <c r="N87" s="5">
        <f t="shared" si="1"/>
        <v>666.44562002628845</v>
      </c>
      <c r="O87" s="35">
        <f t="shared" si="2"/>
        <v>1.4313865986866443E-2</v>
      </c>
      <c r="P87" s="5">
        <f t="shared" si="3"/>
        <v>3841.154004279264</v>
      </c>
      <c r="Q87" s="35">
        <f t="shared" si="4"/>
        <v>8.2500000000000004E-2</v>
      </c>
      <c r="R87" s="5">
        <f t="shared" si="36"/>
        <v>41953.135906678457</v>
      </c>
      <c r="S87" s="5">
        <f t="shared" si="37"/>
        <v>327670.0332863768</v>
      </c>
      <c r="T87" s="5">
        <f t="shared" si="38"/>
        <v>558046.86409332114</v>
      </c>
      <c r="U87" s="5">
        <f t="shared" si="39"/>
        <v>369623.16919305525</v>
      </c>
      <c r="V87" s="150"/>
      <c r="W87" s="2">
        <v>82</v>
      </c>
      <c r="X87" s="118">
        <v>47331</v>
      </c>
      <c r="Y87" s="5">
        <f t="shared" si="40"/>
        <v>556947.23057559424</v>
      </c>
      <c r="Z87" s="5">
        <f t="shared" si="41"/>
        <v>4402.5874432762648</v>
      </c>
      <c r="AA87" s="5">
        <f t="shared" si="5"/>
        <v>689.60590610563622</v>
      </c>
      <c r="AB87" s="35">
        <f t="shared" si="6"/>
        <v>1.4858267388663199E-2</v>
      </c>
      <c r="AC87" s="5">
        <f t="shared" si="7"/>
        <v>3712.9815371706286</v>
      </c>
      <c r="AD87" s="35">
        <f t="shared" si="8"/>
        <v>0.08</v>
      </c>
      <c r="AE87" s="5">
        <f t="shared" si="42"/>
        <v>43742.375330511117</v>
      </c>
      <c r="AF87" s="5">
        <f t="shared" si="43"/>
        <v>317269.79501814273</v>
      </c>
      <c r="AG87" s="5">
        <f t="shared" si="9"/>
        <v>556257.62466948864</v>
      </c>
      <c r="AH87" s="5">
        <f t="shared" si="10"/>
        <v>361012.17034865386</v>
      </c>
      <c r="AI87" s="150"/>
      <c r="AJ87" s="2">
        <v>82</v>
      </c>
      <c r="AK87" s="118">
        <v>47331</v>
      </c>
      <c r="AL87" s="5">
        <f t="shared" si="44"/>
        <v>555120.12603415968</v>
      </c>
      <c r="AM87" s="5">
        <f t="shared" si="45"/>
        <v>4298.4734733542682</v>
      </c>
      <c r="AN87" s="5">
        <f t="shared" si="11"/>
        <v>713.32265938365344</v>
      </c>
      <c r="AO87" s="35">
        <f t="shared" si="12"/>
        <v>1.5419855110922611E-2</v>
      </c>
      <c r="AP87" s="5">
        <f t="shared" si="13"/>
        <v>3585.1508139706148</v>
      </c>
      <c r="AQ87" s="35">
        <f t="shared" si="14"/>
        <v>7.7499999999999999E-2</v>
      </c>
      <c r="AR87" s="5">
        <f t="shared" si="46"/>
        <v>45593.196625223914</v>
      </c>
      <c r="AS87" s="5">
        <f t="shared" si="47"/>
        <v>306881.62818982621</v>
      </c>
      <c r="AT87" s="5">
        <f t="shared" si="15"/>
        <v>554406.80337477603</v>
      </c>
      <c r="AU87" s="5">
        <f t="shared" si="16"/>
        <v>352474.82481505012</v>
      </c>
      <c r="AV87" s="150"/>
      <c r="AW87" s="2">
        <v>82</v>
      </c>
      <c r="AX87" s="118">
        <v>47331</v>
      </c>
      <c r="AY87" s="5">
        <f t="shared" si="48"/>
        <v>553230.87340850465</v>
      </c>
      <c r="AZ87" s="5">
        <f t="shared" si="49"/>
        <v>4195.2870513166654</v>
      </c>
      <c r="BA87" s="5">
        <f t="shared" si="17"/>
        <v>737.59409251351144</v>
      </c>
      <c r="BB87" s="35">
        <f t="shared" si="18"/>
        <v>1.5998978971707677E-2</v>
      </c>
      <c r="BC87" s="5">
        <f t="shared" si="19"/>
        <v>3457.6929588031539</v>
      </c>
      <c r="BD87" s="35">
        <f t="shared" si="20"/>
        <v>7.4999999999999997E-2</v>
      </c>
      <c r="BE87" s="5">
        <f t="shared" si="50"/>
        <v>47506.720684009131</v>
      </c>
      <c r="BF87" s="5">
        <f t="shared" si="51"/>
        <v>296506.8175239574</v>
      </c>
      <c r="BG87" s="5">
        <f t="shared" si="21"/>
        <v>552493.27931599109</v>
      </c>
      <c r="BH87" s="5">
        <f t="shared" si="22"/>
        <v>344013.53820796654</v>
      </c>
      <c r="BI87" s="150"/>
      <c r="BJ87" s="2">
        <v>82</v>
      </c>
      <c r="BK87" s="118">
        <v>47331</v>
      </c>
      <c r="BL87" s="5">
        <f t="shared" si="52"/>
        <v>551278.39509675768</v>
      </c>
      <c r="BM87" s="5">
        <f t="shared" si="53"/>
        <v>4093.0576803371496</v>
      </c>
      <c r="BN87" s="5">
        <f t="shared" si="23"/>
        <v>762.41737662757214</v>
      </c>
      <c r="BO87" s="35">
        <f t="shared" si="24"/>
        <v>1.659598598621859E-2</v>
      </c>
      <c r="BP87" s="5">
        <f t="shared" si="25"/>
        <v>3330.6403037095774</v>
      </c>
      <c r="BQ87" s="35">
        <f t="shared" si="26"/>
        <v>7.2499999999999995E-2</v>
      </c>
      <c r="BR87" s="5">
        <f t="shared" si="54"/>
        <v>49484.022279870216</v>
      </c>
      <c r="BS87" s="5">
        <f t="shared" si="55"/>
        <v>286146.70750777621</v>
      </c>
      <c r="BT87" s="5">
        <f t="shared" si="27"/>
        <v>550515.97772013012</v>
      </c>
      <c r="BU87" s="5">
        <f t="shared" si="28"/>
        <v>335630.72978764644</v>
      </c>
      <c r="BV87" s="150"/>
      <c r="BW87" s="2">
        <v>82</v>
      </c>
      <c r="BX87" s="118">
        <v>47331</v>
      </c>
      <c r="BY87" s="5">
        <f t="shared" si="56"/>
        <v>549261.66334411304</v>
      </c>
      <c r="BZ87" s="5">
        <f t="shared" si="57"/>
        <v>3991.8149710750954</v>
      </c>
      <c r="CA87" s="5">
        <f t="shared" si="29"/>
        <v>787.78860156776909</v>
      </c>
      <c r="CB87" s="35">
        <f t="shared" si="30"/>
        <v>1.721121980597911E-2</v>
      </c>
      <c r="CC87" s="5">
        <f t="shared" si="31"/>
        <v>3204.0263695073263</v>
      </c>
      <c r="CD87" s="35">
        <f t="shared" si="32"/>
        <v>7.0000000000000007E-2</v>
      </c>
      <c r="CE87" s="5">
        <f t="shared" si="58"/>
        <v>51526.1252574549</v>
      </c>
      <c r="CF87" s="5">
        <f t="shared" si="59"/>
        <v>275802.70237070299</v>
      </c>
      <c r="CG87" s="5">
        <f t="shared" si="33"/>
        <v>548473.8747425453</v>
      </c>
      <c r="CH87" s="5">
        <f t="shared" si="34"/>
        <v>327328.82762815792</v>
      </c>
    </row>
    <row r="88" spans="9:86" ht="14.25" customHeight="1">
      <c r="I88" s="150"/>
      <c r="J88" s="2">
        <v>83</v>
      </c>
      <c r="K88" s="118">
        <v>47362</v>
      </c>
      <c r="L88" s="5">
        <f t="shared" si="35"/>
        <v>558046.86409332114</v>
      </c>
      <c r="M88" s="5">
        <f t="shared" si="0"/>
        <v>4507.5996243055524</v>
      </c>
      <c r="N88" s="5">
        <f t="shared" si="1"/>
        <v>671.02743366396953</v>
      </c>
      <c r="O88" s="35">
        <f t="shared" si="2"/>
        <v>1.4429485625818441E-2</v>
      </c>
      <c r="P88" s="5">
        <f t="shared" si="3"/>
        <v>3836.5721906415829</v>
      </c>
      <c r="Q88" s="35">
        <f t="shared" si="4"/>
        <v>8.2500000000000004E-2</v>
      </c>
      <c r="R88" s="5">
        <f t="shared" si="36"/>
        <v>42624.163340342428</v>
      </c>
      <c r="S88" s="5">
        <f t="shared" si="37"/>
        <v>331506.6054770184</v>
      </c>
      <c r="T88" s="5">
        <f t="shared" si="38"/>
        <v>557375.83665965719</v>
      </c>
      <c r="U88" s="5">
        <f t="shared" si="39"/>
        <v>374130.7688173608</v>
      </c>
      <c r="V88" s="150"/>
      <c r="W88" s="2">
        <v>83</v>
      </c>
      <c r="X88" s="118">
        <v>47362</v>
      </c>
      <c r="Y88" s="5">
        <f t="shared" si="40"/>
        <v>556257.62466948864</v>
      </c>
      <c r="Z88" s="5">
        <f t="shared" si="41"/>
        <v>4402.5874432762648</v>
      </c>
      <c r="AA88" s="5">
        <f t="shared" si="5"/>
        <v>694.20327881300682</v>
      </c>
      <c r="AB88" s="35">
        <f t="shared" si="6"/>
        <v>1.4975865455697394E-2</v>
      </c>
      <c r="AC88" s="5">
        <f t="shared" si="7"/>
        <v>3708.384164463258</v>
      </c>
      <c r="AD88" s="35">
        <f t="shared" si="8"/>
        <v>0.08</v>
      </c>
      <c r="AE88" s="5">
        <f t="shared" si="42"/>
        <v>44436.578609324126</v>
      </c>
      <c r="AF88" s="5">
        <f t="shared" si="43"/>
        <v>320978.17918260599</v>
      </c>
      <c r="AG88" s="5">
        <f t="shared" si="9"/>
        <v>555563.42139067559</v>
      </c>
      <c r="AH88" s="5">
        <f t="shared" si="10"/>
        <v>365414.75779193011</v>
      </c>
      <c r="AI88" s="150"/>
      <c r="AJ88" s="2">
        <v>83</v>
      </c>
      <c r="AK88" s="118">
        <v>47362</v>
      </c>
      <c r="AL88" s="5">
        <f t="shared" si="44"/>
        <v>554406.80337477603</v>
      </c>
      <c r="AM88" s="5">
        <f t="shared" si="45"/>
        <v>4298.4734733542682</v>
      </c>
      <c r="AN88" s="5">
        <f t="shared" si="11"/>
        <v>717.9295348921728</v>
      </c>
      <c r="AO88" s="35">
        <f t="shared" si="12"/>
        <v>1.55394096289296E-2</v>
      </c>
      <c r="AP88" s="5">
        <f t="shared" si="13"/>
        <v>3580.5439384620954</v>
      </c>
      <c r="AQ88" s="35">
        <f t="shared" si="14"/>
        <v>7.7499999999999999E-2</v>
      </c>
      <c r="AR88" s="5">
        <f t="shared" si="46"/>
        <v>46311.126160116088</v>
      </c>
      <c r="AS88" s="5">
        <f t="shared" si="47"/>
        <v>310462.17212828831</v>
      </c>
      <c r="AT88" s="5">
        <f t="shared" si="15"/>
        <v>553688.87383988383</v>
      </c>
      <c r="AU88" s="5">
        <f t="shared" si="16"/>
        <v>356773.29828840442</v>
      </c>
      <c r="AV88" s="150"/>
      <c r="AW88" s="2">
        <v>83</v>
      </c>
      <c r="AX88" s="118">
        <v>47362</v>
      </c>
      <c r="AY88" s="5">
        <f t="shared" si="48"/>
        <v>552493.27931599109</v>
      </c>
      <c r="AZ88" s="5">
        <f t="shared" si="49"/>
        <v>4195.2870513166654</v>
      </c>
      <c r="BA88" s="5">
        <f t="shared" si="17"/>
        <v>742.2040555917215</v>
      </c>
      <c r="BB88" s="35">
        <f t="shared" si="18"/>
        <v>1.6120465172222907E-2</v>
      </c>
      <c r="BC88" s="5">
        <f t="shared" si="19"/>
        <v>3453.0829957249439</v>
      </c>
      <c r="BD88" s="35">
        <f t="shared" si="20"/>
        <v>7.4999999999999997E-2</v>
      </c>
      <c r="BE88" s="5">
        <f t="shared" si="50"/>
        <v>48248.92473960085</v>
      </c>
      <c r="BF88" s="5">
        <f t="shared" si="51"/>
        <v>299959.90051968233</v>
      </c>
      <c r="BG88" s="5">
        <f t="shared" si="21"/>
        <v>551751.07526039938</v>
      </c>
      <c r="BH88" s="5">
        <f t="shared" si="22"/>
        <v>348208.82525928319</v>
      </c>
      <c r="BI88" s="150"/>
      <c r="BJ88" s="2">
        <v>83</v>
      </c>
      <c r="BK88" s="118">
        <v>47362</v>
      </c>
      <c r="BL88" s="5">
        <f t="shared" si="52"/>
        <v>550515.97772013012</v>
      </c>
      <c r="BM88" s="5">
        <f t="shared" si="53"/>
        <v>4093.0576803371496</v>
      </c>
      <c r="BN88" s="5">
        <f t="shared" si="23"/>
        <v>767.02364827803012</v>
      </c>
      <c r="BO88" s="35">
        <f t="shared" si="24"/>
        <v>1.6719376279421286E-2</v>
      </c>
      <c r="BP88" s="5">
        <f t="shared" si="25"/>
        <v>3326.0340320591195</v>
      </c>
      <c r="BQ88" s="35">
        <f t="shared" si="26"/>
        <v>7.2499999999999995E-2</v>
      </c>
      <c r="BR88" s="5">
        <f t="shared" si="54"/>
        <v>50251.045928148247</v>
      </c>
      <c r="BS88" s="5">
        <f t="shared" si="55"/>
        <v>289472.74153983535</v>
      </c>
      <c r="BT88" s="5">
        <f t="shared" si="27"/>
        <v>549748.95407185215</v>
      </c>
      <c r="BU88" s="5">
        <f t="shared" si="28"/>
        <v>339723.78746798361</v>
      </c>
      <c r="BV88" s="150"/>
      <c r="BW88" s="2">
        <v>83</v>
      </c>
      <c r="BX88" s="118">
        <v>47362</v>
      </c>
      <c r="BY88" s="5">
        <f t="shared" si="56"/>
        <v>548473.8747425453</v>
      </c>
      <c r="BZ88" s="5">
        <f t="shared" si="57"/>
        <v>3991.8149710750954</v>
      </c>
      <c r="CA88" s="5">
        <f t="shared" si="29"/>
        <v>792.38403507691419</v>
      </c>
      <c r="CB88" s="35">
        <f t="shared" si="30"/>
        <v>1.733648375756517E-2</v>
      </c>
      <c r="CC88" s="5">
        <f t="shared" si="31"/>
        <v>3199.4309359981812</v>
      </c>
      <c r="CD88" s="35">
        <f t="shared" si="32"/>
        <v>7.0000000000000007E-2</v>
      </c>
      <c r="CE88" s="5">
        <f t="shared" si="58"/>
        <v>52318.509292531817</v>
      </c>
      <c r="CF88" s="5">
        <f t="shared" si="59"/>
        <v>279002.13330670114</v>
      </c>
      <c r="CG88" s="5">
        <f t="shared" si="33"/>
        <v>547681.49070746836</v>
      </c>
      <c r="CH88" s="5">
        <f t="shared" si="34"/>
        <v>331320.64259923296</v>
      </c>
    </row>
    <row r="89" spans="9:86" ht="14.25" customHeight="1">
      <c r="I89" s="150"/>
      <c r="J89" s="2">
        <v>84</v>
      </c>
      <c r="K89" s="118">
        <v>47392</v>
      </c>
      <c r="L89" s="5">
        <f t="shared" si="35"/>
        <v>557375.83665965719</v>
      </c>
      <c r="M89" s="5">
        <f t="shared" si="0"/>
        <v>4507.5996243055524</v>
      </c>
      <c r="N89" s="5">
        <f t="shared" si="1"/>
        <v>675.64074727040907</v>
      </c>
      <c r="O89" s="35">
        <f t="shared" si="2"/>
        <v>1.4546179496825941E-2</v>
      </c>
      <c r="P89" s="5">
        <f t="shared" si="3"/>
        <v>3831.9588770351434</v>
      </c>
      <c r="Q89" s="35">
        <f t="shared" si="4"/>
        <v>8.2500000000000004E-2</v>
      </c>
      <c r="R89" s="5">
        <f t="shared" si="36"/>
        <v>43299.804087612836</v>
      </c>
      <c r="S89" s="5">
        <f t="shared" si="37"/>
        <v>335338.56435405352</v>
      </c>
      <c r="T89" s="5">
        <f t="shared" si="38"/>
        <v>556700.19591238676</v>
      </c>
      <c r="U89" s="5">
        <f t="shared" si="39"/>
        <v>378638.36844166636</v>
      </c>
      <c r="V89" s="150"/>
      <c r="W89" s="2">
        <v>84</v>
      </c>
      <c r="X89" s="118">
        <v>47392</v>
      </c>
      <c r="Y89" s="5">
        <f t="shared" si="40"/>
        <v>555563.42139067559</v>
      </c>
      <c r="Z89" s="5">
        <f t="shared" si="41"/>
        <v>4402.5874432762648</v>
      </c>
      <c r="AA89" s="5">
        <f t="shared" si="5"/>
        <v>698.8313006717608</v>
      </c>
      <c r="AB89" s="35">
        <f t="shared" si="6"/>
        <v>1.5094542378383223E-2</v>
      </c>
      <c r="AC89" s="5">
        <f t="shared" si="7"/>
        <v>3703.756142604504</v>
      </c>
      <c r="AD89" s="35">
        <f t="shared" si="8"/>
        <v>0.08</v>
      </c>
      <c r="AE89" s="5">
        <f t="shared" si="42"/>
        <v>45135.409909995884</v>
      </c>
      <c r="AF89" s="5">
        <f t="shared" si="43"/>
        <v>324681.93532521051</v>
      </c>
      <c r="AG89" s="5">
        <f t="shared" si="9"/>
        <v>554864.5900900038</v>
      </c>
      <c r="AH89" s="5">
        <f t="shared" si="10"/>
        <v>369817.34523520642</v>
      </c>
      <c r="AI89" s="150"/>
      <c r="AJ89" s="2">
        <v>84</v>
      </c>
      <c r="AK89" s="118">
        <v>47392</v>
      </c>
      <c r="AL89" s="5">
        <f t="shared" si="44"/>
        <v>553688.87383988383</v>
      </c>
      <c r="AM89" s="5">
        <f t="shared" si="45"/>
        <v>4298.4734733542682</v>
      </c>
      <c r="AN89" s="5">
        <f t="shared" si="11"/>
        <v>722.56616313835184</v>
      </c>
      <c r="AO89" s="35">
        <f t="shared" si="12"/>
        <v>1.5660047306942364E-2</v>
      </c>
      <c r="AP89" s="5">
        <f t="shared" si="13"/>
        <v>3575.9073102159164</v>
      </c>
      <c r="AQ89" s="35">
        <f t="shared" si="14"/>
        <v>7.7499999999999999E-2</v>
      </c>
      <c r="AR89" s="5">
        <f t="shared" si="46"/>
        <v>47033.692323254436</v>
      </c>
      <c r="AS89" s="5">
        <f t="shared" si="47"/>
        <v>314038.07943850424</v>
      </c>
      <c r="AT89" s="5">
        <f t="shared" si="15"/>
        <v>552966.30767674546</v>
      </c>
      <c r="AU89" s="5">
        <f t="shared" si="16"/>
        <v>361071.77176175866</v>
      </c>
      <c r="AV89" s="150"/>
      <c r="AW89" s="2">
        <v>84</v>
      </c>
      <c r="AX89" s="118">
        <v>47392</v>
      </c>
      <c r="AY89" s="5">
        <f t="shared" si="48"/>
        <v>551751.07526039938</v>
      </c>
      <c r="AZ89" s="5">
        <f t="shared" si="49"/>
        <v>4195.2870513166654</v>
      </c>
      <c r="BA89" s="5">
        <f t="shared" si="17"/>
        <v>746.84283093916974</v>
      </c>
      <c r="BB89" s="35">
        <f t="shared" si="18"/>
        <v>1.624303852428445E-2</v>
      </c>
      <c r="BC89" s="5">
        <f t="shared" si="19"/>
        <v>3448.4442203774956</v>
      </c>
      <c r="BD89" s="35">
        <f t="shared" si="20"/>
        <v>7.4999999999999997E-2</v>
      </c>
      <c r="BE89" s="5">
        <f t="shared" si="50"/>
        <v>48995.767570540018</v>
      </c>
      <c r="BF89" s="5">
        <f t="shared" si="51"/>
        <v>303408.34474005981</v>
      </c>
      <c r="BG89" s="5">
        <f t="shared" si="21"/>
        <v>551004.23242946016</v>
      </c>
      <c r="BH89" s="5">
        <f t="shared" si="22"/>
        <v>352404.11231059983</v>
      </c>
      <c r="BI89" s="150"/>
      <c r="BJ89" s="2">
        <v>84</v>
      </c>
      <c r="BK89" s="118">
        <v>47392</v>
      </c>
      <c r="BL89" s="5">
        <f t="shared" si="52"/>
        <v>549748.95407185215</v>
      </c>
      <c r="BM89" s="5">
        <f t="shared" si="53"/>
        <v>4093.0576803371496</v>
      </c>
      <c r="BN89" s="5">
        <f t="shared" si="23"/>
        <v>771.65774948637636</v>
      </c>
      <c r="BO89" s="35">
        <f t="shared" si="24"/>
        <v>1.6843857410279401E-2</v>
      </c>
      <c r="BP89" s="5">
        <f t="shared" si="25"/>
        <v>3321.3999308507732</v>
      </c>
      <c r="BQ89" s="35">
        <f t="shared" si="26"/>
        <v>7.2499999999999995E-2</v>
      </c>
      <c r="BR89" s="5">
        <f t="shared" si="54"/>
        <v>51022.703677634621</v>
      </c>
      <c r="BS89" s="5">
        <f t="shared" si="55"/>
        <v>292794.14147068613</v>
      </c>
      <c r="BT89" s="5">
        <f t="shared" si="27"/>
        <v>548977.29632236576</v>
      </c>
      <c r="BU89" s="5">
        <f t="shared" si="28"/>
        <v>343816.84514832078</v>
      </c>
      <c r="BV89" s="150"/>
      <c r="BW89" s="2">
        <v>84</v>
      </c>
      <c r="BX89" s="118">
        <v>47392</v>
      </c>
      <c r="BY89" s="5">
        <f t="shared" si="56"/>
        <v>547681.49070746836</v>
      </c>
      <c r="BZ89" s="5">
        <f t="shared" si="57"/>
        <v>3991.8149710750954</v>
      </c>
      <c r="CA89" s="5">
        <f t="shared" si="29"/>
        <v>797.00627528152972</v>
      </c>
      <c r="CB89" s="35">
        <f t="shared" si="30"/>
        <v>1.7462841935782691E-2</v>
      </c>
      <c r="CC89" s="5">
        <f t="shared" si="31"/>
        <v>3194.8086957935657</v>
      </c>
      <c r="CD89" s="35">
        <f t="shared" si="32"/>
        <v>7.0000000000000007E-2</v>
      </c>
      <c r="CE89" s="5">
        <f t="shared" si="58"/>
        <v>53115.515567813345</v>
      </c>
      <c r="CF89" s="5">
        <f t="shared" si="59"/>
        <v>282196.9420024947</v>
      </c>
      <c r="CG89" s="5">
        <f t="shared" si="33"/>
        <v>546884.48443218681</v>
      </c>
      <c r="CH89" s="5">
        <f t="shared" si="34"/>
        <v>335312.45757030806</v>
      </c>
    </row>
    <row r="90" spans="9:86" ht="14.25" customHeight="1">
      <c r="I90" s="150"/>
      <c r="J90" s="2">
        <v>85</v>
      </c>
      <c r="K90" s="118">
        <v>47423</v>
      </c>
      <c r="L90" s="5">
        <f t="shared" si="35"/>
        <v>556700.19591238676</v>
      </c>
      <c r="M90" s="5">
        <f t="shared" si="0"/>
        <v>4507.5996243055524</v>
      </c>
      <c r="N90" s="5">
        <f t="shared" si="1"/>
        <v>680.28577740789342</v>
      </c>
      <c r="O90" s="35">
        <f t="shared" si="2"/>
        <v>1.466395986355909E-2</v>
      </c>
      <c r="P90" s="5">
        <f t="shared" si="3"/>
        <v>3827.313846897659</v>
      </c>
      <c r="Q90" s="35">
        <f t="shared" si="4"/>
        <v>8.2500000000000004E-2</v>
      </c>
      <c r="R90" s="5">
        <f t="shared" si="36"/>
        <v>43980.089865020731</v>
      </c>
      <c r="S90" s="5">
        <f t="shared" si="37"/>
        <v>339165.87820095121</v>
      </c>
      <c r="T90" s="5">
        <f t="shared" si="38"/>
        <v>556019.91013497883</v>
      </c>
      <c r="U90" s="5">
        <f t="shared" si="39"/>
        <v>383145.96806597192</v>
      </c>
      <c r="V90" s="150"/>
      <c r="W90" s="2">
        <v>85</v>
      </c>
      <c r="X90" s="118">
        <v>47423</v>
      </c>
      <c r="Y90" s="5">
        <f t="shared" si="40"/>
        <v>554864.5900900038</v>
      </c>
      <c r="Z90" s="5">
        <f t="shared" si="41"/>
        <v>4402.5874432762648</v>
      </c>
      <c r="AA90" s="5">
        <f t="shared" si="5"/>
        <v>703.49017600957268</v>
      </c>
      <c r="AB90" s="35">
        <f t="shared" si="6"/>
        <v>1.5214310415349312E-2</v>
      </c>
      <c r="AC90" s="5">
        <f t="shared" si="7"/>
        <v>3699.0972672666921</v>
      </c>
      <c r="AD90" s="35">
        <f t="shared" si="8"/>
        <v>0.08</v>
      </c>
      <c r="AE90" s="5">
        <f t="shared" si="42"/>
        <v>45838.900086005458</v>
      </c>
      <c r="AF90" s="5">
        <f t="shared" si="43"/>
        <v>328381.03259247722</v>
      </c>
      <c r="AG90" s="5">
        <f t="shared" si="9"/>
        <v>554161.0999139942</v>
      </c>
      <c r="AH90" s="5">
        <f t="shared" si="10"/>
        <v>374219.93267848267</v>
      </c>
      <c r="AI90" s="150"/>
      <c r="AJ90" s="2">
        <v>85</v>
      </c>
      <c r="AK90" s="118">
        <v>47423</v>
      </c>
      <c r="AL90" s="5">
        <f t="shared" si="44"/>
        <v>552966.30767674546</v>
      </c>
      <c r="AM90" s="5">
        <f t="shared" si="45"/>
        <v>4298.4734733542682</v>
      </c>
      <c r="AN90" s="5">
        <f t="shared" si="11"/>
        <v>727.23273627528715</v>
      </c>
      <c r="AO90" s="35">
        <f t="shared" si="12"/>
        <v>1.578178039810154E-2</v>
      </c>
      <c r="AP90" s="5">
        <f t="shared" si="13"/>
        <v>3571.2407370789811</v>
      </c>
      <c r="AQ90" s="35">
        <f t="shared" si="14"/>
        <v>7.7499999999999999E-2</v>
      </c>
      <c r="AR90" s="5">
        <f t="shared" si="46"/>
        <v>47760.92505952972</v>
      </c>
      <c r="AS90" s="5">
        <f t="shared" si="47"/>
        <v>317609.32017558324</v>
      </c>
      <c r="AT90" s="5">
        <f t="shared" si="15"/>
        <v>552239.07494047016</v>
      </c>
      <c r="AU90" s="5">
        <f t="shared" si="16"/>
        <v>365370.24523511296</v>
      </c>
      <c r="AV90" s="150"/>
      <c r="AW90" s="2">
        <v>85</v>
      </c>
      <c r="AX90" s="118">
        <v>47423</v>
      </c>
      <c r="AY90" s="5">
        <f t="shared" si="48"/>
        <v>551004.23242946016</v>
      </c>
      <c r="AZ90" s="5">
        <f t="shared" si="49"/>
        <v>4195.2870513166654</v>
      </c>
      <c r="BA90" s="5">
        <f t="shared" si="17"/>
        <v>751.51059863253977</v>
      </c>
      <c r="BB90" s="35">
        <f t="shared" si="18"/>
        <v>1.6366711275207821E-2</v>
      </c>
      <c r="BC90" s="5">
        <f t="shared" si="19"/>
        <v>3443.7764526841256</v>
      </c>
      <c r="BD90" s="35">
        <f t="shared" si="20"/>
        <v>7.4999999999999997E-2</v>
      </c>
      <c r="BE90" s="5">
        <f t="shared" si="50"/>
        <v>49747.278169172554</v>
      </c>
      <c r="BF90" s="5">
        <f t="shared" si="51"/>
        <v>306852.12119274394</v>
      </c>
      <c r="BG90" s="5">
        <f t="shared" si="21"/>
        <v>550252.72183082765</v>
      </c>
      <c r="BH90" s="5">
        <f t="shared" si="22"/>
        <v>356599.39936191647</v>
      </c>
      <c r="BI90" s="150"/>
      <c r="BJ90" s="2">
        <v>85</v>
      </c>
      <c r="BK90" s="118">
        <v>47423</v>
      </c>
      <c r="BL90" s="5">
        <f t="shared" si="52"/>
        <v>548977.29632236576</v>
      </c>
      <c r="BM90" s="5">
        <f t="shared" si="53"/>
        <v>4093.0576803371496</v>
      </c>
      <c r="BN90" s="5">
        <f t="shared" si="23"/>
        <v>776.31984838952303</v>
      </c>
      <c r="BO90" s="35">
        <f t="shared" si="24"/>
        <v>1.6969441620048181E-2</v>
      </c>
      <c r="BP90" s="5">
        <f t="shared" si="25"/>
        <v>3316.7378319476265</v>
      </c>
      <c r="BQ90" s="35">
        <f t="shared" si="26"/>
        <v>7.2499999999999995E-2</v>
      </c>
      <c r="BR90" s="5">
        <f t="shared" si="54"/>
        <v>51799.023526024146</v>
      </c>
      <c r="BS90" s="5">
        <f t="shared" si="55"/>
        <v>296110.87930263375</v>
      </c>
      <c r="BT90" s="5">
        <f t="shared" si="27"/>
        <v>548200.97647397628</v>
      </c>
      <c r="BU90" s="5">
        <f t="shared" si="28"/>
        <v>347909.90282865788</v>
      </c>
      <c r="BV90" s="150"/>
      <c r="BW90" s="2">
        <v>85</v>
      </c>
      <c r="BX90" s="118">
        <v>47423</v>
      </c>
      <c r="BY90" s="5">
        <f t="shared" si="56"/>
        <v>546884.48443218681</v>
      </c>
      <c r="BZ90" s="5">
        <f t="shared" si="57"/>
        <v>3991.8149710750954</v>
      </c>
      <c r="CA90" s="5">
        <f t="shared" si="29"/>
        <v>801.65547855400564</v>
      </c>
      <c r="CB90" s="35">
        <f t="shared" si="30"/>
        <v>1.759030657568586E-2</v>
      </c>
      <c r="CC90" s="5">
        <f t="shared" si="31"/>
        <v>3190.1594925210898</v>
      </c>
      <c r="CD90" s="35">
        <f t="shared" si="32"/>
        <v>7.0000000000000007E-2</v>
      </c>
      <c r="CE90" s="5">
        <f t="shared" si="58"/>
        <v>53917.171046367352</v>
      </c>
      <c r="CF90" s="5">
        <f t="shared" si="59"/>
        <v>285387.10149501578</v>
      </c>
      <c r="CG90" s="5">
        <f t="shared" si="33"/>
        <v>546082.82895363285</v>
      </c>
      <c r="CH90" s="5">
        <f t="shared" si="34"/>
        <v>339304.27254138316</v>
      </c>
    </row>
    <row r="91" spans="9:86" ht="14.25" customHeight="1">
      <c r="I91" s="150"/>
      <c r="J91" s="2">
        <v>86</v>
      </c>
      <c r="K91" s="118">
        <v>47453</v>
      </c>
      <c r="L91" s="5">
        <f t="shared" si="35"/>
        <v>556019.91013497883</v>
      </c>
      <c r="M91" s="5">
        <f t="shared" si="0"/>
        <v>4507.5996243055524</v>
      </c>
      <c r="N91" s="5">
        <f t="shared" si="1"/>
        <v>684.96274212757316</v>
      </c>
      <c r="O91" s="35">
        <f t="shared" si="2"/>
        <v>1.4782839167639712E-2</v>
      </c>
      <c r="P91" s="5">
        <f t="shared" si="3"/>
        <v>3822.6368821779793</v>
      </c>
      <c r="Q91" s="35">
        <f t="shared" si="4"/>
        <v>8.2500000000000004E-2</v>
      </c>
      <c r="R91" s="5">
        <f t="shared" si="36"/>
        <v>44665.052607148304</v>
      </c>
      <c r="S91" s="5">
        <f t="shared" si="37"/>
        <v>342988.51508312917</v>
      </c>
      <c r="T91" s="5">
        <f t="shared" si="38"/>
        <v>555334.94739285123</v>
      </c>
      <c r="U91" s="5">
        <f t="shared" si="39"/>
        <v>387653.56769027747</v>
      </c>
      <c r="V91" s="150"/>
      <c r="W91" s="2">
        <v>86</v>
      </c>
      <c r="X91" s="118">
        <v>47453</v>
      </c>
      <c r="Y91" s="5">
        <f t="shared" si="40"/>
        <v>554161.0999139942</v>
      </c>
      <c r="Z91" s="5">
        <f t="shared" si="41"/>
        <v>4402.5874432762648</v>
      </c>
      <c r="AA91" s="5">
        <f t="shared" si="5"/>
        <v>708.1801105163031</v>
      </c>
      <c r="AB91" s="35">
        <f t="shared" si="6"/>
        <v>1.5335182003057507E-2</v>
      </c>
      <c r="AC91" s="5">
        <f t="shared" si="7"/>
        <v>3694.4073327599617</v>
      </c>
      <c r="AD91" s="35">
        <f t="shared" si="8"/>
        <v>0.08</v>
      </c>
      <c r="AE91" s="5">
        <f t="shared" si="42"/>
        <v>46547.080196521762</v>
      </c>
      <c r="AF91" s="5">
        <f t="shared" si="43"/>
        <v>332075.43992523721</v>
      </c>
      <c r="AG91" s="5">
        <f t="shared" si="9"/>
        <v>553452.91980347794</v>
      </c>
      <c r="AH91" s="5">
        <f t="shared" si="10"/>
        <v>378622.52012175898</v>
      </c>
      <c r="AI91" s="150"/>
      <c r="AJ91" s="2">
        <v>86</v>
      </c>
      <c r="AK91" s="118">
        <v>47453</v>
      </c>
      <c r="AL91" s="5">
        <f t="shared" si="44"/>
        <v>552239.07494047016</v>
      </c>
      <c r="AM91" s="5">
        <f t="shared" si="45"/>
        <v>4298.4734733542682</v>
      </c>
      <c r="AN91" s="5">
        <f t="shared" si="11"/>
        <v>731.92944769706492</v>
      </c>
      <c r="AO91" s="35">
        <f t="shared" si="12"/>
        <v>1.5904621333272331E-2</v>
      </c>
      <c r="AP91" s="5">
        <f t="shared" si="13"/>
        <v>3566.5440256572033</v>
      </c>
      <c r="AQ91" s="35">
        <f t="shared" si="14"/>
        <v>7.7499999999999999E-2</v>
      </c>
      <c r="AR91" s="5">
        <f t="shared" si="46"/>
        <v>48492.854507226788</v>
      </c>
      <c r="AS91" s="5">
        <f t="shared" si="47"/>
        <v>321175.86420124042</v>
      </c>
      <c r="AT91" s="5">
        <f t="shared" si="15"/>
        <v>551507.14549277315</v>
      </c>
      <c r="AU91" s="5">
        <f t="shared" si="16"/>
        <v>369668.7187084672</v>
      </c>
      <c r="AV91" s="150"/>
      <c r="AW91" s="2">
        <v>86</v>
      </c>
      <c r="AX91" s="118">
        <v>47453</v>
      </c>
      <c r="AY91" s="5">
        <f t="shared" si="48"/>
        <v>550252.72183082765</v>
      </c>
      <c r="AZ91" s="5">
        <f t="shared" si="49"/>
        <v>4195.2870513166654</v>
      </c>
      <c r="BA91" s="5">
        <f t="shared" si="17"/>
        <v>756.20753987399303</v>
      </c>
      <c r="BB91" s="35">
        <f t="shared" si="18"/>
        <v>1.6491495849933882E-2</v>
      </c>
      <c r="BC91" s="5">
        <f t="shared" si="19"/>
        <v>3439.0795114426724</v>
      </c>
      <c r="BD91" s="35">
        <f t="shared" si="20"/>
        <v>7.4999999999999997E-2</v>
      </c>
      <c r="BE91" s="5">
        <f t="shared" si="50"/>
        <v>50503.485709046545</v>
      </c>
      <c r="BF91" s="5">
        <f t="shared" si="51"/>
        <v>310291.20070418663</v>
      </c>
      <c r="BG91" s="5">
        <f t="shared" si="21"/>
        <v>549496.51429095364</v>
      </c>
      <c r="BH91" s="5">
        <f t="shared" si="22"/>
        <v>360794.68641323317</v>
      </c>
      <c r="BI91" s="150"/>
      <c r="BJ91" s="2">
        <v>86</v>
      </c>
      <c r="BK91" s="118">
        <v>47453</v>
      </c>
      <c r="BL91" s="5">
        <f t="shared" si="52"/>
        <v>548200.97647397628</v>
      </c>
      <c r="BM91" s="5">
        <f t="shared" si="53"/>
        <v>4093.0576803371496</v>
      </c>
      <c r="BN91" s="5">
        <f t="shared" si="23"/>
        <v>781.01011414020968</v>
      </c>
      <c r="BO91" s="35">
        <f t="shared" si="24"/>
        <v>1.7096141327518088E-2</v>
      </c>
      <c r="BP91" s="5">
        <f t="shared" si="25"/>
        <v>3312.0475661969399</v>
      </c>
      <c r="BQ91" s="35">
        <f t="shared" si="26"/>
        <v>7.2499999999999995E-2</v>
      </c>
      <c r="BR91" s="5">
        <f t="shared" si="54"/>
        <v>52580.033640164358</v>
      </c>
      <c r="BS91" s="5">
        <f t="shared" si="55"/>
        <v>299422.92686883069</v>
      </c>
      <c r="BT91" s="5">
        <f t="shared" si="27"/>
        <v>547419.96635983605</v>
      </c>
      <c r="BU91" s="5">
        <f t="shared" si="28"/>
        <v>352002.96050899505</v>
      </c>
      <c r="BV91" s="150"/>
      <c r="BW91" s="2">
        <v>86</v>
      </c>
      <c r="BX91" s="118">
        <v>47453</v>
      </c>
      <c r="BY91" s="5">
        <f t="shared" si="56"/>
        <v>546082.82895363285</v>
      </c>
      <c r="BZ91" s="5">
        <f t="shared" si="57"/>
        <v>3991.8149710750954</v>
      </c>
      <c r="CA91" s="5">
        <f t="shared" si="29"/>
        <v>806.33180217890367</v>
      </c>
      <c r="CB91" s="35">
        <f t="shared" si="30"/>
        <v>1.7718890089782367E-2</v>
      </c>
      <c r="CC91" s="5">
        <f t="shared" si="31"/>
        <v>3185.4831688961917</v>
      </c>
      <c r="CD91" s="35">
        <f t="shared" si="32"/>
        <v>7.0000000000000007E-2</v>
      </c>
      <c r="CE91" s="5">
        <f t="shared" si="58"/>
        <v>54723.502848546254</v>
      </c>
      <c r="CF91" s="5">
        <f t="shared" si="59"/>
        <v>288572.58466391196</v>
      </c>
      <c r="CG91" s="5">
        <f t="shared" si="33"/>
        <v>545276.49715145398</v>
      </c>
      <c r="CH91" s="5">
        <f t="shared" si="34"/>
        <v>343296.08751245821</v>
      </c>
    </row>
    <row r="92" spans="9:86" ht="14.25" customHeight="1">
      <c r="I92" s="150"/>
      <c r="J92" s="2">
        <v>87</v>
      </c>
      <c r="K92" s="118">
        <v>47484</v>
      </c>
      <c r="L92" s="5">
        <f t="shared" si="35"/>
        <v>555334.94739285123</v>
      </c>
      <c r="M92" s="5">
        <f t="shared" si="0"/>
        <v>4507.5996243055524</v>
      </c>
      <c r="N92" s="5">
        <f t="shared" si="1"/>
        <v>689.67186097970034</v>
      </c>
      <c r="O92" s="35">
        <f t="shared" si="2"/>
        <v>1.4902830031875895E-2</v>
      </c>
      <c r="P92" s="5">
        <f t="shared" si="3"/>
        <v>3817.9277633258521</v>
      </c>
      <c r="Q92" s="35">
        <f t="shared" si="4"/>
        <v>8.2500000000000004E-2</v>
      </c>
      <c r="R92" s="5">
        <f t="shared" si="36"/>
        <v>45354.724468128006</v>
      </c>
      <c r="S92" s="5">
        <f t="shared" si="37"/>
        <v>346806.44284645503</v>
      </c>
      <c r="T92" s="5">
        <f t="shared" si="38"/>
        <v>554645.27553187148</v>
      </c>
      <c r="U92" s="5">
        <f t="shared" si="39"/>
        <v>392161.16731458303</v>
      </c>
      <c r="V92" s="150"/>
      <c r="W92" s="2">
        <v>87</v>
      </c>
      <c r="X92" s="118">
        <v>47484</v>
      </c>
      <c r="Y92" s="5">
        <f t="shared" si="40"/>
        <v>553452.91980347794</v>
      </c>
      <c r="Z92" s="5">
        <f t="shared" si="41"/>
        <v>4402.5874432762648</v>
      </c>
      <c r="AA92" s="5">
        <f t="shared" si="5"/>
        <v>712.90131125307835</v>
      </c>
      <c r="AB92" s="35">
        <f t="shared" si="6"/>
        <v>1.5457169759036802E-2</v>
      </c>
      <c r="AC92" s="5">
        <f t="shared" si="7"/>
        <v>3689.6861320231865</v>
      </c>
      <c r="AD92" s="35">
        <f t="shared" si="8"/>
        <v>0.08</v>
      </c>
      <c r="AE92" s="5">
        <f t="shared" si="42"/>
        <v>47259.981507774843</v>
      </c>
      <c r="AF92" s="5">
        <f t="shared" si="43"/>
        <v>335765.12605726038</v>
      </c>
      <c r="AG92" s="5">
        <f t="shared" si="9"/>
        <v>552740.01849222486</v>
      </c>
      <c r="AH92" s="5">
        <f t="shared" si="10"/>
        <v>383025.10756503523</v>
      </c>
      <c r="AI92" s="150"/>
      <c r="AJ92" s="2">
        <v>87</v>
      </c>
      <c r="AK92" s="118">
        <v>47484</v>
      </c>
      <c r="AL92" s="5">
        <f t="shared" si="44"/>
        <v>551507.14549277315</v>
      </c>
      <c r="AM92" s="5">
        <f t="shared" si="45"/>
        <v>4298.4734733542682</v>
      </c>
      <c r="AN92" s="5">
        <f t="shared" si="11"/>
        <v>736.65649204677493</v>
      </c>
      <c r="AO92" s="35">
        <f t="shared" si="12"/>
        <v>1.6028582724277929E-2</v>
      </c>
      <c r="AP92" s="5">
        <f t="shared" si="13"/>
        <v>3561.8169813074933</v>
      </c>
      <c r="AQ92" s="35">
        <f t="shared" si="14"/>
        <v>7.7499999999999999E-2</v>
      </c>
      <c r="AR92" s="5">
        <f t="shared" si="46"/>
        <v>49229.51099927356</v>
      </c>
      <c r="AS92" s="5">
        <f t="shared" si="47"/>
        <v>324737.68118254794</v>
      </c>
      <c r="AT92" s="5">
        <f t="shared" si="15"/>
        <v>550770.48900072637</v>
      </c>
      <c r="AU92" s="5">
        <f t="shared" si="16"/>
        <v>373967.19218182151</v>
      </c>
      <c r="AV92" s="150"/>
      <c r="AW92" s="2">
        <v>87</v>
      </c>
      <c r="AX92" s="118">
        <v>47484</v>
      </c>
      <c r="AY92" s="5">
        <f t="shared" si="48"/>
        <v>549496.51429095364</v>
      </c>
      <c r="AZ92" s="5">
        <f t="shared" si="49"/>
        <v>4195.2870513166654</v>
      </c>
      <c r="BA92" s="5">
        <f t="shared" si="17"/>
        <v>760.93383699820561</v>
      </c>
      <c r="BB92" s="35">
        <f t="shared" si="18"/>
        <v>1.6617404854261865E-2</v>
      </c>
      <c r="BC92" s="5">
        <f t="shared" si="19"/>
        <v>3434.3532143184598</v>
      </c>
      <c r="BD92" s="35">
        <f t="shared" si="20"/>
        <v>7.4999999999999997E-2</v>
      </c>
      <c r="BE92" s="5">
        <f t="shared" si="50"/>
        <v>51264.419546044752</v>
      </c>
      <c r="BF92" s="5">
        <f t="shared" si="51"/>
        <v>313725.55391850509</v>
      </c>
      <c r="BG92" s="5">
        <f t="shared" si="21"/>
        <v>548735.58045395545</v>
      </c>
      <c r="BH92" s="5">
        <f t="shared" si="22"/>
        <v>364989.97346454987</v>
      </c>
      <c r="BI92" s="150"/>
      <c r="BJ92" s="2">
        <v>87</v>
      </c>
      <c r="BK92" s="118">
        <v>47484</v>
      </c>
      <c r="BL92" s="5">
        <f t="shared" si="52"/>
        <v>547419.96635983605</v>
      </c>
      <c r="BM92" s="5">
        <f t="shared" si="53"/>
        <v>4093.0576803371496</v>
      </c>
      <c r="BN92" s="5">
        <f t="shared" si="23"/>
        <v>785.72871691314003</v>
      </c>
      <c r="BO92" s="35">
        <f t="shared" si="24"/>
        <v>1.7223969132247316E-2</v>
      </c>
      <c r="BP92" s="5">
        <f t="shared" si="25"/>
        <v>3307.3289634240095</v>
      </c>
      <c r="BQ92" s="35">
        <f t="shared" si="26"/>
        <v>7.2499999999999995E-2</v>
      </c>
      <c r="BR92" s="5">
        <f t="shared" si="54"/>
        <v>53365.762357077496</v>
      </c>
      <c r="BS92" s="5">
        <f t="shared" si="55"/>
        <v>302730.25583225471</v>
      </c>
      <c r="BT92" s="5">
        <f t="shared" si="27"/>
        <v>546634.2376429229</v>
      </c>
      <c r="BU92" s="5">
        <f t="shared" si="28"/>
        <v>356096.01818933222</v>
      </c>
      <c r="BV92" s="150"/>
      <c r="BW92" s="2">
        <v>87</v>
      </c>
      <c r="BX92" s="118">
        <v>47484</v>
      </c>
      <c r="BY92" s="5">
        <f t="shared" si="56"/>
        <v>545276.49715145398</v>
      </c>
      <c r="BZ92" s="5">
        <f t="shared" si="57"/>
        <v>3991.8149710750954</v>
      </c>
      <c r="CA92" s="5">
        <f t="shared" si="29"/>
        <v>811.03540435828018</v>
      </c>
      <c r="CB92" s="35">
        <f t="shared" si="30"/>
        <v>1.7848605071265559E-2</v>
      </c>
      <c r="CC92" s="5">
        <f t="shared" si="31"/>
        <v>3180.7795667168152</v>
      </c>
      <c r="CD92" s="35">
        <f t="shared" si="32"/>
        <v>7.0000000000000007E-2</v>
      </c>
      <c r="CE92" s="5">
        <f t="shared" si="58"/>
        <v>55534.538252904531</v>
      </c>
      <c r="CF92" s="5">
        <f t="shared" si="59"/>
        <v>291753.36423062877</v>
      </c>
      <c r="CG92" s="5">
        <f t="shared" si="33"/>
        <v>544465.46174709569</v>
      </c>
      <c r="CH92" s="5">
        <f t="shared" si="34"/>
        <v>347287.90248353331</v>
      </c>
    </row>
    <row r="93" spans="9:86" ht="14.25" customHeight="1">
      <c r="I93" s="150"/>
      <c r="J93" s="2">
        <v>88</v>
      </c>
      <c r="K93" s="118">
        <v>47515</v>
      </c>
      <c r="L93" s="5">
        <f t="shared" si="35"/>
        <v>554645.27553187148</v>
      </c>
      <c r="M93" s="5">
        <f t="shared" si="0"/>
        <v>4507.5996243055524</v>
      </c>
      <c r="N93" s="5">
        <f t="shared" si="1"/>
        <v>694.41335502393622</v>
      </c>
      <c r="O93" s="35">
        <f t="shared" si="2"/>
        <v>1.5023945263567651E-2</v>
      </c>
      <c r="P93" s="5">
        <f t="shared" si="3"/>
        <v>3813.1862692816162</v>
      </c>
      <c r="Q93" s="35">
        <f t="shared" si="4"/>
        <v>8.2500000000000004E-2</v>
      </c>
      <c r="R93" s="5">
        <f t="shared" si="36"/>
        <v>46049.137823151941</v>
      </c>
      <c r="S93" s="5">
        <f t="shared" si="37"/>
        <v>350619.62911573664</v>
      </c>
      <c r="T93" s="5">
        <f t="shared" si="38"/>
        <v>553950.86217684753</v>
      </c>
      <c r="U93" s="5">
        <f t="shared" si="39"/>
        <v>396668.76693888858</v>
      </c>
      <c r="V93" s="150"/>
      <c r="W93" s="2">
        <v>88</v>
      </c>
      <c r="X93" s="118">
        <v>47515</v>
      </c>
      <c r="Y93" s="5">
        <f t="shared" si="40"/>
        <v>552740.01849222486</v>
      </c>
      <c r="Z93" s="5">
        <f t="shared" si="41"/>
        <v>4402.5874432762648</v>
      </c>
      <c r="AA93" s="5">
        <f t="shared" si="5"/>
        <v>717.6539866614321</v>
      </c>
      <c r="AB93" s="35">
        <f t="shared" si="6"/>
        <v>1.5580286485188378E-2</v>
      </c>
      <c r="AC93" s="5">
        <f t="shared" si="7"/>
        <v>3684.9334566148327</v>
      </c>
      <c r="AD93" s="35">
        <f t="shared" si="8"/>
        <v>0.08</v>
      </c>
      <c r="AE93" s="5">
        <f t="shared" si="42"/>
        <v>47977.635494436276</v>
      </c>
      <c r="AF93" s="5">
        <f t="shared" si="43"/>
        <v>339450.05951387523</v>
      </c>
      <c r="AG93" s="5">
        <f t="shared" si="9"/>
        <v>552022.3645055634</v>
      </c>
      <c r="AH93" s="5">
        <f t="shared" si="10"/>
        <v>387427.69500831148</v>
      </c>
      <c r="AI93" s="150"/>
      <c r="AJ93" s="2">
        <v>88</v>
      </c>
      <c r="AK93" s="118">
        <v>47515</v>
      </c>
      <c r="AL93" s="5">
        <f t="shared" si="44"/>
        <v>550770.48900072637</v>
      </c>
      <c r="AM93" s="5">
        <f t="shared" si="45"/>
        <v>4298.4734733542682</v>
      </c>
      <c r="AN93" s="5">
        <f t="shared" si="11"/>
        <v>741.41406522457692</v>
      </c>
      <c r="AO93" s="35">
        <f t="shared" si="12"/>
        <v>1.6153677367204019E-2</v>
      </c>
      <c r="AP93" s="5">
        <f t="shared" si="13"/>
        <v>3557.0594081296913</v>
      </c>
      <c r="AQ93" s="35">
        <f t="shared" si="14"/>
        <v>7.7499999999999999E-2</v>
      </c>
      <c r="AR93" s="5">
        <f t="shared" si="46"/>
        <v>49970.925064498137</v>
      </c>
      <c r="AS93" s="5">
        <f t="shared" si="47"/>
        <v>328294.74059067765</v>
      </c>
      <c r="AT93" s="5">
        <f t="shared" si="15"/>
        <v>550029.07493550179</v>
      </c>
      <c r="AU93" s="5">
        <f t="shared" si="16"/>
        <v>378265.66565517581</v>
      </c>
      <c r="AV93" s="150"/>
      <c r="AW93" s="2">
        <v>88</v>
      </c>
      <c r="AX93" s="118">
        <v>47515</v>
      </c>
      <c r="AY93" s="5">
        <f t="shared" si="48"/>
        <v>548735.58045395545</v>
      </c>
      <c r="AZ93" s="5">
        <f t="shared" si="49"/>
        <v>4195.2870513166654</v>
      </c>
      <c r="BA93" s="5">
        <f t="shared" si="17"/>
        <v>765.68967347944408</v>
      </c>
      <c r="BB93" s="35">
        <f t="shared" si="18"/>
        <v>1.6744451078153332E-2</v>
      </c>
      <c r="BC93" s="5">
        <f t="shared" si="19"/>
        <v>3429.5973778372213</v>
      </c>
      <c r="BD93" s="35">
        <f t="shared" si="20"/>
        <v>7.4999999999999997E-2</v>
      </c>
      <c r="BE93" s="5">
        <f t="shared" si="50"/>
        <v>52030.109219524194</v>
      </c>
      <c r="BF93" s="5">
        <f t="shared" si="51"/>
        <v>317155.15129634232</v>
      </c>
      <c r="BG93" s="5">
        <f t="shared" si="21"/>
        <v>547969.89078047604</v>
      </c>
      <c r="BH93" s="5">
        <f t="shared" si="22"/>
        <v>369185.26051586651</v>
      </c>
      <c r="BI93" s="150"/>
      <c r="BJ93" s="2">
        <v>88</v>
      </c>
      <c r="BK93" s="118">
        <v>47515</v>
      </c>
      <c r="BL93" s="5">
        <f t="shared" si="52"/>
        <v>546634.2376429229</v>
      </c>
      <c r="BM93" s="5">
        <f t="shared" si="53"/>
        <v>4093.0576803371496</v>
      </c>
      <c r="BN93" s="5">
        <f t="shared" si="23"/>
        <v>790.47582791115701</v>
      </c>
      <c r="BO93" s="35">
        <f t="shared" si="24"/>
        <v>1.7352937817865371E-2</v>
      </c>
      <c r="BP93" s="5">
        <f t="shared" si="25"/>
        <v>3302.5818524259926</v>
      </c>
      <c r="BQ93" s="35">
        <f t="shared" si="26"/>
        <v>7.2499999999999995E-2</v>
      </c>
      <c r="BR93" s="5">
        <f t="shared" si="54"/>
        <v>54156.238184988651</v>
      </c>
      <c r="BS93" s="5">
        <f t="shared" si="55"/>
        <v>306032.83768468071</v>
      </c>
      <c r="BT93" s="5">
        <f t="shared" si="27"/>
        <v>545843.76181501173</v>
      </c>
      <c r="BU93" s="5">
        <f t="shared" si="28"/>
        <v>360189.07586966938</v>
      </c>
      <c r="BV93" s="150"/>
      <c r="BW93" s="2">
        <v>88</v>
      </c>
      <c r="BX93" s="118">
        <v>47515</v>
      </c>
      <c r="BY93" s="5">
        <f t="shared" si="56"/>
        <v>544465.46174709569</v>
      </c>
      <c r="BZ93" s="5">
        <f t="shared" si="57"/>
        <v>3991.8149710750954</v>
      </c>
      <c r="CA93" s="5">
        <f t="shared" si="29"/>
        <v>815.76644421703713</v>
      </c>
      <c r="CB93" s="35">
        <f t="shared" si="30"/>
        <v>1.7979464297317595E-2</v>
      </c>
      <c r="CC93" s="5">
        <f t="shared" si="31"/>
        <v>3176.0485268580583</v>
      </c>
      <c r="CD93" s="35">
        <f t="shared" si="32"/>
        <v>7.0000000000000007E-2</v>
      </c>
      <c r="CE93" s="5">
        <f t="shared" si="58"/>
        <v>56350.304697121566</v>
      </c>
      <c r="CF93" s="5">
        <f t="shared" si="59"/>
        <v>294929.4127574868</v>
      </c>
      <c r="CG93" s="5">
        <f t="shared" si="33"/>
        <v>543649.69530287862</v>
      </c>
      <c r="CH93" s="5">
        <f t="shared" si="34"/>
        <v>351279.71745460836</v>
      </c>
    </row>
    <row r="94" spans="9:86" ht="14.25" customHeight="1">
      <c r="I94" s="150"/>
      <c r="J94" s="2">
        <v>89</v>
      </c>
      <c r="K94" s="118">
        <v>47543</v>
      </c>
      <c r="L94" s="5">
        <f t="shared" si="35"/>
        <v>553950.86217684753</v>
      </c>
      <c r="M94" s="5">
        <f t="shared" si="0"/>
        <v>4507.5996243055524</v>
      </c>
      <c r="N94" s="5">
        <f t="shared" si="1"/>
        <v>699.18744683972545</v>
      </c>
      <c r="O94" s="35">
        <f t="shared" si="2"/>
        <v>1.5146197857885341E-2</v>
      </c>
      <c r="P94" s="5">
        <f t="shared" si="3"/>
        <v>3808.412177465827</v>
      </c>
      <c r="Q94" s="35">
        <f t="shared" si="4"/>
        <v>8.2500000000000004E-2</v>
      </c>
      <c r="R94" s="5">
        <f t="shared" si="36"/>
        <v>46748.325269991663</v>
      </c>
      <c r="S94" s="5">
        <f t="shared" si="37"/>
        <v>354428.04129320243</v>
      </c>
      <c r="T94" s="5">
        <f t="shared" si="38"/>
        <v>553251.67473000777</v>
      </c>
      <c r="U94" s="5">
        <f t="shared" si="39"/>
        <v>401176.36656319408</v>
      </c>
      <c r="V94" s="150"/>
      <c r="W94" s="2">
        <v>89</v>
      </c>
      <c r="X94" s="118">
        <v>47543</v>
      </c>
      <c r="Y94" s="5">
        <f t="shared" si="40"/>
        <v>552022.3645055634</v>
      </c>
      <c r="Z94" s="5">
        <f t="shared" si="41"/>
        <v>4402.5874432762648</v>
      </c>
      <c r="AA94" s="5">
        <f t="shared" si="5"/>
        <v>722.43834657250864</v>
      </c>
      <c r="AB94" s="35">
        <f t="shared" si="6"/>
        <v>1.57045451711635E-2</v>
      </c>
      <c r="AC94" s="5">
        <f t="shared" si="7"/>
        <v>3680.1490967037562</v>
      </c>
      <c r="AD94" s="35">
        <f t="shared" si="8"/>
        <v>0.08</v>
      </c>
      <c r="AE94" s="5">
        <f t="shared" si="42"/>
        <v>48700.073841008787</v>
      </c>
      <c r="AF94" s="5">
        <f t="shared" si="43"/>
        <v>343130.20861057896</v>
      </c>
      <c r="AG94" s="5">
        <f t="shared" si="9"/>
        <v>551299.92615899094</v>
      </c>
      <c r="AH94" s="5">
        <f t="shared" si="10"/>
        <v>391830.28245158773</v>
      </c>
      <c r="AI94" s="150"/>
      <c r="AJ94" s="2">
        <v>89</v>
      </c>
      <c r="AK94" s="118">
        <v>47543</v>
      </c>
      <c r="AL94" s="5">
        <f t="shared" si="44"/>
        <v>550029.07493550179</v>
      </c>
      <c r="AM94" s="5">
        <f t="shared" si="45"/>
        <v>4298.4734733542682</v>
      </c>
      <c r="AN94" s="5">
        <f t="shared" si="11"/>
        <v>746.20236439581913</v>
      </c>
      <c r="AO94" s="35">
        <f t="shared" si="12"/>
        <v>1.6279918245776109E-2</v>
      </c>
      <c r="AP94" s="5">
        <f t="shared" si="13"/>
        <v>3552.2711089584491</v>
      </c>
      <c r="AQ94" s="35">
        <f t="shared" si="14"/>
        <v>7.7499999999999999E-2</v>
      </c>
      <c r="AR94" s="5">
        <f t="shared" si="46"/>
        <v>50717.127428893953</v>
      </c>
      <c r="AS94" s="5">
        <f t="shared" si="47"/>
        <v>331847.01169963612</v>
      </c>
      <c r="AT94" s="5">
        <f t="shared" si="15"/>
        <v>549282.87257110595</v>
      </c>
      <c r="AU94" s="5">
        <f t="shared" si="16"/>
        <v>382564.13912853005</v>
      </c>
      <c r="AV94" s="150"/>
      <c r="AW94" s="2">
        <v>89</v>
      </c>
      <c r="AX94" s="118">
        <v>47543</v>
      </c>
      <c r="AY94" s="5">
        <f t="shared" si="48"/>
        <v>547969.89078047604</v>
      </c>
      <c r="AZ94" s="5">
        <f t="shared" si="49"/>
        <v>4195.2870513166654</v>
      </c>
      <c r="BA94" s="5">
        <f t="shared" si="17"/>
        <v>770.47523393869051</v>
      </c>
      <c r="BB94" s="35">
        <f t="shared" si="18"/>
        <v>1.6872647499109099E-2</v>
      </c>
      <c r="BC94" s="5">
        <f t="shared" si="19"/>
        <v>3424.8118173779749</v>
      </c>
      <c r="BD94" s="35">
        <f t="shared" si="20"/>
        <v>7.4999999999999997E-2</v>
      </c>
      <c r="BE94" s="5">
        <f t="shared" si="50"/>
        <v>52800.584453462885</v>
      </c>
      <c r="BF94" s="5">
        <f t="shared" si="51"/>
        <v>320579.9631137203</v>
      </c>
      <c r="BG94" s="5">
        <f t="shared" si="21"/>
        <v>547199.41554653738</v>
      </c>
      <c r="BH94" s="5">
        <f t="shared" si="22"/>
        <v>373380.54756718315</v>
      </c>
      <c r="BI94" s="150"/>
      <c r="BJ94" s="2">
        <v>89</v>
      </c>
      <c r="BK94" s="118">
        <v>47543</v>
      </c>
      <c r="BL94" s="5">
        <f t="shared" si="52"/>
        <v>545843.76181501173</v>
      </c>
      <c r="BM94" s="5">
        <f t="shared" si="53"/>
        <v>4093.0576803371496</v>
      </c>
      <c r="BN94" s="5">
        <f t="shared" si="23"/>
        <v>795.25161937145367</v>
      </c>
      <c r="BO94" s="35">
        <f t="shared" si="24"/>
        <v>1.7483060355449487E-2</v>
      </c>
      <c r="BP94" s="5">
        <f t="shared" si="25"/>
        <v>3297.8060609656959</v>
      </c>
      <c r="BQ94" s="35">
        <f t="shared" si="26"/>
        <v>7.2499999999999995E-2</v>
      </c>
      <c r="BR94" s="5">
        <f t="shared" si="54"/>
        <v>54951.489804360106</v>
      </c>
      <c r="BS94" s="5">
        <f t="shared" si="55"/>
        <v>309330.6437456464</v>
      </c>
      <c r="BT94" s="5">
        <f t="shared" si="27"/>
        <v>545048.51019564027</v>
      </c>
      <c r="BU94" s="5">
        <f t="shared" si="28"/>
        <v>364282.13355000649</v>
      </c>
      <c r="BV94" s="150"/>
      <c r="BW94" s="2">
        <v>89</v>
      </c>
      <c r="BX94" s="118">
        <v>47543</v>
      </c>
      <c r="BY94" s="5">
        <f t="shared" si="56"/>
        <v>543649.69530287862</v>
      </c>
      <c r="BZ94" s="5">
        <f t="shared" si="57"/>
        <v>3991.8149710750954</v>
      </c>
      <c r="CA94" s="5">
        <f t="shared" si="29"/>
        <v>820.52508180830318</v>
      </c>
      <c r="CB94" s="35">
        <f t="shared" si="30"/>
        <v>1.8111480732485391E-2</v>
      </c>
      <c r="CC94" s="5">
        <f t="shared" si="31"/>
        <v>3171.2898892667922</v>
      </c>
      <c r="CD94" s="35">
        <f t="shared" si="32"/>
        <v>7.0000000000000007E-2</v>
      </c>
      <c r="CE94" s="5">
        <f t="shared" si="58"/>
        <v>57170.829778929867</v>
      </c>
      <c r="CF94" s="5">
        <f t="shared" si="59"/>
        <v>298100.70264675358</v>
      </c>
      <c r="CG94" s="5">
        <f t="shared" si="33"/>
        <v>542829.17022107029</v>
      </c>
      <c r="CH94" s="5">
        <f t="shared" si="34"/>
        <v>355271.53242568346</v>
      </c>
    </row>
    <row r="95" spans="9:86" ht="14.25" customHeight="1">
      <c r="I95" s="150"/>
      <c r="J95" s="2">
        <v>90</v>
      </c>
      <c r="K95" s="118">
        <v>47574</v>
      </c>
      <c r="L95" s="5">
        <f t="shared" si="35"/>
        <v>553251.67473000777</v>
      </c>
      <c r="M95" s="5">
        <f t="shared" si="0"/>
        <v>4507.5996243055524</v>
      </c>
      <c r="N95" s="5">
        <f t="shared" si="1"/>
        <v>703.9943605367489</v>
      </c>
      <c r="O95" s="35">
        <f t="shared" si="2"/>
        <v>1.526960100132306E-2</v>
      </c>
      <c r="P95" s="5">
        <f t="shared" si="3"/>
        <v>3803.6052637688035</v>
      </c>
      <c r="Q95" s="35">
        <f t="shared" si="4"/>
        <v>8.2500000000000004E-2</v>
      </c>
      <c r="R95" s="5">
        <f t="shared" si="36"/>
        <v>47452.319630528415</v>
      </c>
      <c r="S95" s="5">
        <f t="shared" si="37"/>
        <v>358231.64655697125</v>
      </c>
      <c r="T95" s="5">
        <f t="shared" si="38"/>
        <v>552547.68036947097</v>
      </c>
      <c r="U95" s="5">
        <f t="shared" si="39"/>
        <v>405683.96618749964</v>
      </c>
      <c r="V95" s="150"/>
      <c r="W95" s="2">
        <v>90</v>
      </c>
      <c r="X95" s="118">
        <v>47574</v>
      </c>
      <c r="Y95" s="5">
        <f t="shared" si="40"/>
        <v>551299.92615899094</v>
      </c>
      <c r="Z95" s="5">
        <f t="shared" si="41"/>
        <v>4402.5874432762648</v>
      </c>
      <c r="AA95" s="5">
        <f t="shared" si="5"/>
        <v>727.25460221632511</v>
      </c>
      <c r="AB95" s="35">
        <f t="shared" si="6"/>
        <v>1.5829958997816154E-2</v>
      </c>
      <c r="AC95" s="5">
        <f t="shared" si="7"/>
        <v>3675.3328410599397</v>
      </c>
      <c r="AD95" s="35">
        <f t="shared" si="8"/>
        <v>0.08</v>
      </c>
      <c r="AE95" s="5">
        <f t="shared" si="42"/>
        <v>49427.328443225109</v>
      </c>
      <c r="AF95" s="5">
        <f t="shared" si="43"/>
        <v>346805.54145163891</v>
      </c>
      <c r="AG95" s="5">
        <f t="shared" si="9"/>
        <v>550572.67155677464</v>
      </c>
      <c r="AH95" s="5">
        <f t="shared" si="10"/>
        <v>396232.86989486404</v>
      </c>
      <c r="AI95" s="150"/>
      <c r="AJ95" s="2">
        <v>90</v>
      </c>
      <c r="AK95" s="118">
        <v>47574</v>
      </c>
      <c r="AL95" s="5">
        <f t="shared" si="44"/>
        <v>549282.87257110595</v>
      </c>
      <c r="AM95" s="5">
        <f t="shared" si="45"/>
        <v>4298.4734733542682</v>
      </c>
      <c r="AN95" s="5">
        <f t="shared" si="11"/>
        <v>751.0215879992088</v>
      </c>
      <c r="AO95" s="35">
        <f t="shared" si="12"/>
        <v>1.6407318534811671E-2</v>
      </c>
      <c r="AP95" s="5">
        <f t="shared" si="13"/>
        <v>3547.4518853550594</v>
      </c>
      <c r="AQ95" s="35">
        <f t="shared" si="14"/>
        <v>7.7499999999999999E-2</v>
      </c>
      <c r="AR95" s="5">
        <f t="shared" si="46"/>
        <v>51468.149016893163</v>
      </c>
      <c r="AS95" s="5">
        <f t="shared" si="47"/>
        <v>335394.46358499117</v>
      </c>
      <c r="AT95" s="5">
        <f t="shared" si="15"/>
        <v>548531.85098310676</v>
      </c>
      <c r="AU95" s="5">
        <f t="shared" si="16"/>
        <v>386862.61260188435</v>
      </c>
      <c r="AV95" s="150"/>
      <c r="AW95" s="2">
        <v>90</v>
      </c>
      <c r="AX95" s="118">
        <v>47574</v>
      </c>
      <c r="AY95" s="5">
        <f t="shared" si="48"/>
        <v>547199.41554653738</v>
      </c>
      <c r="AZ95" s="5">
        <f t="shared" si="49"/>
        <v>4195.2870513166654</v>
      </c>
      <c r="BA95" s="5">
        <f t="shared" si="17"/>
        <v>775.29070415080696</v>
      </c>
      <c r="BB95" s="35">
        <f t="shared" si="18"/>
        <v>1.7002007285620818E-2</v>
      </c>
      <c r="BC95" s="5">
        <f t="shared" si="19"/>
        <v>3419.9963471658584</v>
      </c>
      <c r="BD95" s="35">
        <f t="shared" si="20"/>
        <v>7.4999999999999997E-2</v>
      </c>
      <c r="BE95" s="5">
        <f t="shared" si="50"/>
        <v>53575.875157613693</v>
      </c>
      <c r="BF95" s="5">
        <f t="shared" si="51"/>
        <v>323999.95946088614</v>
      </c>
      <c r="BG95" s="5">
        <f t="shared" si="21"/>
        <v>546424.12484238658</v>
      </c>
      <c r="BH95" s="5">
        <f t="shared" si="22"/>
        <v>377575.83461849985</v>
      </c>
      <c r="BI95" s="150"/>
      <c r="BJ95" s="2">
        <v>90</v>
      </c>
      <c r="BK95" s="118">
        <v>47574</v>
      </c>
      <c r="BL95" s="5">
        <f t="shared" si="52"/>
        <v>545048.51019564027</v>
      </c>
      <c r="BM95" s="5">
        <f t="shared" si="53"/>
        <v>4093.0576803371496</v>
      </c>
      <c r="BN95" s="5">
        <f t="shared" si="23"/>
        <v>800.05626457182325</v>
      </c>
      <c r="BO95" s="35">
        <f t="shared" si="24"/>
        <v>1.7614349906975808E-2</v>
      </c>
      <c r="BP95" s="5">
        <f t="shared" si="25"/>
        <v>3293.0014157653263</v>
      </c>
      <c r="BQ95" s="35">
        <f t="shared" si="26"/>
        <v>7.2499999999999995E-2</v>
      </c>
      <c r="BR95" s="5">
        <f t="shared" si="54"/>
        <v>55751.54606893193</v>
      </c>
      <c r="BS95" s="5">
        <f t="shared" si="55"/>
        <v>312623.64516141172</v>
      </c>
      <c r="BT95" s="5">
        <f t="shared" si="27"/>
        <v>544248.45393106842</v>
      </c>
      <c r="BU95" s="5">
        <f t="shared" si="28"/>
        <v>368375.19123034365</v>
      </c>
      <c r="BV95" s="150"/>
      <c r="BW95" s="2">
        <v>90</v>
      </c>
      <c r="BX95" s="118">
        <v>47574</v>
      </c>
      <c r="BY95" s="5">
        <f t="shared" si="56"/>
        <v>542829.17022107029</v>
      </c>
      <c r="BZ95" s="5">
        <f t="shared" si="57"/>
        <v>3991.8149710750954</v>
      </c>
      <c r="CA95" s="5">
        <f t="shared" si="29"/>
        <v>825.31147811885194</v>
      </c>
      <c r="CB95" s="35">
        <f t="shared" si="30"/>
        <v>1.8244667532131463E-2</v>
      </c>
      <c r="CC95" s="5">
        <f t="shared" si="31"/>
        <v>3166.5034929562435</v>
      </c>
      <c r="CD95" s="35">
        <f t="shared" si="32"/>
        <v>7.0000000000000007E-2</v>
      </c>
      <c r="CE95" s="5">
        <f t="shared" si="58"/>
        <v>57996.141257048715</v>
      </c>
      <c r="CF95" s="5">
        <f t="shared" si="59"/>
        <v>301267.2061397098</v>
      </c>
      <c r="CG95" s="5">
        <f t="shared" si="33"/>
        <v>542003.85874295142</v>
      </c>
      <c r="CH95" s="5">
        <f t="shared" si="34"/>
        <v>359263.3473967585</v>
      </c>
    </row>
    <row r="96" spans="9:86" ht="14.25" customHeight="1">
      <c r="I96" s="150"/>
      <c r="J96" s="2">
        <v>91</v>
      </c>
      <c r="K96" s="118">
        <v>47604</v>
      </c>
      <c r="L96" s="5">
        <f t="shared" si="35"/>
        <v>552547.68036947097</v>
      </c>
      <c r="M96" s="5">
        <f t="shared" si="0"/>
        <v>4507.5996243055524</v>
      </c>
      <c r="N96" s="5">
        <f t="shared" si="1"/>
        <v>708.83432176543965</v>
      </c>
      <c r="O96" s="35">
        <f t="shared" si="2"/>
        <v>1.5394168075228507E-2</v>
      </c>
      <c r="P96" s="5">
        <f t="shared" si="3"/>
        <v>3798.7653025401128</v>
      </c>
      <c r="Q96" s="35">
        <f t="shared" si="4"/>
        <v>8.2500000000000004E-2</v>
      </c>
      <c r="R96" s="5">
        <f t="shared" si="36"/>
        <v>48161.153952293855</v>
      </c>
      <c r="S96" s="5">
        <f t="shared" si="37"/>
        <v>362030.41185951134</v>
      </c>
      <c r="T96" s="5">
        <f t="shared" si="38"/>
        <v>551838.84604770551</v>
      </c>
      <c r="U96" s="5">
        <f t="shared" si="39"/>
        <v>410191.56581180519</v>
      </c>
      <c r="V96" s="150"/>
      <c r="W96" s="2">
        <v>91</v>
      </c>
      <c r="X96" s="118">
        <v>47604</v>
      </c>
      <c r="Y96" s="5">
        <f t="shared" si="40"/>
        <v>550572.67155677464</v>
      </c>
      <c r="Z96" s="5">
        <f t="shared" si="41"/>
        <v>4402.5874432762648</v>
      </c>
      <c r="AA96" s="5">
        <f t="shared" si="5"/>
        <v>732.10296623110025</v>
      </c>
      <c r="AB96" s="35">
        <f t="shared" si="6"/>
        <v>1.5956541340732485E-2</v>
      </c>
      <c r="AC96" s="5">
        <f t="shared" si="7"/>
        <v>3670.4844770451646</v>
      </c>
      <c r="AD96" s="35">
        <f t="shared" si="8"/>
        <v>0.08</v>
      </c>
      <c r="AE96" s="5">
        <f t="shared" si="42"/>
        <v>50159.431409456207</v>
      </c>
      <c r="AF96" s="5">
        <f t="shared" si="43"/>
        <v>350476.0259286841</v>
      </c>
      <c r="AG96" s="5">
        <f t="shared" si="9"/>
        <v>549840.56859054358</v>
      </c>
      <c r="AH96" s="5">
        <f t="shared" si="10"/>
        <v>400635.45733814029</v>
      </c>
      <c r="AI96" s="150"/>
      <c r="AJ96" s="2">
        <v>91</v>
      </c>
      <c r="AK96" s="118">
        <v>47604</v>
      </c>
      <c r="AL96" s="5">
        <f t="shared" si="44"/>
        <v>548531.85098310676</v>
      </c>
      <c r="AM96" s="5">
        <f t="shared" si="45"/>
        <v>4298.4734733542682</v>
      </c>
      <c r="AN96" s="5">
        <f t="shared" si="11"/>
        <v>755.87193575503716</v>
      </c>
      <c r="AO96" s="35">
        <f t="shared" si="12"/>
        <v>1.6535891603748985E-2</v>
      </c>
      <c r="AP96" s="5">
        <f t="shared" si="13"/>
        <v>3542.6015375992311</v>
      </c>
      <c r="AQ96" s="35">
        <f t="shared" si="14"/>
        <v>7.7499999999999999E-2</v>
      </c>
      <c r="AR96" s="5">
        <f t="shared" si="46"/>
        <v>52224.020952648199</v>
      </c>
      <c r="AS96" s="5">
        <f t="shared" si="47"/>
        <v>338937.0651225904</v>
      </c>
      <c r="AT96" s="5">
        <f t="shared" si="15"/>
        <v>547775.97904735175</v>
      </c>
      <c r="AU96" s="5">
        <f t="shared" si="16"/>
        <v>391161.08607523859</v>
      </c>
      <c r="AV96" s="150"/>
      <c r="AW96" s="2">
        <v>91</v>
      </c>
      <c r="AX96" s="118">
        <v>47604</v>
      </c>
      <c r="AY96" s="5">
        <f t="shared" si="48"/>
        <v>546424.12484238658</v>
      </c>
      <c r="AZ96" s="5">
        <f t="shared" si="49"/>
        <v>4195.2870513166654</v>
      </c>
      <c r="BA96" s="5">
        <f t="shared" si="17"/>
        <v>780.13627105174965</v>
      </c>
      <c r="BB96" s="35">
        <f t="shared" si="18"/>
        <v>1.7132543800699347E-2</v>
      </c>
      <c r="BC96" s="5">
        <f t="shared" si="19"/>
        <v>3415.1507802649157</v>
      </c>
      <c r="BD96" s="35">
        <f t="shared" si="20"/>
        <v>7.4999999999999997E-2</v>
      </c>
      <c r="BE96" s="5">
        <f t="shared" si="50"/>
        <v>54356.011428665443</v>
      </c>
      <c r="BF96" s="5">
        <f t="shared" si="51"/>
        <v>327415.11024115107</v>
      </c>
      <c r="BG96" s="5">
        <f t="shared" si="21"/>
        <v>545643.98857133486</v>
      </c>
      <c r="BH96" s="5">
        <f t="shared" si="22"/>
        <v>381771.12166981649</v>
      </c>
      <c r="BI96" s="150"/>
      <c r="BJ96" s="2">
        <v>91</v>
      </c>
      <c r="BK96" s="118">
        <v>47604</v>
      </c>
      <c r="BL96" s="5">
        <f t="shared" si="52"/>
        <v>544248.45393106842</v>
      </c>
      <c r="BM96" s="5">
        <f t="shared" si="53"/>
        <v>4093.0576803371496</v>
      </c>
      <c r="BN96" s="5">
        <f t="shared" si="23"/>
        <v>804.88993783694468</v>
      </c>
      <c r="BO96" s="35">
        <f t="shared" si="24"/>
        <v>1.7746819828847238E-2</v>
      </c>
      <c r="BP96" s="5">
        <f t="shared" si="25"/>
        <v>3288.1677425002049</v>
      </c>
      <c r="BQ96" s="35">
        <f t="shared" si="26"/>
        <v>7.2499999999999995E-2</v>
      </c>
      <c r="BR96" s="5">
        <f t="shared" si="54"/>
        <v>56556.436006768876</v>
      </c>
      <c r="BS96" s="5">
        <f t="shared" si="55"/>
        <v>315911.81290391192</v>
      </c>
      <c r="BT96" s="5">
        <f t="shared" si="27"/>
        <v>543443.56399323151</v>
      </c>
      <c r="BU96" s="5">
        <f t="shared" si="28"/>
        <v>372468.24891068082</v>
      </c>
      <c r="BV96" s="150"/>
      <c r="BW96" s="2">
        <v>91</v>
      </c>
      <c r="BX96" s="118">
        <v>47604</v>
      </c>
      <c r="BY96" s="5">
        <f t="shared" si="56"/>
        <v>542003.85874295142</v>
      </c>
      <c r="BZ96" s="5">
        <f t="shared" si="57"/>
        <v>3991.8149710750954</v>
      </c>
      <c r="CA96" s="5">
        <f t="shared" si="29"/>
        <v>830.12579507454529</v>
      </c>
      <c r="CB96" s="35">
        <f t="shared" si="30"/>
        <v>1.8379038045961308E-2</v>
      </c>
      <c r="CC96" s="5">
        <f t="shared" si="31"/>
        <v>3161.6891760005501</v>
      </c>
      <c r="CD96" s="35">
        <f t="shared" si="32"/>
        <v>7.0000000000000007E-2</v>
      </c>
      <c r="CE96" s="5">
        <f t="shared" si="58"/>
        <v>58826.267052123258</v>
      </c>
      <c r="CF96" s="5">
        <f t="shared" si="59"/>
        <v>304428.89531571034</v>
      </c>
      <c r="CG96" s="5">
        <f t="shared" si="33"/>
        <v>541173.73294787691</v>
      </c>
      <c r="CH96" s="5">
        <f t="shared" si="34"/>
        <v>363255.1623678336</v>
      </c>
    </row>
    <row r="97" spans="9:86" ht="14.25" customHeight="1">
      <c r="I97" s="150"/>
      <c r="J97" s="2">
        <v>92</v>
      </c>
      <c r="K97" s="118">
        <v>47635</v>
      </c>
      <c r="L97" s="5">
        <f t="shared" si="35"/>
        <v>551838.84604770551</v>
      </c>
      <c r="M97" s="5">
        <f t="shared" si="0"/>
        <v>4507.5996243055524</v>
      </c>
      <c r="N97" s="5">
        <f t="shared" si="1"/>
        <v>713.70755772757684</v>
      </c>
      <c r="O97" s="35">
        <f t="shared" si="2"/>
        <v>1.5519912659411687E-2</v>
      </c>
      <c r="P97" s="5">
        <f t="shared" si="3"/>
        <v>3793.8920665779756</v>
      </c>
      <c r="Q97" s="35">
        <f t="shared" si="4"/>
        <v>8.2500000000000004E-2</v>
      </c>
      <c r="R97" s="5">
        <f t="shared" si="36"/>
        <v>48874.86151002143</v>
      </c>
      <c r="S97" s="5">
        <f t="shared" si="37"/>
        <v>365824.30392608931</v>
      </c>
      <c r="T97" s="5">
        <f t="shared" si="38"/>
        <v>551125.13848997792</v>
      </c>
      <c r="U97" s="5">
        <f t="shared" si="39"/>
        <v>414699.16543611075</v>
      </c>
      <c r="V97" s="150"/>
      <c r="W97" s="2">
        <v>92</v>
      </c>
      <c r="X97" s="118">
        <v>47635</v>
      </c>
      <c r="Y97" s="5">
        <f t="shared" si="40"/>
        <v>549840.56859054358</v>
      </c>
      <c r="Z97" s="5">
        <f t="shared" si="41"/>
        <v>4402.5874432762648</v>
      </c>
      <c r="AA97" s="5">
        <f t="shared" si="5"/>
        <v>736.9836526726408</v>
      </c>
      <c r="AB97" s="35">
        <f t="shared" si="6"/>
        <v>1.6084305773838802E-2</v>
      </c>
      <c r="AC97" s="5">
        <f t="shared" si="7"/>
        <v>3665.603790603624</v>
      </c>
      <c r="AD97" s="35">
        <f t="shared" si="8"/>
        <v>0.08</v>
      </c>
      <c r="AE97" s="5">
        <f t="shared" si="42"/>
        <v>50896.41506212885</v>
      </c>
      <c r="AF97" s="5">
        <f t="shared" si="43"/>
        <v>354141.62971928774</v>
      </c>
      <c r="AG97" s="5">
        <f t="shared" si="9"/>
        <v>549103.58493787097</v>
      </c>
      <c r="AH97" s="5">
        <f t="shared" si="10"/>
        <v>405038.0447814166</v>
      </c>
      <c r="AI97" s="150"/>
      <c r="AJ97" s="2">
        <v>92</v>
      </c>
      <c r="AK97" s="118">
        <v>47635</v>
      </c>
      <c r="AL97" s="5">
        <f t="shared" si="44"/>
        <v>547775.97904735175</v>
      </c>
      <c r="AM97" s="5">
        <f t="shared" si="45"/>
        <v>4298.4734733542682</v>
      </c>
      <c r="AN97" s="5">
        <f t="shared" si="11"/>
        <v>760.75360867345489</v>
      </c>
      <c r="AO97" s="35">
        <f t="shared" si="12"/>
        <v>1.66656510202546E-2</v>
      </c>
      <c r="AP97" s="5">
        <f t="shared" si="13"/>
        <v>3537.7198646808133</v>
      </c>
      <c r="AQ97" s="35">
        <f t="shared" si="14"/>
        <v>7.7499999999999999E-2</v>
      </c>
      <c r="AR97" s="5">
        <f t="shared" si="46"/>
        <v>52984.774561321654</v>
      </c>
      <c r="AS97" s="5">
        <f t="shared" si="47"/>
        <v>342474.78498727124</v>
      </c>
      <c r="AT97" s="5">
        <f t="shared" si="15"/>
        <v>547015.22543867829</v>
      </c>
      <c r="AU97" s="5">
        <f t="shared" si="16"/>
        <v>395459.55954859289</v>
      </c>
      <c r="AV97" s="150"/>
      <c r="AW97" s="2">
        <v>92</v>
      </c>
      <c r="AX97" s="118">
        <v>47635</v>
      </c>
      <c r="AY97" s="5">
        <f t="shared" si="48"/>
        <v>545643.98857133486</v>
      </c>
      <c r="AZ97" s="5">
        <f t="shared" si="49"/>
        <v>4195.2870513166654</v>
      </c>
      <c r="BA97" s="5">
        <f t="shared" si="17"/>
        <v>785.01212274582258</v>
      </c>
      <c r="BB97" s="35">
        <f t="shared" si="18"/>
        <v>1.7264270605481667E-2</v>
      </c>
      <c r="BC97" s="5">
        <f t="shared" si="19"/>
        <v>3410.2749285708428</v>
      </c>
      <c r="BD97" s="35">
        <f t="shared" si="20"/>
        <v>7.4999999999999997E-2</v>
      </c>
      <c r="BE97" s="5">
        <f t="shared" si="50"/>
        <v>55141.023551411265</v>
      </c>
      <c r="BF97" s="5">
        <f t="shared" si="51"/>
        <v>330825.38516972191</v>
      </c>
      <c r="BG97" s="5">
        <f t="shared" si="21"/>
        <v>544858.976448589</v>
      </c>
      <c r="BH97" s="5">
        <f t="shared" si="22"/>
        <v>385966.40872113319</v>
      </c>
      <c r="BI97" s="150"/>
      <c r="BJ97" s="2">
        <v>92</v>
      </c>
      <c r="BK97" s="118">
        <v>47635</v>
      </c>
      <c r="BL97" s="5">
        <f t="shared" si="52"/>
        <v>543443.56399323151</v>
      </c>
      <c r="BM97" s="5">
        <f t="shared" si="53"/>
        <v>4093.0576803371496</v>
      </c>
      <c r="BN97" s="5">
        <f t="shared" si="23"/>
        <v>809.75281454470905</v>
      </c>
      <c r="BO97" s="35">
        <f t="shared" si="24"/>
        <v>1.7880483675499988E-2</v>
      </c>
      <c r="BP97" s="5">
        <f t="shared" si="25"/>
        <v>3283.3048657924405</v>
      </c>
      <c r="BQ97" s="35">
        <f t="shared" si="26"/>
        <v>7.2499999999999995E-2</v>
      </c>
      <c r="BR97" s="5">
        <f t="shared" si="54"/>
        <v>57366.188821313583</v>
      </c>
      <c r="BS97" s="5">
        <f t="shared" si="55"/>
        <v>319195.11776970437</v>
      </c>
      <c r="BT97" s="5">
        <f t="shared" si="27"/>
        <v>542633.8111786868</v>
      </c>
      <c r="BU97" s="5">
        <f t="shared" si="28"/>
        <v>376561.30659101799</v>
      </c>
      <c r="BV97" s="150"/>
      <c r="BW97" s="2">
        <v>92</v>
      </c>
      <c r="BX97" s="118">
        <v>47635</v>
      </c>
      <c r="BY97" s="5">
        <f t="shared" si="56"/>
        <v>541173.73294787691</v>
      </c>
      <c r="BZ97" s="5">
        <f t="shared" si="57"/>
        <v>3991.8149710750954</v>
      </c>
      <c r="CA97" s="5">
        <f t="shared" si="29"/>
        <v>834.96819554581316</v>
      </c>
      <c r="CB97" s="35">
        <f t="shared" si="30"/>
        <v>1.8514605821629549E-2</v>
      </c>
      <c r="CC97" s="5">
        <f t="shared" si="31"/>
        <v>3156.8467755292822</v>
      </c>
      <c r="CD97" s="35">
        <f t="shared" si="32"/>
        <v>7.0000000000000007E-2</v>
      </c>
      <c r="CE97" s="5">
        <f t="shared" si="58"/>
        <v>59661.235247669072</v>
      </c>
      <c r="CF97" s="5">
        <f t="shared" si="59"/>
        <v>307585.7420912396</v>
      </c>
      <c r="CG97" s="5">
        <f t="shared" si="33"/>
        <v>540338.76475233107</v>
      </c>
      <c r="CH97" s="5">
        <f t="shared" si="34"/>
        <v>367246.97733890871</v>
      </c>
    </row>
    <row r="98" spans="9:86" ht="14.25" customHeight="1">
      <c r="I98" s="150"/>
      <c r="J98" s="2">
        <v>93</v>
      </c>
      <c r="K98" s="118">
        <v>47665</v>
      </c>
      <c r="L98" s="5">
        <f t="shared" si="35"/>
        <v>551125.13848997792</v>
      </c>
      <c r="M98" s="5">
        <f t="shared" si="0"/>
        <v>4507.5996243055524</v>
      </c>
      <c r="N98" s="5">
        <f t="shared" si="1"/>
        <v>718.61429718695399</v>
      </c>
      <c r="O98" s="35">
        <f t="shared" si="2"/>
        <v>1.5646848535834409E-2</v>
      </c>
      <c r="P98" s="5">
        <f t="shared" si="3"/>
        <v>3788.9853271185984</v>
      </c>
      <c r="Q98" s="35">
        <f t="shared" si="4"/>
        <v>8.2500000000000004E-2</v>
      </c>
      <c r="R98" s="5">
        <f t="shared" si="36"/>
        <v>49593.475807208386</v>
      </c>
      <c r="S98" s="5">
        <f t="shared" si="37"/>
        <v>369613.28925320791</v>
      </c>
      <c r="T98" s="5">
        <f t="shared" si="38"/>
        <v>550406.52419279097</v>
      </c>
      <c r="U98" s="5">
        <f t="shared" si="39"/>
        <v>419206.76506041631</v>
      </c>
      <c r="V98" s="150"/>
      <c r="W98" s="2">
        <v>93</v>
      </c>
      <c r="X98" s="118">
        <v>47665</v>
      </c>
      <c r="Y98" s="5">
        <f t="shared" si="40"/>
        <v>549103.58493787097</v>
      </c>
      <c r="Z98" s="5">
        <f t="shared" si="41"/>
        <v>4402.5874432762648</v>
      </c>
      <c r="AA98" s="5">
        <f t="shared" si="5"/>
        <v>741.8968770237916</v>
      </c>
      <c r="AB98" s="35">
        <f t="shared" si="6"/>
        <v>1.6213266073090406E-2</v>
      </c>
      <c r="AC98" s="5">
        <f t="shared" si="7"/>
        <v>3660.6905662524732</v>
      </c>
      <c r="AD98" s="35">
        <f t="shared" si="8"/>
        <v>0.08</v>
      </c>
      <c r="AE98" s="5">
        <f t="shared" si="42"/>
        <v>51638.311939152642</v>
      </c>
      <c r="AF98" s="5">
        <f t="shared" si="43"/>
        <v>357802.32028554019</v>
      </c>
      <c r="AG98" s="5">
        <f t="shared" si="9"/>
        <v>548361.68806084723</v>
      </c>
      <c r="AH98" s="5">
        <f t="shared" si="10"/>
        <v>409440.63222469285</v>
      </c>
      <c r="AI98" s="150"/>
      <c r="AJ98" s="2">
        <v>93</v>
      </c>
      <c r="AK98" s="118">
        <v>47665</v>
      </c>
      <c r="AL98" s="5">
        <f t="shared" si="44"/>
        <v>547015.22543867829</v>
      </c>
      <c r="AM98" s="5">
        <f t="shared" si="45"/>
        <v>4298.4734733542682</v>
      </c>
      <c r="AN98" s="5">
        <f t="shared" si="11"/>
        <v>765.66680906280408</v>
      </c>
      <c r="AO98" s="35">
        <f t="shared" si="12"/>
        <v>1.6796610553911621E-2</v>
      </c>
      <c r="AP98" s="5">
        <f t="shared" si="13"/>
        <v>3532.8066642914641</v>
      </c>
      <c r="AQ98" s="35">
        <f t="shared" si="14"/>
        <v>7.7499999999999999E-2</v>
      </c>
      <c r="AR98" s="5">
        <f t="shared" si="46"/>
        <v>53750.441370384455</v>
      </c>
      <c r="AS98" s="5">
        <f t="shared" si="47"/>
        <v>346007.59165156272</v>
      </c>
      <c r="AT98" s="5">
        <f t="shared" si="15"/>
        <v>546249.55862961547</v>
      </c>
      <c r="AU98" s="5">
        <f t="shared" si="16"/>
        <v>399758.03302194719</v>
      </c>
      <c r="AV98" s="150"/>
      <c r="AW98" s="2">
        <v>93</v>
      </c>
      <c r="AX98" s="118">
        <v>47665</v>
      </c>
      <c r="AY98" s="5">
        <f t="shared" si="48"/>
        <v>544858.976448589</v>
      </c>
      <c r="AZ98" s="5">
        <f t="shared" si="49"/>
        <v>4195.2870513166654</v>
      </c>
      <c r="BA98" s="5">
        <f t="shared" si="17"/>
        <v>789.91844851298447</v>
      </c>
      <c r="BB98" s="35">
        <f t="shared" si="18"/>
        <v>1.7397201462918767E-2</v>
      </c>
      <c r="BC98" s="5">
        <f t="shared" si="19"/>
        <v>3405.3686028036809</v>
      </c>
      <c r="BD98" s="35">
        <f t="shared" si="20"/>
        <v>7.4999999999999997E-2</v>
      </c>
      <c r="BE98" s="5">
        <f t="shared" si="50"/>
        <v>55930.941999924253</v>
      </c>
      <c r="BF98" s="5">
        <f t="shared" si="51"/>
        <v>334230.75377252558</v>
      </c>
      <c r="BG98" s="5">
        <f t="shared" si="21"/>
        <v>544069.05800007598</v>
      </c>
      <c r="BH98" s="5">
        <f t="shared" si="22"/>
        <v>390161.69577244984</v>
      </c>
      <c r="BI98" s="150"/>
      <c r="BJ98" s="2">
        <v>93</v>
      </c>
      <c r="BK98" s="118">
        <v>47665</v>
      </c>
      <c r="BL98" s="5">
        <f t="shared" si="52"/>
        <v>542633.8111786868</v>
      </c>
      <c r="BM98" s="5">
        <f t="shared" si="53"/>
        <v>4093.0576803371496</v>
      </c>
      <c r="BN98" s="5">
        <f t="shared" si="23"/>
        <v>814.64507113258378</v>
      </c>
      <c r="BO98" s="35">
        <f t="shared" si="24"/>
        <v>1.8015355203090909E-2</v>
      </c>
      <c r="BP98" s="5">
        <f t="shared" si="25"/>
        <v>3278.4126092045658</v>
      </c>
      <c r="BQ98" s="35">
        <f t="shared" si="26"/>
        <v>7.2499999999999995E-2</v>
      </c>
      <c r="BR98" s="5">
        <f t="shared" si="54"/>
        <v>58180.833892446164</v>
      </c>
      <c r="BS98" s="5">
        <f t="shared" si="55"/>
        <v>322473.53037890897</v>
      </c>
      <c r="BT98" s="5">
        <f t="shared" si="27"/>
        <v>541819.16610755422</v>
      </c>
      <c r="BU98" s="5">
        <f t="shared" si="28"/>
        <v>380654.36427135515</v>
      </c>
      <c r="BV98" s="150"/>
      <c r="BW98" s="2">
        <v>93</v>
      </c>
      <c r="BX98" s="118">
        <v>47665</v>
      </c>
      <c r="BY98" s="5">
        <f t="shared" si="56"/>
        <v>540338.76475233107</v>
      </c>
      <c r="BZ98" s="5">
        <f t="shared" si="57"/>
        <v>3991.8149710750954</v>
      </c>
      <c r="CA98" s="5">
        <f t="shared" si="29"/>
        <v>839.83884335316407</v>
      </c>
      <c r="CB98" s="35">
        <f t="shared" si="30"/>
        <v>1.8651384608426785E-2</v>
      </c>
      <c r="CC98" s="5">
        <f t="shared" si="31"/>
        <v>3151.9761277219313</v>
      </c>
      <c r="CD98" s="35">
        <f t="shared" si="32"/>
        <v>7.0000000000000007E-2</v>
      </c>
      <c r="CE98" s="5">
        <f t="shared" si="58"/>
        <v>60501.074091022238</v>
      </c>
      <c r="CF98" s="5">
        <f t="shared" si="59"/>
        <v>310737.71821896156</v>
      </c>
      <c r="CG98" s="5">
        <f t="shared" si="33"/>
        <v>539498.92590897786</v>
      </c>
      <c r="CH98" s="5">
        <f t="shared" si="34"/>
        <v>371238.79230998381</v>
      </c>
    </row>
    <row r="99" spans="9:86" ht="14.25" customHeight="1">
      <c r="I99" s="150"/>
      <c r="J99" s="2">
        <v>94</v>
      </c>
      <c r="K99" s="118">
        <v>47696</v>
      </c>
      <c r="L99" s="5">
        <f t="shared" si="35"/>
        <v>550406.52419279097</v>
      </c>
      <c r="M99" s="5">
        <f t="shared" si="0"/>
        <v>4507.5996243055524</v>
      </c>
      <c r="N99" s="5">
        <f t="shared" si="1"/>
        <v>723.55477048011471</v>
      </c>
      <c r="O99" s="35">
        <f t="shared" si="2"/>
        <v>1.5774989692382536E-2</v>
      </c>
      <c r="P99" s="5">
        <f t="shared" si="3"/>
        <v>3784.0448538254377</v>
      </c>
      <c r="Q99" s="35">
        <f t="shared" si="4"/>
        <v>8.2500000000000004E-2</v>
      </c>
      <c r="R99" s="5">
        <f t="shared" si="36"/>
        <v>50317.0305776885</v>
      </c>
      <c r="S99" s="5">
        <f t="shared" si="37"/>
        <v>373397.33410703333</v>
      </c>
      <c r="T99" s="5">
        <f t="shared" si="38"/>
        <v>549682.96942231082</v>
      </c>
      <c r="U99" s="5">
        <f t="shared" si="39"/>
        <v>423714.3646847218</v>
      </c>
      <c r="V99" s="150"/>
      <c r="W99" s="2">
        <v>94</v>
      </c>
      <c r="X99" s="118">
        <v>47696</v>
      </c>
      <c r="Y99" s="5">
        <f t="shared" si="40"/>
        <v>548361.68806084723</v>
      </c>
      <c r="Z99" s="5">
        <f t="shared" si="41"/>
        <v>4402.5874432762648</v>
      </c>
      <c r="AA99" s="5">
        <f t="shared" si="5"/>
        <v>746.84285620394985</v>
      </c>
      <c r="AB99" s="35">
        <f t="shared" si="6"/>
        <v>1.6343436220243281E-2</v>
      </c>
      <c r="AC99" s="5">
        <f t="shared" si="7"/>
        <v>3655.744587072315</v>
      </c>
      <c r="AD99" s="35">
        <f t="shared" si="8"/>
        <v>0.08</v>
      </c>
      <c r="AE99" s="5">
        <f t="shared" si="42"/>
        <v>52385.15479535659</v>
      </c>
      <c r="AF99" s="5">
        <f t="shared" si="43"/>
        <v>361458.06487261248</v>
      </c>
      <c r="AG99" s="5">
        <f t="shared" si="9"/>
        <v>547614.84520464332</v>
      </c>
      <c r="AH99" s="5">
        <f t="shared" si="10"/>
        <v>413843.21966796904</v>
      </c>
      <c r="AI99" s="150"/>
      <c r="AJ99" s="2">
        <v>94</v>
      </c>
      <c r="AK99" s="118">
        <v>47696</v>
      </c>
      <c r="AL99" s="5">
        <f t="shared" si="44"/>
        <v>546249.55862961547</v>
      </c>
      <c r="AM99" s="5">
        <f t="shared" si="45"/>
        <v>4298.4734733542682</v>
      </c>
      <c r="AN99" s="5">
        <f t="shared" si="11"/>
        <v>770.61174053800187</v>
      </c>
      <c r="AO99" s="35">
        <f t="shared" si="12"/>
        <v>1.6928784179990858E-2</v>
      </c>
      <c r="AP99" s="5">
        <f t="shared" si="13"/>
        <v>3527.8617328162663</v>
      </c>
      <c r="AQ99" s="35">
        <f t="shared" si="14"/>
        <v>7.7499999999999999E-2</v>
      </c>
      <c r="AR99" s="5">
        <f t="shared" si="46"/>
        <v>54521.053110922454</v>
      </c>
      <c r="AS99" s="5">
        <f t="shared" si="47"/>
        <v>349535.45338437898</v>
      </c>
      <c r="AT99" s="5">
        <f t="shared" si="15"/>
        <v>545478.94688907743</v>
      </c>
      <c r="AU99" s="5">
        <f t="shared" si="16"/>
        <v>404056.50649530144</v>
      </c>
      <c r="AV99" s="150"/>
      <c r="AW99" s="2">
        <v>94</v>
      </c>
      <c r="AX99" s="118">
        <v>47696</v>
      </c>
      <c r="AY99" s="5">
        <f t="shared" si="48"/>
        <v>544069.05800007598</v>
      </c>
      <c r="AZ99" s="5">
        <f t="shared" si="49"/>
        <v>4195.2870513166654</v>
      </c>
      <c r="BA99" s="5">
        <f t="shared" si="17"/>
        <v>794.8554388161906</v>
      </c>
      <c r="BB99" s="35">
        <f t="shared" si="18"/>
        <v>1.7531350341546084E-2</v>
      </c>
      <c r="BC99" s="5">
        <f t="shared" si="19"/>
        <v>3400.4316125004748</v>
      </c>
      <c r="BD99" s="35">
        <f t="shared" si="20"/>
        <v>7.4999999999999997E-2</v>
      </c>
      <c r="BE99" s="5">
        <f t="shared" si="50"/>
        <v>56725.797438740447</v>
      </c>
      <c r="BF99" s="5">
        <f t="shared" si="51"/>
        <v>337631.18538502604</v>
      </c>
      <c r="BG99" s="5">
        <f t="shared" si="21"/>
        <v>543274.20256125974</v>
      </c>
      <c r="BH99" s="5">
        <f t="shared" si="22"/>
        <v>394356.98282376648</v>
      </c>
      <c r="BI99" s="150"/>
      <c r="BJ99" s="2">
        <v>94</v>
      </c>
      <c r="BK99" s="118">
        <v>47696</v>
      </c>
      <c r="BL99" s="5">
        <f t="shared" si="52"/>
        <v>541819.16610755422</v>
      </c>
      <c r="BM99" s="5">
        <f t="shared" si="53"/>
        <v>4093.0576803371496</v>
      </c>
      <c r="BN99" s="5">
        <f t="shared" si="23"/>
        <v>819.56688510400954</v>
      </c>
      <c r="BO99" s="35">
        <f t="shared" si="24"/>
        <v>1.8151448373267494E-2</v>
      </c>
      <c r="BP99" s="5">
        <f t="shared" si="25"/>
        <v>3273.49079523314</v>
      </c>
      <c r="BQ99" s="35">
        <f t="shared" si="26"/>
        <v>7.2499999999999995E-2</v>
      </c>
      <c r="BR99" s="5">
        <f t="shared" si="54"/>
        <v>59000.400777550174</v>
      </c>
      <c r="BS99" s="5">
        <f t="shared" si="55"/>
        <v>325747.02117414208</v>
      </c>
      <c r="BT99" s="5">
        <f t="shared" si="27"/>
        <v>540999.59922245017</v>
      </c>
      <c r="BU99" s="5">
        <f t="shared" si="28"/>
        <v>384747.42195169226</v>
      </c>
      <c r="BV99" s="150"/>
      <c r="BW99" s="2">
        <v>94</v>
      </c>
      <c r="BX99" s="118">
        <v>47696</v>
      </c>
      <c r="BY99" s="5">
        <f t="shared" si="56"/>
        <v>539498.92590897786</v>
      </c>
      <c r="BZ99" s="5">
        <f t="shared" si="57"/>
        <v>3991.8149710750954</v>
      </c>
      <c r="CA99" s="5">
        <f t="shared" si="29"/>
        <v>844.73790327272445</v>
      </c>
      <c r="CB99" s="35">
        <f t="shared" si="30"/>
        <v>1.8789388361049202E-2</v>
      </c>
      <c r="CC99" s="5">
        <f t="shared" si="31"/>
        <v>3147.0770678023709</v>
      </c>
      <c r="CD99" s="35">
        <f t="shared" si="32"/>
        <v>7.0000000000000007E-2</v>
      </c>
      <c r="CE99" s="5">
        <f t="shared" si="58"/>
        <v>61345.811994294963</v>
      </c>
      <c r="CF99" s="5">
        <f t="shared" si="59"/>
        <v>313884.79528676393</v>
      </c>
      <c r="CG99" s="5">
        <f t="shared" si="33"/>
        <v>538654.18800570513</v>
      </c>
      <c r="CH99" s="5">
        <f t="shared" si="34"/>
        <v>375230.60728105891</v>
      </c>
    </row>
    <row r="100" spans="9:86" ht="14.25" customHeight="1">
      <c r="I100" s="150"/>
      <c r="J100" s="2">
        <v>95</v>
      </c>
      <c r="K100" s="118">
        <v>47727</v>
      </c>
      <c r="L100" s="5">
        <f t="shared" si="35"/>
        <v>549682.96942231082</v>
      </c>
      <c r="M100" s="5">
        <f t="shared" si="0"/>
        <v>4507.5996243055524</v>
      </c>
      <c r="N100" s="5">
        <f t="shared" si="1"/>
        <v>728.52920952716568</v>
      </c>
      <c r="O100" s="35">
        <f t="shared" si="2"/>
        <v>1.5904350326723347E-2</v>
      </c>
      <c r="P100" s="5">
        <f t="shared" si="3"/>
        <v>3779.0704147783867</v>
      </c>
      <c r="Q100" s="35">
        <f t="shared" si="4"/>
        <v>8.2500000000000004E-2</v>
      </c>
      <c r="R100" s="5">
        <f t="shared" si="36"/>
        <v>51045.559787215665</v>
      </c>
      <c r="S100" s="5">
        <f t="shared" si="37"/>
        <v>377176.4045218117</v>
      </c>
      <c r="T100" s="5">
        <f t="shared" si="38"/>
        <v>548954.44021278364</v>
      </c>
      <c r="U100" s="5">
        <f t="shared" si="39"/>
        <v>428221.96430902736</v>
      </c>
      <c r="V100" s="150"/>
      <c r="W100" s="2">
        <v>95</v>
      </c>
      <c r="X100" s="118">
        <v>47727</v>
      </c>
      <c r="Y100" s="5">
        <f t="shared" si="40"/>
        <v>547614.84520464332</v>
      </c>
      <c r="Z100" s="5">
        <f t="shared" si="41"/>
        <v>4402.5874432762648</v>
      </c>
      <c r="AA100" s="5">
        <f t="shared" si="5"/>
        <v>751.8218085786425</v>
      </c>
      <c r="AB100" s="35">
        <f t="shared" si="6"/>
        <v>1.6474830406710845E-2</v>
      </c>
      <c r="AC100" s="5">
        <f t="shared" si="7"/>
        <v>3650.7656346976223</v>
      </c>
      <c r="AD100" s="35">
        <f t="shared" si="8"/>
        <v>0.08</v>
      </c>
      <c r="AE100" s="5">
        <f t="shared" si="42"/>
        <v>53136.976603935233</v>
      </c>
      <c r="AF100" s="5">
        <f t="shared" si="43"/>
        <v>365108.83050731011</v>
      </c>
      <c r="AG100" s="5">
        <f t="shared" si="9"/>
        <v>546863.02339606464</v>
      </c>
      <c r="AH100" s="5">
        <f t="shared" si="10"/>
        <v>418245.80711124535</v>
      </c>
      <c r="AI100" s="150"/>
      <c r="AJ100" s="2">
        <v>95</v>
      </c>
      <c r="AK100" s="118">
        <v>47727</v>
      </c>
      <c r="AL100" s="5">
        <f t="shared" si="44"/>
        <v>545478.94688907743</v>
      </c>
      <c r="AM100" s="5">
        <f t="shared" si="45"/>
        <v>4298.4734733542682</v>
      </c>
      <c r="AN100" s="5">
        <f t="shared" si="11"/>
        <v>775.58860802897652</v>
      </c>
      <c r="AO100" s="35">
        <f t="shared" si="12"/>
        <v>1.7062186083306896E-2</v>
      </c>
      <c r="AP100" s="5">
        <f t="shared" si="13"/>
        <v>3522.8848653252917</v>
      </c>
      <c r="AQ100" s="35">
        <f t="shared" si="14"/>
        <v>7.7499999999999999E-2</v>
      </c>
      <c r="AR100" s="5">
        <f t="shared" si="46"/>
        <v>55296.641718951432</v>
      </c>
      <c r="AS100" s="5">
        <f t="shared" si="47"/>
        <v>353058.33824970428</v>
      </c>
      <c r="AT100" s="5">
        <f t="shared" si="15"/>
        <v>544703.35828104848</v>
      </c>
      <c r="AU100" s="5">
        <f t="shared" si="16"/>
        <v>408354.97996865574</v>
      </c>
      <c r="AV100" s="150"/>
      <c r="AW100" s="2">
        <v>95</v>
      </c>
      <c r="AX100" s="118">
        <v>47727</v>
      </c>
      <c r="AY100" s="5">
        <f t="shared" si="48"/>
        <v>543274.20256125974</v>
      </c>
      <c r="AZ100" s="5">
        <f t="shared" si="49"/>
        <v>4195.2870513166654</v>
      </c>
      <c r="BA100" s="5">
        <f t="shared" si="17"/>
        <v>799.82328530879249</v>
      </c>
      <c r="BB100" s="35">
        <f t="shared" si="18"/>
        <v>1.7666731419339297E-2</v>
      </c>
      <c r="BC100" s="5">
        <f t="shared" si="19"/>
        <v>3395.4637660078729</v>
      </c>
      <c r="BD100" s="35">
        <f t="shared" si="20"/>
        <v>7.4999999999999997E-2</v>
      </c>
      <c r="BE100" s="5">
        <f t="shared" si="50"/>
        <v>57525.620724049237</v>
      </c>
      <c r="BF100" s="5">
        <f t="shared" si="51"/>
        <v>341026.6491510339</v>
      </c>
      <c r="BG100" s="5">
        <f t="shared" si="21"/>
        <v>542474.37927595095</v>
      </c>
      <c r="BH100" s="5">
        <f t="shared" si="22"/>
        <v>398552.26987508312</v>
      </c>
      <c r="BI100" s="150"/>
      <c r="BJ100" s="2">
        <v>95</v>
      </c>
      <c r="BK100" s="118">
        <v>47727</v>
      </c>
      <c r="BL100" s="5">
        <f t="shared" si="52"/>
        <v>540999.59922245017</v>
      </c>
      <c r="BM100" s="5">
        <f t="shared" si="53"/>
        <v>4093.0576803371496</v>
      </c>
      <c r="BN100" s="5">
        <f t="shared" si="23"/>
        <v>824.51843503484633</v>
      </c>
      <c r="BO100" s="35">
        <f t="shared" si="24"/>
        <v>1.8288777357023171E-2</v>
      </c>
      <c r="BP100" s="5">
        <f t="shared" si="25"/>
        <v>3268.5392453023032</v>
      </c>
      <c r="BQ100" s="35">
        <f t="shared" si="26"/>
        <v>7.2499999999999995E-2</v>
      </c>
      <c r="BR100" s="5">
        <f t="shared" si="54"/>
        <v>59824.919212585024</v>
      </c>
      <c r="BS100" s="5">
        <f t="shared" si="55"/>
        <v>329015.5604194444</v>
      </c>
      <c r="BT100" s="5">
        <f t="shared" si="27"/>
        <v>540175.08078741527</v>
      </c>
      <c r="BU100" s="5">
        <f t="shared" si="28"/>
        <v>388840.47963202943</v>
      </c>
      <c r="BV100" s="150"/>
      <c r="BW100" s="2">
        <v>95</v>
      </c>
      <c r="BX100" s="118">
        <v>47727</v>
      </c>
      <c r="BY100" s="5">
        <f t="shared" si="56"/>
        <v>538654.18800570513</v>
      </c>
      <c r="BZ100" s="5">
        <f t="shared" si="57"/>
        <v>3991.8149710750954</v>
      </c>
      <c r="CA100" s="5">
        <f t="shared" si="29"/>
        <v>849.66554104181523</v>
      </c>
      <c r="CB100" s="35">
        <f t="shared" si="30"/>
        <v>1.8928631243453349E-2</v>
      </c>
      <c r="CC100" s="5">
        <f t="shared" si="31"/>
        <v>3142.1494300332802</v>
      </c>
      <c r="CD100" s="35">
        <f t="shared" si="32"/>
        <v>7.0000000000000007E-2</v>
      </c>
      <c r="CE100" s="5">
        <f t="shared" si="58"/>
        <v>62195.47753533678</v>
      </c>
      <c r="CF100" s="5">
        <f t="shared" si="59"/>
        <v>317026.94471679721</v>
      </c>
      <c r="CG100" s="5">
        <f t="shared" si="33"/>
        <v>537804.52246466337</v>
      </c>
      <c r="CH100" s="5">
        <f t="shared" si="34"/>
        <v>379222.42225213401</v>
      </c>
    </row>
    <row r="101" spans="9:86" ht="14.25" customHeight="1">
      <c r="I101" s="150"/>
      <c r="J101" s="2">
        <v>96</v>
      </c>
      <c r="K101" s="118">
        <v>47757</v>
      </c>
      <c r="L101" s="5">
        <f t="shared" si="35"/>
        <v>548954.44021278364</v>
      </c>
      <c r="M101" s="5">
        <f t="shared" si="0"/>
        <v>4507.5996243055524</v>
      </c>
      <c r="N101" s="5">
        <f t="shared" si="1"/>
        <v>733.53784784266509</v>
      </c>
      <c r="O101" s="35">
        <f t="shared" si="2"/>
        <v>1.6034944850250248E-2</v>
      </c>
      <c r="P101" s="5">
        <f t="shared" si="3"/>
        <v>3774.0617764628873</v>
      </c>
      <c r="Q101" s="35">
        <f t="shared" si="4"/>
        <v>8.2500000000000004E-2</v>
      </c>
      <c r="R101" s="5">
        <f t="shared" si="36"/>
        <v>51779.09763505833</v>
      </c>
      <c r="S101" s="5">
        <f t="shared" si="37"/>
        <v>380950.46629827458</v>
      </c>
      <c r="T101" s="5">
        <f t="shared" si="38"/>
        <v>548220.90236494096</v>
      </c>
      <c r="U101" s="5">
        <f t="shared" si="39"/>
        <v>432729.56393333292</v>
      </c>
      <c r="V101" s="150"/>
      <c r="W101" s="2">
        <v>96</v>
      </c>
      <c r="X101" s="118">
        <v>47757</v>
      </c>
      <c r="Y101" s="5">
        <f t="shared" si="40"/>
        <v>546863.02339606464</v>
      </c>
      <c r="Z101" s="5">
        <f t="shared" si="41"/>
        <v>4402.5874432762648</v>
      </c>
      <c r="AA101" s="5">
        <f t="shared" si="5"/>
        <v>756.83395396916694</v>
      </c>
      <c r="AB101" s="35">
        <f t="shared" si="6"/>
        <v>1.6607463037507975E-2</v>
      </c>
      <c r="AC101" s="5">
        <f t="shared" si="7"/>
        <v>3645.7534893070979</v>
      </c>
      <c r="AD101" s="35">
        <f t="shared" si="8"/>
        <v>0.08</v>
      </c>
      <c r="AE101" s="5">
        <f t="shared" si="42"/>
        <v>53893.810557904399</v>
      </c>
      <c r="AF101" s="5">
        <f t="shared" si="43"/>
        <v>368754.58399661718</v>
      </c>
      <c r="AG101" s="5">
        <f t="shared" si="9"/>
        <v>546106.18944209546</v>
      </c>
      <c r="AH101" s="5">
        <f t="shared" si="10"/>
        <v>422648.3945545216</v>
      </c>
      <c r="AI101" s="150"/>
      <c r="AJ101" s="2">
        <v>96</v>
      </c>
      <c r="AK101" s="118">
        <v>47757</v>
      </c>
      <c r="AL101" s="5">
        <f t="shared" si="44"/>
        <v>544703.35828104848</v>
      </c>
      <c r="AM101" s="5">
        <f t="shared" si="45"/>
        <v>4298.4734733542682</v>
      </c>
      <c r="AN101" s="5">
        <f t="shared" si="11"/>
        <v>780.59761778916345</v>
      </c>
      <c r="AO101" s="35">
        <f t="shared" si="12"/>
        <v>1.7196830662161655E-2</v>
      </c>
      <c r="AP101" s="5">
        <f t="shared" si="13"/>
        <v>3517.8758555651048</v>
      </c>
      <c r="AQ101" s="35">
        <f t="shared" si="14"/>
        <v>7.7499999999999999E-2</v>
      </c>
      <c r="AR101" s="5">
        <f t="shared" si="46"/>
        <v>56077.239336740597</v>
      </c>
      <c r="AS101" s="5">
        <f t="shared" si="47"/>
        <v>356576.21410526941</v>
      </c>
      <c r="AT101" s="5">
        <f t="shared" si="15"/>
        <v>543922.76066325931</v>
      </c>
      <c r="AU101" s="5">
        <f t="shared" si="16"/>
        <v>412653.45344200998</v>
      </c>
      <c r="AV101" s="150"/>
      <c r="AW101" s="2">
        <v>96</v>
      </c>
      <c r="AX101" s="118">
        <v>47757</v>
      </c>
      <c r="AY101" s="5">
        <f t="shared" si="48"/>
        <v>542474.37927595095</v>
      </c>
      <c r="AZ101" s="5">
        <f t="shared" si="49"/>
        <v>4195.2870513166654</v>
      </c>
      <c r="BA101" s="5">
        <f t="shared" si="17"/>
        <v>804.82218084197211</v>
      </c>
      <c r="BB101" s="35">
        <f t="shared" si="18"/>
        <v>1.7803359087657136E-2</v>
      </c>
      <c r="BC101" s="5">
        <f t="shared" si="19"/>
        <v>3390.4648704746933</v>
      </c>
      <c r="BD101" s="35">
        <f t="shared" si="20"/>
        <v>7.4999999999999997E-2</v>
      </c>
      <c r="BE101" s="5">
        <f t="shared" si="50"/>
        <v>58330.442904891206</v>
      </c>
      <c r="BF101" s="5">
        <f t="shared" si="51"/>
        <v>344417.11402150861</v>
      </c>
      <c r="BG101" s="5">
        <f t="shared" si="21"/>
        <v>541669.55709510902</v>
      </c>
      <c r="BH101" s="5">
        <f t="shared" si="22"/>
        <v>402747.55692639982</v>
      </c>
      <c r="BI101" s="150"/>
      <c r="BJ101" s="2">
        <v>96</v>
      </c>
      <c r="BK101" s="118">
        <v>47757</v>
      </c>
      <c r="BL101" s="5">
        <f t="shared" si="52"/>
        <v>540175.08078741527</v>
      </c>
      <c r="BM101" s="5">
        <f t="shared" si="53"/>
        <v>4093.0576803371496</v>
      </c>
      <c r="BN101" s="5">
        <f t="shared" si="23"/>
        <v>829.49990057984905</v>
      </c>
      <c r="BO101" s="35">
        <f t="shared" si="24"/>
        <v>1.842735653863967E-2</v>
      </c>
      <c r="BP101" s="5">
        <f t="shared" si="25"/>
        <v>3263.5577797573005</v>
      </c>
      <c r="BQ101" s="35">
        <f t="shared" si="26"/>
        <v>7.2499999999999995E-2</v>
      </c>
      <c r="BR101" s="5">
        <f t="shared" si="54"/>
        <v>60654.419113164869</v>
      </c>
      <c r="BS101" s="5">
        <f t="shared" si="55"/>
        <v>332279.11819920171</v>
      </c>
      <c r="BT101" s="5">
        <f t="shared" si="27"/>
        <v>539345.58088683547</v>
      </c>
      <c r="BU101" s="5">
        <f t="shared" si="28"/>
        <v>392933.53731236659</v>
      </c>
      <c r="BV101" s="150"/>
      <c r="BW101" s="2">
        <v>96</v>
      </c>
      <c r="BX101" s="118">
        <v>47757</v>
      </c>
      <c r="BY101" s="5">
        <f t="shared" si="56"/>
        <v>537804.52246466337</v>
      </c>
      <c r="BZ101" s="5">
        <f t="shared" si="57"/>
        <v>3991.8149710750954</v>
      </c>
      <c r="CA101" s="5">
        <f t="shared" si="29"/>
        <v>854.62192336455882</v>
      </c>
      <c r="CB101" s="35">
        <f t="shared" si="30"/>
        <v>1.9069127632798111E-2</v>
      </c>
      <c r="CC101" s="5">
        <f t="shared" si="31"/>
        <v>3137.1930477105366</v>
      </c>
      <c r="CD101" s="35">
        <f t="shared" si="32"/>
        <v>7.0000000000000007E-2</v>
      </c>
      <c r="CE101" s="5">
        <f t="shared" si="58"/>
        <v>63050.099458701341</v>
      </c>
      <c r="CF101" s="5">
        <f t="shared" si="59"/>
        <v>320164.13776450773</v>
      </c>
      <c r="CG101" s="5">
        <f t="shared" si="33"/>
        <v>536949.90054129879</v>
      </c>
      <c r="CH101" s="5">
        <f t="shared" si="34"/>
        <v>383214.23722320906</v>
      </c>
    </row>
    <row r="102" spans="9:86" ht="14.25" customHeight="1">
      <c r="I102" s="150"/>
      <c r="J102" s="2">
        <v>97</v>
      </c>
      <c r="K102" s="118">
        <v>47788</v>
      </c>
      <c r="L102" s="5">
        <f t="shared" si="35"/>
        <v>548220.90236494096</v>
      </c>
      <c r="M102" s="5">
        <f t="shared" si="0"/>
        <v>4507.5996243055524</v>
      </c>
      <c r="N102" s="5">
        <f t="shared" si="1"/>
        <v>738.58092054658346</v>
      </c>
      <c r="O102" s="35">
        <f t="shared" si="2"/>
        <v>1.6166787892117035E-2</v>
      </c>
      <c r="P102" s="5">
        <f t="shared" si="3"/>
        <v>3769.018703758969</v>
      </c>
      <c r="Q102" s="35">
        <f t="shared" si="4"/>
        <v>8.2500000000000004E-2</v>
      </c>
      <c r="R102" s="5">
        <f t="shared" si="36"/>
        <v>52517.678555604914</v>
      </c>
      <c r="S102" s="5">
        <f t="shared" si="37"/>
        <v>384719.48500203353</v>
      </c>
      <c r="T102" s="5">
        <f t="shared" si="38"/>
        <v>547482.32144439442</v>
      </c>
      <c r="U102" s="5">
        <f t="shared" si="39"/>
        <v>437237.16355763841</v>
      </c>
      <c r="V102" s="150"/>
      <c r="W102" s="2">
        <v>97</v>
      </c>
      <c r="X102" s="118">
        <v>47788</v>
      </c>
      <c r="Y102" s="5">
        <f t="shared" si="40"/>
        <v>546106.18944209546</v>
      </c>
      <c r="Z102" s="5">
        <f t="shared" si="41"/>
        <v>4402.5874432762648</v>
      </c>
      <c r="AA102" s="5">
        <f t="shared" si="5"/>
        <v>761.87951366229481</v>
      </c>
      <c r="AB102" s="35">
        <f t="shared" si="6"/>
        <v>1.6741348735284638E-2</v>
      </c>
      <c r="AC102" s="5">
        <f t="shared" si="7"/>
        <v>3640.70792961397</v>
      </c>
      <c r="AD102" s="35">
        <f t="shared" si="8"/>
        <v>0.08</v>
      </c>
      <c r="AE102" s="5">
        <f t="shared" si="42"/>
        <v>54655.690071566692</v>
      </c>
      <c r="AF102" s="5">
        <f t="shared" si="43"/>
        <v>372395.29192623112</v>
      </c>
      <c r="AG102" s="5">
        <f t="shared" si="9"/>
        <v>545344.30992843315</v>
      </c>
      <c r="AH102" s="5">
        <f t="shared" si="10"/>
        <v>427050.98199779779</v>
      </c>
      <c r="AI102" s="150"/>
      <c r="AJ102" s="2">
        <v>97</v>
      </c>
      <c r="AK102" s="118">
        <v>47788</v>
      </c>
      <c r="AL102" s="5">
        <f t="shared" si="44"/>
        <v>543922.76066325931</v>
      </c>
      <c r="AM102" s="5">
        <f t="shared" si="45"/>
        <v>4298.4734733542682</v>
      </c>
      <c r="AN102" s="5">
        <f t="shared" si="11"/>
        <v>785.63897740405173</v>
      </c>
      <c r="AO102" s="35">
        <f t="shared" si="12"/>
        <v>1.7332732532377437E-2</v>
      </c>
      <c r="AP102" s="5">
        <f t="shared" si="13"/>
        <v>3512.8344959502165</v>
      </c>
      <c r="AQ102" s="35">
        <f t="shared" si="14"/>
        <v>7.7499999999999999E-2</v>
      </c>
      <c r="AR102" s="5">
        <f t="shared" si="46"/>
        <v>56862.878314144647</v>
      </c>
      <c r="AS102" s="5">
        <f t="shared" si="47"/>
        <v>360089.04860121961</v>
      </c>
      <c r="AT102" s="5">
        <f t="shared" si="15"/>
        <v>543137.12168585521</v>
      </c>
      <c r="AU102" s="5">
        <f t="shared" si="16"/>
        <v>416951.92691536422</v>
      </c>
      <c r="AV102" s="150"/>
      <c r="AW102" s="2">
        <v>97</v>
      </c>
      <c r="AX102" s="118">
        <v>47788</v>
      </c>
      <c r="AY102" s="5">
        <f t="shared" si="48"/>
        <v>541669.55709510902</v>
      </c>
      <c r="AZ102" s="5">
        <f t="shared" si="49"/>
        <v>4195.2870513166654</v>
      </c>
      <c r="BA102" s="5">
        <f t="shared" si="17"/>
        <v>809.85231947223429</v>
      </c>
      <c r="BB102" s="35">
        <f t="shared" si="18"/>
        <v>1.7941247955274027E-2</v>
      </c>
      <c r="BC102" s="5">
        <f t="shared" si="19"/>
        <v>3385.4347318444311</v>
      </c>
      <c r="BD102" s="35">
        <f t="shared" si="20"/>
        <v>7.4999999999999997E-2</v>
      </c>
      <c r="BE102" s="5">
        <f t="shared" si="50"/>
        <v>59140.295224363443</v>
      </c>
      <c r="BF102" s="5">
        <f t="shared" si="51"/>
        <v>347802.54875335301</v>
      </c>
      <c r="BG102" s="5">
        <f t="shared" si="21"/>
        <v>540859.70477563678</v>
      </c>
      <c r="BH102" s="5">
        <f t="shared" si="22"/>
        <v>406942.84397771646</v>
      </c>
      <c r="BI102" s="150"/>
      <c r="BJ102" s="2">
        <v>97</v>
      </c>
      <c r="BK102" s="118">
        <v>47788</v>
      </c>
      <c r="BL102" s="5">
        <f t="shared" si="52"/>
        <v>539345.58088683547</v>
      </c>
      <c r="BM102" s="5">
        <f t="shared" si="53"/>
        <v>4093.0576803371496</v>
      </c>
      <c r="BN102" s="5">
        <f t="shared" si="23"/>
        <v>834.51146247918541</v>
      </c>
      <c r="BO102" s="35">
        <f t="shared" si="24"/>
        <v>1.8567200519719051E-2</v>
      </c>
      <c r="BP102" s="5">
        <f t="shared" si="25"/>
        <v>3258.5462178579642</v>
      </c>
      <c r="BQ102" s="35">
        <f t="shared" si="26"/>
        <v>7.2499999999999995E-2</v>
      </c>
      <c r="BR102" s="5">
        <f t="shared" si="54"/>
        <v>61488.930575644052</v>
      </c>
      <c r="BS102" s="5">
        <f t="shared" si="55"/>
        <v>335537.66441705968</v>
      </c>
      <c r="BT102" s="5">
        <f t="shared" si="27"/>
        <v>538511.06942435633</v>
      </c>
      <c r="BU102" s="5">
        <f t="shared" si="28"/>
        <v>397026.59499270376</v>
      </c>
      <c r="BV102" s="150"/>
      <c r="BW102" s="2">
        <v>97</v>
      </c>
      <c r="BX102" s="118">
        <v>47788</v>
      </c>
      <c r="BY102" s="5">
        <f t="shared" si="56"/>
        <v>536949.90054129879</v>
      </c>
      <c r="BZ102" s="5">
        <f t="shared" si="57"/>
        <v>3991.8149710750954</v>
      </c>
      <c r="CA102" s="5">
        <f t="shared" si="29"/>
        <v>859.60721791751894</v>
      </c>
      <c r="CB102" s="35">
        <f t="shared" si="30"/>
        <v>1.9210892123476316E-2</v>
      </c>
      <c r="CC102" s="5">
        <f t="shared" si="31"/>
        <v>3132.2077531575765</v>
      </c>
      <c r="CD102" s="35">
        <f t="shared" si="32"/>
        <v>7.0000000000000007E-2</v>
      </c>
      <c r="CE102" s="5">
        <f t="shared" si="58"/>
        <v>63909.706676618858</v>
      </c>
      <c r="CF102" s="5">
        <f t="shared" si="59"/>
        <v>323296.34551766532</v>
      </c>
      <c r="CG102" s="5">
        <f t="shared" si="33"/>
        <v>536090.29332338122</v>
      </c>
      <c r="CH102" s="5">
        <f t="shared" si="34"/>
        <v>387206.05219428416</v>
      </c>
    </row>
    <row r="103" spans="9:86" ht="14.25" customHeight="1">
      <c r="I103" s="150"/>
      <c r="J103" s="2">
        <v>98</v>
      </c>
      <c r="K103" s="118">
        <v>47818</v>
      </c>
      <c r="L103" s="5">
        <f t="shared" si="35"/>
        <v>547482.32144439442</v>
      </c>
      <c r="M103" s="5">
        <f t="shared" si="0"/>
        <v>4507.5996243055524</v>
      </c>
      <c r="N103" s="5">
        <f t="shared" si="1"/>
        <v>743.65866437534078</v>
      </c>
      <c r="O103" s="35">
        <f t="shared" si="2"/>
        <v>1.6299894303364194E-2</v>
      </c>
      <c r="P103" s="5">
        <f t="shared" si="3"/>
        <v>3763.9409599302116</v>
      </c>
      <c r="Q103" s="35">
        <f t="shared" si="4"/>
        <v>8.2500000000000004E-2</v>
      </c>
      <c r="R103" s="5">
        <f t="shared" si="36"/>
        <v>53261.337219980254</v>
      </c>
      <c r="S103" s="5">
        <f t="shared" si="37"/>
        <v>388483.42596196372</v>
      </c>
      <c r="T103" s="5">
        <f t="shared" si="38"/>
        <v>546738.66278001911</v>
      </c>
      <c r="U103" s="5">
        <f t="shared" si="39"/>
        <v>441744.76318194397</v>
      </c>
      <c r="V103" s="150"/>
      <c r="W103" s="2">
        <v>98</v>
      </c>
      <c r="X103" s="118">
        <v>47818</v>
      </c>
      <c r="Y103" s="5">
        <f t="shared" si="40"/>
        <v>545344.30992843315</v>
      </c>
      <c r="Z103" s="5">
        <f t="shared" si="41"/>
        <v>4402.5874432762648</v>
      </c>
      <c r="AA103" s="5">
        <f t="shared" si="5"/>
        <v>766.95871042004364</v>
      </c>
      <c r="AB103" s="35">
        <f t="shared" si="6"/>
        <v>1.6876502344451566E-2</v>
      </c>
      <c r="AC103" s="5">
        <f t="shared" si="7"/>
        <v>3635.6287328562212</v>
      </c>
      <c r="AD103" s="35">
        <f t="shared" si="8"/>
        <v>0.08</v>
      </c>
      <c r="AE103" s="5">
        <f t="shared" si="42"/>
        <v>55422.648781986733</v>
      </c>
      <c r="AF103" s="5">
        <f t="shared" si="43"/>
        <v>376030.92065908737</v>
      </c>
      <c r="AG103" s="5">
        <f t="shared" si="9"/>
        <v>544577.35121801309</v>
      </c>
      <c r="AH103" s="5">
        <f t="shared" si="10"/>
        <v>431453.5694410741</v>
      </c>
      <c r="AI103" s="150"/>
      <c r="AJ103" s="2">
        <v>98</v>
      </c>
      <c r="AK103" s="118">
        <v>47818</v>
      </c>
      <c r="AL103" s="5">
        <f t="shared" si="44"/>
        <v>543137.12168585521</v>
      </c>
      <c r="AM103" s="5">
        <f t="shared" si="45"/>
        <v>4298.4734733542682</v>
      </c>
      <c r="AN103" s="5">
        <f t="shared" si="11"/>
        <v>790.71289579978657</v>
      </c>
      <c r="AO103" s="35">
        <f t="shared" si="12"/>
        <v>1.7469906531421948E-2</v>
      </c>
      <c r="AP103" s="5">
        <f t="shared" si="13"/>
        <v>3507.7605775544816</v>
      </c>
      <c r="AQ103" s="35">
        <f t="shared" si="14"/>
        <v>7.7499999999999999E-2</v>
      </c>
      <c r="AR103" s="5">
        <f t="shared" si="46"/>
        <v>57653.591209944432</v>
      </c>
      <c r="AS103" s="5">
        <f t="shared" si="47"/>
        <v>363596.80917877407</v>
      </c>
      <c r="AT103" s="5">
        <f t="shared" si="15"/>
        <v>542346.40879005543</v>
      </c>
      <c r="AU103" s="5">
        <f t="shared" si="16"/>
        <v>421250.40038871852</v>
      </c>
      <c r="AV103" s="150"/>
      <c r="AW103" s="2">
        <v>98</v>
      </c>
      <c r="AX103" s="118">
        <v>47818</v>
      </c>
      <c r="AY103" s="5">
        <f t="shared" si="48"/>
        <v>540859.70477563678</v>
      </c>
      <c r="AZ103" s="5">
        <f t="shared" si="49"/>
        <v>4195.2870513166654</v>
      </c>
      <c r="BA103" s="5">
        <f t="shared" si="17"/>
        <v>814.91389646893595</v>
      </c>
      <c r="BB103" s="35">
        <f t="shared" si="18"/>
        <v>1.8080412852504533E-2</v>
      </c>
      <c r="BC103" s="5">
        <f t="shared" si="19"/>
        <v>3380.3731548477294</v>
      </c>
      <c r="BD103" s="35">
        <f t="shared" si="20"/>
        <v>7.4999999999999997E-2</v>
      </c>
      <c r="BE103" s="5">
        <f t="shared" si="50"/>
        <v>59955.209120832376</v>
      </c>
      <c r="BF103" s="5">
        <f t="shared" si="51"/>
        <v>351182.92190820072</v>
      </c>
      <c r="BG103" s="5">
        <f t="shared" si="21"/>
        <v>540044.79087916785</v>
      </c>
      <c r="BH103" s="5">
        <f t="shared" si="22"/>
        <v>411138.1310290331</v>
      </c>
      <c r="BI103" s="150"/>
      <c r="BJ103" s="2">
        <v>98</v>
      </c>
      <c r="BK103" s="118">
        <v>47818</v>
      </c>
      <c r="BL103" s="5">
        <f t="shared" si="52"/>
        <v>538511.06942435633</v>
      </c>
      <c r="BM103" s="5">
        <f t="shared" si="53"/>
        <v>4093.0576803371496</v>
      </c>
      <c r="BN103" s="5">
        <f t="shared" si="23"/>
        <v>839.55330256499701</v>
      </c>
      <c r="BO103" s="35">
        <f t="shared" si="24"/>
        <v>1.8708324123307796E-2</v>
      </c>
      <c r="BP103" s="5">
        <f t="shared" si="25"/>
        <v>3253.5043777721526</v>
      </c>
      <c r="BQ103" s="35">
        <f t="shared" si="26"/>
        <v>7.2499999999999995E-2</v>
      </c>
      <c r="BR103" s="5">
        <f t="shared" si="54"/>
        <v>62328.483878209052</v>
      </c>
      <c r="BS103" s="5">
        <f t="shared" si="55"/>
        <v>338791.16879483184</v>
      </c>
      <c r="BT103" s="5">
        <f t="shared" si="27"/>
        <v>537671.51612179133</v>
      </c>
      <c r="BU103" s="5">
        <f t="shared" si="28"/>
        <v>401119.65267304087</v>
      </c>
      <c r="BV103" s="150"/>
      <c r="BW103" s="2">
        <v>98</v>
      </c>
      <c r="BX103" s="118">
        <v>47818</v>
      </c>
      <c r="BY103" s="5">
        <f t="shared" si="56"/>
        <v>536090.29332338122</v>
      </c>
      <c r="BZ103" s="5">
        <f t="shared" si="57"/>
        <v>3991.8149710750954</v>
      </c>
      <c r="CA103" s="5">
        <f t="shared" si="29"/>
        <v>864.62159335537126</v>
      </c>
      <c r="CB103" s="35">
        <f t="shared" si="30"/>
        <v>1.9353939531238172E-2</v>
      </c>
      <c r="CC103" s="5">
        <f t="shared" si="31"/>
        <v>3127.1933777197241</v>
      </c>
      <c r="CD103" s="35">
        <f t="shared" si="32"/>
        <v>7.0000000000000007E-2</v>
      </c>
      <c r="CE103" s="5">
        <f t="shared" si="58"/>
        <v>64774.328269974227</v>
      </c>
      <c r="CF103" s="5">
        <f t="shared" si="59"/>
        <v>326423.53889538505</v>
      </c>
      <c r="CG103" s="5">
        <f t="shared" si="33"/>
        <v>535225.6717300259</v>
      </c>
      <c r="CH103" s="5">
        <f t="shared" si="34"/>
        <v>391197.86716535926</v>
      </c>
    </row>
    <row r="104" spans="9:86" ht="14.25" customHeight="1">
      <c r="I104" s="150"/>
      <c r="J104" s="2">
        <v>99</v>
      </c>
      <c r="K104" s="118">
        <v>47849</v>
      </c>
      <c r="L104" s="5">
        <f t="shared" si="35"/>
        <v>546738.66278001911</v>
      </c>
      <c r="M104" s="5">
        <f t="shared" si="0"/>
        <v>4507.5996243055524</v>
      </c>
      <c r="N104" s="5">
        <f t="shared" si="1"/>
        <v>748.771317692921</v>
      </c>
      <c r="O104" s="35">
        <f t="shared" si="2"/>
        <v>1.6434279161139698E-2</v>
      </c>
      <c r="P104" s="5">
        <f t="shared" si="3"/>
        <v>3758.8283066126314</v>
      </c>
      <c r="Q104" s="35">
        <f t="shared" si="4"/>
        <v>8.2500000000000004E-2</v>
      </c>
      <c r="R104" s="5">
        <f t="shared" si="36"/>
        <v>54010.108537673179</v>
      </c>
      <c r="S104" s="5">
        <f t="shared" si="37"/>
        <v>392242.25426857633</v>
      </c>
      <c r="T104" s="5">
        <f t="shared" si="38"/>
        <v>545989.89146232617</v>
      </c>
      <c r="U104" s="5">
        <f t="shared" si="39"/>
        <v>446252.36280624953</v>
      </c>
      <c r="V104" s="150"/>
      <c r="W104" s="2">
        <v>99</v>
      </c>
      <c r="X104" s="118">
        <v>47849</v>
      </c>
      <c r="Y104" s="5">
        <f t="shared" si="40"/>
        <v>544577.35121801309</v>
      </c>
      <c r="Z104" s="5">
        <f t="shared" si="41"/>
        <v>4402.5874432762648</v>
      </c>
      <c r="AA104" s="5">
        <f t="shared" si="5"/>
        <v>772.07176848951076</v>
      </c>
      <c r="AB104" s="35">
        <f t="shared" si="6"/>
        <v>1.7012938935400353E-2</v>
      </c>
      <c r="AC104" s="5">
        <f t="shared" si="7"/>
        <v>3630.5156747867541</v>
      </c>
      <c r="AD104" s="35">
        <f t="shared" si="8"/>
        <v>0.08</v>
      </c>
      <c r="AE104" s="5">
        <f t="shared" si="42"/>
        <v>56194.720550476246</v>
      </c>
      <c r="AF104" s="5">
        <f t="shared" si="43"/>
        <v>379661.43633387412</v>
      </c>
      <c r="AG104" s="5">
        <f t="shared" si="9"/>
        <v>543805.27944952354</v>
      </c>
      <c r="AH104" s="5">
        <f t="shared" si="10"/>
        <v>435856.15688435035</v>
      </c>
      <c r="AI104" s="150"/>
      <c r="AJ104" s="2">
        <v>99</v>
      </c>
      <c r="AK104" s="118">
        <v>47849</v>
      </c>
      <c r="AL104" s="5">
        <f t="shared" si="44"/>
        <v>542346.40879005543</v>
      </c>
      <c r="AM104" s="5">
        <f t="shared" si="45"/>
        <v>4298.4734733542682</v>
      </c>
      <c r="AN104" s="5">
        <f t="shared" si="11"/>
        <v>795.81958325182677</v>
      </c>
      <c r="AO104" s="35">
        <f t="shared" si="12"/>
        <v>1.7608367722627812E-2</v>
      </c>
      <c r="AP104" s="5">
        <f t="shared" si="13"/>
        <v>3502.6538901024414</v>
      </c>
      <c r="AQ104" s="35">
        <f t="shared" si="14"/>
        <v>7.7499999999999999E-2</v>
      </c>
      <c r="AR104" s="5">
        <f t="shared" si="46"/>
        <v>58449.410793196257</v>
      </c>
      <c r="AS104" s="5">
        <f t="shared" si="47"/>
        <v>367099.46306887653</v>
      </c>
      <c r="AT104" s="5">
        <f t="shared" si="15"/>
        <v>541550.58920680359</v>
      </c>
      <c r="AU104" s="5">
        <f t="shared" si="16"/>
        <v>425548.87386207277</v>
      </c>
      <c r="AV104" s="150"/>
      <c r="AW104" s="2">
        <v>99</v>
      </c>
      <c r="AX104" s="118">
        <v>47849</v>
      </c>
      <c r="AY104" s="5">
        <f t="shared" si="48"/>
        <v>540044.79087916785</v>
      </c>
      <c r="AZ104" s="5">
        <f t="shared" si="49"/>
        <v>4195.2870513166654</v>
      </c>
      <c r="BA104" s="5">
        <f t="shared" si="17"/>
        <v>820.00710832186678</v>
      </c>
      <c r="BB104" s="35">
        <f t="shared" si="18"/>
        <v>1.8220868835422333E-2</v>
      </c>
      <c r="BC104" s="5">
        <f t="shared" si="19"/>
        <v>3375.2799429947986</v>
      </c>
      <c r="BD104" s="35">
        <f t="shared" si="20"/>
        <v>7.4999999999999997E-2</v>
      </c>
      <c r="BE104" s="5">
        <f t="shared" si="50"/>
        <v>60775.216229154241</v>
      </c>
      <c r="BF104" s="5">
        <f t="shared" si="51"/>
        <v>354558.20185119554</v>
      </c>
      <c r="BG104" s="5">
        <f t="shared" si="21"/>
        <v>539224.78377084597</v>
      </c>
      <c r="BH104" s="5">
        <f t="shared" si="22"/>
        <v>415333.4180803498</v>
      </c>
      <c r="BI104" s="150"/>
      <c r="BJ104" s="2">
        <v>99</v>
      </c>
      <c r="BK104" s="118">
        <v>47849</v>
      </c>
      <c r="BL104" s="5">
        <f t="shared" si="52"/>
        <v>537671.51612179133</v>
      </c>
      <c r="BM104" s="5">
        <f t="shared" si="53"/>
        <v>4093.0576803371496</v>
      </c>
      <c r="BN104" s="5">
        <f t="shared" si="23"/>
        <v>844.62560376799365</v>
      </c>
      <c r="BO104" s="35">
        <f t="shared" si="24"/>
        <v>1.8850742398115183E-2</v>
      </c>
      <c r="BP104" s="5">
        <f t="shared" si="25"/>
        <v>3248.4320765691559</v>
      </c>
      <c r="BQ104" s="35">
        <f t="shared" si="26"/>
        <v>7.2499999999999995E-2</v>
      </c>
      <c r="BR104" s="5">
        <f t="shared" si="54"/>
        <v>63173.109481977044</v>
      </c>
      <c r="BS104" s="5">
        <f t="shared" si="55"/>
        <v>342039.60087140102</v>
      </c>
      <c r="BT104" s="5">
        <f t="shared" si="27"/>
        <v>536826.89051802328</v>
      </c>
      <c r="BU104" s="5">
        <f t="shared" si="28"/>
        <v>405212.71035337809</v>
      </c>
      <c r="BV104" s="150"/>
      <c r="BW104" s="2">
        <v>99</v>
      </c>
      <c r="BX104" s="118">
        <v>47849</v>
      </c>
      <c r="BY104" s="5">
        <f t="shared" si="56"/>
        <v>535225.6717300259</v>
      </c>
      <c r="BZ104" s="5">
        <f t="shared" si="57"/>
        <v>3991.8149710750954</v>
      </c>
      <c r="CA104" s="5">
        <f t="shared" si="29"/>
        <v>869.665219316611</v>
      </c>
      <c r="CB104" s="35">
        <f t="shared" si="30"/>
        <v>1.9498284897409339E-2</v>
      </c>
      <c r="CC104" s="5">
        <f t="shared" si="31"/>
        <v>3122.1497517584844</v>
      </c>
      <c r="CD104" s="35">
        <f t="shared" si="32"/>
        <v>7.0000000000000007E-2</v>
      </c>
      <c r="CE104" s="5">
        <f t="shared" si="58"/>
        <v>65643.993489290835</v>
      </c>
      <c r="CF104" s="5">
        <f t="shared" si="59"/>
        <v>329545.68864714354</v>
      </c>
      <c r="CG104" s="5">
        <f t="shared" si="33"/>
        <v>534356.0065107093</v>
      </c>
      <c r="CH104" s="5">
        <f t="shared" si="34"/>
        <v>395189.68213643436</v>
      </c>
    </row>
    <row r="105" spans="9:86" ht="14.25" customHeight="1">
      <c r="I105" s="150"/>
      <c r="J105" s="2">
        <v>100</v>
      </c>
      <c r="K105" s="118">
        <v>47880</v>
      </c>
      <c r="L105" s="5">
        <f t="shared" si="35"/>
        <v>545989.89146232617</v>
      </c>
      <c r="M105" s="5">
        <f t="shared" si="0"/>
        <v>4507.5996243055524</v>
      </c>
      <c r="N105" s="5">
        <f t="shared" si="1"/>
        <v>753.9191205020602</v>
      </c>
      <c r="O105" s="35">
        <f t="shared" si="2"/>
        <v>1.6569957773016713E-2</v>
      </c>
      <c r="P105" s="5">
        <f t="shared" si="3"/>
        <v>3753.6805038034922</v>
      </c>
      <c r="Q105" s="35">
        <f t="shared" si="4"/>
        <v>8.2500000000000004E-2</v>
      </c>
      <c r="R105" s="5">
        <f t="shared" si="36"/>
        <v>54764.027658175241</v>
      </c>
      <c r="S105" s="5">
        <f t="shared" si="37"/>
        <v>395995.93477237981</v>
      </c>
      <c r="T105" s="5">
        <f t="shared" si="38"/>
        <v>545235.97234182409</v>
      </c>
      <c r="U105" s="5">
        <f t="shared" si="39"/>
        <v>450759.96243055502</v>
      </c>
      <c r="V105" s="150"/>
      <c r="W105" s="2">
        <v>100</v>
      </c>
      <c r="X105" s="118">
        <v>47880</v>
      </c>
      <c r="Y105" s="5">
        <f t="shared" si="40"/>
        <v>543805.27944952354</v>
      </c>
      <c r="Z105" s="5">
        <f t="shared" si="41"/>
        <v>4402.5874432762648</v>
      </c>
      <c r="AA105" s="5">
        <f t="shared" si="5"/>
        <v>777.21891361277449</v>
      </c>
      <c r="AB105" s="35">
        <f t="shared" si="6"/>
        <v>1.7150673808820568E-2</v>
      </c>
      <c r="AC105" s="5">
        <f t="shared" si="7"/>
        <v>3625.3685296634903</v>
      </c>
      <c r="AD105" s="35">
        <f t="shared" si="8"/>
        <v>0.08</v>
      </c>
      <c r="AE105" s="5">
        <f t="shared" si="42"/>
        <v>56971.939464089024</v>
      </c>
      <c r="AF105" s="5">
        <f t="shared" si="43"/>
        <v>383286.8048635376</v>
      </c>
      <c r="AG105" s="5">
        <f t="shared" si="9"/>
        <v>543028.06053591077</v>
      </c>
      <c r="AH105" s="5">
        <f t="shared" si="10"/>
        <v>440258.74432762666</v>
      </c>
      <c r="AI105" s="150"/>
      <c r="AJ105" s="2">
        <v>100</v>
      </c>
      <c r="AK105" s="118">
        <v>47880</v>
      </c>
      <c r="AL105" s="5">
        <f t="shared" si="44"/>
        <v>541550.58920680359</v>
      </c>
      <c r="AM105" s="5">
        <f t="shared" si="45"/>
        <v>4298.4734733542682</v>
      </c>
      <c r="AN105" s="5">
        <f t="shared" si="11"/>
        <v>800.95925139366182</v>
      </c>
      <c r="AO105" s="35">
        <f t="shared" si="12"/>
        <v>1.7748131399509131E-2</v>
      </c>
      <c r="AP105" s="5">
        <f t="shared" si="13"/>
        <v>3497.5142219606064</v>
      </c>
      <c r="AQ105" s="35">
        <f t="shared" si="14"/>
        <v>7.7499999999999999E-2</v>
      </c>
      <c r="AR105" s="5">
        <f t="shared" si="46"/>
        <v>59250.370044589916</v>
      </c>
      <c r="AS105" s="5">
        <f t="shared" si="47"/>
        <v>370596.97729083715</v>
      </c>
      <c r="AT105" s="5">
        <f t="shared" si="15"/>
        <v>540749.62995540991</v>
      </c>
      <c r="AU105" s="5">
        <f t="shared" si="16"/>
        <v>429847.34733542707</v>
      </c>
      <c r="AV105" s="150"/>
      <c r="AW105" s="2">
        <v>100</v>
      </c>
      <c r="AX105" s="118">
        <v>47880</v>
      </c>
      <c r="AY105" s="5">
        <f t="shared" si="48"/>
        <v>539224.78377084597</v>
      </c>
      <c r="AZ105" s="5">
        <f t="shared" si="49"/>
        <v>4195.2870513166654</v>
      </c>
      <c r="BA105" s="5">
        <f t="shared" si="17"/>
        <v>825.13215274887853</v>
      </c>
      <c r="BB105" s="35">
        <f t="shared" si="18"/>
        <v>1.8362631190176181E-2</v>
      </c>
      <c r="BC105" s="5">
        <f t="shared" si="19"/>
        <v>3370.1548985677869</v>
      </c>
      <c r="BD105" s="35">
        <f t="shared" si="20"/>
        <v>7.4999999999999997E-2</v>
      </c>
      <c r="BE105" s="5">
        <f t="shared" si="50"/>
        <v>61600.348381903117</v>
      </c>
      <c r="BF105" s="5">
        <f t="shared" si="51"/>
        <v>357928.3567497633</v>
      </c>
      <c r="BG105" s="5">
        <f t="shared" si="21"/>
        <v>538399.65161809709</v>
      </c>
      <c r="BH105" s="5">
        <f t="shared" si="22"/>
        <v>419528.70513166644</v>
      </c>
      <c r="BI105" s="150"/>
      <c r="BJ105" s="2">
        <v>100</v>
      </c>
      <c r="BK105" s="118">
        <v>47880</v>
      </c>
      <c r="BL105" s="5">
        <f t="shared" si="52"/>
        <v>536826.89051802328</v>
      </c>
      <c r="BM105" s="5">
        <f t="shared" si="53"/>
        <v>4093.0576803371496</v>
      </c>
      <c r="BN105" s="5">
        <f t="shared" si="23"/>
        <v>849.72855012409218</v>
      </c>
      <c r="BO105" s="35">
        <f t="shared" si="24"/>
        <v>1.8994470622828764E-2</v>
      </c>
      <c r="BP105" s="5">
        <f t="shared" si="25"/>
        <v>3243.3291302130574</v>
      </c>
      <c r="BQ105" s="35">
        <f t="shared" si="26"/>
        <v>7.2499999999999995E-2</v>
      </c>
      <c r="BR105" s="5">
        <f t="shared" si="54"/>
        <v>64022.838032101135</v>
      </c>
      <c r="BS105" s="5">
        <f t="shared" si="55"/>
        <v>345282.93000161409</v>
      </c>
      <c r="BT105" s="5">
        <f t="shared" si="27"/>
        <v>535977.16196789918</v>
      </c>
      <c r="BU105" s="5">
        <f t="shared" si="28"/>
        <v>409305.7680337152</v>
      </c>
      <c r="BV105" s="150"/>
      <c r="BW105" s="2">
        <v>100</v>
      </c>
      <c r="BX105" s="118">
        <v>47880</v>
      </c>
      <c r="BY105" s="5">
        <f t="shared" si="56"/>
        <v>534356.0065107093</v>
      </c>
      <c r="BZ105" s="5">
        <f t="shared" si="57"/>
        <v>3991.8149710750954</v>
      </c>
      <c r="CA105" s="5">
        <f t="shared" si="29"/>
        <v>874.73826642929089</v>
      </c>
      <c r="CB105" s="35">
        <f t="shared" si="30"/>
        <v>1.9643943493205814E-2</v>
      </c>
      <c r="CC105" s="5">
        <f t="shared" si="31"/>
        <v>3117.0767046458045</v>
      </c>
      <c r="CD105" s="35">
        <f t="shared" si="32"/>
        <v>7.0000000000000007E-2</v>
      </c>
      <c r="CE105" s="5">
        <f t="shared" si="58"/>
        <v>66518.731755720131</v>
      </c>
      <c r="CF105" s="5">
        <f t="shared" si="59"/>
        <v>332662.76535178936</v>
      </c>
      <c r="CG105" s="5">
        <f t="shared" si="33"/>
        <v>533481.26824428001</v>
      </c>
      <c r="CH105" s="5">
        <f t="shared" si="34"/>
        <v>399181.49710750952</v>
      </c>
    </row>
    <row r="106" spans="9:86" ht="14.25" customHeight="1">
      <c r="I106" s="150"/>
      <c r="J106" s="2">
        <v>101</v>
      </c>
      <c r="K106" s="118">
        <v>47908</v>
      </c>
      <c r="L106" s="5">
        <f t="shared" si="35"/>
        <v>545235.97234182409</v>
      </c>
      <c r="M106" s="5">
        <f t="shared" si="0"/>
        <v>4507.5996243055524</v>
      </c>
      <c r="N106" s="5">
        <f t="shared" si="1"/>
        <v>759.10231445551199</v>
      </c>
      <c r="O106" s="35">
        <f t="shared" si="2"/>
        <v>1.670694568141096E-2</v>
      </c>
      <c r="P106" s="5">
        <f t="shared" si="3"/>
        <v>3748.4973098500404</v>
      </c>
      <c r="Q106" s="35">
        <f t="shared" si="4"/>
        <v>8.2500000000000004E-2</v>
      </c>
      <c r="R106" s="5">
        <f t="shared" si="36"/>
        <v>55523.129972630755</v>
      </c>
      <c r="S106" s="5">
        <f t="shared" si="37"/>
        <v>399744.43208222988</v>
      </c>
      <c r="T106" s="5">
        <f t="shared" si="38"/>
        <v>544476.87002736854</v>
      </c>
      <c r="U106" s="5">
        <f t="shared" si="39"/>
        <v>455267.56205486064</v>
      </c>
      <c r="V106" s="150"/>
      <c r="W106" s="2">
        <v>101</v>
      </c>
      <c r="X106" s="118">
        <v>47908</v>
      </c>
      <c r="Y106" s="5">
        <f t="shared" si="40"/>
        <v>543028.06053591077</v>
      </c>
      <c r="Z106" s="5">
        <f t="shared" si="41"/>
        <v>4402.5874432762648</v>
      </c>
      <c r="AA106" s="5">
        <f t="shared" si="5"/>
        <v>782.40037303685949</v>
      </c>
      <c r="AB106" s="35">
        <f t="shared" si="6"/>
        <v>1.7289722500116414E-2</v>
      </c>
      <c r="AC106" s="5">
        <f t="shared" si="7"/>
        <v>3620.1870702394053</v>
      </c>
      <c r="AD106" s="35">
        <f t="shared" si="8"/>
        <v>0.08</v>
      </c>
      <c r="AE106" s="5">
        <f t="shared" si="42"/>
        <v>57754.339837125881</v>
      </c>
      <c r="AF106" s="5">
        <f t="shared" si="43"/>
        <v>386906.991933777</v>
      </c>
      <c r="AG106" s="5">
        <f t="shared" si="9"/>
        <v>542245.66016287392</v>
      </c>
      <c r="AH106" s="5">
        <f t="shared" si="10"/>
        <v>444661.33177090285</v>
      </c>
      <c r="AI106" s="150"/>
      <c r="AJ106" s="2">
        <v>101</v>
      </c>
      <c r="AK106" s="118">
        <v>47908</v>
      </c>
      <c r="AL106" s="5">
        <f t="shared" si="44"/>
        <v>540749.62995540991</v>
      </c>
      <c r="AM106" s="5">
        <f t="shared" si="45"/>
        <v>4298.4734733542682</v>
      </c>
      <c r="AN106" s="5">
        <f t="shared" si="11"/>
        <v>806.13211322557936</v>
      </c>
      <c r="AO106" s="35">
        <f t="shared" si="12"/>
        <v>1.7889213090177488E-2</v>
      </c>
      <c r="AP106" s="5">
        <f t="shared" si="13"/>
        <v>3492.3413601286888</v>
      </c>
      <c r="AQ106" s="35">
        <f t="shared" si="14"/>
        <v>7.7499999999999999E-2</v>
      </c>
      <c r="AR106" s="5">
        <f t="shared" si="46"/>
        <v>60056.502157815492</v>
      </c>
      <c r="AS106" s="5">
        <f t="shared" si="47"/>
        <v>374089.31865096587</v>
      </c>
      <c r="AT106" s="5">
        <f t="shared" si="15"/>
        <v>539943.49784218438</v>
      </c>
      <c r="AU106" s="5">
        <f t="shared" si="16"/>
        <v>434145.82080878137</v>
      </c>
      <c r="AV106" s="150"/>
      <c r="AW106" s="2">
        <v>101</v>
      </c>
      <c r="AX106" s="118">
        <v>47908</v>
      </c>
      <c r="AY106" s="5">
        <f t="shared" si="48"/>
        <v>538399.65161809709</v>
      </c>
      <c r="AZ106" s="5">
        <f t="shared" si="49"/>
        <v>4195.2870513166654</v>
      </c>
      <c r="BA106" s="5">
        <f t="shared" si="17"/>
        <v>830.28922870355882</v>
      </c>
      <c r="BB106" s="35">
        <f t="shared" si="18"/>
        <v>1.8505715437405396E-2</v>
      </c>
      <c r="BC106" s="5">
        <f t="shared" si="19"/>
        <v>3364.9978226131066</v>
      </c>
      <c r="BD106" s="35">
        <f t="shared" si="20"/>
        <v>7.4999999999999997E-2</v>
      </c>
      <c r="BE106" s="5">
        <f t="shared" si="50"/>
        <v>62430.637610606675</v>
      </c>
      <c r="BF106" s="5">
        <f t="shared" si="51"/>
        <v>361293.35457237641</v>
      </c>
      <c r="BG106" s="5">
        <f t="shared" si="21"/>
        <v>537569.3623893935</v>
      </c>
      <c r="BH106" s="5">
        <f t="shared" si="22"/>
        <v>423723.99218298309</v>
      </c>
      <c r="BI106" s="150"/>
      <c r="BJ106" s="2">
        <v>101</v>
      </c>
      <c r="BK106" s="118">
        <v>47908</v>
      </c>
      <c r="BL106" s="5">
        <f t="shared" si="52"/>
        <v>535977.16196789918</v>
      </c>
      <c r="BM106" s="5">
        <f t="shared" si="53"/>
        <v>4093.0576803371496</v>
      </c>
      <c r="BN106" s="5">
        <f t="shared" si="23"/>
        <v>854.86232678109218</v>
      </c>
      <c r="BO106" s="35">
        <f t="shared" si="24"/>
        <v>1.9139524310529298E-2</v>
      </c>
      <c r="BP106" s="5">
        <f t="shared" si="25"/>
        <v>3238.1953535560574</v>
      </c>
      <c r="BQ106" s="35">
        <f t="shared" si="26"/>
        <v>7.2499999999999995E-2</v>
      </c>
      <c r="BR106" s="5">
        <f t="shared" si="54"/>
        <v>64877.700358882226</v>
      </c>
      <c r="BS106" s="5">
        <f t="shared" si="55"/>
        <v>348521.12535517017</v>
      </c>
      <c r="BT106" s="5">
        <f t="shared" si="27"/>
        <v>535122.29964111804</v>
      </c>
      <c r="BU106" s="5">
        <f t="shared" si="28"/>
        <v>413398.82571405242</v>
      </c>
      <c r="BV106" s="150"/>
      <c r="BW106" s="2">
        <v>101</v>
      </c>
      <c r="BX106" s="118">
        <v>47908</v>
      </c>
      <c r="BY106" s="5">
        <f t="shared" si="56"/>
        <v>533481.26824428001</v>
      </c>
      <c r="BZ106" s="5">
        <f t="shared" si="57"/>
        <v>3991.8149710750954</v>
      </c>
      <c r="CA106" s="5">
        <f t="shared" si="29"/>
        <v>879.8409063167951</v>
      </c>
      <c r="CB106" s="35">
        <f t="shared" si="30"/>
        <v>1.9790930824148473E-2</v>
      </c>
      <c r="CC106" s="5">
        <f t="shared" si="31"/>
        <v>3111.9740647583003</v>
      </c>
      <c r="CD106" s="35">
        <f t="shared" si="32"/>
        <v>7.0000000000000007E-2</v>
      </c>
      <c r="CE106" s="5">
        <f t="shared" si="58"/>
        <v>67398.572662036924</v>
      </c>
      <c r="CF106" s="5">
        <f t="shared" si="59"/>
        <v>335774.73941654764</v>
      </c>
      <c r="CG106" s="5">
        <f t="shared" si="33"/>
        <v>532601.42733796325</v>
      </c>
      <c r="CH106" s="5">
        <f t="shared" si="34"/>
        <v>403173.31207858457</v>
      </c>
    </row>
    <row r="107" spans="9:86" ht="14.25" customHeight="1">
      <c r="I107" s="150"/>
      <c r="J107" s="2">
        <v>102</v>
      </c>
      <c r="K107" s="118">
        <v>47939</v>
      </c>
      <c r="L107" s="5">
        <f t="shared" si="35"/>
        <v>544476.87002736854</v>
      </c>
      <c r="M107" s="5">
        <f t="shared" si="0"/>
        <v>4507.5996243055524</v>
      </c>
      <c r="N107" s="5">
        <f t="shared" si="1"/>
        <v>764.32114286739352</v>
      </c>
      <c r="O107" s="35">
        <f t="shared" si="2"/>
        <v>1.6845258668100431E-2</v>
      </c>
      <c r="P107" s="5">
        <f t="shared" si="3"/>
        <v>3743.2784814381589</v>
      </c>
      <c r="Q107" s="35">
        <f t="shared" si="4"/>
        <v>8.2500000000000004E-2</v>
      </c>
      <c r="R107" s="5">
        <f t="shared" si="36"/>
        <v>56287.451115498152</v>
      </c>
      <c r="S107" s="5">
        <f t="shared" si="37"/>
        <v>403487.71056366805</v>
      </c>
      <c r="T107" s="5">
        <f t="shared" si="38"/>
        <v>543712.5488845011</v>
      </c>
      <c r="U107" s="5">
        <f t="shared" si="39"/>
        <v>459775.16167916619</v>
      </c>
      <c r="V107" s="150"/>
      <c r="W107" s="2">
        <v>102</v>
      </c>
      <c r="X107" s="118">
        <v>47939</v>
      </c>
      <c r="Y107" s="5">
        <f t="shared" si="40"/>
        <v>542245.66016287392</v>
      </c>
      <c r="Z107" s="5">
        <f t="shared" si="41"/>
        <v>4402.5874432762648</v>
      </c>
      <c r="AA107" s="5">
        <f t="shared" si="5"/>
        <v>787.61637552377169</v>
      </c>
      <c r="AB107" s="35">
        <f t="shared" si="6"/>
        <v>1.7430100783925779E-2</v>
      </c>
      <c r="AC107" s="5">
        <f t="shared" si="7"/>
        <v>3614.9710677524931</v>
      </c>
      <c r="AD107" s="35">
        <f t="shared" si="8"/>
        <v>0.08</v>
      </c>
      <c r="AE107" s="5">
        <f t="shared" si="42"/>
        <v>58541.956212649653</v>
      </c>
      <c r="AF107" s="5">
        <f t="shared" si="43"/>
        <v>390521.96300152951</v>
      </c>
      <c r="AG107" s="5">
        <f t="shared" si="9"/>
        <v>541458.04378735018</v>
      </c>
      <c r="AH107" s="5">
        <f t="shared" si="10"/>
        <v>449063.91921417916</v>
      </c>
      <c r="AI107" s="150"/>
      <c r="AJ107" s="2">
        <v>102</v>
      </c>
      <c r="AK107" s="118">
        <v>47939</v>
      </c>
      <c r="AL107" s="5">
        <f t="shared" si="44"/>
        <v>539943.49784218438</v>
      </c>
      <c r="AM107" s="5">
        <f t="shared" si="45"/>
        <v>4298.4734733542682</v>
      </c>
      <c r="AN107" s="5">
        <f t="shared" si="11"/>
        <v>811.33838312349417</v>
      </c>
      <c r="AO107" s="35">
        <f t="shared" si="12"/>
        <v>1.8031628561860379E-2</v>
      </c>
      <c r="AP107" s="5">
        <f t="shared" si="13"/>
        <v>3487.135090230774</v>
      </c>
      <c r="AQ107" s="35">
        <f t="shared" si="14"/>
        <v>7.7499999999999999E-2</v>
      </c>
      <c r="AR107" s="5">
        <f t="shared" si="46"/>
        <v>60867.840540938989</v>
      </c>
      <c r="AS107" s="5">
        <f t="shared" si="47"/>
        <v>377576.45374119666</v>
      </c>
      <c r="AT107" s="5">
        <f t="shared" si="15"/>
        <v>539132.15945906087</v>
      </c>
      <c r="AU107" s="5">
        <f t="shared" si="16"/>
        <v>438444.29428213567</v>
      </c>
      <c r="AV107" s="150"/>
      <c r="AW107" s="2">
        <v>102</v>
      </c>
      <c r="AX107" s="118">
        <v>47939</v>
      </c>
      <c r="AY107" s="5">
        <f t="shared" si="48"/>
        <v>537569.3623893935</v>
      </c>
      <c r="AZ107" s="5">
        <f t="shared" si="49"/>
        <v>4195.2870513166654</v>
      </c>
      <c r="BA107" s="5">
        <f t="shared" si="17"/>
        <v>835.47853638295646</v>
      </c>
      <c r="BB107" s="35">
        <f t="shared" si="18"/>
        <v>1.8650137336757737E-2</v>
      </c>
      <c r="BC107" s="5">
        <f t="shared" si="19"/>
        <v>3359.8085149337089</v>
      </c>
      <c r="BD107" s="35">
        <f t="shared" si="20"/>
        <v>7.4999999999999997E-2</v>
      </c>
      <c r="BE107" s="5">
        <f t="shared" si="50"/>
        <v>63266.116146989632</v>
      </c>
      <c r="BF107" s="5">
        <f t="shared" si="51"/>
        <v>364653.16308731009</v>
      </c>
      <c r="BG107" s="5">
        <f t="shared" si="21"/>
        <v>536733.8838530106</v>
      </c>
      <c r="BH107" s="5">
        <f t="shared" si="22"/>
        <v>427919.27923429973</v>
      </c>
      <c r="BI107" s="150"/>
      <c r="BJ107" s="2">
        <v>102</v>
      </c>
      <c r="BK107" s="118">
        <v>47939</v>
      </c>
      <c r="BL107" s="5">
        <f t="shared" si="52"/>
        <v>535122.29964111804</v>
      </c>
      <c r="BM107" s="5">
        <f t="shared" si="53"/>
        <v>4093.0576803371496</v>
      </c>
      <c r="BN107" s="5">
        <f t="shared" si="23"/>
        <v>860.02712000539486</v>
      </c>
      <c r="BO107" s="35">
        <f t="shared" si="24"/>
        <v>1.9285919213208096E-2</v>
      </c>
      <c r="BP107" s="5">
        <f t="shared" si="25"/>
        <v>3233.0305603317547</v>
      </c>
      <c r="BQ107" s="35">
        <f t="shared" si="26"/>
        <v>7.2499999999999995E-2</v>
      </c>
      <c r="BR107" s="5">
        <f t="shared" si="54"/>
        <v>65737.727478887624</v>
      </c>
      <c r="BS107" s="5">
        <f t="shared" si="55"/>
        <v>351754.15591550193</v>
      </c>
      <c r="BT107" s="5">
        <f t="shared" si="27"/>
        <v>534262.2725211127</v>
      </c>
      <c r="BU107" s="5">
        <f t="shared" si="28"/>
        <v>417491.88339438953</v>
      </c>
      <c r="BV107" s="150"/>
      <c r="BW107" s="2">
        <v>102</v>
      </c>
      <c r="BX107" s="118">
        <v>47939</v>
      </c>
      <c r="BY107" s="5">
        <f t="shared" si="56"/>
        <v>532601.42733796325</v>
      </c>
      <c r="BZ107" s="5">
        <f t="shared" si="57"/>
        <v>3991.8149710750954</v>
      </c>
      <c r="CA107" s="5">
        <f t="shared" si="29"/>
        <v>884.97331160364274</v>
      </c>
      <c r="CB107" s="35">
        <f t="shared" si="30"/>
        <v>1.9939262634579791E-2</v>
      </c>
      <c r="CC107" s="5">
        <f t="shared" si="31"/>
        <v>3106.8416594714527</v>
      </c>
      <c r="CD107" s="35">
        <f t="shared" si="32"/>
        <v>7.0000000000000007E-2</v>
      </c>
      <c r="CE107" s="5">
        <f t="shared" si="58"/>
        <v>68283.545973640561</v>
      </c>
      <c r="CF107" s="5">
        <f t="shared" si="59"/>
        <v>338881.58107601909</v>
      </c>
      <c r="CG107" s="5">
        <f t="shared" si="33"/>
        <v>531716.4540263596</v>
      </c>
      <c r="CH107" s="5">
        <f t="shared" si="34"/>
        <v>407165.12704965967</v>
      </c>
    </row>
    <row r="108" spans="9:86" ht="14.25" customHeight="1">
      <c r="I108" s="150"/>
      <c r="J108" s="2">
        <v>103</v>
      </c>
      <c r="K108" s="118">
        <v>47969</v>
      </c>
      <c r="L108" s="5">
        <f t="shared" si="35"/>
        <v>543712.5488845011</v>
      </c>
      <c r="M108" s="5">
        <f t="shared" si="0"/>
        <v>4507.5996243055524</v>
      </c>
      <c r="N108" s="5">
        <f t="shared" si="1"/>
        <v>769.57585072460733</v>
      </c>
      <c r="O108" s="35">
        <f t="shared" si="2"/>
        <v>1.698491275885013E-2</v>
      </c>
      <c r="P108" s="5">
        <f t="shared" si="3"/>
        <v>3738.0237735809451</v>
      </c>
      <c r="Q108" s="35">
        <f t="shared" si="4"/>
        <v>8.2500000000000004E-2</v>
      </c>
      <c r="R108" s="5">
        <f t="shared" si="36"/>
        <v>57057.026966222758</v>
      </c>
      <c r="S108" s="5">
        <f t="shared" si="37"/>
        <v>407225.73433724901</v>
      </c>
      <c r="T108" s="5">
        <f t="shared" si="38"/>
        <v>542942.97303377651</v>
      </c>
      <c r="U108" s="5">
        <f t="shared" si="39"/>
        <v>464282.76130347175</v>
      </c>
      <c r="V108" s="150"/>
      <c r="W108" s="2">
        <v>103</v>
      </c>
      <c r="X108" s="118">
        <v>47969</v>
      </c>
      <c r="Y108" s="5">
        <f t="shared" si="40"/>
        <v>541458.04378735018</v>
      </c>
      <c r="Z108" s="5">
        <f t="shared" si="41"/>
        <v>4402.5874432762648</v>
      </c>
      <c r="AA108" s="5">
        <f t="shared" si="5"/>
        <v>792.86715136059684</v>
      </c>
      <c r="AB108" s="35">
        <f t="shared" si="6"/>
        <v>1.7571824678744283E-2</v>
      </c>
      <c r="AC108" s="5">
        <f t="shared" si="7"/>
        <v>3609.720291915668</v>
      </c>
      <c r="AD108" s="35">
        <f t="shared" si="8"/>
        <v>0.08</v>
      </c>
      <c r="AE108" s="5">
        <f t="shared" si="42"/>
        <v>59334.823364010248</v>
      </c>
      <c r="AF108" s="5">
        <f t="shared" si="43"/>
        <v>394131.68329344515</v>
      </c>
      <c r="AG108" s="5">
        <f t="shared" si="9"/>
        <v>540665.17663598957</v>
      </c>
      <c r="AH108" s="5">
        <f t="shared" si="10"/>
        <v>453466.50665745541</v>
      </c>
      <c r="AI108" s="150"/>
      <c r="AJ108" s="2">
        <v>103</v>
      </c>
      <c r="AK108" s="118">
        <v>47969</v>
      </c>
      <c r="AL108" s="5">
        <f t="shared" si="44"/>
        <v>539132.15945906087</v>
      </c>
      <c r="AM108" s="5">
        <f t="shared" si="45"/>
        <v>4298.4734733542682</v>
      </c>
      <c r="AN108" s="5">
        <f t="shared" si="11"/>
        <v>816.57827684783342</v>
      </c>
      <c r="AO108" s="35">
        <f t="shared" si="12"/>
        <v>1.8175393825524678E-2</v>
      </c>
      <c r="AP108" s="5">
        <f t="shared" si="13"/>
        <v>3481.8951965064348</v>
      </c>
      <c r="AQ108" s="35">
        <f t="shared" si="14"/>
        <v>7.7499999999999999E-2</v>
      </c>
      <c r="AR108" s="5">
        <f t="shared" si="46"/>
        <v>61684.41881778682</v>
      </c>
      <c r="AS108" s="5">
        <f t="shared" si="47"/>
        <v>381058.34893770312</v>
      </c>
      <c r="AT108" s="5">
        <f t="shared" si="15"/>
        <v>538315.58118221303</v>
      </c>
      <c r="AU108" s="5">
        <f t="shared" si="16"/>
        <v>442742.76775548991</v>
      </c>
      <c r="AV108" s="150"/>
      <c r="AW108" s="2">
        <v>103</v>
      </c>
      <c r="AX108" s="118">
        <v>47969</v>
      </c>
      <c r="AY108" s="5">
        <f t="shared" si="48"/>
        <v>536733.8838530106</v>
      </c>
      <c r="AZ108" s="5">
        <f t="shared" si="49"/>
        <v>4195.2870513166654</v>
      </c>
      <c r="BA108" s="5">
        <f t="shared" si="17"/>
        <v>840.7002772353494</v>
      </c>
      <c r="BB108" s="35">
        <f t="shared" si="18"/>
        <v>1.8795912891512161E-2</v>
      </c>
      <c r="BC108" s="5">
        <f t="shared" si="19"/>
        <v>3354.586774081316</v>
      </c>
      <c r="BD108" s="35">
        <f t="shared" si="20"/>
        <v>7.4999999999999997E-2</v>
      </c>
      <c r="BE108" s="5">
        <f t="shared" si="50"/>
        <v>64106.816424224984</v>
      </c>
      <c r="BF108" s="5">
        <f t="shared" si="51"/>
        <v>368007.74986139144</v>
      </c>
      <c r="BG108" s="5">
        <f t="shared" si="21"/>
        <v>535893.18357577524</v>
      </c>
      <c r="BH108" s="5">
        <f t="shared" si="22"/>
        <v>432114.56628561643</v>
      </c>
      <c r="BI108" s="150"/>
      <c r="BJ108" s="2">
        <v>103</v>
      </c>
      <c r="BK108" s="118">
        <v>47969</v>
      </c>
      <c r="BL108" s="5">
        <f t="shared" si="52"/>
        <v>534262.2725211127</v>
      </c>
      <c r="BM108" s="5">
        <f t="shared" si="53"/>
        <v>4093.0576803371496</v>
      </c>
      <c r="BN108" s="5">
        <f t="shared" si="23"/>
        <v>865.22311718876063</v>
      </c>
      <c r="BO108" s="35">
        <f t="shared" si="24"/>
        <v>1.9433671326389287E-2</v>
      </c>
      <c r="BP108" s="5">
        <f t="shared" si="25"/>
        <v>3227.834563148389</v>
      </c>
      <c r="BQ108" s="35">
        <f t="shared" si="26"/>
        <v>7.2499999999999995E-2</v>
      </c>
      <c r="BR108" s="5">
        <f t="shared" si="54"/>
        <v>66602.950596076378</v>
      </c>
      <c r="BS108" s="5">
        <f t="shared" si="55"/>
        <v>354981.99047865032</v>
      </c>
      <c r="BT108" s="5">
        <f t="shared" si="27"/>
        <v>533397.04940392391</v>
      </c>
      <c r="BU108" s="5">
        <f t="shared" si="28"/>
        <v>421584.9410747267</v>
      </c>
      <c r="BV108" s="150"/>
      <c r="BW108" s="2">
        <v>103</v>
      </c>
      <c r="BX108" s="118">
        <v>47969</v>
      </c>
      <c r="BY108" s="5">
        <f t="shared" si="56"/>
        <v>531716.4540263596</v>
      </c>
      <c r="BZ108" s="5">
        <f t="shared" si="57"/>
        <v>3991.8149710750954</v>
      </c>
      <c r="CA108" s="5">
        <f t="shared" si="29"/>
        <v>890.13565592133091</v>
      </c>
      <c r="CB108" s="35">
        <f t="shared" si="30"/>
        <v>2.0088954912285701E-2</v>
      </c>
      <c r="CC108" s="5">
        <f t="shared" si="31"/>
        <v>3101.6793151537645</v>
      </c>
      <c r="CD108" s="35">
        <f t="shared" si="32"/>
        <v>7.0000000000000007E-2</v>
      </c>
      <c r="CE108" s="5">
        <f t="shared" si="58"/>
        <v>69173.681629561892</v>
      </c>
      <c r="CF108" s="5">
        <f t="shared" si="59"/>
        <v>341983.26039117284</v>
      </c>
      <c r="CG108" s="5">
        <f t="shared" si="33"/>
        <v>530826.3183704383</v>
      </c>
      <c r="CH108" s="5">
        <f t="shared" si="34"/>
        <v>411156.94202073471</v>
      </c>
    </row>
    <row r="109" spans="9:86" ht="14.25" customHeight="1">
      <c r="I109" s="150"/>
      <c r="J109" s="2">
        <v>104</v>
      </c>
      <c r="K109" s="118">
        <v>48000</v>
      </c>
      <c r="L109" s="5">
        <f t="shared" si="35"/>
        <v>542942.97303377651</v>
      </c>
      <c r="M109" s="5">
        <f t="shared" si="0"/>
        <v>4507.5996243055524</v>
      </c>
      <c r="N109" s="5">
        <f t="shared" si="1"/>
        <v>774.86668469833876</v>
      </c>
      <c r="O109" s="35">
        <f t="shared" si="2"/>
        <v>1.7125924228144698E-2</v>
      </c>
      <c r="P109" s="5">
        <f t="shared" si="3"/>
        <v>3732.7329396072137</v>
      </c>
      <c r="Q109" s="35">
        <f t="shared" si="4"/>
        <v>8.2500000000000004E-2</v>
      </c>
      <c r="R109" s="5">
        <f t="shared" si="36"/>
        <v>57831.893650921098</v>
      </c>
      <c r="S109" s="5">
        <f t="shared" si="37"/>
        <v>410958.46727685625</v>
      </c>
      <c r="T109" s="5">
        <f t="shared" si="38"/>
        <v>542168.10634907812</v>
      </c>
      <c r="U109" s="5">
        <f t="shared" si="39"/>
        <v>468790.36092777736</v>
      </c>
      <c r="V109" s="150"/>
      <c r="W109" s="2">
        <v>104</v>
      </c>
      <c r="X109" s="118">
        <v>48000</v>
      </c>
      <c r="Y109" s="5">
        <f t="shared" si="40"/>
        <v>540665.17663598957</v>
      </c>
      <c r="Z109" s="5">
        <f t="shared" si="41"/>
        <v>4402.5874432762648</v>
      </c>
      <c r="AA109" s="5">
        <f t="shared" si="5"/>
        <v>798.15293236966727</v>
      </c>
      <c r="AB109" s="35">
        <f t="shared" si="6"/>
        <v>1.7714910451657254E-2</v>
      </c>
      <c r="AC109" s="5">
        <f t="shared" si="7"/>
        <v>3604.4345109065976</v>
      </c>
      <c r="AD109" s="35">
        <f t="shared" si="8"/>
        <v>0.08</v>
      </c>
      <c r="AE109" s="5">
        <f t="shared" si="42"/>
        <v>60132.976296379915</v>
      </c>
      <c r="AF109" s="5">
        <f t="shared" si="43"/>
        <v>397736.11780435173</v>
      </c>
      <c r="AG109" s="5">
        <f t="shared" si="9"/>
        <v>539867.02370361995</v>
      </c>
      <c r="AH109" s="5">
        <f t="shared" si="10"/>
        <v>457869.09410073166</v>
      </c>
      <c r="AI109" s="150"/>
      <c r="AJ109" s="2">
        <v>104</v>
      </c>
      <c r="AK109" s="118">
        <v>48000</v>
      </c>
      <c r="AL109" s="5">
        <f t="shared" si="44"/>
        <v>538315.58118221303</v>
      </c>
      <c r="AM109" s="5">
        <f t="shared" si="45"/>
        <v>4298.4734733542682</v>
      </c>
      <c r="AN109" s="5">
        <f t="shared" si="11"/>
        <v>821.85201155247569</v>
      </c>
      <c r="AO109" s="35">
        <f t="shared" si="12"/>
        <v>1.8320525140607939E-2</v>
      </c>
      <c r="AP109" s="5">
        <f t="shared" si="13"/>
        <v>3476.6214618017925</v>
      </c>
      <c r="AQ109" s="35">
        <f t="shared" si="14"/>
        <v>7.7499999999999999E-2</v>
      </c>
      <c r="AR109" s="5">
        <f t="shared" si="46"/>
        <v>62506.270829339293</v>
      </c>
      <c r="AS109" s="5">
        <f t="shared" si="47"/>
        <v>384534.97039950493</v>
      </c>
      <c r="AT109" s="5">
        <f t="shared" si="15"/>
        <v>537493.7291706606</v>
      </c>
      <c r="AU109" s="5">
        <f t="shared" si="16"/>
        <v>447041.24122884421</v>
      </c>
      <c r="AV109" s="150"/>
      <c r="AW109" s="2">
        <v>104</v>
      </c>
      <c r="AX109" s="118">
        <v>48000</v>
      </c>
      <c r="AY109" s="5">
        <f t="shared" si="48"/>
        <v>535893.18357577524</v>
      </c>
      <c r="AZ109" s="5">
        <f t="shared" si="49"/>
        <v>4195.2870513166654</v>
      </c>
      <c r="BA109" s="5">
        <f t="shared" si="17"/>
        <v>845.95465396807049</v>
      </c>
      <c r="BB109" s="35">
        <f t="shared" si="18"/>
        <v>1.8943058353309752E-2</v>
      </c>
      <c r="BC109" s="5">
        <f t="shared" si="19"/>
        <v>3349.3323973485949</v>
      </c>
      <c r="BD109" s="35">
        <f t="shared" si="20"/>
        <v>7.4999999999999997E-2</v>
      </c>
      <c r="BE109" s="5">
        <f t="shared" si="50"/>
        <v>64952.771078193051</v>
      </c>
      <c r="BF109" s="5">
        <f t="shared" si="51"/>
        <v>371357.08225874003</v>
      </c>
      <c r="BG109" s="5">
        <f t="shared" si="21"/>
        <v>535047.22892180714</v>
      </c>
      <c r="BH109" s="5">
        <f t="shared" si="22"/>
        <v>436309.85333693307</v>
      </c>
      <c r="BI109" s="150"/>
      <c r="BJ109" s="2">
        <v>104</v>
      </c>
      <c r="BK109" s="118">
        <v>48000</v>
      </c>
      <c r="BL109" s="5">
        <f t="shared" si="52"/>
        <v>533397.04940392391</v>
      </c>
      <c r="BM109" s="5">
        <f t="shared" si="53"/>
        <v>4093.0576803371496</v>
      </c>
      <c r="BN109" s="5">
        <f t="shared" si="23"/>
        <v>870.45050685510932</v>
      </c>
      <c r="BO109" s="35">
        <f t="shared" si="24"/>
        <v>1.9582796893860114E-2</v>
      </c>
      <c r="BP109" s="5">
        <f t="shared" si="25"/>
        <v>3222.6071734820403</v>
      </c>
      <c r="BQ109" s="35">
        <f t="shared" si="26"/>
        <v>7.2499999999999995E-2</v>
      </c>
      <c r="BR109" s="5">
        <f t="shared" si="54"/>
        <v>67473.401102931486</v>
      </c>
      <c r="BS109" s="5">
        <f t="shared" si="55"/>
        <v>358204.59765213233</v>
      </c>
      <c r="BT109" s="5">
        <f t="shared" si="27"/>
        <v>532526.59889706876</v>
      </c>
      <c r="BU109" s="5">
        <f t="shared" si="28"/>
        <v>425677.9987550638</v>
      </c>
      <c r="BV109" s="150"/>
      <c r="BW109" s="2">
        <v>104</v>
      </c>
      <c r="BX109" s="118">
        <v>48000</v>
      </c>
      <c r="BY109" s="5">
        <f t="shared" si="56"/>
        <v>530826.3183704383</v>
      </c>
      <c r="BZ109" s="5">
        <f t="shared" si="57"/>
        <v>3991.8149710750954</v>
      </c>
      <c r="CA109" s="5">
        <f t="shared" si="29"/>
        <v>895.32811391420501</v>
      </c>
      <c r="CB109" s="35">
        <f t="shared" si="30"/>
        <v>2.024002389322524E-2</v>
      </c>
      <c r="CC109" s="5">
        <f t="shared" si="31"/>
        <v>3096.4868571608904</v>
      </c>
      <c r="CD109" s="35">
        <f t="shared" si="32"/>
        <v>7.0000000000000007E-2</v>
      </c>
      <c r="CE109" s="5">
        <f t="shared" si="58"/>
        <v>70069.009743476097</v>
      </c>
      <c r="CF109" s="5">
        <f t="shared" si="59"/>
        <v>345079.7472483337</v>
      </c>
      <c r="CG109" s="5">
        <f t="shared" si="33"/>
        <v>529930.99025652406</v>
      </c>
      <c r="CH109" s="5">
        <f t="shared" si="34"/>
        <v>415148.75699180982</v>
      </c>
    </row>
    <row r="110" spans="9:86" ht="14.25" customHeight="1">
      <c r="I110" s="150"/>
      <c r="J110" s="2">
        <v>105</v>
      </c>
      <c r="K110" s="118">
        <v>48030</v>
      </c>
      <c r="L110" s="5">
        <f t="shared" si="35"/>
        <v>542168.10634907812</v>
      </c>
      <c r="M110" s="5">
        <f t="shared" si="0"/>
        <v>4507.5996243055524</v>
      </c>
      <c r="N110" s="5">
        <f t="shared" si="1"/>
        <v>780.19389315564013</v>
      </c>
      <c r="O110" s="35">
        <f t="shared" si="2"/>
        <v>1.7268309604032098E-2</v>
      </c>
      <c r="P110" s="5">
        <f t="shared" si="3"/>
        <v>3727.4057311499123</v>
      </c>
      <c r="Q110" s="35">
        <f t="shared" si="4"/>
        <v>8.2500000000000004E-2</v>
      </c>
      <c r="R110" s="5">
        <f t="shared" si="36"/>
        <v>58612.087544076741</v>
      </c>
      <c r="S110" s="5">
        <f t="shared" si="37"/>
        <v>414685.87300800614</v>
      </c>
      <c r="T110" s="5">
        <f t="shared" si="38"/>
        <v>541387.91245592246</v>
      </c>
      <c r="U110" s="5">
        <f t="shared" si="39"/>
        <v>473297.96055208286</v>
      </c>
      <c r="V110" s="150"/>
      <c r="W110" s="2">
        <v>105</v>
      </c>
      <c r="X110" s="118">
        <v>48030</v>
      </c>
      <c r="Y110" s="5">
        <f t="shared" si="40"/>
        <v>539867.02370361995</v>
      </c>
      <c r="Z110" s="5">
        <f t="shared" si="41"/>
        <v>4402.5874432762648</v>
      </c>
      <c r="AA110" s="5">
        <f t="shared" si="5"/>
        <v>803.47395191879832</v>
      </c>
      <c r="AB110" s="35">
        <f t="shared" si="6"/>
        <v>1.7859374623182656E-2</v>
      </c>
      <c r="AC110" s="5">
        <f t="shared" si="7"/>
        <v>3599.1134913574665</v>
      </c>
      <c r="AD110" s="35">
        <f t="shared" si="8"/>
        <v>0.08</v>
      </c>
      <c r="AE110" s="5">
        <f t="shared" si="42"/>
        <v>60936.450248298715</v>
      </c>
      <c r="AF110" s="5">
        <f t="shared" si="43"/>
        <v>401335.23129570921</v>
      </c>
      <c r="AG110" s="5">
        <f t="shared" si="9"/>
        <v>539063.54975170118</v>
      </c>
      <c r="AH110" s="5">
        <f t="shared" si="10"/>
        <v>462271.68154400791</v>
      </c>
      <c r="AI110" s="150"/>
      <c r="AJ110" s="2">
        <v>105</v>
      </c>
      <c r="AK110" s="118">
        <v>48030</v>
      </c>
      <c r="AL110" s="5">
        <f t="shared" si="44"/>
        <v>537493.7291706606</v>
      </c>
      <c r="AM110" s="5">
        <f t="shared" si="45"/>
        <v>4298.4734733542682</v>
      </c>
      <c r="AN110" s="5">
        <f t="shared" si="11"/>
        <v>827.15980579375173</v>
      </c>
      <c r="AO110" s="35">
        <f t="shared" si="12"/>
        <v>1.8467039019860684E-2</v>
      </c>
      <c r="AP110" s="5">
        <f t="shared" si="13"/>
        <v>3471.3136675605165</v>
      </c>
      <c r="AQ110" s="35">
        <f t="shared" si="14"/>
        <v>7.7499999999999999E-2</v>
      </c>
      <c r="AR110" s="5">
        <f t="shared" si="46"/>
        <v>63333.430635133045</v>
      </c>
      <c r="AS110" s="5">
        <f t="shared" si="47"/>
        <v>388006.28406706546</v>
      </c>
      <c r="AT110" s="5">
        <f t="shared" si="15"/>
        <v>536666.56936486682</v>
      </c>
      <c r="AU110" s="5">
        <f t="shared" si="16"/>
        <v>451339.71470219851</v>
      </c>
      <c r="AV110" s="150"/>
      <c r="AW110" s="2">
        <v>105</v>
      </c>
      <c r="AX110" s="118">
        <v>48030</v>
      </c>
      <c r="AY110" s="5">
        <f t="shared" si="48"/>
        <v>535047.22892180714</v>
      </c>
      <c r="AZ110" s="5">
        <f t="shared" si="49"/>
        <v>4195.2870513166654</v>
      </c>
      <c r="BA110" s="5">
        <f t="shared" si="17"/>
        <v>851.24187055537095</v>
      </c>
      <c r="BB110" s="35">
        <f t="shared" si="18"/>
        <v>1.9091590226995227E-2</v>
      </c>
      <c r="BC110" s="5">
        <f t="shared" si="19"/>
        <v>3344.0451807612944</v>
      </c>
      <c r="BD110" s="35">
        <f t="shared" si="20"/>
        <v>7.4999999999999997E-2</v>
      </c>
      <c r="BE110" s="5">
        <f t="shared" si="50"/>
        <v>65804.012948748423</v>
      </c>
      <c r="BF110" s="5">
        <f t="shared" si="51"/>
        <v>374701.12743950135</v>
      </c>
      <c r="BG110" s="5">
        <f t="shared" si="21"/>
        <v>534195.98705125181</v>
      </c>
      <c r="BH110" s="5">
        <f t="shared" si="22"/>
        <v>440505.14038824977</v>
      </c>
      <c r="BI110" s="150"/>
      <c r="BJ110" s="2">
        <v>105</v>
      </c>
      <c r="BK110" s="118">
        <v>48030</v>
      </c>
      <c r="BL110" s="5">
        <f t="shared" si="52"/>
        <v>532526.59889706876</v>
      </c>
      <c r="BM110" s="5">
        <f t="shared" si="53"/>
        <v>4093.0576803371496</v>
      </c>
      <c r="BN110" s="5">
        <f t="shared" si="23"/>
        <v>875.70947866735924</v>
      </c>
      <c r="BO110" s="35">
        <f t="shared" si="24"/>
        <v>1.9733312412511972E-2</v>
      </c>
      <c r="BP110" s="5">
        <f t="shared" si="25"/>
        <v>3217.3482016697903</v>
      </c>
      <c r="BQ110" s="35">
        <f t="shared" si="26"/>
        <v>7.2499999999999995E-2</v>
      </c>
      <c r="BR110" s="5">
        <f t="shared" si="54"/>
        <v>68349.110581598841</v>
      </c>
      <c r="BS110" s="5">
        <f t="shared" si="55"/>
        <v>361421.94585380214</v>
      </c>
      <c r="BT110" s="5">
        <f t="shared" si="27"/>
        <v>531650.88941840141</v>
      </c>
      <c r="BU110" s="5">
        <f t="shared" si="28"/>
        <v>429771.05643540097</v>
      </c>
      <c r="BV110" s="150"/>
      <c r="BW110" s="2">
        <v>105</v>
      </c>
      <c r="BX110" s="118">
        <v>48030</v>
      </c>
      <c r="BY110" s="5">
        <f t="shared" si="56"/>
        <v>529930.99025652406</v>
      </c>
      <c r="BZ110" s="5">
        <f t="shared" si="57"/>
        <v>3991.8149710750954</v>
      </c>
      <c r="CA110" s="5">
        <f t="shared" si="29"/>
        <v>900.55086124537138</v>
      </c>
      <c r="CB110" s="35">
        <f t="shared" si="30"/>
        <v>2.0392486066371195E-2</v>
      </c>
      <c r="CC110" s="5">
        <f t="shared" si="31"/>
        <v>3091.264109829724</v>
      </c>
      <c r="CD110" s="35">
        <f t="shared" si="32"/>
        <v>7.0000000000000007E-2</v>
      </c>
      <c r="CE110" s="5">
        <f t="shared" si="58"/>
        <v>70969.560604721468</v>
      </c>
      <c r="CF110" s="5">
        <f t="shared" si="59"/>
        <v>348171.01135816344</v>
      </c>
      <c r="CG110" s="5">
        <f t="shared" si="33"/>
        <v>529030.43939527869</v>
      </c>
      <c r="CH110" s="5">
        <f t="shared" si="34"/>
        <v>419140.57196288492</v>
      </c>
    </row>
    <row r="111" spans="9:86" ht="14.25" customHeight="1">
      <c r="I111" s="150"/>
      <c r="J111" s="2">
        <v>106</v>
      </c>
      <c r="K111" s="118">
        <v>48061</v>
      </c>
      <c r="L111" s="5">
        <f t="shared" si="35"/>
        <v>541387.91245592246</v>
      </c>
      <c r="M111" s="5">
        <f t="shared" si="0"/>
        <v>4507.5996243055524</v>
      </c>
      <c r="N111" s="5">
        <f t="shared" si="1"/>
        <v>785.55772617108551</v>
      </c>
      <c r="O111" s="35">
        <f t="shared" si="2"/>
        <v>1.741208567308105E-2</v>
      </c>
      <c r="P111" s="5">
        <f t="shared" si="3"/>
        <v>3722.0418981344669</v>
      </c>
      <c r="Q111" s="35">
        <f t="shared" si="4"/>
        <v>8.2500000000000004E-2</v>
      </c>
      <c r="R111" s="5">
        <f t="shared" si="36"/>
        <v>59397.645270247827</v>
      </c>
      <c r="S111" s="5">
        <f t="shared" si="37"/>
        <v>418407.91490614059</v>
      </c>
      <c r="T111" s="5">
        <f t="shared" si="38"/>
        <v>540602.35472975136</v>
      </c>
      <c r="U111" s="5">
        <f t="shared" si="39"/>
        <v>477805.56017638842</v>
      </c>
      <c r="V111" s="150"/>
      <c r="W111" s="2">
        <v>106</v>
      </c>
      <c r="X111" s="118">
        <v>48061</v>
      </c>
      <c r="Y111" s="5">
        <f t="shared" si="40"/>
        <v>539063.54975170118</v>
      </c>
      <c r="Z111" s="5">
        <f t="shared" si="41"/>
        <v>4402.5874432762648</v>
      </c>
      <c r="AA111" s="5">
        <f t="shared" si="5"/>
        <v>808.83044493159014</v>
      </c>
      <c r="AB111" s="35">
        <f t="shared" si="6"/>
        <v>1.8005233972227877E-2</v>
      </c>
      <c r="AC111" s="5">
        <f t="shared" si="7"/>
        <v>3593.7569983446747</v>
      </c>
      <c r="AD111" s="35">
        <f t="shared" si="8"/>
        <v>0.08</v>
      </c>
      <c r="AE111" s="5">
        <f t="shared" si="42"/>
        <v>61745.280693230306</v>
      </c>
      <c r="AF111" s="5">
        <f t="shared" si="43"/>
        <v>404928.98829405388</v>
      </c>
      <c r="AG111" s="5">
        <f t="shared" si="9"/>
        <v>538254.71930676955</v>
      </c>
      <c r="AH111" s="5">
        <f t="shared" si="10"/>
        <v>466674.26898728416</v>
      </c>
      <c r="AI111" s="150"/>
      <c r="AJ111" s="2">
        <v>106</v>
      </c>
      <c r="AK111" s="118">
        <v>48061</v>
      </c>
      <c r="AL111" s="5">
        <f t="shared" si="44"/>
        <v>536666.56936486682</v>
      </c>
      <c r="AM111" s="5">
        <f t="shared" si="45"/>
        <v>4298.4734733542682</v>
      </c>
      <c r="AN111" s="5">
        <f t="shared" si="11"/>
        <v>832.50187953950353</v>
      </c>
      <c r="AO111" s="35">
        <f t="shared" si="12"/>
        <v>1.8614952234302606E-2</v>
      </c>
      <c r="AP111" s="5">
        <f t="shared" si="13"/>
        <v>3465.9715938147647</v>
      </c>
      <c r="AQ111" s="35">
        <f t="shared" si="14"/>
        <v>7.7499999999999999E-2</v>
      </c>
      <c r="AR111" s="5">
        <f t="shared" si="46"/>
        <v>64165.932514672546</v>
      </c>
      <c r="AS111" s="5">
        <f t="shared" si="47"/>
        <v>391472.25566088024</v>
      </c>
      <c r="AT111" s="5">
        <f t="shared" si="15"/>
        <v>535834.06748532737</v>
      </c>
      <c r="AU111" s="5">
        <f t="shared" si="16"/>
        <v>455638.18817555276</v>
      </c>
      <c r="AV111" s="150"/>
      <c r="AW111" s="2">
        <v>106</v>
      </c>
      <c r="AX111" s="118">
        <v>48061</v>
      </c>
      <c r="AY111" s="5">
        <f t="shared" si="48"/>
        <v>534195.98705125181</v>
      </c>
      <c r="AZ111" s="5">
        <f t="shared" si="49"/>
        <v>4195.2870513166654</v>
      </c>
      <c r="BA111" s="5">
        <f t="shared" si="17"/>
        <v>856.56213224634166</v>
      </c>
      <c r="BB111" s="35">
        <f t="shared" si="18"/>
        <v>1.9241525275572571E-2</v>
      </c>
      <c r="BC111" s="5">
        <f t="shared" si="19"/>
        <v>3338.7249190703237</v>
      </c>
      <c r="BD111" s="35">
        <f t="shared" si="20"/>
        <v>7.4999999999999997E-2</v>
      </c>
      <c r="BE111" s="5">
        <f t="shared" si="50"/>
        <v>66660.575080994764</v>
      </c>
      <c r="BF111" s="5">
        <f t="shared" si="51"/>
        <v>378039.85235857166</v>
      </c>
      <c r="BG111" s="5">
        <f t="shared" si="21"/>
        <v>533339.42491900548</v>
      </c>
      <c r="BH111" s="5">
        <f t="shared" si="22"/>
        <v>444700.42743956641</v>
      </c>
      <c r="BI111" s="150"/>
      <c r="BJ111" s="2">
        <v>106</v>
      </c>
      <c r="BK111" s="118">
        <v>48061</v>
      </c>
      <c r="BL111" s="5">
        <f t="shared" si="52"/>
        <v>531650.88941840141</v>
      </c>
      <c r="BM111" s="5">
        <f t="shared" si="53"/>
        <v>4093.0576803371496</v>
      </c>
      <c r="BN111" s="5">
        <f t="shared" si="23"/>
        <v>881.00022343430783</v>
      </c>
      <c r="BO111" s="35">
        <f t="shared" si="24"/>
        <v>1.9885234637295385E-2</v>
      </c>
      <c r="BP111" s="5">
        <f t="shared" si="25"/>
        <v>3212.0574569028417</v>
      </c>
      <c r="BQ111" s="35">
        <f t="shared" si="26"/>
        <v>7.2499999999999995E-2</v>
      </c>
      <c r="BR111" s="5">
        <f t="shared" si="54"/>
        <v>69230.110805033153</v>
      </c>
      <c r="BS111" s="5">
        <f t="shared" si="55"/>
        <v>364634.00331070501</v>
      </c>
      <c r="BT111" s="5">
        <f t="shared" si="27"/>
        <v>530769.88919496711</v>
      </c>
      <c r="BU111" s="5">
        <f t="shared" si="28"/>
        <v>433864.11411573819</v>
      </c>
      <c r="BV111" s="150"/>
      <c r="BW111" s="2">
        <v>106</v>
      </c>
      <c r="BX111" s="118">
        <v>48061</v>
      </c>
      <c r="BY111" s="5">
        <f t="shared" si="56"/>
        <v>529030.43939527869</v>
      </c>
      <c r="BZ111" s="5">
        <f t="shared" si="57"/>
        <v>3991.8149710750954</v>
      </c>
      <c r="CA111" s="5">
        <f t="shared" si="29"/>
        <v>905.80407460263632</v>
      </c>
      <c r="CB111" s="35">
        <f t="shared" si="30"/>
        <v>2.0546358178664459E-2</v>
      </c>
      <c r="CC111" s="5">
        <f t="shared" si="31"/>
        <v>3086.0108964724591</v>
      </c>
      <c r="CD111" s="35">
        <f t="shared" si="32"/>
        <v>7.0000000000000007E-2</v>
      </c>
      <c r="CE111" s="5">
        <f t="shared" si="58"/>
        <v>71875.364679324106</v>
      </c>
      <c r="CF111" s="5">
        <f t="shared" si="59"/>
        <v>351257.02225463587</v>
      </c>
      <c r="CG111" s="5">
        <f t="shared" si="33"/>
        <v>528124.63532067603</v>
      </c>
      <c r="CH111" s="5">
        <f t="shared" si="34"/>
        <v>423132.38693395996</v>
      </c>
    </row>
    <row r="112" spans="9:86" ht="14.25" customHeight="1">
      <c r="I112" s="150"/>
      <c r="J112" s="2">
        <v>107</v>
      </c>
      <c r="K112" s="118">
        <v>48092</v>
      </c>
      <c r="L112" s="5">
        <f t="shared" si="35"/>
        <v>540602.35472975136</v>
      </c>
      <c r="M112" s="5">
        <f t="shared" si="0"/>
        <v>4507.5996243055524</v>
      </c>
      <c r="N112" s="5">
        <f t="shared" si="1"/>
        <v>790.95843553851182</v>
      </c>
      <c r="O112" s="35">
        <f t="shared" si="2"/>
        <v>1.7557269485455666E-2</v>
      </c>
      <c r="P112" s="5">
        <f t="shared" si="3"/>
        <v>3716.6411887670406</v>
      </c>
      <c r="Q112" s="35">
        <f t="shared" si="4"/>
        <v>8.2500000000000004E-2</v>
      </c>
      <c r="R112" s="5">
        <f t="shared" si="36"/>
        <v>60188.603705786336</v>
      </c>
      <c r="S112" s="5">
        <f t="shared" si="37"/>
        <v>422124.55609490763</v>
      </c>
      <c r="T112" s="5">
        <f t="shared" si="38"/>
        <v>539811.3962942129</v>
      </c>
      <c r="U112" s="5">
        <f t="shared" si="39"/>
        <v>482313.15980069397</v>
      </c>
      <c r="V112" s="150"/>
      <c r="W112" s="2">
        <v>107</v>
      </c>
      <c r="X112" s="118">
        <v>48092</v>
      </c>
      <c r="Y112" s="5">
        <f t="shared" si="40"/>
        <v>538254.71930676955</v>
      </c>
      <c r="Z112" s="5">
        <f t="shared" si="41"/>
        <v>4402.5874432762648</v>
      </c>
      <c r="AA112" s="5">
        <f t="shared" si="5"/>
        <v>814.22264789780093</v>
      </c>
      <c r="AB112" s="35">
        <f t="shared" si="6"/>
        <v>1.8152505541163634E-2</v>
      </c>
      <c r="AC112" s="5">
        <f t="shared" si="7"/>
        <v>3588.3647953784639</v>
      </c>
      <c r="AD112" s="35">
        <f t="shared" si="8"/>
        <v>0.08</v>
      </c>
      <c r="AE112" s="5">
        <f t="shared" si="42"/>
        <v>62559.503341128104</v>
      </c>
      <c r="AF112" s="5">
        <f t="shared" si="43"/>
        <v>408517.35308943235</v>
      </c>
      <c r="AG112" s="5">
        <f t="shared" si="9"/>
        <v>537440.49665887177</v>
      </c>
      <c r="AH112" s="5">
        <f t="shared" si="10"/>
        <v>471076.85643056047</v>
      </c>
      <c r="AI112" s="150"/>
      <c r="AJ112" s="2">
        <v>107</v>
      </c>
      <c r="AK112" s="118">
        <v>48092</v>
      </c>
      <c r="AL112" s="5">
        <f t="shared" si="44"/>
        <v>535834.06748532737</v>
      </c>
      <c r="AM112" s="5">
        <f t="shared" si="45"/>
        <v>4298.4734733542682</v>
      </c>
      <c r="AN112" s="5">
        <f t="shared" si="11"/>
        <v>837.87845417819562</v>
      </c>
      <c r="AO112" s="35">
        <f t="shared" si="12"/>
        <v>1.8764281818295678E-2</v>
      </c>
      <c r="AP112" s="5">
        <f t="shared" si="13"/>
        <v>3460.5950191760726</v>
      </c>
      <c r="AQ112" s="35">
        <f t="shared" si="14"/>
        <v>7.7499999999999999E-2</v>
      </c>
      <c r="AR112" s="5">
        <f t="shared" si="46"/>
        <v>65003.810968850739</v>
      </c>
      <c r="AS112" s="5">
        <f t="shared" si="47"/>
        <v>394932.85068005632</v>
      </c>
      <c r="AT112" s="5">
        <f t="shared" si="15"/>
        <v>534996.18903114914</v>
      </c>
      <c r="AU112" s="5">
        <f t="shared" si="16"/>
        <v>459936.66164890706</v>
      </c>
      <c r="AV112" s="150"/>
      <c r="AW112" s="2">
        <v>107</v>
      </c>
      <c r="AX112" s="118">
        <v>48092</v>
      </c>
      <c r="AY112" s="5">
        <f t="shared" si="48"/>
        <v>533339.42491900548</v>
      </c>
      <c r="AZ112" s="5">
        <f t="shared" si="49"/>
        <v>4195.2870513166654</v>
      </c>
      <c r="BA112" s="5">
        <f t="shared" si="17"/>
        <v>861.9156455728812</v>
      </c>
      <c r="BB112" s="35">
        <f t="shared" si="18"/>
        <v>1.939288052527767E-2</v>
      </c>
      <c r="BC112" s="5">
        <f t="shared" si="19"/>
        <v>3333.3714057437842</v>
      </c>
      <c r="BD112" s="35">
        <f t="shared" si="20"/>
        <v>7.4999999999999997E-2</v>
      </c>
      <c r="BE112" s="5">
        <f t="shared" si="50"/>
        <v>67522.490726567645</v>
      </c>
      <c r="BF112" s="5">
        <f t="shared" si="51"/>
        <v>381373.22376431542</v>
      </c>
      <c r="BG112" s="5">
        <f t="shared" si="21"/>
        <v>532477.50927343254</v>
      </c>
      <c r="BH112" s="5">
        <f t="shared" si="22"/>
        <v>448895.71449088305</v>
      </c>
      <c r="BI112" s="150"/>
      <c r="BJ112" s="2">
        <v>107</v>
      </c>
      <c r="BK112" s="118">
        <v>48092</v>
      </c>
      <c r="BL112" s="5">
        <f t="shared" si="52"/>
        <v>530769.88919496711</v>
      </c>
      <c r="BM112" s="5">
        <f t="shared" si="53"/>
        <v>4093.0576803371496</v>
      </c>
      <c r="BN112" s="5">
        <f t="shared" si="23"/>
        <v>886.32293311755666</v>
      </c>
      <c r="BO112" s="35">
        <f t="shared" si="24"/>
        <v>2.0038580586292105E-2</v>
      </c>
      <c r="BP112" s="5">
        <f t="shared" si="25"/>
        <v>3206.7347472195929</v>
      </c>
      <c r="BQ112" s="35">
        <f t="shared" si="26"/>
        <v>7.2499999999999995E-2</v>
      </c>
      <c r="BR112" s="5">
        <f t="shared" si="54"/>
        <v>70116.433738150707</v>
      </c>
      <c r="BS112" s="5">
        <f t="shared" si="55"/>
        <v>367840.73805792461</v>
      </c>
      <c r="BT112" s="5">
        <f t="shared" si="27"/>
        <v>529883.5662618496</v>
      </c>
      <c r="BU112" s="5">
        <f t="shared" si="28"/>
        <v>437957.1717960753</v>
      </c>
      <c r="BV112" s="150"/>
      <c r="BW112" s="2">
        <v>107</v>
      </c>
      <c r="BX112" s="118">
        <v>48092</v>
      </c>
      <c r="BY112" s="5">
        <f t="shared" si="56"/>
        <v>528124.63532067603</v>
      </c>
      <c r="BZ112" s="5">
        <f t="shared" si="57"/>
        <v>3991.8149710750954</v>
      </c>
      <c r="CA112" s="5">
        <f t="shared" si="29"/>
        <v>911.08793170448507</v>
      </c>
      <c r="CB112" s="35">
        <f t="shared" si="30"/>
        <v>2.0701657240085561E-2</v>
      </c>
      <c r="CC112" s="5">
        <f t="shared" si="31"/>
        <v>3080.7270393706103</v>
      </c>
      <c r="CD112" s="35">
        <f t="shared" si="32"/>
        <v>7.0000000000000007E-2</v>
      </c>
      <c r="CE112" s="5">
        <f t="shared" si="58"/>
        <v>72786.452611028595</v>
      </c>
      <c r="CF112" s="5">
        <f t="shared" si="59"/>
        <v>354337.7492940065</v>
      </c>
      <c r="CG112" s="5">
        <f t="shared" si="33"/>
        <v>527213.54738897155</v>
      </c>
      <c r="CH112" s="5">
        <f t="shared" si="34"/>
        <v>427124.20190503506</v>
      </c>
    </row>
    <row r="113" spans="9:86" ht="14.25" customHeight="1">
      <c r="I113" s="150"/>
      <c r="J113" s="2">
        <v>108</v>
      </c>
      <c r="K113" s="118">
        <v>48122</v>
      </c>
      <c r="L113" s="5">
        <f t="shared" si="35"/>
        <v>539811.3962942129</v>
      </c>
      <c r="M113" s="5">
        <f t="shared" si="0"/>
        <v>4507.5996243055524</v>
      </c>
      <c r="N113" s="5">
        <f t="shared" si="1"/>
        <v>796.39627478283865</v>
      </c>
      <c r="O113" s="35">
        <f t="shared" si="2"/>
        <v>1.770387836011034E-2</v>
      </c>
      <c r="P113" s="5">
        <f t="shared" si="3"/>
        <v>3711.2033495227138</v>
      </c>
      <c r="Q113" s="35">
        <f t="shared" si="4"/>
        <v>8.2500000000000004E-2</v>
      </c>
      <c r="R113" s="5">
        <f t="shared" si="36"/>
        <v>60984.999980569177</v>
      </c>
      <c r="S113" s="5">
        <f t="shared" si="37"/>
        <v>425835.75944443035</v>
      </c>
      <c r="T113" s="5">
        <f t="shared" si="38"/>
        <v>539015.00001943007</v>
      </c>
      <c r="U113" s="5">
        <f t="shared" si="39"/>
        <v>486820.75942499953</v>
      </c>
      <c r="V113" s="150"/>
      <c r="W113" s="2">
        <v>108</v>
      </c>
      <c r="X113" s="118">
        <v>48122</v>
      </c>
      <c r="Y113" s="5">
        <f t="shared" si="40"/>
        <v>537440.49665887177</v>
      </c>
      <c r="Z113" s="5">
        <f t="shared" si="41"/>
        <v>4402.5874432762648</v>
      </c>
      <c r="AA113" s="5">
        <f t="shared" si="5"/>
        <v>819.65079888378614</v>
      </c>
      <c r="AB113" s="35">
        <f t="shared" si="6"/>
        <v>1.8301206641018142E-2</v>
      </c>
      <c r="AC113" s="5">
        <f t="shared" si="7"/>
        <v>3582.9366443924787</v>
      </c>
      <c r="AD113" s="35">
        <f t="shared" si="8"/>
        <v>0.08</v>
      </c>
      <c r="AE113" s="5">
        <f t="shared" si="42"/>
        <v>63379.154140011888</v>
      </c>
      <c r="AF113" s="5">
        <f t="shared" si="43"/>
        <v>412100.28973382484</v>
      </c>
      <c r="AG113" s="5">
        <f t="shared" si="9"/>
        <v>536620.84585998801</v>
      </c>
      <c r="AH113" s="5">
        <f t="shared" si="10"/>
        <v>475479.44387383672</v>
      </c>
      <c r="AI113" s="150"/>
      <c r="AJ113" s="2">
        <v>108</v>
      </c>
      <c r="AK113" s="118">
        <v>48122</v>
      </c>
      <c r="AL113" s="5">
        <f t="shared" si="44"/>
        <v>534996.18903114914</v>
      </c>
      <c r="AM113" s="5">
        <f t="shared" si="45"/>
        <v>4298.4734733542682</v>
      </c>
      <c r="AN113" s="5">
        <f t="shared" si="11"/>
        <v>843.28975252809687</v>
      </c>
      <c r="AO113" s="35">
        <f t="shared" si="12"/>
        <v>1.891504507473786E-2</v>
      </c>
      <c r="AP113" s="5">
        <f t="shared" si="13"/>
        <v>3455.1837208261713</v>
      </c>
      <c r="AQ113" s="35">
        <f t="shared" si="14"/>
        <v>7.7499999999999999E-2</v>
      </c>
      <c r="AR113" s="5">
        <f t="shared" si="46"/>
        <v>65847.10072137884</v>
      </c>
      <c r="AS113" s="5">
        <f t="shared" si="47"/>
        <v>398388.03440088249</v>
      </c>
      <c r="AT113" s="5">
        <f t="shared" si="15"/>
        <v>534152.89927862107</v>
      </c>
      <c r="AU113" s="5">
        <f t="shared" si="16"/>
        <v>464235.13512226136</v>
      </c>
      <c r="AV113" s="150"/>
      <c r="AW113" s="2">
        <v>108</v>
      </c>
      <c r="AX113" s="118">
        <v>48122</v>
      </c>
      <c r="AY113" s="5">
        <f t="shared" si="48"/>
        <v>532477.50927343254</v>
      </c>
      <c r="AZ113" s="5">
        <f t="shared" si="49"/>
        <v>4195.2870513166654</v>
      </c>
      <c r="BA113" s="5">
        <f t="shared" si="17"/>
        <v>867.30261835771216</v>
      </c>
      <c r="BB113" s="35">
        <f t="shared" si="18"/>
        <v>1.9545673270771183E-2</v>
      </c>
      <c r="BC113" s="5">
        <f t="shared" si="19"/>
        <v>3327.9844329589532</v>
      </c>
      <c r="BD113" s="35">
        <f t="shared" si="20"/>
        <v>7.4999999999999997E-2</v>
      </c>
      <c r="BE113" s="5">
        <f t="shared" si="50"/>
        <v>68389.793344925361</v>
      </c>
      <c r="BF113" s="5">
        <f t="shared" si="51"/>
        <v>384701.20819727436</v>
      </c>
      <c r="BG113" s="5">
        <f t="shared" si="21"/>
        <v>531610.20665507484</v>
      </c>
      <c r="BH113" s="5">
        <f t="shared" si="22"/>
        <v>453091.00154219975</v>
      </c>
      <c r="BI113" s="150"/>
      <c r="BJ113" s="2">
        <v>108</v>
      </c>
      <c r="BK113" s="118">
        <v>48122</v>
      </c>
      <c r="BL113" s="5">
        <f t="shared" si="52"/>
        <v>529883.5662618496</v>
      </c>
      <c r="BM113" s="5">
        <f t="shared" si="53"/>
        <v>4093.0576803371496</v>
      </c>
      <c r="BN113" s="5">
        <f t="shared" si="23"/>
        <v>891.67780083847492</v>
      </c>
      <c r="BO113" s="35">
        <f t="shared" si="24"/>
        <v>2.0193367545907386E-2</v>
      </c>
      <c r="BP113" s="5">
        <f t="shared" si="25"/>
        <v>3201.3798794986747</v>
      </c>
      <c r="BQ113" s="35">
        <f t="shared" si="26"/>
        <v>7.2499999999999995E-2</v>
      </c>
      <c r="BR113" s="5">
        <f t="shared" si="54"/>
        <v>71008.111538989178</v>
      </c>
      <c r="BS113" s="5">
        <f t="shared" si="55"/>
        <v>371042.11793742329</v>
      </c>
      <c r="BT113" s="5">
        <f t="shared" si="27"/>
        <v>528991.88846101111</v>
      </c>
      <c r="BU113" s="5">
        <f t="shared" si="28"/>
        <v>442050.22947641247</v>
      </c>
      <c r="BV113" s="150"/>
      <c r="BW113" s="2">
        <v>108</v>
      </c>
      <c r="BX113" s="118">
        <v>48122</v>
      </c>
      <c r="BY113" s="5">
        <f t="shared" si="56"/>
        <v>527213.54738897155</v>
      </c>
      <c r="BZ113" s="5">
        <f t="shared" si="57"/>
        <v>3991.8149710750954</v>
      </c>
      <c r="CA113" s="5">
        <f t="shared" si="29"/>
        <v>916.40261130609451</v>
      </c>
      <c r="CB113" s="35">
        <f t="shared" si="30"/>
        <v>2.0858400528846445E-2</v>
      </c>
      <c r="CC113" s="5">
        <f t="shared" si="31"/>
        <v>3075.4123597690009</v>
      </c>
      <c r="CD113" s="35">
        <f t="shared" si="32"/>
        <v>7.0000000000000007E-2</v>
      </c>
      <c r="CE113" s="5">
        <f t="shared" si="58"/>
        <v>73702.855222334692</v>
      </c>
      <c r="CF113" s="5">
        <f t="shared" si="59"/>
        <v>357413.16165377549</v>
      </c>
      <c r="CG113" s="5">
        <f t="shared" si="33"/>
        <v>526297.1447776655</v>
      </c>
      <c r="CH113" s="5">
        <f t="shared" si="34"/>
        <v>431116.01687611017</v>
      </c>
    </row>
    <row r="114" spans="9:86" ht="14.25" customHeight="1">
      <c r="I114" s="150"/>
      <c r="J114" s="2">
        <v>109</v>
      </c>
      <c r="K114" s="118">
        <v>48153</v>
      </c>
      <c r="L114" s="5">
        <f t="shared" si="35"/>
        <v>539015.00001943007</v>
      </c>
      <c r="M114" s="5">
        <f t="shared" si="0"/>
        <v>4507.5996243055524</v>
      </c>
      <c r="N114" s="5">
        <f t="shared" si="1"/>
        <v>801.87149917197075</v>
      </c>
      <c r="O114" s="35">
        <f t="shared" si="2"/>
        <v>1.785192989010841E-2</v>
      </c>
      <c r="P114" s="5">
        <f t="shared" si="3"/>
        <v>3705.7281251335817</v>
      </c>
      <c r="Q114" s="35">
        <f t="shared" si="4"/>
        <v>8.2500000000000004E-2</v>
      </c>
      <c r="R114" s="5">
        <f t="shared" si="36"/>
        <v>61786.871479741145</v>
      </c>
      <c r="S114" s="5">
        <f t="shared" si="37"/>
        <v>429541.48756956396</v>
      </c>
      <c r="T114" s="5">
        <f t="shared" si="38"/>
        <v>538213.12852025812</v>
      </c>
      <c r="U114" s="5">
        <f t="shared" si="39"/>
        <v>491328.35904930509</v>
      </c>
      <c r="V114" s="150"/>
      <c r="W114" s="2">
        <v>109</v>
      </c>
      <c r="X114" s="118">
        <v>48153</v>
      </c>
      <c r="Y114" s="5">
        <f t="shared" si="40"/>
        <v>536620.84585998801</v>
      </c>
      <c r="Z114" s="5">
        <f t="shared" si="41"/>
        <v>4402.5874432762648</v>
      </c>
      <c r="AA114" s="5">
        <f t="shared" si="5"/>
        <v>825.11513754301131</v>
      </c>
      <c r="AB114" s="35">
        <f t="shared" si="6"/>
        <v>1.845135485679501E-2</v>
      </c>
      <c r="AC114" s="5">
        <f t="shared" si="7"/>
        <v>3577.4723057332535</v>
      </c>
      <c r="AD114" s="35">
        <f t="shared" si="8"/>
        <v>0.08</v>
      </c>
      <c r="AE114" s="5">
        <f t="shared" si="42"/>
        <v>64204.2692775549</v>
      </c>
      <c r="AF114" s="5">
        <f t="shared" si="43"/>
        <v>415677.76203955809</v>
      </c>
      <c r="AG114" s="5">
        <f t="shared" si="9"/>
        <v>535795.73072244495</v>
      </c>
      <c r="AH114" s="5">
        <f t="shared" si="10"/>
        <v>479882.03131711297</v>
      </c>
      <c r="AI114" s="150"/>
      <c r="AJ114" s="2">
        <v>109</v>
      </c>
      <c r="AK114" s="118">
        <v>48153</v>
      </c>
      <c r="AL114" s="5">
        <f t="shared" si="44"/>
        <v>534152.89927862107</v>
      </c>
      <c r="AM114" s="5">
        <f t="shared" si="45"/>
        <v>4298.4734733542682</v>
      </c>
      <c r="AN114" s="5">
        <f t="shared" si="11"/>
        <v>848.7359988465073</v>
      </c>
      <c r="AO114" s="35">
        <f t="shared" si="12"/>
        <v>1.9067259580380087E-2</v>
      </c>
      <c r="AP114" s="5">
        <f t="shared" si="13"/>
        <v>3449.7374745077609</v>
      </c>
      <c r="AQ114" s="35">
        <f t="shared" si="14"/>
        <v>7.7499999999999999E-2</v>
      </c>
      <c r="AR114" s="5">
        <f t="shared" si="46"/>
        <v>66695.836720225343</v>
      </c>
      <c r="AS114" s="5">
        <f t="shared" si="47"/>
        <v>401837.77187539026</v>
      </c>
      <c r="AT114" s="5">
        <f t="shared" si="15"/>
        <v>533304.1632797746</v>
      </c>
      <c r="AU114" s="5">
        <f t="shared" si="16"/>
        <v>468533.6085956156</v>
      </c>
      <c r="AV114" s="150"/>
      <c r="AW114" s="2">
        <v>109</v>
      </c>
      <c r="AX114" s="118">
        <v>48153</v>
      </c>
      <c r="AY114" s="5">
        <f t="shared" si="48"/>
        <v>531610.20665507484</v>
      </c>
      <c r="AZ114" s="5">
        <f t="shared" si="49"/>
        <v>4195.2870513166654</v>
      </c>
      <c r="BA114" s="5">
        <f t="shared" si="17"/>
        <v>872.72325972244789</v>
      </c>
      <c r="BB114" s="35">
        <f t="shared" si="18"/>
        <v>1.9699921080455048E-2</v>
      </c>
      <c r="BC114" s="5">
        <f t="shared" si="19"/>
        <v>3322.5637915942175</v>
      </c>
      <c r="BD114" s="35">
        <f t="shared" si="20"/>
        <v>7.4999999999999997E-2</v>
      </c>
      <c r="BE114" s="5">
        <f t="shared" si="50"/>
        <v>69262.516604647812</v>
      </c>
      <c r="BF114" s="5">
        <f t="shared" si="51"/>
        <v>388023.7719888686</v>
      </c>
      <c r="BG114" s="5">
        <f t="shared" si="21"/>
        <v>530737.48339535238</v>
      </c>
      <c r="BH114" s="5">
        <f t="shared" si="22"/>
        <v>457286.28859351639</v>
      </c>
      <c r="BI114" s="150"/>
      <c r="BJ114" s="2">
        <v>109</v>
      </c>
      <c r="BK114" s="118">
        <v>48153</v>
      </c>
      <c r="BL114" s="5">
        <f t="shared" si="52"/>
        <v>528991.88846101111</v>
      </c>
      <c r="BM114" s="5">
        <f t="shared" si="53"/>
        <v>4093.0576803371496</v>
      </c>
      <c r="BN114" s="5">
        <f t="shared" si="23"/>
        <v>897.06502088520756</v>
      </c>
      <c r="BO114" s="35">
        <f t="shared" si="24"/>
        <v>2.0349613076185949E-2</v>
      </c>
      <c r="BP114" s="5">
        <f t="shared" si="25"/>
        <v>3195.992659451942</v>
      </c>
      <c r="BQ114" s="35">
        <f t="shared" si="26"/>
        <v>7.2499999999999995E-2</v>
      </c>
      <c r="BR114" s="5">
        <f t="shared" si="54"/>
        <v>71905.17655987438</v>
      </c>
      <c r="BS114" s="5">
        <f t="shared" si="55"/>
        <v>374238.11059687525</v>
      </c>
      <c r="BT114" s="5">
        <f t="shared" si="27"/>
        <v>528094.82344012591</v>
      </c>
      <c r="BU114" s="5">
        <f t="shared" si="28"/>
        <v>446143.28715674963</v>
      </c>
      <c r="BV114" s="150"/>
      <c r="BW114" s="2">
        <v>109</v>
      </c>
      <c r="BX114" s="118">
        <v>48153</v>
      </c>
      <c r="BY114" s="5">
        <f t="shared" si="56"/>
        <v>526297.1447776655</v>
      </c>
      <c r="BZ114" s="5">
        <f t="shared" si="57"/>
        <v>3991.8149710750954</v>
      </c>
      <c r="CA114" s="5">
        <f t="shared" si="29"/>
        <v>921.74829320537992</v>
      </c>
      <c r="CB114" s="35">
        <f t="shared" si="30"/>
        <v>2.1016605596705783E-2</v>
      </c>
      <c r="CC114" s="5">
        <f t="shared" si="31"/>
        <v>3070.0666778697155</v>
      </c>
      <c r="CD114" s="35">
        <f t="shared" si="32"/>
        <v>7.0000000000000007E-2</v>
      </c>
      <c r="CE114" s="5">
        <f t="shared" si="58"/>
        <v>74624.603515540075</v>
      </c>
      <c r="CF114" s="5">
        <f t="shared" si="59"/>
        <v>360483.22833164519</v>
      </c>
      <c r="CG114" s="5">
        <f t="shared" si="33"/>
        <v>525375.3964844601</v>
      </c>
      <c r="CH114" s="5">
        <f t="shared" si="34"/>
        <v>435107.83184718527</v>
      </c>
    </row>
    <row r="115" spans="9:86" ht="14.25" customHeight="1">
      <c r="I115" s="150"/>
      <c r="J115" s="2">
        <v>110</v>
      </c>
      <c r="K115" s="118">
        <v>48183</v>
      </c>
      <c r="L115" s="5">
        <f t="shared" si="35"/>
        <v>538213.12852025812</v>
      </c>
      <c r="M115" s="5">
        <f t="shared" si="0"/>
        <v>4507.5996243055524</v>
      </c>
      <c r="N115" s="5">
        <f t="shared" si="1"/>
        <v>807.38436572877799</v>
      </c>
      <c r="O115" s="35">
        <f t="shared" si="2"/>
        <v>1.8001441948067718E-2</v>
      </c>
      <c r="P115" s="5">
        <f t="shared" si="3"/>
        <v>3700.2152585767744</v>
      </c>
      <c r="Q115" s="35">
        <f t="shared" si="4"/>
        <v>8.2500000000000004E-2</v>
      </c>
      <c r="R115" s="5">
        <f t="shared" si="36"/>
        <v>62594.255845469925</v>
      </c>
      <c r="S115" s="5">
        <f t="shared" si="37"/>
        <v>433241.70282814075</v>
      </c>
      <c r="T115" s="5">
        <f t="shared" si="38"/>
        <v>537405.7441545293</v>
      </c>
      <c r="U115" s="5">
        <f t="shared" si="39"/>
        <v>495835.9586736107</v>
      </c>
      <c r="V115" s="150"/>
      <c r="W115" s="2">
        <v>110</v>
      </c>
      <c r="X115" s="118">
        <v>48183</v>
      </c>
      <c r="Y115" s="5">
        <f t="shared" si="40"/>
        <v>535795.73072244495</v>
      </c>
      <c r="Z115" s="5">
        <f t="shared" si="41"/>
        <v>4402.5874432762648</v>
      </c>
      <c r="AA115" s="5">
        <f t="shared" si="5"/>
        <v>830.61590512663179</v>
      </c>
      <c r="AB115" s="35">
        <f t="shared" si="6"/>
        <v>1.8602968052918153E-2</v>
      </c>
      <c r="AC115" s="5">
        <f t="shared" si="7"/>
        <v>3571.971538149633</v>
      </c>
      <c r="AD115" s="35">
        <f t="shared" si="8"/>
        <v>0.08</v>
      </c>
      <c r="AE115" s="5">
        <f t="shared" si="42"/>
        <v>65034.88518268153</v>
      </c>
      <c r="AF115" s="5">
        <f t="shared" si="43"/>
        <v>419249.73357770772</v>
      </c>
      <c r="AG115" s="5">
        <f t="shared" si="9"/>
        <v>534965.11481731827</v>
      </c>
      <c r="AH115" s="5">
        <f t="shared" si="10"/>
        <v>484284.61876038928</v>
      </c>
      <c r="AI115" s="150"/>
      <c r="AJ115" s="2">
        <v>110</v>
      </c>
      <c r="AK115" s="118">
        <v>48183</v>
      </c>
      <c r="AL115" s="5">
        <f t="shared" si="44"/>
        <v>533304.1632797746</v>
      </c>
      <c r="AM115" s="5">
        <f t="shared" si="45"/>
        <v>4298.4734733542682</v>
      </c>
      <c r="AN115" s="5">
        <f t="shared" si="11"/>
        <v>854.21741883905725</v>
      </c>
      <c r="AO115" s="35">
        <f t="shared" si="12"/>
        <v>1.9220943191270674E-2</v>
      </c>
      <c r="AP115" s="5">
        <f t="shared" si="13"/>
        <v>3444.256054515211</v>
      </c>
      <c r="AQ115" s="35">
        <f t="shared" si="14"/>
        <v>7.7499999999999999E-2</v>
      </c>
      <c r="AR115" s="5">
        <f t="shared" si="46"/>
        <v>67550.054139064407</v>
      </c>
      <c r="AS115" s="5">
        <f t="shared" si="47"/>
        <v>405282.02792990545</v>
      </c>
      <c r="AT115" s="5">
        <f t="shared" si="15"/>
        <v>532449.94586093549</v>
      </c>
      <c r="AU115" s="5">
        <f t="shared" si="16"/>
        <v>472832.08206896984</v>
      </c>
      <c r="AV115" s="150"/>
      <c r="AW115" s="2">
        <v>110</v>
      </c>
      <c r="AX115" s="118">
        <v>48183</v>
      </c>
      <c r="AY115" s="5">
        <f t="shared" si="48"/>
        <v>530737.48339535238</v>
      </c>
      <c r="AZ115" s="5">
        <f t="shared" si="49"/>
        <v>4195.2870513166654</v>
      </c>
      <c r="BA115" s="5">
        <f t="shared" si="17"/>
        <v>878.17778009571339</v>
      </c>
      <c r="BB115" s="35">
        <f t="shared" si="18"/>
        <v>1.9855641801916193E-2</v>
      </c>
      <c r="BC115" s="5">
        <f t="shared" si="19"/>
        <v>3317.109271220952</v>
      </c>
      <c r="BD115" s="35">
        <f t="shared" si="20"/>
        <v>7.4999999999999997E-2</v>
      </c>
      <c r="BE115" s="5">
        <f t="shared" si="50"/>
        <v>70140.694384743518</v>
      </c>
      <c r="BF115" s="5">
        <f t="shared" si="51"/>
        <v>391340.88126008958</v>
      </c>
      <c r="BG115" s="5">
        <f t="shared" si="21"/>
        <v>529859.30561525666</v>
      </c>
      <c r="BH115" s="5">
        <f t="shared" si="22"/>
        <v>461481.57564483309</v>
      </c>
      <c r="BI115" s="150"/>
      <c r="BJ115" s="2">
        <v>110</v>
      </c>
      <c r="BK115" s="118">
        <v>48183</v>
      </c>
      <c r="BL115" s="5">
        <f t="shared" si="52"/>
        <v>528094.82344012591</v>
      </c>
      <c r="BM115" s="5">
        <f t="shared" si="53"/>
        <v>4093.0576803371496</v>
      </c>
      <c r="BN115" s="5">
        <f t="shared" si="23"/>
        <v>902.48478871972247</v>
      </c>
      <c r="BO115" s="35">
        <f t="shared" si="24"/>
        <v>2.050733501625495E-2</v>
      </c>
      <c r="BP115" s="5">
        <f t="shared" si="25"/>
        <v>3190.5728916174271</v>
      </c>
      <c r="BQ115" s="35">
        <f t="shared" si="26"/>
        <v>7.2499999999999995E-2</v>
      </c>
      <c r="BR115" s="5">
        <f t="shared" si="54"/>
        <v>72807.661348594105</v>
      </c>
      <c r="BS115" s="5">
        <f t="shared" si="55"/>
        <v>377428.68348849268</v>
      </c>
      <c r="BT115" s="5">
        <f t="shared" si="27"/>
        <v>527192.33865140623</v>
      </c>
      <c r="BU115" s="5">
        <f t="shared" si="28"/>
        <v>450236.3448370868</v>
      </c>
      <c r="BV115" s="150"/>
      <c r="BW115" s="2">
        <v>110</v>
      </c>
      <c r="BX115" s="118">
        <v>48183</v>
      </c>
      <c r="BY115" s="5">
        <f t="shared" si="56"/>
        <v>525375.3964844601</v>
      </c>
      <c r="BZ115" s="5">
        <f t="shared" si="57"/>
        <v>3991.8149710750954</v>
      </c>
      <c r="CA115" s="5">
        <f t="shared" si="29"/>
        <v>927.12515824907814</v>
      </c>
      <c r="CB115" s="35">
        <f t="shared" si="30"/>
        <v>2.1176290274411463E-2</v>
      </c>
      <c r="CC115" s="5">
        <f t="shared" si="31"/>
        <v>3064.6898128260173</v>
      </c>
      <c r="CD115" s="35">
        <f t="shared" si="32"/>
        <v>7.0000000000000007E-2</v>
      </c>
      <c r="CE115" s="5">
        <f t="shared" si="58"/>
        <v>75551.728673789155</v>
      </c>
      <c r="CF115" s="5">
        <f t="shared" si="59"/>
        <v>363547.91814447119</v>
      </c>
      <c r="CG115" s="5">
        <f t="shared" si="33"/>
        <v>524448.27132621105</v>
      </c>
      <c r="CH115" s="5">
        <f t="shared" si="34"/>
        <v>439099.64681826031</v>
      </c>
    </row>
    <row r="116" spans="9:86" ht="14.25" customHeight="1">
      <c r="I116" s="150"/>
      <c r="J116" s="2">
        <v>111</v>
      </c>
      <c r="K116" s="118">
        <v>48214</v>
      </c>
      <c r="L116" s="5">
        <f t="shared" si="35"/>
        <v>537405.7441545293</v>
      </c>
      <c r="M116" s="5">
        <f t="shared" si="0"/>
        <v>4507.5996243055524</v>
      </c>
      <c r="N116" s="5">
        <f t="shared" si="1"/>
        <v>812.93513324316336</v>
      </c>
      <c r="O116" s="35">
        <f t="shared" si="2"/>
        <v>1.815243269173706E-2</v>
      </c>
      <c r="P116" s="5">
        <f t="shared" si="3"/>
        <v>3694.6644910623891</v>
      </c>
      <c r="Q116" s="35">
        <f t="shared" si="4"/>
        <v>8.2500000000000004E-2</v>
      </c>
      <c r="R116" s="5">
        <f t="shared" si="36"/>
        <v>63407.190978713086</v>
      </c>
      <c r="S116" s="5">
        <f t="shared" si="37"/>
        <v>436936.36731920316</v>
      </c>
      <c r="T116" s="5">
        <f t="shared" si="38"/>
        <v>536592.80902128608</v>
      </c>
      <c r="U116" s="5">
        <f t="shared" si="39"/>
        <v>500343.55829791626</v>
      </c>
      <c r="V116" s="150"/>
      <c r="W116" s="2">
        <v>111</v>
      </c>
      <c r="X116" s="118">
        <v>48214</v>
      </c>
      <c r="Y116" s="5">
        <f t="shared" si="40"/>
        <v>534965.11481731827</v>
      </c>
      <c r="Z116" s="5">
        <f t="shared" si="41"/>
        <v>4402.5874432762648</v>
      </c>
      <c r="AA116" s="5">
        <f t="shared" si="5"/>
        <v>836.15334449414286</v>
      </c>
      <c r="AB116" s="35">
        <f t="shared" si="6"/>
        <v>1.8756064378807401E-2</v>
      </c>
      <c r="AC116" s="5">
        <f t="shared" si="7"/>
        <v>3566.434098782122</v>
      </c>
      <c r="AD116" s="35">
        <f t="shared" si="8"/>
        <v>0.08</v>
      </c>
      <c r="AE116" s="5">
        <f t="shared" si="42"/>
        <v>65871.038527175668</v>
      </c>
      <c r="AF116" s="5">
        <f t="shared" si="43"/>
        <v>422816.16767648986</v>
      </c>
      <c r="AG116" s="5">
        <f t="shared" si="9"/>
        <v>534128.9614728241</v>
      </c>
      <c r="AH116" s="5">
        <f t="shared" si="10"/>
        <v>488687.20620366553</v>
      </c>
      <c r="AI116" s="150"/>
      <c r="AJ116" s="2">
        <v>111</v>
      </c>
      <c r="AK116" s="118">
        <v>48214</v>
      </c>
      <c r="AL116" s="5">
        <f t="shared" si="44"/>
        <v>532449.94586093549</v>
      </c>
      <c r="AM116" s="5">
        <f t="shared" si="45"/>
        <v>4298.4734733542682</v>
      </c>
      <c r="AN116" s="5">
        <f t="shared" si="11"/>
        <v>859.73423966905966</v>
      </c>
      <c r="AO116" s="35">
        <f t="shared" si="12"/>
        <v>1.937611404833018E-2</v>
      </c>
      <c r="AP116" s="5">
        <f t="shared" si="13"/>
        <v>3438.7392336852085</v>
      </c>
      <c r="AQ116" s="35">
        <f t="shared" si="14"/>
        <v>7.7499999999999999E-2</v>
      </c>
      <c r="AR116" s="5">
        <f t="shared" si="46"/>
        <v>68409.788378733472</v>
      </c>
      <c r="AS116" s="5">
        <f t="shared" si="47"/>
        <v>408720.76716359064</v>
      </c>
      <c r="AT116" s="5">
        <f t="shared" si="15"/>
        <v>531590.21162126644</v>
      </c>
      <c r="AU116" s="5">
        <f t="shared" si="16"/>
        <v>477130.55554232409</v>
      </c>
      <c r="AV116" s="150"/>
      <c r="AW116" s="2">
        <v>111</v>
      </c>
      <c r="AX116" s="118">
        <v>48214</v>
      </c>
      <c r="AY116" s="5">
        <f t="shared" si="48"/>
        <v>529859.30561525666</v>
      </c>
      <c r="AZ116" s="5">
        <f t="shared" si="49"/>
        <v>4195.2870513166654</v>
      </c>
      <c r="BA116" s="5">
        <f t="shared" si="17"/>
        <v>883.66639122131164</v>
      </c>
      <c r="BB116" s="35">
        <f t="shared" si="18"/>
        <v>2.001285356750071E-2</v>
      </c>
      <c r="BC116" s="5">
        <f t="shared" si="19"/>
        <v>3311.6206600953537</v>
      </c>
      <c r="BD116" s="35">
        <f t="shared" si="20"/>
        <v>7.4999999999999997E-2</v>
      </c>
      <c r="BE116" s="5">
        <f t="shared" si="50"/>
        <v>71024.360775964829</v>
      </c>
      <c r="BF116" s="5">
        <f t="shared" si="51"/>
        <v>394652.50192018494</v>
      </c>
      <c r="BG116" s="5">
        <f t="shared" si="21"/>
        <v>528975.63922403532</v>
      </c>
      <c r="BH116" s="5">
        <f t="shared" si="22"/>
        <v>465676.86269614974</v>
      </c>
      <c r="BI116" s="150"/>
      <c r="BJ116" s="2">
        <v>111</v>
      </c>
      <c r="BK116" s="118">
        <v>48214</v>
      </c>
      <c r="BL116" s="5">
        <f t="shared" si="52"/>
        <v>527192.33865140623</v>
      </c>
      <c r="BM116" s="5">
        <f t="shared" si="53"/>
        <v>4093.0576803371496</v>
      </c>
      <c r="BN116" s="5">
        <f t="shared" si="23"/>
        <v>907.93730098490369</v>
      </c>
      <c r="BO116" s="35">
        <f t="shared" si="24"/>
        <v>2.0666551489897645E-2</v>
      </c>
      <c r="BP116" s="5">
        <f t="shared" si="25"/>
        <v>3185.1203793522459</v>
      </c>
      <c r="BQ116" s="35">
        <f t="shared" si="26"/>
        <v>7.2499999999999995E-2</v>
      </c>
      <c r="BR116" s="5">
        <f t="shared" si="54"/>
        <v>73715.598649579013</v>
      </c>
      <c r="BS116" s="5">
        <f t="shared" si="55"/>
        <v>380613.80386784492</v>
      </c>
      <c r="BT116" s="5">
        <f t="shared" si="27"/>
        <v>526284.40135042137</v>
      </c>
      <c r="BU116" s="5">
        <f t="shared" si="28"/>
        <v>454329.40251742397</v>
      </c>
      <c r="BV116" s="150"/>
      <c r="BW116" s="2">
        <v>111</v>
      </c>
      <c r="BX116" s="118">
        <v>48214</v>
      </c>
      <c r="BY116" s="5">
        <f t="shared" si="56"/>
        <v>524448.27132621105</v>
      </c>
      <c r="BZ116" s="5">
        <f t="shared" si="57"/>
        <v>3991.8149710750954</v>
      </c>
      <c r="CA116" s="5">
        <f t="shared" si="29"/>
        <v>932.53338833886437</v>
      </c>
      <c r="CB116" s="35">
        <f t="shared" si="30"/>
        <v>2.1337472677273549E-2</v>
      </c>
      <c r="CC116" s="5">
        <f t="shared" si="31"/>
        <v>3059.281582736231</v>
      </c>
      <c r="CD116" s="35">
        <f t="shared" si="32"/>
        <v>7.0000000000000007E-2</v>
      </c>
      <c r="CE116" s="5">
        <f t="shared" si="58"/>
        <v>76484.262062128022</v>
      </c>
      <c r="CF116" s="5">
        <f t="shared" si="59"/>
        <v>366607.19972720742</v>
      </c>
      <c r="CG116" s="5">
        <f t="shared" si="33"/>
        <v>523515.73793787218</v>
      </c>
      <c r="CH116" s="5">
        <f t="shared" si="34"/>
        <v>443091.46178933547</v>
      </c>
    </row>
    <row r="117" spans="9:86" ht="14.25" customHeight="1">
      <c r="I117" s="150"/>
      <c r="J117" s="2">
        <v>112</v>
      </c>
      <c r="K117" s="118">
        <v>48245</v>
      </c>
      <c r="L117" s="5">
        <f t="shared" si="35"/>
        <v>536592.80902128608</v>
      </c>
      <c r="M117" s="5">
        <f t="shared" si="0"/>
        <v>4507.5996243055524</v>
      </c>
      <c r="N117" s="5">
        <f t="shared" si="1"/>
        <v>818.52406228421069</v>
      </c>
      <c r="O117" s="35">
        <f t="shared" si="2"/>
        <v>1.8304920569706867E-2</v>
      </c>
      <c r="P117" s="5">
        <f t="shared" si="3"/>
        <v>3689.0755620213417</v>
      </c>
      <c r="Q117" s="35">
        <f t="shared" si="4"/>
        <v>8.2500000000000004E-2</v>
      </c>
      <c r="R117" s="5">
        <f t="shared" si="36"/>
        <v>64225.715040997296</v>
      </c>
      <c r="S117" s="5">
        <f t="shared" si="37"/>
        <v>440625.4428812245</v>
      </c>
      <c r="T117" s="5">
        <f t="shared" si="38"/>
        <v>535774.28495900182</v>
      </c>
      <c r="U117" s="5">
        <f t="shared" si="39"/>
        <v>504851.15792222181</v>
      </c>
      <c r="V117" s="150"/>
      <c r="W117" s="2">
        <v>112</v>
      </c>
      <c r="X117" s="118">
        <v>48245</v>
      </c>
      <c r="Y117" s="5">
        <f t="shared" si="40"/>
        <v>534128.9614728241</v>
      </c>
      <c r="Z117" s="5">
        <f t="shared" si="41"/>
        <v>4402.5874432762648</v>
      </c>
      <c r="AA117" s="5">
        <f t="shared" si="5"/>
        <v>841.7277001241041</v>
      </c>
      <c r="AB117" s="35">
        <f t="shared" si="6"/>
        <v>1.8910662274588461E-2</v>
      </c>
      <c r="AC117" s="5">
        <f t="shared" si="7"/>
        <v>3560.8597431521607</v>
      </c>
      <c r="AD117" s="35">
        <f t="shared" si="8"/>
        <v>0.08</v>
      </c>
      <c r="AE117" s="5">
        <f t="shared" si="42"/>
        <v>66712.76622729977</v>
      </c>
      <c r="AF117" s="5">
        <f t="shared" si="43"/>
        <v>426377.02741964202</v>
      </c>
      <c r="AG117" s="5">
        <f t="shared" si="9"/>
        <v>533287.23377269995</v>
      </c>
      <c r="AH117" s="5">
        <f t="shared" si="10"/>
        <v>493089.79364694178</v>
      </c>
      <c r="AI117" s="150"/>
      <c r="AJ117" s="2">
        <v>112</v>
      </c>
      <c r="AK117" s="118">
        <v>48245</v>
      </c>
      <c r="AL117" s="5">
        <f t="shared" si="44"/>
        <v>531590.21162126644</v>
      </c>
      <c r="AM117" s="5">
        <f t="shared" si="45"/>
        <v>4298.4734733542682</v>
      </c>
      <c r="AN117" s="5">
        <f t="shared" si="11"/>
        <v>865.28668996692249</v>
      </c>
      <c r="AO117" s="35">
        <f t="shared" si="12"/>
        <v>1.9532790583060608E-2</v>
      </c>
      <c r="AP117" s="5">
        <f t="shared" si="13"/>
        <v>3433.1867833873457</v>
      </c>
      <c r="AQ117" s="35">
        <f t="shared" si="14"/>
        <v>7.7499999999999999E-2</v>
      </c>
      <c r="AR117" s="5">
        <f t="shared" si="46"/>
        <v>69275.075068700389</v>
      </c>
      <c r="AS117" s="5">
        <f t="shared" si="47"/>
        <v>412153.95394697797</v>
      </c>
      <c r="AT117" s="5">
        <f t="shared" si="15"/>
        <v>530724.92493129952</v>
      </c>
      <c r="AU117" s="5">
        <f t="shared" si="16"/>
        <v>481429.02901567833</v>
      </c>
      <c r="AV117" s="150"/>
      <c r="AW117" s="2">
        <v>112</v>
      </c>
      <c r="AX117" s="118">
        <v>48245</v>
      </c>
      <c r="AY117" s="5">
        <f t="shared" si="48"/>
        <v>528975.63922403532</v>
      </c>
      <c r="AZ117" s="5">
        <f t="shared" si="49"/>
        <v>4195.2870513166654</v>
      </c>
      <c r="BA117" s="5">
        <f t="shared" si="17"/>
        <v>889.18930616644502</v>
      </c>
      <c r="BB117" s="35">
        <f t="shared" si="18"/>
        <v>2.017157480002249E-2</v>
      </c>
      <c r="BC117" s="5">
        <f t="shared" si="19"/>
        <v>3306.0977451502204</v>
      </c>
      <c r="BD117" s="35">
        <f t="shared" si="20"/>
        <v>7.4999999999999997E-2</v>
      </c>
      <c r="BE117" s="5">
        <f t="shared" si="50"/>
        <v>71913.550082131274</v>
      </c>
      <c r="BF117" s="5">
        <f t="shared" si="51"/>
        <v>397958.59966533515</v>
      </c>
      <c r="BG117" s="5">
        <f t="shared" si="21"/>
        <v>528086.44991786883</v>
      </c>
      <c r="BH117" s="5">
        <f t="shared" si="22"/>
        <v>469872.14974746644</v>
      </c>
      <c r="BI117" s="150"/>
      <c r="BJ117" s="2">
        <v>112</v>
      </c>
      <c r="BK117" s="118">
        <v>48245</v>
      </c>
      <c r="BL117" s="5">
        <f t="shared" si="52"/>
        <v>526284.40135042137</v>
      </c>
      <c r="BM117" s="5">
        <f t="shared" si="53"/>
        <v>4093.0576803371496</v>
      </c>
      <c r="BN117" s="5">
        <f t="shared" si="23"/>
        <v>913.42275551168723</v>
      </c>
      <c r="BO117" s="35">
        <f t="shared" si="24"/>
        <v>2.0827280911261369E-2</v>
      </c>
      <c r="BP117" s="5">
        <f t="shared" si="25"/>
        <v>3179.6349248254623</v>
      </c>
      <c r="BQ117" s="35">
        <f t="shared" si="26"/>
        <v>7.2499999999999995E-2</v>
      </c>
      <c r="BR117" s="5">
        <f t="shared" si="54"/>
        <v>74629.021405090694</v>
      </c>
      <c r="BS117" s="5">
        <f t="shared" si="55"/>
        <v>383793.43879267038</v>
      </c>
      <c r="BT117" s="5">
        <f t="shared" si="27"/>
        <v>525370.97859490965</v>
      </c>
      <c r="BU117" s="5">
        <f t="shared" si="28"/>
        <v>458422.46019776107</v>
      </c>
      <c r="BV117" s="150"/>
      <c r="BW117" s="2">
        <v>112</v>
      </c>
      <c r="BX117" s="118">
        <v>48245</v>
      </c>
      <c r="BY117" s="5">
        <f t="shared" si="56"/>
        <v>523515.73793787218</v>
      </c>
      <c r="BZ117" s="5">
        <f t="shared" si="57"/>
        <v>3991.8149710750954</v>
      </c>
      <c r="CA117" s="5">
        <f t="shared" si="29"/>
        <v>937.97316643750764</v>
      </c>
      <c r="CB117" s="35">
        <f t="shared" si="30"/>
        <v>2.1500171210871701E-2</v>
      </c>
      <c r="CC117" s="5">
        <f t="shared" si="31"/>
        <v>3053.8418046375878</v>
      </c>
      <c r="CD117" s="35">
        <f t="shared" si="32"/>
        <v>7.0000000000000007E-2</v>
      </c>
      <c r="CE117" s="5">
        <f t="shared" si="58"/>
        <v>77422.235228565536</v>
      </c>
      <c r="CF117" s="5">
        <f t="shared" si="59"/>
        <v>369661.041531845</v>
      </c>
      <c r="CG117" s="5">
        <f t="shared" si="33"/>
        <v>522577.76477143465</v>
      </c>
      <c r="CH117" s="5">
        <f t="shared" si="34"/>
        <v>447083.27676041052</v>
      </c>
    </row>
    <row r="118" spans="9:86" ht="14.25" customHeight="1">
      <c r="I118" s="150"/>
      <c r="J118" s="2">
        <v>113</v>
      </c>
      <c r="K118" s="118">
        <v>48274</v>
      </c>
      <c r="L118" s="5">
        <f t="shared" si="35"/>
        <v>535774.28495900182</v>
      </c>
      <c r="M118" s="5">
        <f t="shared" si="0"/>
        <v>4507.5996243055524</v>
      </c>
      <c r="N118" s="5">
        <f t="shared" si="1"/>
        <v>824.15141521241503</v>
      </c>
      <c r="O118" s="35">
        <f t="shared" si="2"/>
        <v>1.8458924327258004E-2</v>
      </c>
      <c r="P118" s="5">
        <f t="shared" si="3"/>
        <v>3683.4482090931374</v>
      </c>
      <c r="Q118" s="35">
        <f t="shared" si="4"/>
        <v>8.2500000000000004E-2</v>
      </c>
      <c r="R118" s="5">
        <f t="shared" si="36"/>
        <v>65049.866456209711</v>
      </c>
      <c r="S118" s="5">
        <f t="shared" si="37"/>
        <v>444308.89109031763</v>
      </c>
      <c r="T118" s="5">
        <f t="shared" si="38"/>
        <v>534950.13354378939</v>
      </c>
      <c r="U118" s="5">
        <f t="shared" si="39"/>
        <v>509358.75754652731</v>
      </c>
      <c r="V118" s="150"/>
      <c r="W118" s="2">
        <v>113</v>
      </c>
      <c r="X118" s="118">
        <v>48274</v>
      </c>
      <c r="Y118" s="5">
        <f t="shared" si="40"/>
        <v>533287.23377269995</v>
      </c>
      <c r="Z118" s="5">
        <f t="shared" si="41"/>
        <v>4402.5874432762648</v>
      </c>
      <c r="AA118" s="5">
        <f t="shared" si="5"/>
        <v>847.33921812493145</v>
      </c>
      <c r="AB118" s="35">
        <f t="shared" si="6"/>
        <v>1.9066780476940982E-2</v>
      </c>
      <c r="AC118" s="5">
        <f t="shared" si="7"/>
        <v>3555.2482251513334</v>
      </c>
      <c r="AD118" s="35">
        <f t="shared" si="8"/>
        <v>0.08</v>
      </c>
      <c r="AE118" s="5">
        <f t="shared" si="42"/>
        <v>67560.105445424706</v>
      </c>
      <c r="AF118" s="5">
        <f t="shared" si="43"/>
        <v>429932.27564479335</v>
      </c>
      <c r="AG118" s="5">
        <f t="shared" si="9"/>
        <v>532439.89455457497</v>
      </c>
      <c r="AH118" s="5">
        <f t="shared" si="10"/>
        <v>497492.38109021808</v>
      </c>
      <c r="AI118" s="150"/>
      <c r="AJ118" s="2">
        <v>113</v>
      </c>
      <c r="AK118" s="118">
        <v>48274</v>
      </c>
      <c r="AL118" s="5">
        <f t="shared" si="44"/>
        <v>530724.92493129952</v>
      </c>
      <c r="AM118" s="5">
        <f t="shared" si="45"/>
        <v>4298.4734733542682</v>
      </c>
      <c r="AN118" s="5">
        <f t="shared" si="11"/>
        <v>870.87499983962562</v>
      </c>
      <c r="AO118" s="35">
        <f t="shared" si="12"/>
        <v>1.9690991523392813E-2</v>
      </c>
      <c r="AP118" s="5">
        <f t="shared" si="13"/>
        <v>3427.5984735146426</v>
      </c>
      <c r="AQ118" s="35">
        <f t="shared" si="14"/>
        <v>7.7499999999999999E-2</v>
      </c>
      <c r="AR118" s="5">
        <f t="shared" si="46"/>
        <v>70145.950068540013</v>
      </c>
      <c r="AS118" s="5">
        <f t="shared" si="47"/>
        <v>415581.55242049263</v>
      </c>
      <c r="AT118" s="5">
        <f t="shared" si="15"/>
        <v>529854.04993145994</v>
      </c>
      <c r="AU118" s="5">
        <f t="shared" si="16"/>
        <v>485727.50248903263</v>
      </c>
      <c r="AV118" s="150"/>
      <c r="AW118" s="2">
        <v>113</v>
      </c>
      <c r="AX118" s="118">
        <v>48274</v>
      </c>
      <c r="AY118" s="5">
        <f t="shared" si="48"/>
        <v>528086.44991786883</v>
      </c>
      <c r="AZ118" s="5">
        <f t="shared" si="49"/>
        <v>4195.2870513166654</v>
      </c>
      <c r="BA118" s="5">
        <f t="shared" si="17"/>
        <v>894.7467393299853</v>
      </c>
      <c r="BB118" s="35">
        <f t="shared" si="18"/>
        <v>2.0331824218609851E-2</v>
      </c>
      <c r="BC118" s="5">
        <f t="shared" si="19"/>
        <v>3300.5403119866801</v>
      </c>
      <c r="BD118" s="35">
        <f t="shared" si="20"/>
        <v>7.4999999999999997E-2</v>
      </c>
      <c r="BE118" s="5">
        <f t="shared" si="50"/>
        <v>72808.296821461263</v>
      </c>
      <c r="BF118" s="5">
        <f t="shared" si="51"/>
        <v>401259.13997732184</v>
      </c>
      <c r="BG118" s="5">
        <f t="shared" si="21"/>
        <v>527191.70317853882</v>
      </c>
      <c r="BH118" s="5">
        <f t="shared" si="22"/>
        <v>474067.43679878314</v>
      </c>
      <c r="BI118" s="150"/>
      <c r="BJ118" s="2">
        <v>113</v>
      </c>
      <c r="BK118" s="118">
        <v>48274</v>
      </c>
      <c r="BL118" s="5">
        <f t="shared" si="52"/>
        <v>525370.97859490965</v>
      </c>
      <c r="BM118" s="5">
        <f t="shared" si="53"/>
        <v>4093.0576803371496</v>
      </c>
      <c r="BN118" s="5">
        <f t="shared" si="23"/>
        <v>918.94135132623705</v>
      </c>
      <c r="BO118" s="35">
        <f t="shared" si="24"/>
        <v>2.0989541990703499E-2</v>
      </c>
      <c r="BP118" s="5">
        <f t="shared" si="25"/>
        <v>3174.1163290109125</v>
      </c>
      <c r="BQ118" s="35">
        <f t="shared" si="26"/>
        <v>7.2499999999999995E-2</v>
      </c>
      <c r="BR118" s="5">
        <f t="shared" si="54"/>
        <v>75547.962756416935</v>
      </c>
      <c r="BS118" s="5">
        <f t="shared" si="55"/>
        <v>386967.5551216813</v>
      </c>
      <c r="BT118" s="5">
        <f t="shared" si="27"/>
        <v>524452.03724358347</v>
      </c>
      <c r="BU118" s="5">
        <f t="shared" si="28"/>
        <v>462515.51787809824</v>
      </c>
      <c r="BV118" s="150"/>
      <c r="BW118" s="2">
        <v>113</v>
      </c>
      <c r="BX118" s="118">
        <v>48274</v>
      </c>
      <c r="BY118" s="5">
        <f t="shared" si="56"/>
        <v>522577.76477143465</v>
      </c>
      <c r="BZ118" s="5">
        <f t="shared" si="57"/>
        <v>3991.8149710750954</v>
      </c>
      <c r="CA118" s="5">
        <f t="shared" si="29"/>
        <v>943.44467657505993</v>
      </c>
      <c r="CB118" s="35">
        <f t="shared" si="30"/>
        <v>2.1664404576900533E-2</v>
      </c>
      <c r="CC118" s="5">
        <f t="shared" si="31"/>
        <v>3048.3702945000355</v>
      </c>
      <c r="CD118" s="35">
        <f t="shared" si="32"/>
        <v>7.0000000000000007E-2</v>
      </c>
      <c r="CE118" s="5">
        <f t="shared" si="58"/>
        <v>78365.679905140598</v>
      </c>
      <c r="CF118" s="5">
        <f t="shared" si="59"/>
        <v>372709.41182634502</v>
      </c>
      <c r="CG118" s="5">
        <f t="shared" si="33"/>
        <v>521634.32009485958</v>
      </c>
      <c r="CH118" s="5">
        <f t="shared" si="34"/>
        <v>451075.09173148562</v>
      </c>
    </row>
    <row r="119" spans="9:86" ht="14.25" customHeight="1">
      <c r="I119" s="150"/>
      <c r="J119" s="2">
        <v>114</v>
      </c>
      <c r="K119" s="118">
        <v>48305</v>
      </c>
      <c r="L119" s="5">
        <f t="shared" si="35"/>
        <v>534950.13354378939</v>
      </c>
      <c r="M119" s="5">
        <f t="shared" si="0"/>
        <v>4507.5996243055524</v>
      </c>
      <c r="N119" s="5">
        <f t="shared" si="1"/>
        <v>829.81745619200046</v>
      </c>
      <c r="O119" s="35">
        <f t="shared" si="2"/>
        <v>1.86144630123527E-2</v>
      </c>
      <c r="P119" s="5">
        <f t="shared" si="3"/>
        <v>3677.782168113552</v>
      </c>
      <c r="Q119" s="35">
        <f t="shared" si="4"/>
        <v>8.2500000000000004E-2</v>
      </c>
      <c r="R119" s="5">
        <f t="shared" si="36"/>
        <v>65879.683912401713</v>
      </c>
      <c r="S119" s="5">
        <f t="shared" si="37"/>
        <v>447986.6732584312</v>
      </c>
      <c r="T119" s="5">
        <f t="shared" si="38"/>
        <v>534120.3160875974</v>
      </c>
      <c r="U119" s="5">
        <f t="shared" si="39"/>
        <v>513866.35717083293</v>
      </c>
      <c r="V119" s="150"/>
      <c r="W119" s="2">
        <v>114</v>
      </c>
      <c r="X119" s="118">
        <v>48305</v>
      </c>
      <c r="Y119" s="5">
        <f t="shared" si="40"/>
        <v>532439.89455457497</v>
      </c>
      <c r="Z119" s="5">
        <f t="shared" si="41"/>
        <v>4402.5874432762648</v>
      </c>
      <c r="AA119" s="5">
        <f t="shared" si="5"/>
        <v>852.98814624576471</v>
      </c>
      <c r="AB119" s="35">
        <f t="shared" si="6"/>
        <v>1.9224438025088678E-2</v>
      </c>
      <c r="AC119" s="5">
        <f t="shared" si="7"/>
        <v>3549.5992970305001</v>
      </c>
      <c r="AD119" s="35">
        <f t="shared" si="8"/>
        <v>0.08</v>
      </c>
      <c r="AE119" s="5">
        <f t="shared" si="42"/>
        <v>68413.093591670477</v>
      </c>
      <c r="AF119" s="5">
        <f t="shared" si="43"/>
        <v>433481.87494182383</v>
      </c>
      <c r="AG119" s="5">
        <f t="shared" si="9"/>
        <v>531586.90640832926</v>
      </c>
      <c r="AH119" s="5">
        <f t="shared" si="10"/>
        <v>501894.96853349428</v>
      </c>
      <c r="AI119" s="150"/>
      <c r="AJ119" s="2">
        <v>114</v>
      </c>
      <c r="AK119" s="118">
        <v>48305</v>
      </c>
      <c r="AL119" s="5">
        <f t="shared" si="44"/>
        <v>529854.04993145994</v>
      </c>
      <c r="AM119" s="5">
        <f t="shared" si="45"/>
        <v>4298.4734733542682</v>
      </c>
      <c r="AN119" s="5">
        <f t="shared" si="11"/>
        <v>876.49940088025596</v>
      </c>
      <c r="AO119" s="35">
        <f t="shared" si="12"/>
        <v>1.9850735899675849E-2</v>
      </c>
      <c r="AP119" s="5">
        <f t="shared" si="13"/>
        <v>3421.9740724740122</v>
      </c>
      <c r="AQ119" s="35">
        <f t="shared" si="14"/>
        <v>7.7499999999999999E-2</v>
      </c>
      <c r="AR119" s="5">
        <f t="shared" si="46"/>
        <v>71022.449469420273</v>
      </c>
      <c r="AS119" s="5">
        <f t="shared" si="47"/>
        <v>419003.52649296663</v>
      </c>
      <c r="AT119" s="5">
        <f t="shared" si="15"/>
        <v>528977.55053057964</v>
      </c>
      <c r="AU119" s="5">
        <f t="shared" si="16"/>
        <v>490025.97596238693</v>
      </c>
      <c r="AV119" s="150"/>
      <c r="AW119" s="2">
        <v>114</v>
      </c>
      <c r="AX119" s="118">
        <v>48305</v>
      </c>
      <c r="AY119" s="5">
        <f t="shared" si="48"/>
        <v>527191.70317853882</v>
      </c>
      <c r="AZ119" s="5">
        <f t="shared" si="49"/>
        <v>4195.2870513166654</v>
      </c>
      <c r="BA119" s="5">
        <f t="shared" si="17"/>
        <v>900.33890645079782</v>
      </c>
      <c r="BB119" s="35">
        <f t="shared" si="18"/>
        <v>2.0493620844694263E-2</v>
      </c>
      <c r="BC119" s="5">
        <f t="shared" si="19"/>
        <v>3294.9481448658676</v>
      </c>
      <c r="BD119" s="35">
        <f t="shared" si="20"/>
        <v>7.4999999999999997E-2</v>
      </c>
      <c r="BE119" s="5">
        <f t="shared" si="50"/>
        <v>73708.635727912057</v>
      </c>
      <c r="BF119" s="5">
        <f t="shared" si="51"/>
        <v>404554.08812218771</v>
      </c>
      <c r="BG119" s="5">
        <f t="shared" si="21"/>
        <v>526291.36427208805</v>
      </c>
      <c r="BH119" s="5">
        <f t="shared" si="22"/>
        <v>478262.72385009978</v>
      </c>
      <c r="BI119" s="150"/>
      <c r="BJ119" s="2">
        <v>114</v>
      </c>
      <c r="BK119" s="118">
        <v>48305</v>
      </c>
      <c r="BL119" s="5">
        <f t="shared" si="52"/>
        <v>524452.03724358347</v>
      </c>
      <c r="BM119" s="5">
        <f t="shared" si="53"/>
        <v>4093.0576803371496</v>
      </c>
      <c r="BN119" s="5">
        <f t="shared" si="23"/>
        <v>924.49328865716598</v>
      </c>
      <c r="BO119" s="35">
        <f t="shared" si="24"/>
        <v>2.115335374077951E-2</v>
      </c>
      <c r="BP119" s="5">
        <f t="shared" si="25"/>
        <v>3168.5643916799836</v>
      </c>
      <c r="BQ119" s="35">
        <f t="shared" si="26"/>
        <v>7.2499999999999995E-2</v>
      </c>
      <c r="BR119" s="5">
        <f t="shared" si="54"/>
        <v>76472.456045074097</v>
      </c>
      <c r="BS119" s="5">
        <f t="shared" si="55"/>
        <v>390136.11951336131</v>
      </c>
      <c r="BT119" s="5">
        <f t="shared" si="27"/>
        <v>523527.54395492631</v>
      </c>
      <c r="BU119" s="5">
        <f t="shared" si="28"/>
        <v>466608.5755584354</v>
      </c>
      <c r="BV119" s="150"/>
      <c r="BW119" s="2">
        <v>114</v>
      </c>
      <c r="BX119" s="118">
        <v>48305</v>
      </c>
      <c r="BY119" s="5">
        <f t="shared" si="56"/>
        <v>521634.32009485958</v>
      </c>
      <c r="BZ119" s="5">
        <f t="shared" si="57"/>
        <v>3991.8149710750954</v>
      </c>
      <c r="CA119" s="5">
        <f t="shared" si="29"/>
        <v>948.94810385508117</v>
      </c>
      <c r="CB119" s="35">
        <f t="shared" si="30"/>
        <v>2.1830191779157036E-2</v>
      </c>
      <c r="CC119" s="5">
        <f t="shared" si="31"/>
        <v>3042.8668672200142</v>
      </c>
      <c r="CD119" s="35">
        <f t="shared" si="32"/>
        <v>7.0000000000000007E-2</v>
      </c>
      <c r="CE119" s="5">
        <f t="shared" si="58"/>
        <v>79314.628008995685</v>
      </c>
      <c r="CF119" s="5">
        <f t="shared" si="59"/>
        <v>375752.27869356505</v>
      </c>
      <c r="CG119" s="5">
        <f t="shared" si="33"/>
        <v>520685.3719910045</v>
      </c>
      <c r="CH119" s="5">
        <f t="shared" si="34"/>
        <v>455066.90670256072</v>
      </c>
    </row>
    <row r="120" spans="9:86" ht="14.25" customHeight="1">
      <c r="I120" s="150"/>
      <c r="J120" s="2">
        <v>115</v>
      </c>
      <c r="K120" s="118">
        <v>48335</v>
      </c>
      <c r="L120" s="5">
        <f t="shared" si="35"/>
        <v>534120.3160875974</v>
      </c>
      <c r="M120" s="5">
        <f t="shared" si="0"/>
        <v>4507.5996243055524</v>
      </c>
      <c r="N120" s="5">
        <f t="shared" si="1"/>
        <v>835.52245120332009</v>
      </c>
      <c r="O120" s="35">
        <f t="shared" si="2"/>
        <v>1.8771555981771534E-2</v>
      </c>
      <c r="P120" s="5">
        <f t="shared" si="3"/>
        <v>3672.0771731022323</v>
      </c>
      <c r="Q120" s="35">
        <f t="shared" si="4"/>
        <v>8.2500000000000004E-2</v>
      </c>
      <c r="R120" s="5">
        <f t="shared" si="36"/>
        <v>66715.20636360503</v>
      </c>
      <c r="S120" s="5">
        <f t="shared" si="37"/>
        <v>451658.75043153344</v>
      </c>
      <c r="T120" s="5">
        <f t="shared" si="38"/>
        <v>533284.79363639408</v>
      </c>
      <c r="U120" s="5">
        <f t="shared" si="39"/>
        <v>518373.95679513848</v>
      </c>
      <c r="V120" s="150"/>
      <c r="W120" s="2">
        <v>115</v>
      </c>
      <c r="X120" s="118">
        <v>48335</v>
      </c>
      <c r="Y120" s="5">
        <f t="shared" si="40"/>
        <v>531586.90640832926</v>
      </c>
      <c r="Z120" s="5">
        <f t="shared" si="41"/>
        <v>4402.5874432762648</v>
      </c>
      <c r="AA120" s="5">
        <f t="shared" si="5"/>
        <v>858.67473388740291</v>
      </c>
      <c r="AB120" s="35">
        <f t="shared" si="6"/>
        <v>1.9383654266935463E-2</v>
      </c>
      <c r="AC120" s="5">
        <f t="shared" si="7"/>
        <v>3543.9127093888619</v>
      </c>
      <c r="AD120" s="35">
        <f t="shared" si="8"/>
        <v>0.08</v>
      </c>
      <c r="AE120" s="5">
        <f t="shared" si="42"/>
        <v>69271.768325557874</v>
      </c>
      <c r="AF120" s="5">
        <f t="shared" si="43"/>
        <v>437025.78765121271</v>
      </c>
      <c r="AG120" s="5">
        <f t="shared" si="9"/>
        <v>530728.23167444183</v>
      </c>
      <c r="AH120" s="5">
        <f t="shared" si="10"/>
        <v>506297.55597677059</v>
      </c>
      <c r="AI120" s="150"/>
      <c r="AJ120" s="2">
        <v>115</v>
      </c>
      <c r="AK120" s="118">
        <v>48335</v>
      </c>
      <c r="AL120" s="5">
        <f t="shared" si="44"/>
        <v>528977.55053057964</v>
      </c>
      <c r="AM120" s="5">
        <f t="shared" si="45"/>
        <v>4298.4734733542682</v>
      </c>
      <c r="AN120" s="5">
        <f t="shared" si="11"/>
        <v>882.16012617760816</v>
      </c>
      <c r="AO120" s="35">
        <f t="shared" si="12"/>
        <v>2.0012043050812486E-2</v>
      </c>
      <c r="AP120" s="5">
        <f t="shared" si="13"/>
        <v>3416.31334717666</v>
      </c>
      <c r="AQ120" s="35">
        <f t="shared" si="14"/>
        <v>7.7499999999999999E-2</v>
      </c>
      <c r="AR120" s="5">
        <f t="shared" si="46"/>
        <v>71904.609595597882</v>
      </c>
      <c r="AS120" s="5">
        <f t="shared" si="47"/>
        <v>422419.83984014328</v>
      </c>
      <c r="AT120" s="5">
        <f t="shared" si="15"/>
        <v>528095.39040440205</v>
      </c>
      <c r="AU120" s="5">
        <f t="shared" si="16"/>
        <v>494324.44943574117</v>
      </c>
      <c r="AV120" s="150"/>
      <c r="AW120" s="2">
        <v>115</v>
      </c>
      <c r="AX120" s="118">
        <v>48335</v>
      </c>
      <c r="AY120" s="5">
        <f t="shared" si="48"/>
        <v>526291.36427208805</v>
      </c>
      <c r="AZ120" s="5">
        <f t="shared" si="49"/>
        <v>4195.2870513166654</v>
      </c>
      <c r="BA120" s="5">
        <f t="shared" si="17"/>
        <v>905.96602461611519</v>
      </c>
      <c r="BB120" s="35">
        <f t="shared" si="18"/>
        <v>2.0656984008145085E-2</v>
      </c>
      <c r="BC120" s="5">
        <f t="shared" si="19"/>
        <v>3289.3210267005502</v>
      </c>
      <c r="BD120" s="35">
        <f t="shared" si="20"/>
        <v>7.4999999999999997E-2</v>
      </c>
      <c r="BE120" s="5">
        <f t="shared" si="50"/>
        <v>74614.601752528179</v>
      </c>
      <c r="BF120" s="5">
        <f t="shared" si="51"/>
        <v>407843.40914888826</v>
      </c>
      <c r="BG120" s="5">
        <f t="shared" si="21"/>
        <v>525385.39824747189</v>
      </c>
      <c r="BH120" s="5">
        <f t="shared" si="22"/>
        <v>482458.01090141642</v>
      </c>
      <c r="BI120" s="150"/>
      <c r="BJ120" s="2">
        <v>115</v>
      </c>
      <c r="BK120" s="118">
        <v>48335</v>
      </c>
      <c r="BL120" s="5">
        <f t="shared" si="52"/>
        <v>523527.54395492631</v>
      </c>
      <c r="BM120" s="5">
        <f t="shared" si="53"/>
        <v>4093.0576803371496</v>
      </c>
      <c r="BN120" s="5">
        <f t="shared" si="23"/>
        <v>930.07876894280298</v>
      </c>
      <c r="BO120" s="35">
        <f t="shared" si="24"/>
        <v>2.1318735482377123E-2</v>
      </c>
      <c r="BP120" s="5">
        <f t="shared" si="25"/>
        <v>3162.9789113943466</v>
      </c>
      <c r="BQ120" s="35">
        <f t="shared" si="26"/>
        <v>7.2499999999999995E-2</v>
      </c>
      <c r="BR120" s="5">
        <f t="shared" si="54"/>
        <v>77402.534814016894</v>
      </c>
      <c r="BS120" s="5">
        <f t="shared" si="55"/>
        <v>393299.09842475568</v>
      </c>
      <c r="BT120" s="5">
        <f t="shared" si="27"/>
        <v>522597.46518598351</v>
      </c>
      <c r="BU120" s="5">
        <f t="shared" si="28"/>
        <v>470701.63323877257</v>
      </c>
      <c r="BV120" s="150"/>
      <c r="BW120" s="2">
        <v>115</v>
      </c>
      <c r="BX120" s="118">
        <v>48335</v>
      </c>
      <c r="BY120" s="5">
        <f t="shared" si="56"/>
        <v>520685.3719910045</v>
      </c>
      <c r="BZ120" s="5">
        <f t="shared" si="57"/>
        <v>3991.8149710750954</v>
      </c>
      <c r="CA120" s="5">
        <f t="shared" si="29"/>
        <v>954.48363446090252</v>
      </c>
      <c r="CB120" s="35">
        <f t="shared" si="30"/>
        <v>2.1997552129674018E-2</v>
      </c>
      <c r="CC120" s="5">
        <f t="shared" si="31"/>
        <v>3037.3313366141929</v>
      </c>
      <c r="CD120" s="35">
        <f t="shared" si="32"/>
        <v>7.0000000000000007E-2</v>
      </c>
      <c r="CE120" s="5">
        <f t="shared" si="58"/>
        <v>80269.111643456592</v>
      </c>
      <c r="CF120" s="5">
        <f t="shared" si="59"/>
        <v>378789.61003017926</v>
      </c>
      <c r="CG120" s="5">
        <f t="shared" si="33"/>
        <v>519730.88835654361</v>
      </c>
      <c r="CH120" s="5">
        <f t="shared" si="34"/>
        <v>459058.72167363588</v>
      </c>
    </row>
    <row r="121" spans="9:86" ht="14.25" customHeight="1">
      <c r="I121" s="150"/>
      <c r="J121" s="2">
        <v>116</v>
      </c>
      <c r="K121" s="118">
        <v>48366</v>
      </c>
      <c r="L121" s="5">
        <f t="shared" si="35"/>
        <v>533284.79363639408</v>
      </c>
      <c r="M121" s="5">
        <f t="shared" si="0"/>
        <v>4507.5996243055524</v>
      </c>
      <c r="N121" s="5">
        <f t="shared" si="1"/>
        <v>841.26666805534296</v>
      </c>
      <c r="O121" s="35">
        <f t="shared" si="2"/>
        <v>1.8930222907400686E-2</v>
      </c>
      <c r="P121" s="5">
        <f t="shared" si="3"/>
        <v>3666.3329562502095</v>
      </c>
      <c r="Q121" s="35">
        <f t="shared" si="4"/>
        <v>8.2500000000000004E-2</v>
      </c>
      <c r="R121" s="5">
        <f t="shared" si="36"/>
        <v>67556.473031660367</v>
      </c>
      <c r="S121" s="5">
        <f t="shared" si="37"/>
        <v>455325.08338778367</v>
      </c>
      <c r="T121" s="5">
        <f t="shared" si="38"/>
        <v>532443.52696833876</v>
      </c>
      <c r="U121" s="5">
        <f t="shared" si="39"/>
        <v>522881.55641944404</v>
      </c>
      <c r="V121" s="150"/>
      <c r="W121" s="2">
        <v>116</v>
      </c>
      <c r="X121" s="118">
        <v>48366</v>
      </c>
      <c r="Y121" s="5">
        <f t="shared" si="40"/>
        <v>530728.23167444183</v>
      </c>
      <c r="Z121" s="5">
        <f t="shared" si="41"/>
        <v>4402.5874432762648</v>
      </c>
      <c r="AA121" s="5">
        <f t="shared" si="5"/>
        <v>864.39923211331916</v>
      </c>
      <c r="AB121" s="35">
        <f t="shared" si="6"/>
        <v>1.9544448865352025E-2</v>
      </c>
      <c r="AC121" s="5">
        <f t="shared" si="7"/>
        <v>3538.1882111629457</v>
      </c>
      <c r="AD121" s="35">
        <f t="shared" si="8"/>
        <v>0.08</v>
      </c>
      <c r="AE121" s="5">
        <f t="shared" si="42"/>
        <v>70136.1675576712</v>
      </c>
      <c r="AF121" s="5">
        <f t="shared" si="43"/>
        <v>440563.97586237564</v>
      </c>
      <c r="AG121" s="5">
        <f t="shared" si="9"/>
        <v>529863.83244232857</v>
      </c>
      <c r="AH121" s="5">
        <f t="shared" si="10"/>
        <v>510700.14342004684</v>
      </c>
      <c r="AI121" s="150"/>
      <c r="AJ121" s="2">
        <v>116</v>
      </c>
      <c r="AK121" s="118">
        <v>48366</v>
      </c>
      <c r="AL121" s="5">
        <f t="shared" si="44"/>
        <v>528095.39040440205</v>
      </c>
      <c r="AM121" s="5">
        <f t="shared" si="45"/>
        <v>4298.4734733542682</v>
      </c>
      <c r="AN121" s="5">
        <f t="shared" si="11"/>
        <v>887.85741032583837</v>
      </c>
      <c r="AO121" s="35">
        <f t="shared" si="12"/>
        <v>2.017493263054479E-2</v>
      </c>
      <c r="AP121" s="5">
        <f t="shared" si="13"/>
        <v>3410.6160630284298</v>
      </c>
      <c r="AQ121" s="35">
        <f t="shared" si="14"/>
        <v>7.7499999999999999E-2</v>
      </c>
      <c r="AR121" s="5">
        <f t="shared" si="46"/>
        <v>72792.467005923725</v>
      </c>
      <c r="AS121" s="5">
        <f t="shared" si="47"/>
        <v>425830.45590317174</v>
      </c>
      <c r="AT121" s="5">
        <f t="shared" si="15"/>
        <v>527207.53299407626</v>
      </c>
      <c r="AU121" s="5">
        <f t="shared" si="16"/>
        <v>498622.92290909548</v>
      </c>
      <c r="AV121" s="150"/>
      <c r="AW121" s="2">
        <v>116</v>
      </c>
      <c r="AX121" s="118">
        <v>48366</v>
      </c>
      <c r="AY121" s="5">
        <f t="shared" si="48"/>
        <v>525385.39824747189</v>
      </c>
      <c r="AZ121" s="5">
        <f t="shared" si="49"/>
        <v>4195.2870513166654</v>
      </c>
      <c r="BA121" s="5">
        <f t="shared" si="17"/>
        <v>911.6283122699665</v>
      </c>
      <c r="BB121" s="35">
        <f t="shared" si="18"/>
        <v>2.0821933353554596E-2</v>
      </c>
      <c r="BC121" s="5">
        <f t="shared" si="19"/>
        <v>3283.6587390466989</v>
      </c>
      <c r="BD121" s="35">
        <f t="shared" si="20"/>
        <v>7.4999999999999997E-2</v>
      </c>
      <c r="BE121" s="5">
        <f t="shared" si="50"/>
        <v>75526.230064798146</v>
      </c>
      <c r="BF121" s="5">
        <f t="shared" si="51"/>
        <v>411127.06788793497</v>
      </c>
      <c r="BG121" s="5">
        <f t="shared" si="21"/>
        <v>524473.76993520197</v>
      </c>
      <c r="BH121" s="5">
        <f t="shared" si="22"/>
        <v>486653.29795273312</v>
      </c>
      <c r="BI121" s="150"/>
      <c r="BJ121" s="2">
        <v>116</v>
      </c>
      <c r="BK121" s="118">
        <v>48366</v>
      </c>
      <c r="BL121" s="5">
        <f t="shared" si="52"/>
        <v>522597.46518598351</v>
      </c>
      <c r="BM121" s="5">
        <f t="shared" si="53"/>
        <v>4093.0576803371496</v>
      </c>
      <c r="BN121" s="5">
        <f t="shared" si="23"/>
        <v>935.6979948384992</v>
      </c>
      <c r="BO121" s="35">
        <f t="shared" si="24"/>
        <v>2.148570685100052E-2</v>
      </c>
      <c r="BP121" s="5">
        <f t="shared" si="25"/>
        <v>3157.3596854986504</v>
      </c>
      <c r="BQ121" s="35">
        <f t="shared" si="26"/>
        <v>7.2499999999999995E-2</v>
      </c>
      <c r="BR121" s="5">
        <f t="shared" si="54"/>
        <v>78338.232808855391</v>
      </c>
      <c r="BS121" s="5">
        <f t="shared" si="55"/>
        <v>396456.45811025432</v>
      </c>
      <c r="BT121" s="5">
        <f t="shared" si="27"/>
        <v>521661.76719114499</v>
      </c>
      <c r="BU121" s="5">
        <f t="shared" si="28"/>
        <v>474794.69091910974</v>
      </c>
      <c r="BV121" s="150"/>
      <c r="BW121" s="2">
        <v>116</v>
      </c>
      <c r="BX121" s="118">
        <v>48366</v>
      </c>
      <c r="BY121" s="5">
        <f t="shared" si="56"/>
        <v>519730.88835654361</v>
      </c>
      <c r="BZ121" s="5">
        <f t="shared" si="57"/>
        <v>3991.8149710750954</v>
      </c>
      <c r="CA121" s="5">
        <f t="shared" si="29"/>
        <v>960.05145566192414</v>
      </c>
      <c r="CB121" s="35">
        <f t="shared" si="30"/>
        <v>2.2166505255003747E-2</v>
      </c>
      <c r="CC121" s="5">
        <f t="shared" si="31"/>
        <v>3031.7635154131713</v>
      </c>
      <c r="CD121" s="35">
        <f t="shared" si="32"/>
        <v>7.0000000000000007E-2</v>
      </c>
      <c r="CE121" s="5">
        <f t="shared" si="58"/>
        <v>81229.163099118523</v>
      </c>
      <c r="CF121" s="5">
        <f t="shared" si="59"/>
        <v>381821.37354559242</v>
      </c>
      <c r="CG121" s="5">
        <f t="shared" si="33"/>
        <v>518770.83690088167</v>
      </c>
      <c r="CH121" s="5">
        <f t="shared" si="34"/>
        <v>463050.53664471093</v>
      </c>
    </row>
    <row r="122" spans="9:86" ht="14.25" customHeight="1">
      <c r="I122" s="150"/>
      <c r="J122" s="2">
        <v>117</v>
      </c>
      <c r="K122" s="118">
        <v>48396</v>
      </c>
      <c r="L122" s="5">
        <f t="shared" si="35"/>
        <v>532443.52696833876</v>
      </c>
      <c r="M122" s="5">
        <f t="shared" si="0"/>
        <v>4507.5996243055524</v>
      </c>
      <c r="N122" s="5">
        <f t="shared" si="1"/>
        <v>847.05037639822331</v>
      </c>
      <c r="O122" s="35">
        <f t="shared" si="2"/>
        <v>1.909048378267374E-2</v>
      </c>
      <c r="P122" s="5">
        <f t="shared" si="3"/>
        <v>3660.5492479073291</v>
      </c>
      <c r="Q122" s="35">
        <f t="shared" si="4"/>
        <v>8.2500000000000004E-2</v>
      </c>
      <c r="R122" s="5">
        <f t="shared" si="36"/>
        <v>68403.523408058594</v>
      </c>
      <c r="S122" s="5">
        <f t="shared" si="37"/>
        <v>458985.63263569097</v>
      </c>
      <c r="T122" s="5">
        <f t="shared" si="38"/>
        <v>531596.4765919405</v>
      </c>
      <c r="U122" s="5">
        <f t="shared" si="39"/>
        <v>527389.15604374954</v>
      </c>
      <c r="V122" s="150"/>
      <c r="W122" s="2">
        <v>117</v>
      </c>
      <c r="X122" s="118">
        <v>48396</v>
      </c>
      <c r="Y122" s="5">
        <f t="shared" si="40"/>
        <v>529863.83244232857</v>
      </c>
      <c r="Z122" s="5">
        <f t="shared" si="41"/>
        <v>4402.5874432762648</v>
      </c>
      <c r="AA122" s="5">
        <f t="shared" si="5"/>
        <v>870.16189366074104</v>
      </c>
      <c r="AB122" s="35">
        <f t="shared" si="6"/>
        <v>1.9706841804616688E-2</v>
      </c>
      <c r="AC122" s="5">
        <f t="shared" si="7"/>
        <v>3532.4255496155238</v>
      </c>
      <c r="AD122" s="35">
        <f t="shared" si="8"/>
        <v>0.08</v>
      </c>
      <c r="AE122" s="5">
        <f t="shared" si="42"/>
        <v>71006.329451331942</v>
      </c>
      <c r="AF122" s="5">
        <f t="shared" si="43"/>
        <v>444096.40141199116</v>
      </c>
      <c r="AG122" s="5">
        <f t="shared" si="9"/>
        <v>528993.67054866778</v>
      </c>
      <c r="AH122" s="5">
        <f t="shared" si="10"/>
        <v>515102.73086332309</v>
      </c>
      <c r="AI122" s="150"/>
      <c r="AJ122" s="2">
        <v>117</v>
      </c>
      <c r="AK122" s="118">
        <v>48396</v>
      </c>
      <c r="AL122" s="5">
        <f t="shared" si="44"/>
        <v>527207.53299407626</v>
      </c>
      <c r="AM122" s="5">
        <f t="shared" si="45"/>
        <v>4298.4734733542682</v>
      </c>
      <c r="AN122" s="5">
        <f t="shared" si="11"/>
        <v>893.59148943419223</v>
      </c>
      <c r="AO122" s="35">
        <f t="shared" si="12"/>
        <v>2.0339424613894489E-2</v>
      </c>
      <c r="AP122" s="5">
        <f t="shared" si="13"/>
        <v>3404.881983920076</v>
      </c>
      <c r="AQ122" s="35">
        <f t="shared" si="14"/>
        <v>7.7499999999999999E-2</v>
      </c>
      <c r="AR122" s="5">
        <f t="shared" si="46"/>
        <v>73686.058495357924</v>
      </c>
      <c r="AS122" s="5">
        <f t="shared" si="47"/>
        <v>429235.33788709179</v>
      </c>
      <c r="AT122" s="5">
        <f t="shared" si="15"/>
        <v>526313.94150464202</v>
      </c>
      <c r="AU122" s="5">
        <f t="shared" si="16"/>
        <v>502921.39638244972</v>
      </c>
      <c r="AV122" s="150"/>
      <c r="AW122" s="2">
        <v>117</v>
      </c>
      <c r="AX122" s="118">
        <v>48396</v>
      </c>
      <c r="AY122" s="5">
        <f t="shared" si="48"/>
        <v>524473.76993520197</v>
      </c>
      <c r="AZ122" s="5">
        <f t="shared" si="49"/>
        <v>4195.2870513166654</v>
      </c>
      <c r="BA122" s="5">
        <f t="shared" si="17"/>
        <v>917.32598922165334</v>
      </c>
      <c r="BB122" s="35">
        <f t="shared" si="18"/>
        <v>2.0988488846677408E-2</v>
      </c>
      <c r="BC122" s="5">
        <f t="shared" si="19"/>
        <v>3277.961062095012</v>
      </c>
      <c r="BD122" s="35">
        <f t="shared" si="20"/>
        <v>7.4999999999999997E-2</v>
      </c>
      <c r="BE122" s="5">
        <f t="shared" si="50"/>
        <v>76443.556054019806</v>
      </c>
      <c r="BF122" s="5">
        <f t="shared" si="51"/>
        <v>414405.02895002998</v>
      </c>
      <c r="BG122" s="5">
        <f t="shared" si="21"/>
        <v>523556.44394598034</v>
      </c>
      <c r="BH122" s="5">
        <f t="shared" si="22"/>
        <v>490848.58500404982</v>
      </c>
      <c r="BI122" s="150"/>
      <c r="BJ122" s="2">
        <v>117</v>
      </c>
      <c r="BK122" s="118">
        <v>48396</v>
      </c>
      <c r="BL122" s="5">
        <f t="shared" si="52"/>
        <v>521661.76719114499</v>
      </c>
      <c r="BM122" s="5">
        <f t="shared" si="53"/>
        <v>4093.0576803371496</v>
      </c>
      <c r="BN122" s="5">
        <f t="shared" si="23"/>
        <v>941.35117022398208</v>
      </c>
      <c r="BO122" s="35">
        <f t="shared" si="24"/>
        <v>2.1654287803209233E-2</v>
      </c>
      <c r="BP122" s="5">
        <f t="shared" si="25"/>
        <v>3151.7065101131675</v>
      </c>
      <c r="BQ122" s="35">
        <f t="shared" si="26"/>
        <v>7.2499999999999995E-2</v>
      </c>
      <c r="BR122" s="5">
        <f t="shared" si="54"/>
        <v>79279.583979079369</v>
      </c>
      <c r="BS122" s="5">
        <f t="shared" si="55"/>
        <v>399608.16462036746</v>
      </c>
      <c r="BT122" s="5">
        <f t="shared" si="27"/>
        <v>520720.41602092102</v>
      </c>
      <c r="BU122" s="5">
        <f t="shared" si="28"/>
        <v>478887.74859944684</v>
      </c>
      <c r="BV122" s="150"/>
      <c r="BW122" s="2">
        <v>117</v>
      </c>
      <c r="BX122" s="118">
        <v>48396</v>
      </c>
      <c r="BY122" s="5">
        <f t="shared" si="56"/>
        <v>518770.83690088167</v>
      </c>
      <c r="BZ122" s="5">
        <f t="shared" si="57"/>
        <v>3991.8149710750954</v>
      </c>
      <c r="CA122" s="5">
        <f t="shared" si="29"/>
        <v>965.65175581995209</v>
      </c>
      <c r="CB122" s="35">
        <f t="shared" si="30"/>
        <v>2.2337071102656141E-2</v>
      </c>
      <c r="CC122" s="5">
        <f t="shared" si="31"/>
        <v>3026.1632152551433</v>
      </c>
      <c r="CD122" s="35">
        <f t="shared" si="32"/>
        <v>7.0000000000000007E-2</v>
      </c>
      <c r="CE122" s="5">
        <f t="shared" si="58"/>
        <v>82194.814854938479</v>
      </c>
      <c r="CF122" s="5">
        <f t="shared" si="59"/>
        <v>384847.53676084755</v>
      </c>
      <c r="CG122" s="5">
        <f t="shared" si="33"/>
        <v>517805.1851450617</v>
      </c>
      <c r="CH122" s="5">
        <f t="shared" si="34"/>
        <v>467042.35161578603</v>
      </c>
    </row>
    <row r="123" spans="9:86" ht="14.25" customHeight="1">
      <c r="I123" s="150"/>
      <c r="J123" s="2">
        <v>118</v>
      </c>
      <c r="K123" s="118">
        <v>48427</v>
      </c>
      <c r="L123" s="5">
        <f t="shared" si="35"/>
        <v>531596.4765919405</v>
      </c>
      <c r="M123" s="5">
        <f t="shared" si="0"/>
        <v>4507.5996243055524</v>
      </c>
      <c r="N123" s="5">
        <f t="shared" si="1"/>
        <v>852.87384773596159</v>
      </c>
      <c r="O123" s="35">
        <f t="shared" si="2"/>
        <v>1.9252358929172601E-2</v>
      </c>
      <c r="P123" s="5">
        <f t="shared" si="3"/>
        <v>3654.7257765695908</v>
      </c>
      <c r="Q123" s="35">
        <f t="shared" si="4"/>
        <v>8.2500000000000004E-2</v>
      </c>
      <c r="R123" s="5">
        <f t="shared" si="36"/>
        <v>69256.397255794553</v>
      </c>
      <c r="S123" s="5">
        <f t="shared" si="37"/>
        <v>462640.35841226054</v>
      </c>
      <c r="T123" s="5">
        <f t="shared" si="38"/>
        <v>530743.60274420457</v>
      </c>
      <c r="U123" s="5">
        <f t="shared" si="39"/>
        <v>531896.75566805503</v>
      </c>
      <c r="V123" s="150"/>
      <c r="W123" s="2">
        <v>118</v>
      </c>
      <c r="X123" s="118">
        <v>48427</v>
      </c>
      <c r="Y123" s="5">
        <f t="shared" si="40"/>
        <v>528993.67054866778</v>
      </c>
      <c r="Z123" s="5">
        <f t="shared" si="41"/>
        <v>4402.5874432762648</v>
      </c>
      <c r="AA123" s="5">
        <f t="shared" si="5"/>
        <v>875.96297295181284</v>
      </c>
      <c r="AB123" s="35">
        <f t="shared" si="6"/>
        <v>1.9870853397015616E-2</v>
      </c>
      <c r="AC123" s="5">
        <f t="shared" si="7"/>
        <v>3526.624470324452</v>
      </c>
      <c r="AD123" s="35">
        <f t="shared" si="8"/>
        <v>0.08</v>
      </c>
      <c r="AE123" s="5">
        <f t="shared" si="42"/>
        <v>71882.292424283747</v>
      </c>
      <c r="AF123" s="5">
        <f t="shared" si="43"/>
        <v>447623.02588231559</v>
      </c>
      <c r="AG123" s="5">
        <f t="shared" si="9"/>
        <v>528117.70757571596</v>
      </c>
      <c r="AH123" s="5">
        <f t="shared" si="10"/>
        <v>519505.31830659934</v>
      </c>
      <c r="AI123" s="150"/>
      <c r="AJ123" s="2">
        <v>118</v>
      </c>
      <c r="AK123" s="118">
        <v>48427</v>
      </c>
      <c r="AL123" s="5">
        <f t="shared" si="44"/>
        <v>526313.94150464202</v>
      </c>
      <c r="AM123" s="5">
        <f t="shared" si="45"/>
        <v>4298.4734733542682</v>
      </c>
      <c r="AN123" s="5">
        <f t="shared" si="11"/>
        <v>899.36260113678873</v>
      </c>
      <c r="AO123" s="35">
        <f t="shared" si="12"/>
        <v>2.0505539303762255E-2</v>
      </c>
      <c r="AP123" s="5">
        <f t="shared" si="13"/>
        <v>3399.1108722174795</v>
      </c>
      <c r="AQ123" s="35">
        <f t="shared" si="14"/>
        <v>7.7499999999999999E-2</v>
      </c>
      <c r="AR123" s="5">
        <f t="shared" si="46"/>
        <v>74585.421096494712</v>
      </c>
      <c r="AS123" s="5">
        <f t="shared" si="47"/>
        <v>432634.44875930925</v>
      </c>
      <c r="AT123" s="5">
        <f t="shared" si="15"/>
        <v>525414.57890350523</v>
      </c>
      <c r="AU123" s="5">
        <f t="shared" si="16"/>
        <v>507219.86985580396</v>
      </c>
      <c r="AV123" s="150"/>
      <c r="AW123" s="2">
        <v>118</v>
      </c>
      <c r="AX123" s="118">
        <v>48427</v>
      </c>
      <c r="AY123" s="5">
        <f t="shared" si="48"/>
        <v>523556.44394598034</v>
      </c>
      <c r="AZ123" s="5">
        <f t="shared" si="49"/>
        <v>4195.2870513166654</v>
      </c>
      <c r="BA123" s="5">
        <f t="shared" si="17"/>
        <v>923.05927665428862</v>
      </c>
      <c r="BB123" s="35">
        <f t="shared" si="18"/>
        <v>2.1156670781029178E-2</v>
      </c>
      <c r="BC123" s="5">
        <f t="shared" si="19"/>
        <v>3272.2277746623768</v>
      </c>
      <c r="BD123" s="35">
        <f t="shared" si="20"/>
        <v>7.4999999999999997E-2</v>
      </c>
      <c r="BE123" s="5">
        <f t="shared" si="50"/>
        <v>77366.615330674089</v>
      </c>
      <c r="BF123" s="5">
        <f t="shared" si="51"/>
        <v>417677.25672469236</v>
      </c>
      <c r="BG123" s="5">
        <f t="shared" si="21"/>
        <v>522633.38466932607</v>
      </c>
      <c r="BH123" s="5">
        <f t="shared" si="22"/>
        <v>495043.87205536646</v>
      </c>
      <c r="BI123" s="150"/>
      <c r="BJ123" s="2">
        <v>118</v>
      </c>
      <c r="BK123" s="118">
        <v>48427</v>
      </c>
      <c r="BL123" s="5">
        <f t="shared" si="52"/>
        <v>520720.41602092102</v>
      </c>
      <c r="BM123" s="5">
        <f t="shared" si="53"/>
        <v>4093.0576803371496</v>
      </c>
      <c r="BN123" s="5">
        <f t="shared" si="23"/>
        <v>947.03850021075186</v>
      </c>
      <c r="BO123" s="35">
        <f t="shared" si="24"/>
        <v>2.1824498623215938E-2</v>
      </c>
      <c r="BP123" s="5">
        <f t="shared" si="25"/>
        <v>3146.0191801263977</v>
      </c>
      <c r="BQ123" s="35">
        <f t="shared" si="26"/>
        <v>7.2499999999999995E-2</v>
      </c>
      <c r="BR123" s="5">
        <f t="shared" si="54"/>
        <v>80226.622479290119</v>
      </c>
      <c r="BS123" s="5">
        <f t="shared" si="55"/>
        <v>402754.18380049383</v>
      </c>
      <c r="BT123" s="5">
        <f t="shared" si="27"/>
        <v>519773.37752071029</v>
      </c>
      <c r="BU123" s="5">
        <f t="shared" si="28"/>
        <v>482980.80627978395</v>
      </c>
      <c r="BV123" s="150"/>
      <c r="BW123" s="2">
        <v>118</v>
      </c>
      <c r="BX123" s="118">
        <v>48427</v>
      </c>
      <c r="BY123" s="5">
        <f t="shared" si="56"/>
        <v>517805.1851450617</v>
      </c>
      <c r="BZ123" s="5">
        <f t="shared" si="57"/>
        <v>3991.8149710750954</v>
      </c>
      <c r="CA123" s="5">
        <f t="shared" si="29"/>
        <v>971.2847243955689</v>
      </c>
      <c r="CB123" s="35">
        <f t="shared" si="30"/>
        <v>2.2509269947695858E-2</v>
      </c>
      <c r="CC123" s="5">
        <f t="shared" si="31"/>
        <v>3020.5302466795265</v>
      </c>
      <c r="CD123" s="35">
        <f t="shared" si="32"/>
        <v>7.0000000000000007E-2</v>
      </c>
      <c r="CE123" s="5">
        <f t="shared" si="58"/>
        <v>83166.099579334041</v>
      </c>
      <c r="CF123" s="5">
        <f t="shared" si="59"/>
        <v>387868.0670075271</v>
      </c>
      <c r="CG123" s="5">
        <f t="shared" si="33"/>
        <v>516833.90042066615</v>
      </c>
      <c r="CH123" s="5">
        <f t="shared" si="34"/>
        <v>471034.16658686113</v>
      </c>
    </row>
    <row r="124" spans="9:86" ht="14.25" customHeight="1">
      <c r="I124" s="150"/>
      <c r="J124" s="2">
        <v>119</v>
      </c>
      <c r="K124" s="118">
        <v>48458</v>
      </c>
      <c r="L124" s="5">
        <f t="shared" si="35"/>
        <v>530743.60274420457</v>
      </c>
      <c r="M124" s="5">
        <f t="shared" si="0"/>
        <v>4507.5996243055524</v>
      </c>
      <c r="N124" s="5">
        <f t="shared" si="1"/>
        <v>858.73735543914609</v>
      </c>
      <c r="O124" s="35">
        <f t="shared" si="2"/>
        <v>1.9415869003391914E-2</v>
      </c>
      <c r="P124" s="5">
        <f t="shared" si="3"/>
        <v>3648.8622688664063</v>
      </c>
      <c r="Q124" s="35">
        <f t="shared" si="4"/>
        <v>8.2500000000000004E-2</v>
      </c>
      <c r="R124" s="5">
        <f t="shared" si="36"/>
        <v>70115.134611233705</v>
      </c>
      <c r="S124" s="5">
        <f t="shared" si="37"/>
        <v>466289.22068112693</v>
      </c>
      <c r="T124" s="5">
        <f t="shared" si="38"/>
        <v>529884.86538876547</v>
      </c>
      <c r="U124" s="5">
        <f t="shared" si="39"/>
        <v>536404.35529236065</v>
      </c>
      <c r="V124" s="150"/>
      <c r="W124" s="2">
        <v>119</v>
      </c>
      <c r="X124" s="118">
        <v>48458</v>
      </c>
      <c r="Y124" s="5">
        <f t="shared" si="40"/>
        <v>528117.70757571596</v>
      </c>
      <c r="Z124" s="5">
        <f t="shared" si="41"/>
        <v>4402.5874432762648</v>
      </c>
      <c r="AA124" s="5">
        <f t="shared" si="5"/>
        <v>881.80272610482507</v>
      </c>
      <c r="AB124" s="35">
        <f t="shared" si="6"/>
        <v>2.0036504289606342E-2</v>
      </c>
      <c r="AC124" s="5">
        <f t="shared" si="7"/>
        <v>3520.7847171714398</v>
      </c>
      <c r="AD124" s="35">
        <f t="shared" si="8"/>
        <v>0.08</v>
      </c>
      <c r="AE124" s="5">
        <f t="shared" si="42"/>
        <v>72764.095150388574</v>
      </c>
      <c r="AF124" s="5">
        <f t="shared" si="43"/>
        <v>451143.81059948704</v>
      </c>
      <c r="AG124" s="5">
        <f t="shared" si="9"/>
        <v>527235.90484961111</v>
      </c>
      <c r="AH124" s="5">
        <f t="shared" si="10"/>
        <v>523907.90574987559</v>
      </c>
      <c r="AI124" s="150"/>
      <c r="AJ124" s="2">
        <v>119</v>
      </c>
      <c r="AK124" s="118">
        <v>48458</v>
      </c>
      <c r="AL124" s="5">
        <f t="shared" si="44"/>
        <v>525414.57890350523</v>
      </c>
      <c r="AM124" s="5">
        <f t="shared" si="45"/>
        <v>4298.4734733542682</v>
      </c>
      <c r="AN124" s="5">
        <f t="shared" si="11"/>
        <v>905.1709846024637</v>
      </c>
      <c r="AO124" s="35">
        <f t="shared" si="12"/>
        <v>2.0673297337690414E-2</v>
      </c>
      <c r="AP124" s="5">
        <f t="shared" si="13"/>
        <v>3393.3024887518045</v>
      </c>
      <c r="AQ124" s="35">
        <f t="shared" si="14"/>
        <v>7.7499999999999999E-2</v>
      </c>
      <c r="AR124" s="5">
        <f t="shared" si="46"/>
        <v>75490.592081097173</v>
      </c>
      <c r="AS124" s="5">
        <f t="shared" si="47"/>
        <v>436027.75124806107</v>
      </c>
      <c r="AT124" s="5">
        <f t="shared" si="15"/>
        <v>524509.40791890281</v>
      </c>
      <c r="AU124" s="5">
        <f t="shared" si="16"/>
        <v>511518.34332915826</v>
      </c>
      <c r="AV124" s="150"/>
      <c r="AW124" s="2">
        <v>119</v>
      </c>
      <c r="AX124" s="118">
        <v>48458</v>
      </c>
      <c r="AY124" s="5">
        <f t="shared" si="48"/>
        <v>522633.38466932607</v>
      </c>
      <c r="AZ124" s="5">
        <f t="shared" si="49"/>
        <v>4195.2870513166654</v>
      </c>
      <c r="BA124" s="5">
        <f t="shared" si="17"/>
        <v>928.82839713337762</v>
      </c>
      <c r="BB124" s="35">
        <f t="shared" si="18"/>
        <v>2.1326499784648564E-2</v>
      </c>
      <c r="BC124" s="5">
        <f t="shared" si="19"/>
        <v>3266.4586541832878</v>
      </c>
      <c r="BD124" s="35">
        <f t="shared" si="20"/>
        <v>7.4999999999999997E-2</v>
      </c>
      <c r="BE124" s="5">
        <f t="shared" si="50"/>
        <v>78295.443727807462</v>
      </c>
      <c r="BF124" s="5">
        <f t="shared" si="51"/>
        <v>420943.71537887567</v>
      </c>
      <c r="BG124" s="5">
        <f t="shared" si="21"/>
        <v>521704.55627219268</v>
      </c>
      <c r="BH124" s="5">
        <f t="shared" si="22"/>
        <v>499239.1591066831</v>
      </c>
      <c r="BI124" s="150"/>
      <c r="BJ124" s="2">
        <v>119</v>
      </c>
      <c r="BK124" s="118">
        <v>48458</v>
      </c>
      <c r="BL124" s="5">
        <f t="shared" si="52"/>
        <v>519773.37752071029</v>
      </c>
      <c r="BM124" s="5">
        <f t="shared" si="53"/>
        <v>4093.0576803371496</v>
      </c>
      <c r="BN124" s="5">
        <f t="shared" si="23"/>
        <v>952.76019114952487</v>
      </c>
      <c r="BO124" s="35">
        <f t="shared" si="24"/>
        <v>2.1996359929647893E-2</v>
      </c>
      <c r="BP124" s="5">
        <f t="shared" si="25"/>
        <v>3140.2974891876247</v>
      </c>
      <c r="BQ124" s="35">
        <f t="shared" si="26"/>
        <v>7.2499999999999995E-2</v>
      </c>
      <c r="BR124" s="5">
        <f t="shared" si="54"/>
        <v>81179.382670439649</v>
      </c>
      <c r="BS124" s="5">
        <f t="shared" si="55"/>
        <v>405894.48128968145</v>
      </c>
      <c r="BT124" s="5">
        <f t="shared" si="27"/>
        <v>518820.61732956074</v>
      </c>
      <c r="BU124" s="5">
        <f t="shared" si="28"/>
        <v>487073.86396012112</v>
      </c>
      <c r="BV124" s="150"/>
      <c r="BW124" s="2">
        <v>119</v>
      </c>
      <c r="BX124" s="118">
        <v>48458</v>
      </c>
      <c r="BY124" s="5">
        <f t="shared" si="56"/>
        <v>516833.90042066615</v>
      </c>
      <c r="BZ124" s="5">
        <f t="shared" si="57"/>
        <v>3991.8149710750954</v>
      </c>
      <c r="CA124" s="5">
        <f t="shared" si="29"/>
        <v>976.95055195454279</v>
      </c>
      <c r="CB124" s="35">
        <f t="shared" si="30"/>
        <v>2.2683122399502997E-2</v>
      </c>
      <c r="CC124" s="5">
        <f t="shared" si="31"/>
        <v>3014.8644191205526</v>
      </c>
      <c r="CD124" s="35">
        <f t="shared" si="32"/>
        <v>7.0000000000000007E-2</v>
      </c>
      <c r="CE124" s="5">
        <f t="shared" si="58"/>
        <v>84143.05013128859</v>
      </c>
      <c r="CF124" s="5">
        <f t="shared" si="59"/>
        <v>390882.93142664764</v>
      </c>
      <c r="CG124" s="5">
        <f t="shared" si="33"/>
        <v>515856.94986871158</v>
      </c>
      <c r="CH124" s="5">
        <f t="shared" si="34"/>
        <v>475025.98155793623</v>
      </c>
    </row>
    <row r="125" spans="9:86" ht="14.25" customHeight="1">
      <c r="I125" s="150"/>
      <c r="J125" s="2">
        <v>120</v>
      </c>
      <c r="K125" s="118">
        <v>48488</v>
      </c>
      <c r="L125" s="5">
        <f t="shared" si="35"/>
        <v>529884.86538876547</v>
      </c>
      <c r="M125" s="5">
        <f t="shared" si="0"/>
        <v>4507.5996243055524</v>
      </c>
      <c r="N125" s="5">
        <f t="shared" si="1"/>
        <v>864.64117475778994</v>
      </c>
      <c r="O125" s="35">
        <f t="shared" si="2"/>
        <v>1.958103500367207E-2</v>
      </c>
      <c r="P125" s="5">
        <f t="shared" si="3"/>
        <v>3642.9584495477625</v>
      </c>
      <c r="Q125" s="35">
        <f t="shared" si="4"/>
        <v>8.2500000000000004E-2</v>
      </c>
      <c r="R125" s="5">
        <f t="shared" si="36"/>
        <v>70979.7757859915</v>
      </c>
      <c r="S125" s="5">
        <f t="shared" si="37"/>
        <v>469932.17913067469</v>
      </c>
      <c r="T125" s="5">
        <f t="shared" si="38"/>
        <v>529020.22421400773</v>
      </c>
      <c r="U125" s="5">
        <f t="shared" si="39"/>
        <v>540911.95491666615</v>
      </c>
      <c r="V125" s="150"/>
      <c r="W125" s="2">
        <v>120</v>
      </c>
      <c r="X125" s="118">
        <v>48488</v>
      </c>
      <c r="Y125" s="5">
        <f t="shared" si="40"/>
        <v>527235.90484961111</v>
      </c>
      <c r="Z125" s="5">
        <f t="shared" si="41"/>
        <v>4402.5874432762648</v>
      </c>
      <c r="AA125" s="5">
        <f t="shared" si="5"/>
        <v>887.68141094552402</v>
      </c>
      <c r="AB125" s="35">
        <f t="shared" si="6"/>
        <v>2.0203815471149897E-2</v>
      </c>
      <c r="AC125" s="5">
        <f t="shared" si="7"/>
        <v>3514.9060323307408</v>
      </c>
      <c r="AD125" s="35">
        <f t="shared" si="8"/>
        <v>0.08</v>
      </c>
      <c r="AE125" s="5">
        <f t="shared" si="42"/>
        <v>73651.776561334103</v>
      </c>
      <c r="AF125" s="5">
        <f t="shared" si="43"/>
        <v>454658.71663181781</v>
      </c>
      <c r="AG125" s="5">
        <f t="shared" si="9"/>
        <v>526348.22343866562</v>
      </c>
      <c r="AH125" s="5">
        <f t="shared" si="10"/>
        <v>528310.49319315189</v>
      </c>
      <c r="AI125" s="150"/>
      <c r="AJ125" s="2">
        <v>120</v>
      </c>
      <c r="AK125" s="118">
        <v>48488</v>
      </c>
      <c r="AL125" s="5">
        <f t="shared" si="44"/>
        <v>524509.40791890281</v>
      </c>
      <c r="AM125" s="5">
        <f t="shared" si="45"/>
        <v>4298.4734733542682</v>
      </c>
      <c r="AN125" s="5">
        <f t="shared" si="11"/>
        <v>911.01688054468741</v>
      </c>
      <c r="AO125" s="35">
        <f t="shared" si="12"/>
        <v>2.084271969479437E-2</v>
      </c>
      <c r="AP125" s="5">
        <f t="shared" si="13"/>
        <v>3387.4565928095808</v>
      </c>
      <c r="AQ125" s="35">
        <f t="shared" si="14"/>
        <v>7.7499999999999999E-2</v>
      </c>
      <c r="AR125" s="5">
        <f t="shared" si="46"/>
        <v>76401.608961641861</v>
      </c>
      <c r="AS125" s="5">
        <f t="shared" si="47"/>
        <v>439415.20784087066</v>
      </c>
      <c r="AT125" s="5">
        <f t="shared" si="15"/>
        <v>523598.39103835815</v>
      </c>
      <c r="AU125" s="5">
        <f t="shared" si="16"/>
        <v>515816.81680251251</v>
      </c>
      <c r="AV125" s="150"/>
      <c r="AW125" s="2">
        <v>120</v>
      </c>
      <c r="AX125" s="118">
        <v>48488</v>
      </c>
      <c r="AY125" s="5">
        <f t="shared" si="48"/>
        <v>521704.55627219268</v>
      </c>
      <c r="AZ125" s="5">
        <f t="shared" si="49"/>
        <v>4195.2870513166654</v>
      </c>
      <c r="BA125" s="5">
        <f t="shared" si="17"/>
        <v>934.63357461546138</v>
      </c>
      <c r="BB125" s="35">
        <f t="shared" si="18"/>
        <v>2.1497996827027785E-2</v>
      </c>
      <c r="BC125" s="5">
        <f t="shared" si="19"/>
        <v>3260.653476701204</v>
      </c>
      <c r="BD125" s="35">
        <f t="shared" si="20"/>
        <v>7.4999999999999997E-2</v>
      </c>
      <c r="BE125" s="5">
        <f t="shared" si="50"/>
        <v>79230.077302422927</v>
      </c>
      <c r="BF125" s="5">
        <f t="shared" si="51"/>
        <v>424204.36885557685</v>
      </c>
      <c r="BG125" s="5">
        <f t="shared" si="21"/>
        <v>520769.92269757722</v>
      </c>
      <c r="BH125" s="5">
        <f t="shared" si="22"/>
        <v>503434.4461579998</v>
      </c>
      <c r="BI125" s="150"/>
      <c r="BJ125" s="2">
        <v>120</v>
      </c>
      <c r="BK125" s="118">
        <v>48488</v>
      </c>
      <c r="BL125" s="5">
        <f t="shared" si="52"/>
        <v>518820.61732956074</v>
      </c>
      <c r="BM125" s="5">
        <f t="shared" si="53"/>
        <v>4093.0576803371496</v>
      </c>
      <c r="BN125" s="5">
        <f t="shared" si="23"/>
        <v>958.51645063772003</v>
      </c>
      <c r="BO125" s="35">
        <f t="shared" si="24"/>
        <v>2.2169892682476638E-2</v>
      </c>
      <c r="BP125" s="5">
        <f t="shared" si="25"/>
        <v>3134.5412296994296</v>
      </c>
      <c r="BQ125" s="35">
        <f t="shared" si="26"/>
        <v>7.2499999999999995E-2</v>
      </c>
      <c r="BR125" s="5">
        <f t="shared" si="54"/>
        <v>82137.899121077367</v>
      </c>
      <c r="BS125" s="5">
        <f t="shared" si="55"/>
        <v>409029.0225193809</v>
      </c>
      <c r="BT125" s="5">
        <f t="shared" si="27"/>
        <v>517862.10087892303</v>
      </c>
      <c r="BU125" s="5">
        <f t="shared" si="28"/>
        <v>491166.92164045828</v>
      </c>
      <c r="BV125" s="150"/>
      <c r="BW125" s="2">
        <v>120</v>
      </c>
      <c r="BX125" s="118">
        <v>48488</v>
      </c>
      <c r="BY125" s="5">
        <f t="shared" si="56"/>
        <v>515856.94986871158</v>
      </c>
      <c r="BZ125" s="5">
        <f t="shared" si="57"/>
        <v>3991.8149710750954</v>
      </c>
      <c r="CA125" s="5">
        <f t="shared" si="29"/>
        <v>982.64943017427777</v>
      </c>
      <c r="CB125" s="35">
        <f t="shared" si="30"/>
        <v>2.2858649408702178E-2</v>
      </c>
      <c r="CC125" s="5">
        <f t="shared" si="31"/>
        <v>3009.1655409008176</v>
      </c>
      <c r="CD125" s="35">
        <f t="shared" si="32"/>
        <v>7.0000000000000007E-2</v>
      </c>
      <c r="CE125" s="5">
        <f t="shared" si="58"/>
        <v>85125.699561462869</v>
      </c>
      <c r="CF125" s="5">
        <f t="shared" si="59"/>
        <v>393892.09696754848</v>
      </c>
      <c r="CG125" s="5">
        <f t="shared" si="33"/>
        <v>514874.30043853732</v>
      </c>
      <c r="CH125" s="5">
        <f t="shared" si="34"/>
        <v>479017.79652901134</v>
      </c>
    </row>
    <row r="126" spans="9:86" ht="14.25" customHeight="1">
      <c r="I126" s="150"/>
      <c r="J126" s="2">
        <v>121</v>
      </c>
      <c r="K126" s="118">
        <v>48519</v>
      </c>
      <c r="L126" s="5">
        <f t="shared" si="35"/>
        <v>529020.22421400773</v>
      </c>
      <c r="M126" s="5">
        <f t="shared" si="0"/>
        <v>4507.5996243055524</v>
      </c>
      <c r="N126" s="5">
        <f t="shared" si="1"/>
        <v>870.58558283424918</v>
      </c>
      <c r="O126" s="35">
        <f t="shared" si="2"/>
        <v>1.9747878277305314E-2</v>
      </c>
      <c r="P126" s="5">
        <f t="shared" si="3"/>
        <v>3637.0140414713032</v>
      </c>
      <c r="Q126" s="35">
        <f t="shared" si="4"/>
        <v>8.2500000000000004E-2</v>
      </c>
      <c r="R126" s="5">
        <f t="shared" si="36"/>
        <v>71850.361368825746</v>
      </c>
      <c r="S126" s="5">
        <f t="shared" si="37"/>
        <v>473569.19317214598</v>
      </c>
      <c r="T126" s="5">
        <f t="shared" si="38"/>
        <v>528149.63863117353</v>
      </c>
      <c r="U126" s="5">
        <f t="shared" si="39"/>
        <v>545419.55454097176</v>
      </c>
      <c r="V126" s="150"/>
      <c r="W126" s="2">
        <v>121</v>
      </c>
      <c r="X126" s="118">
        <v>48519</v>
      </c>
      <c r="Y126" s="5">
        <f t="shared" si="40"/>
        <v>526348.22343866562</v>
      </c>
      <c r="Z126" s="5">
        <f t="shared" si="41"/>
        <v>4402.5874432762648</v>
      </c>
      <c r="AA126" s="5">
        <f t="shared" si="5"/>
        <v>893.59928701849367</v>
      </c>
      <c r="AB126" s="35">
        <f t="shared" si="6"/>
        <v>2.0372808279216083E-2</v>
      </c>
      <c r="AC126" s="5">
        <f t="shared" si="7"/>
        <v>3508.9881562577712</v>
      </c>
      <c r="AD126" s="35">
        <f t="shared" si="8"/>
        <v>0.08</v>
      </c>
      <c r="AE126" s="5">
        <f t="shared" si="42"/>
        <v>74545.375848352603</v>
      </c>
      <c r="AF126" s="5">
        <f t="shared" si="43"/>
        <v>458167.70478807559</v>
      </c>
      <c r="AG126" s="5">
        <f t="shared" si="9"/>
        <v>525454.62415164709</v>
      </c>
      <c r="AH126" s="5">
        <f t="shared" si="10"/>
        <v>532713.0806364282</v>
      </c>
      <c r="AI126" s="150"/>
      <c r="AJ126" s="2">
        <v>121</v>
      </c>
      <c r="AK126" s="118">
        <v>48519</v>
      </c>
      <c r="AL126" s="5">
        <f t="shared" si="44"/>
        <v>523598.39103835815</v>
      </c>
      <c r="AM126" s="5">
        <f t="shared" si="45"/>
        <v>4298.4734733542682</v>
      </c>
      <c r="AN126" s="5">
        <f t="shared" si="11"/>
        <v>916.90053123153848</v>
      </c>
      <c r="AO126" s="35">
        <f t="shared" si="12"/>
        <v>2.1013827702867045E-2</v>
      </c>
      <c r="AP126" s="5">
        <f t="shared" si="13"/>
        <v>3381.5729421227297</v>
      </c>
      <c r="AQ126" s="35">
        <f t="shared" si="14"/>
        <v>7.7499999999999999E-2</v>
      </c>
      <c r="AR126" s="5">
        <f t="shared" si="46"/>
        <v>77318.509492873403</v>
      </c>
      <c r="AS126" s="5">
        <f t="shared" si="47"/>
        <v>442796.78078299342</v>
      </c>
      <c r="AT126" s="5">
        <f t="shared" si="15"/>
        <v>522681.49050712661</v>
      </c>
      <c r="AU126" s="5">
        <f t="shared" si="16"/>
        <v>520115.29027586681</v>
      </c>
      <c r="AV126" s="150"/>
      <c r="AW126" s="2">
        <v>121</v>
      </c>
      <c r="AX126" s="118">
        <v>48519</v>
      </c>
      <c r="AY126" s="5">
        <f t="shared" si="48"/>
        <v>520769.92269757722</v>
      </c>
      <c r="AZ126" s="5">
        <f t="shared" si="49"/>
        <v>4195.2870513166654</v>
      </c>
      <c r="BA126" s="5">
        <f t="shared" si="17"/>
        <v>940.47503445680786</v>
      </c>
      <c r="BB126" s="35">
        <f t="shared" si="18"/>
        <v>2.1671183226216299E-2</v>
      </c>
      <c r="BC126" s="5">
        <f t="shared" si="19"/>
        <v>3254.8120168598575</v>
      </c>
      <c r="BD126" s="35">
        <f t="shared" si="20"/>
        <v>7.4999999999999997E-2</v>
      </c>
      <c r="BE126" s="5">
        <f t="shared" si="50"/>
        <v>80170.552336879729</v>
      </c>
      <c r="BF126" s="5">
        <f t="shared" si="51"/>
        <v>427459.18087243673</v>
      </c>
      <c r="BG126" s="5">
        <f t="shared" si="21"/>
        <v>519829.4476631204</v>
      </c>
      <c r="BH126" s="5">
        <f t="shared" si="22"/>
        <v>507629.73320931644</v>
      </c>
      <c r="BI126" s="150"/>
      <c r="BJ126" s="2">
        <v>121</v>
      </c>
      <c r="BK126" s="118">
        <v>48519</v>
      </c>
      <c r="BL126" s="5">
        <f t="shared" si="52"/>
        <v>517862.10087892303</v>
      </c>
      <c r="BM126" s="5">
        <f t="shared" si="53"/>
        <v>4093.0576803371496</v>
      </c>
      <c r="BN126" s="5">
        <f t="shared" si="23"/>
        <v>964.30748752698992</v>
      </c>
      <c r="BO126" s="35">
        <f t="shared" si="24"/>
        <v>2.2345118190120961E-2</v>
      </c>
      <c r="BP126" s="5">
        <f t="shared" si="25"/>
        <v>3128.7501928101597</v>
      </c>
      <c r="BQ126" s="35">
        <f t="shared" si="26"/>
        <v>7.2499999999999995E-2</v>
      </c>
      <c r="BR126" s="5">
        <f t="shared" si="54"/>
        <v>83102.206608604363</v>
      </c>
      <c r="BS126" s="5">
        <f t="shared" si="55"/>
        <v>412157.77271219104</v>
      </c>
      <c r="BT126" s="5">
        <f t="shared" si="27"/>
        <v>516897.79339139606</v>
      </c>
      <c r="BU126" s="5">
        <f t="shared" si="28"/>
        <v>495259.97932079539</v>
      </c>
      <c r="BV126" s="150"/>
      <c r="BW126" s="2">
        <v>121</v>
      </c>
      <c r="BX126" s="118">
        <v>48519</v>
      </c>
      <c r="BY126" s="5">
        <f t="shared" si="56"/>
        <v>514874.30043853732</v>
      </c>
      <c r="BZ126" s="5">
        <f t="shared" si="57"/>
        <v>3991.8149710750954</v>
      </c>
      <c r="CA126" s="5">
        <f t="shared" si="29"/>
        <v>988.38155185029427</v>
      </c>
      <c r="CB126" s="35">
        <f t="shared" si="30"/>
        <v>2.3035872274264693E-2</v>
      </c>
      <c r="CC126" s="5">
        <f t="shared" si="31"/>
        <v>3003.4334192248011</v>
      </c>
      <c r="CD126" s="35">
        <f t="shared" si="32"/>
        <v>7.0000000000000007E-2</v>
      </c>
      <c r="CE126" s="5">
        <f t="shared" si="58"/>
        <v>86114.081113313165</v>
      </c>
      <c r="CF126" s="5">
        <f t="shared" si="59"/>
        <v>396895.53038677329</v>
      </c>
      <c r="CG126" s="5">
        <f t="shared" si="33"/>
        <v>513885.91888668702</v>
      </c>
      <c r="CH126" s="5">
        <f t="shared" si="34"/>
        <v>483009.61150008644</v>
      </c>
    </row>
    <row r="127" spans="9:86" ht="14.25" customHeight="1">
      <c r="I127" s="150"/>
      <c r="J127" s="2">
        <v>122</v>
      </c>
      <c r="K127" s="118">
        <v>48549</v>
      </c>
      <c r="L127" s="5">
        <f t="shared" si="35"/>
        <v>528149.63863117353</v>
      </c>
      <c r="M127" s="5">
        <f t="shared" si="0"/>
        <v>4507.5996243055524</v>
      </c>
      <c r="N127" s="5">
        <f t="shared" si="1"/>
        <v>876.5708587162344</v>
      </c>
      <c r="O127" s="35">
        <f t="shared" si="2"/>
        <v>1.9916420527820368E-2</v>
      </c>
      <c r="P127" s="5">
        <f t="shared" si="3"/>
        <v>3631.028765589318</v>
      </c>
      <c r="Q127" s="35">
        <f t="shared" si="4"/>
        <v>8.2500000000000004E-2</v>
      </c>
      <c r="R127" s="5">
        <f t="shared" si="36"/>
        <v>72726.932227541984</v>
      </c>
      <c r="S127" s="5">
        <f t="shared" si="37"/>
        <v>477200.22193773527</v>
      </c>
      <c r="T127" s="5">
        <f t="shared" si="38"/>
        <v>527273.06777245726</v>
      </c>
      <c r="U127" s="5">
        <f t="shared" si="39"/>
        <v>549927.15416527726</v>
      </c>
      <c r="V127" s="150"/>
      <c r="W127" s="2">
        <v>122</v>
      </c>
      <c r="X127" s="118">
        <v>48549</v>
      </c>
      <c r="Y127" s="5">
        <f t="shared" si="40"/>
        <v>525454.62415164709</v>
      </c>
      <c r="Z127" s="5">
        <f t="shared" si="41"/>
        <v>4402.5874432762648</v>
      </c>
      <c r="AA127" s="5">
        <f t="shared" si="5"/>
        <v>899.5566155986171</v>
      </c>
      <c r="AB127" s="35">
        <f t="shared" si="6"/>
        <v>2.0543504407467245E-2</v>
      </c>
      <c r="AC127" s="5">
        <f t="shared" si="7"/>
        <v>3503.0308276776477</v>
      </c>
      <c r="AD127" s="35">
        <f t="shared" si="8"/>
        <v>0.08</v>
      </c>
      <c r="AE127" s="5">
        <f t="shared" si="42"/>
        <v>75444.93246395122</v>
      </c>
      <c r="AF127" s="5">
        <f t="shared" si="43"/>
        <v>461670.73561575322</v>
      </c>
      <c r="AG127" s="5">
        <f t="shared" si="9"/>
        <v>524555.06753604847</v>
      </c>
      <c r="AH127" s="5">
        <f t="shared" si="10"/>
        <v>537115.6680797044</v>
      </c>
      <c r="AI127" s="150"/>
      <c r="AJ127" s="2">
        <v>122</v>
      </c>
      <c r="AK127" s="118">
        <v>48549</v>
      </c>
      <c r="AL127" s="5">
        <f t="shared" si="44"/>
        <v>522681.49050712661</v>
      </c>
      <c r="AM127" s="5">
        <f t="shared" si="45"/>
        <v>4298.4734733542682</v>
      </c>
      <c r="AN127" s="5">
        <f t="shared" si="11"/>
        <v>922.82218049574203</v>
      </c>
      <c r="AO127" s="35">
        <f t="shared" si="12"/>
        <v>2.1186643045661698E-2</v>
      </c>
      <c r="AP127" s="5">
        <f t="shared" si="13"/>
        <v>3375.6512928585262</v>
      </c>
      <c r="AQ127" s="35">
        <f t="shared" si="14"/>
        <v>7.7499999999999999E-2</v>
      </c>
      <c r="AR127" s="5">
        <f t="shared" si="46"/>
        <v>78241.331673369146</v>
      </c>
      <c r="AS127" s="5">
        <f t="shared" si="47"/>
        <v>446172.43207585195</v>
      </c>
      <c r="AT127" s="5">
        <f t="shared" si="15"/>
        <v>521758.6683266309</v>
      </c>
      <c r="AU127" s="5">
        <f t="shared" si="16"/>
        <v>524413.76374922111</v>
      </c>
      <c r="AV127" s="150"/>
      <c r="AW127" s="2">
        <v>122</v>
      </c>
      <c r="AX127" s="118">
        <v>48549</v>
      </c>
      <c r="AY127" s="5">
        <f t="shared" si="48"/>
        <v>519829.4476631204</v>
      </c>
      <c r="AZ127" s="5">
        <f t="shared" si="49"/>
        <v>4195.2870513166654</v>
      </c>
      <c r="BA127" s="5">
        <f t="shared" si="17"/>
        <v>946.35300342216306</v>
      </c>
      <c r="BB127" s="35">
        <f t="shared" si="18"/>
        <v>2.1846080656102915E-2</v>
      </c>
      <c r="BC127" s="5">
        <f t="shared" si="19"/>
        <v>3248.9340478945023</v>
      </c>
      <c r="BD127" s="35">
        <f t="shared" si="20"/>
        <v>7.4999999999999997E-2</v>
      </c>
      <c r="BE127" s="5">
        <f t="shared" si="50"/>
        <v>81116.905340301892</v>
      </c>
      <c r="BF127" s="5">
        <f t="shared" si="51"/>
        <v>430708.11492033122</v>
      </c>
      <c r="BG127" s="5">
        <f t="shared" si="21"/>
        <v>518883.09465969825</v>
      </c>
      <c r="BH127" s="5">
        <f t="shared" si="22"/>
        <v>511825.02026063309</v>
      </c>
      <c r="BI127" s="150"/>
      <c r="BJ127" s="2">
        <v>122</v>
      </c>
      <c r="BK127" s="118">
        <v>48549</v>
      </c>
      <c r="BL127" s="5">
        <f t="shared" si="52"/>
        <v>516897.79339139606</v>
      </c>
      <c r="BM127" s="5">
        <f t="shared" si="53"/>
        <v>4093.0576803371496</v>
      </c>
      <c r="BN127" s="5">
        <f t="shared" si="23"/>
        <v>970.13351193079825</v>
      </c>
      <c r="BO127" s="35">
        <f t="shared" si="24"/>
        <v>2.2522058116728184E-2</v>
      </c>
      <c r="BP127" s="5">
        <f t="shared" si="25"/>
        <v>3122.9241684063513</v>
      </c>
      <c r="BQ127" s="35">
        <f t="shared" si="26"/>
        <v>7.2499999999999995E-2</v>
      </c>
      <c r="BR127" s="5">
        <f t="shared" si="54"/>
        <v>84072.340120535155</v>
      </c>
      <c r="BS127" s="5">
        <f t="shared" si="55"/>
        <v>415280.69688059739</v>
      </c>
      <c r="BT127" s="5">
        <f t="shared" si="27"/>
        <v>515927.65987946524</v>
      </c>
      <c r="BU127" s="5">
        <f t="shared" si="28"/>
        <v>499353.03700113256</v>
      </c>
      <c r="BV127" s="150"/>
      <c r="BW127" s="2">
        <v>122</v>
      </c>
      <c r="BX127" s="118">
        <v>48549</v>
      </c>
      <c r="BY127" s="5">
        <f t="shared" si="56"/>
        <v>513885.91888668702</v>
      </c>
      <c r="BZ127" s="5">
        <f t="shared" si="57"/>
        <v>3991.8149710750954</v>
      </c>
      <c r="CA127" s="5">
        <f t="shared" si="29"/>
        <v>994.14711090275432</v>
      </c>
      <c r="CB127" s="35">
        <f t="shared" si="30"/>
        <v>2.3214812650789118E-2</v>
      </c>
      <c r="CC127" s="5">
        <f t="shared" si="31"/>
        <v>2997.6678601723411</v>
      </c>
      <c r="CD127" s="35">
        <f t="shared" si="32"/>
        <v>7.0000000000000007E-2</v>
      </c>
      <c r="CE127" s="5">
        <f t="shared" si="58"/>
        <v>87108.228224215913</v>
      </c>
      <c r="CF127" s="5">
        <f t="shared" si="59"/>
        <v>399893.19824694563</v>
      </c>
      <c r="CG127" s="5">
        <f t="shared" si="33"/>
        <v>512891.77177578426</v>
      </c>
      <c r="CH127" s="5">
        <f t="shared" si="34"/>
        <v>487001.42647116154</v>
      </c>
    </row>
    <row r="128" spans="9:86" ht="14.25" customHeight="1">
      <c r="I128" s="150"/>
      <c r="J128" s="2">
        <v>123</v>
      </c>
      <c r="K128" s="118">
        <v>48580</v>
      </c>
      <c r="L128" s="5">
        <f t="shared" si="35"/>
        <v>527273.06777245726</v>
      </c>
      <c r="M128" s="5">
        <f t="shared" si="0"/>
        <v>4507.5996243055524</v>
      </c>
      <c r="N128" s="5">
        <f t="shared" si="1"/>
        <v>882.59728336990884</v>
      </c>
      <c r="O128" s="35">
        <f t="shared" si="2"/>
        <v>2.0086683822450581E-2</v>
      </c>
      <c r="P128" s="5">
        <f t="shared" si="3"/>
        <v>3625.0023409356436</v>
      </c>
      <c r="Q128" s="35">
        <f t="shared" si="4"/>
        <v>8.2500000000000004E-2</v>
      </c>
      <c r="R128" s="5">
        <f t="shared" si="36"/>
        <v>73609.529510911889</v>
      </c>
      <c r="S128" s="5">
        <f t="shared" si="37"/>
        <v>480825.22427867091</v>
      </c>
      <c r="T128" s="5">
        <f t="shared" si="38"/>
        <v>526390.4704890874</v>
      </c>
      <c r="U128" s="5">
        <f t="shared" si="39"/>
        <v>554434.75378958276</v>
      </c>
      <c r="V128" s="150"/>
      <c r="W128" s="2">
        <v>123</v>
      </c>
      <c r="X128" s="118">
        <v>48580</v>
      </c>
      <c r="Y128" s="5">
        <f t="shared" si="40"/>
        <v>524555.06753604847</v>
      </c>
      <c r="Z128" s="5">
        <f t="shared" si="41"/>
        <v>4402.5874432762648</v>
      </c>
      <c r="AA128" s="5">
        <f t="shared" si="5"/>
        <v>905.553659702608</v>
      </c>
      <c r="AB128" s="35">
        <f t="shared" si="6"/>
        <v>2.071592591312545E-2</v>
      </c>
      <c r="AC128" s="5">
        <f t="shared" si="7"/>
        <v>3497.0337835736568</v>
      </c>
      <c r="AD128" s="35">
        <f t="shared" si="8"/>
        <v>0.08</v>
      </c>
      <c r="AE128" s="5">
        <f t="shared" si="42"/>
        <v>76350.486123653827</v>
      </c>
      <c r="AF128" s="5">
        <f t="shared" si="43"/>
        <v>465167.76939932688</v>
      </c>
      <c r="AG128" s="5">
        <f t="shared" si="9"/>
        <v>523649.51387634588</v>
      </c>
      <c r="AH128" s="5">
        <f t="shared" si="10"/>
        <v>541518.2555229807</v>
      </c>
      <c r="AI128" s="150"/>
      <c r="AJ128" s="2">
        <v>123</v>
      </c>
      <c r="AK128" s="118">
        <v>48580</v>
      </c>
      <c r="AL128" s="5">
        <f t="shared" si="44"/>
        <v>521758.6683266309</v>
      </c>
      <c r="AM128" s="5">
        <f t="shared" si="45"/>
        <v>4298.4734733542682</v>
      </c>
      <c r="AN128" s="5">
        <f t="shared" si="11"/>
        <v>928.78207374477688</v>
      </c>
      <c r="AO128" s="35">
        <f t="shared" si="12"/>
        <v>2.136118777035842E-2</v>
      </c>
      <c r="AP128" s="5">
        <f t="shared" si="13"/>
        <v>3369.6913996094913</v>
      </c>
      <c r="AQ128" s="35">
        <f t="shared" si="14"/>
        <v>7.7499999999999999E-2</v>
      </c>
      <c r="AR128" s="5">
        <f t="shared" si="46"/>
        <v>79170.113747113923</v>
      </c>
      <c r="AS128" s="5">
        <f t="shared" si="47"/>
        <v>449542.12347546144</v>
      </c>
      <c r="AT128" s="5">
        <f t="shared" si="15"/>
        <v>520829.88625288609</v>
      </c>
      <c r="AU128" s="5">
        <f t="shared" si="16"/>
        <v>528712.23722257535</v>
      </c>
      <c r="AV128" s="150"/>
      <c r="AW128" s="2">
        <v>123</v>
      </c>
      <c r="AX128" s="118">
        <v>48580</v>
      </c>
      <c r="AY128" s="5">
        <f t="shared" si="48"/>
        <v>518883.09465969825</v>
      </c>
      <c r="AZ128" s="5">
        <f t="shared" si="49"/>
        <v>4195.2870513166654</v>
      </c>
      <c r="BA128" s="5">
        <f t="shared" si="17"/>
        <v>952.26770969355175</v>
      </c>
      <c r="BB128" s="35">
        <f t="shared" si="18"/>
        <v>2.2022711153881373E-2</v>
      </c>
      <c r="BC128" s="5">
        <f t="shared" si="19"/>
        <v>3243.0193416231136</v>
      </c>
      <c r="BD128" s="35">
        <f t="shared" si="20"/>
        <v>7.4999999999999997E-2</v>
      </c>
      <c r="BE128" s="5">
        <f t="shared" si="50"/>
        <v>82069.173049995443</v>
      </c>
      <c r="BF128" s="5">
        <f t="shared" si="51"/>
        <v>433951.13426195434</v>
      </c>
      <c r="BG128" s="5">
        <f t="shared" si="21"/>
        <v>517930.82695000467</v>
      </c>
      <c r="BH128" s="5">
        <f t="shared" si="22"/>
        <v>516020.30731194979</v>
      </c>
      <c r="BI128" s="150"/>
      <c r="BJ128" s="2">
        <v>123</v>
      </c>
      <c r="BK128" s="118">
        <v>48580</v>
      </c>
      <c r="BL128" s="5">
        <f t="shared" si="52"/>
        <v>515927.65987946524</v>
      </c>
      <c r="BM128" s="5">
        <f t="shared" si="53"/>
        <v>4093.0576803371496</v>
      </c>
      <c r="BN128" s="5">
        <f t="shared" si="23"/>
        <v>975.99473523204733</v>
      </c>
      <c r="BO128" s="35">
        <f t="shared" si="24"/>
        <v>2.27007344896391E-2</v>
      </c>
      <c r="BP128" s="5">
        <f t="shared" si="25"/>
        <v>3117.0629451051022</v>
      </c>
      <c r="BQ128" s="35">
        <f t="shared" si="26"/>
        <v>7.2499999999999995E-2</v>
      </c>
      <c r="BR128" s="5">
        <f t="shared" si="54"/>
        <v>85048.3348557672</v>
      </c>
      <c r="BS128" s="5">
        <f t="shared" si="55"/>
        <v>418397.75982570247</v>
      </c>
      <c r="BT128" s="5">
        <f t="shared" si="27"/>
        <v>514951.66514423321</v>
      </c>
      <c r="BU128" s="5">
        <f t="shared" si="28"/>
        <v>503446.09468146967</v>
      </c>
      <c r="BV128" s="150"/>
      <c r="BW128" s="2">
        <v>123</v>
      </c>
      <c r="BX128" s="118">
        <v>48580</v>
      </c>
      <c r="BY128" s="5">
        <f t="shared" si="56"/>
        <v>512891.77177578426</v>
      </c>
      <c r="BZ128" s="5">
        <f t="shared" si="57"/>
        <v>3991.8149710750954</v>
      </c>
      <c r="CA128" s="5">
        <f t="shared" si="29"/>
        <v>999.94630238302034</v>
      </c>
      <c r="CB128" s="35">
        <f t="shared" si="30"/>
        <v>2.3395492555965357E-2</v>
      </c>
      <c r="CC128" s="5">
        <f t="shared" si="31"/>
        <v>2991.8686686920751</v>
      </c>
      <c r="CD128" s="35">
        <f t="shared" si="32"/>
        <v>7.0000000000000007E-2</v>
      </c>
      <c r="CE128" s="5">
        <f t="shared" si="58"/>
        <v>88108.17452659893</v>
      </c>
      <c r="CF128" s="5">
        <f t="shared" si="59"/>
        <v>402885.0669156377</v>
      </c>
      <c r="CG128" s="5">
        <f t="shared" si="33"/>
        <v>511891.82547340123</v>
      </c>
      <c r="CH128" s="5">
        <f t="shared" si="34"/>
        <v>490993.24144223664</v>
      </c>
    </row>
    <row r="129" spans="9:86" ht="14.25" customHeight="1">
      <c r="I129" s="150"/>
      <c r="J129" s="2">
        <v>124</v>
      </c>
      <c r="K129" s="118">
        <v>48611</v>
      </c>
      <c r="L129" s="5">
        <f t="shared" si="35"/>
        <v>526390.4704890874</v>
      </c>
      <c r="M129" s="5">
        <f t="shared" si="0"/>
        <v>4507.5996243055524</v>
      </c>
      <c r="N129" s="5">
        <f t="shared" si="1"/>
        <v>888.66513969307653</v>
      </c>
      <c r="O129" s="35">
        <f t="shared" si="2"/>
        <v>2.0258690599791154E-2</v>
      </c>
      <c r="P129" s="5">
        <f t="shared" si="3"/>
        <v>3618.9344846124759</v>
      </c>
      <c r="Q129" s="35">
        <f t="shared" si="4"/>
        <v>8.2500000000000004E-2</v>
      </c>
      <c r="R129" s="5">
        <f t="shared" si="36"/>
        <v>74498.194650604972</v>
      </c>
      <c r="S129" s="5">
        <f t="shared" si="37"/>
        <v>484444.1587632834</v>
      </c>
      <c r="T129" s="5">
        <f t="shared" si="38"/>
        <v>525501.80534939433</v>
      </c>
      <c r="U129" s="5">
        <f t="shared" si="39"/>
        <v>558942.35341388837</v>
      </c>
      <c r="V129" s="150"/>
      <c r="W129" s="2">
        <v>124</v>
      </c>
      <c r="X129" s="118">
        <v>48611</v>
      </c>
      <c r="Y129" s="5">
        <f t="shared" si="40"/>
        <v>523649.51387634588</v>
      </c>
      <c r="Z129" s="5">
        <f t="shared" si="41"/>
        <v>4402.5874432762648</v>
      </c>
      <c r="AA129" s="5">
        <f t="shared" si="5"/>
        <v>911.59068410062537</v>
      </c>
      <c r="AB129" s="35">
        <f t="shared" si="6"/>
        <v>2.089009522462891E-2</v>
      </c>
      <c r="AC129" s="5">
        <f t="shared" si="7"/>
        <v>3490.9967591756395</v>
      </c>
      <c r="AD129" s="35">
        <f t="shared" si="8"/>
        <v>0.08</v>
      </c>
      <c r="AE129" s="5">
        <f t="shared" si="42"/>
        <v>77262.076807754449</v>
      </c>
      <c r="AF129" s="5">
        <f t="shared" si="43"/>
        <v>468658.76615850249</v>
      </c>
      <c r="AG129" s="5">
        <f t="shared" si="9"/>
        <v>522737.92319224525</v>
      </c>
      <c r="AH129" s="5">
        <f t="shared" si="10"/>
        <v>545920.8429662569</v>
      </c>
      <c r="AI129" s="150"/>
      <c r="AJ129" s="2">
        <v>124</v>
      </c>
      <c r="AK129" s="118">
        <v>48611</v>
      </c>
      <c r="AL129" s="5">
        <f t="shared" si="44"/>
        <v>520829.88625288609</v>
      </c>
      <c r="AM129" s="5">
        <f t="shared" si="45"/>
        <v>4298.4734733542682</v>
      </c>
      <c r="AN129" s="5">
        <f t="shared" si="11"/>
        <v>934.78045797104551</v>
      </c>
      <c r="AO129" s="35">
        <f t="shared" si="12"/>
        <v>2.1537484295219601E-2</v>
      </c>
      <c r="AP129" s="5">
        <f t="shared" si="13"/>
        <v>3363.6930153832227</v>
      </c>
      <c r="AQ129" s="35">
        <f t="shared" si="14"/>
        <v>7.7499999999999999E-2</v>
      </c>
      <c r="AR129" s="5">
        <f t="shared" si="46"/>
        <v>80104.894205084973</v>
      </c>
      <c r="AS129" s="5">
        <f t="shared" si="47"/>
        <v>452905.81649084465</v>
      </c>
      <c r="AT129" s="5">
        <f t="shared" si="15"/>
        <v>519895.10579491506</v>
      </c>
      <c r="AU129" s="5">
        <f t="shared" si="16"/>
        <v>533010.71069592959</v>
      </c>
      <c r="AV129" s="150"/>
      <c r="AW129" s="2">
        <v>124</v>
      </c>
      <c r="AX129" s="118">
        <v>48611</v>
      </c>
      <c r="AY129" s="5">
        <f t="shared" si="48"/>
        <v>517930.82695000467</v>
      </c>
      <c r="AZ129" s="5">
        <f t="shared" si="49"/>
        <v>4195.2870513166654</v>
      </c>
      <c r="BA129" s="5">
        <f t="shared" si="17"/>
        <v>958.21938287913645</v>
      </c>
      <c r="BB129" s="35">
        <f t="shared" si="18"/>
        <v>2.2201097127705023E-2</v>
      </c>
      <c r="BC129" s="5">
        <f t="shared" si="19"/>
        <v>3237.0676684375289</v>
      </c>
      <c r="BD129" s="35">
        <f t="shared" si="20"/>
        <v>7.4999999999999997E-2</v>
      </c>
      <c r="BE129" s="5">
        <f t="shared" si="50"/>
        <v>83027.392432874578</v>
      </c>
      <c r="BF129" s="5">
        <f t="shared" si="51"/>
        <v>437188.20193039189</v>
      </c>
      <c r="BG129" s="5">
        <f t="shared" si="21"/>
        <v>516972.60756712552</v>
      </c>
      <c r="BH129" s="5">
        <f t="shared" si="22"/>
        <v>520215.59436326649</v>
      </c>
      <c r="BI129" s="150"/>
      <c r="BJ129" s="2">
        <v>124</v>
      </c>
      <c r="BK129" s="118">
        <v>48611</v>
      </c>
      <c r="BL129" s="5">
        <f t="shared" si="52"/>
        <v>514951.66514423321</v>
      </c>
      <c r="BM129" s="5">
        <f t="shared" si="53"/>
        <v>4093.0576803371496</v>
      </c>
      <c r="BN129" s="5">
        <f t="shared" si="23"/>
        <v>981.89137009074057</v>
      </c>
      <c r="BO129" s="35">
        <f t="shared" si="24"/>
        <v>2.2881169707041654E-2</v>
      </c>
      <c r="BP129" s="5">
        <f t="shared" si="25"/>
        <v>3111.166310246409</v>
      </c>
      <c r="BQ129" s="35">
        <f t="shared" si="26"/>
        <v>7.2499999999999995E-2</v>
      </c>
      <c r="BR129" s="5">
        <f t="shared" si="54"/>
        <v>86030.226225857943</v>
      </c>
      <c r="BS129" s="5">
        <f t="shared" si="55"/>
        <v>421508.92613594886</v>
      </c>
      <c r="BT129" s="5">
        <f t="shared" si="27"/>
        <v>513969.77377414249</v>
      </c>
      <c r="BU129" s="5">
        <f t="shared" si="28"/>
        <v>507539.15236180683</v>
      </c>
      <c r="BV129" s="150"/>
      <c r="BW129" s="2">
        <v>124</v>
      </c>
      <c r="BX129" s="118">
        <v>48611</v>
      </c>
      <c r="BY129" s="5">
        <f t="shared" si="56"/>
        <v>511891.82547340123</v>
      </c>
      <c r="BZ129" s="5">
        <f t="shared" si="57"/>
        <v>3991.8149710750954</v>
      </c>
      <c r="CA129" s="5">
        <f t="shared" si="29"/>
        <v>1005.7793224802549</v>
      </c>
      <c r="CB129" s="35">
        <f t="shared" si="30"/>
        <v>2.3577934378227736E-2</v>
      </c>
      <c r="CC129" s="5">
        <f t="shared" si="31"/>
        <v>2986.0356485948405</v>
      </c>
      <c r="CD129" s="35">
        <f t="shared" si="32"/>
        <v>7.0000000000000007E-2</v>
      </c>
      <c r="CE129" s="5">
        <f t="shared" si="58"/>
        <v>89113.953849079189</v>
      </c>
      <c r="CF129" s="5">
        <f t="shared" si="59"/>
        <v>405871.10256423254</v>
      </c>
      <c r="CG129" s="5">
        <f t="shared" si="33"/>
        <v>510886.04615092097</v>
      </c>
      <c r="CH129" s="5">
        <f t="shared" si="34"/>
        <v>494985.05641331174</v>
      </c>
    </row>
    <row r="130" spans="9:86" ht="14.25" customHeight="1">
      <c r="I130" s="150"/>
      <c r="J130" s="2">
        <v>125</v>
      </c>
      <c r="K130" s="118">
        <v>48639</v>
      </c>
      <c r="L130" s="5">
        <f t="shared" si="35"/>
        <v>525501.80534939433</v>
      </c>
      <c r="M130" s="5">
        <f t="shared" si="0"/>
        <v>4507.5996243055524</v>
      </c>
      <c r="N130" s="5">
        <f t="shared" si="1"/>
        <v>894.77471252846635</v>
      </c>
      <c r="O130" s="35">
        <f t="shared" si="2"/>
        <v>2.0432463677651135E-2</v>
      </c>
      <c r="P130" s="5">
        <f t="shared" si="3"/>
        <v>3612.8249117770861</v>
      </c>
      <c r="Q130" s="35">
        <f t="shared" si="4"/>
        <v>8.2500000000000004E-2</v>
      </c>
      <c r="R130" s="5">
        <f t="shared" si="36"/>
        <v>75392.969363133438</v>
      </c>
      <c r="S130" s="5">
        <f t="shared" si="37"/>
        <v>488056.9836750605</v>
      </c>
      <c r="T130" s="5">
        <f t="shared" si="38"/>
        <v>524607.03063686588</v>
      </c>
      <c r="U130" s="5">
        <f t="shared" si="39"/>
        <v>563449.95303819398</v>
      </c>
      <c r="V130" s="150"/>
      <c r="W130" s="2">
        <v>125</v>
      </c>
      <c r="X130" s="118">
        <v>48639</v>
      </c>
      <c r="Y130" s="5">
        <f t="shared" si="40"/>
        <v>522737.92319224525</v>
      </c>
      <c r="Z130" s="5">
        <f t="shared" si="41"/>
        <v>4402.5874432762648</v>
      </c>
      <c r="AA130" s="5">
        <f t="shared" si="5"/>
        <v>917.66795532796277</v>
      </c>
      <c r="AB130" s="35">
        <f t="shared" si="6"/>
        <v>2.1066035149482944E-2</v>
      </c>
      <c r="AC130" s="5">
        <f t="shared" si="7"/>
        <v>3484.919487948302</v>
      </c>
      <c r="AD130" s="35">
        <f t="shared" si="8"/>
        <v>0.08</v>
      </c>
      <c r="AE130" s="5">
        <f t="shared" si="42"/>
        <v>78179.744763082417</v>
      </c>
      <c r="AF130" s="5">
        <f t="shared" si="43"/>
        <v>472143.68564645079</v>
      </c>
      <c r="AG130" s="5">
        <f t="shared" si="9"/>
        <v>521820.25523691729</v>
      </c>
      <c r="AH130" s="5">
        <f t="shared" si="10"/>
        <v>550323.4304095332</v>
      </c>
      <c r="AI130" s="150"/>
      <c r="AJ130" s="2">
        <v>125</v>
      </c>
      <c r="AK130" s="118">
        <v>48639</v>
      </c>
      <c r="AL130" s="5">
        <f t="shared" si="44"/>
        <v>519895.10579491506</v>
      </c>
      <c r="AM130" s="5">
        <f t="shared" si="45"/>
        <v>4298.4734733542682</v>
      </c>
      <c r="AN130" s="5">
        <f t="shared" si="11"/>
        <v>940.8175817621086</v>
      </c>
      <c r="AO130" s="35">
        <f t="shared" si="12"/>
        <v>2.171555541743999E-2</v>
      </c>
      <c r="AP130" s="5">
        <f t="shared" si="13"/>
        <v>3357.6558915921596</v>
      </c>
      <c r="AQ130" s="35">
        <f t="shared" si="14"/>
        <v>7.7499999999999999E-2</v>
      </c>
      <c r="AR130" s="5">
        <f t="shared" si="46"/>
        <v>81045.711786847081</v>
      </c>
      <c r="AS130" s="5">
        <f t="shared" si="47"/>
        <v>456263.4723824368</v>
      </c>
      <c r="AT130" s="5">
        <f t="shared" si="15"/>
        <v>518954.28821315296</v>
      </c>
      <c r="AU130" s="5">
        <f t="shared" si="16"/>
        <v>537309.18416928384</v>
      </c>
      <c r="AV130" s="150"/>
      <c r="AW130" s="2">
        <v>125</v>
      </c>
      <c r="AX130" s="118">
        <v>48639</v>
      </c>
      <c r="AY130" s="5">
        <f t="shared" si="48"/>
        <v>516972.60756712552</v>
      </c>
      <c r="AZ130" s="5">
        <f t="shared" si="49"/>
        <v>4195.2870513166654</v>
      </c>
      <c r="BA130" s="5">
        <f t="shared" si="17"/>
        <v>964.20825402213131</v>
      </c>
      <c r="BB130" s="35">
        <f t="shared" si="18"/>
        <v>2.2381261364536074E-2</v>
      </c>
      <c r="BC130" s="5">
        <f t="shared" si="19"/>
        <v>3231.0787972945341</v>
      </c>
      <c r="BD130" s="35">
        <f t="shared" si="20"/>
        <v>7.4999999999999997E-2</v>
      </c>
      <c r="BE130" s="5">
        <f t="shared" si="50"/>
        <v>83991.600686896709</v>
      </c>
      <c r="BF130" s="5">
        <f t="shared" si="51"/>
        <v>440419.28072768642</v>
      </c>
      <c r="BG130" s="5">
        <f t="shared" si="21"/>
        <v>516008.39931310341</v>
      </c>
      <c r="BH130" s="5">
        <f t="shared" si="22"/>
        <v>524410.88141458319</v>
      </c>
      <c r="BI130" s="150"/>
      <c r="BJ130" s="2">
        <v>125</v>
      </c>
      <c r="BK130" s="118">
        <v>48639</v>
      </c>
      <c r="BL130" s="5">
        <f t="shared" si="52"/>
        <v>513969.77377414249</v>
      </c>
      <c r="BM130" s="5">
        <f t="shared" si="53"/>
        <v>4093.0576803371496</v>
      </c>
      <c r="BN130" s="5">
        <f t="shared" si="23"/>
        <v>987.82363045170541</v>
      </c>
      <c r="BO130" s="35">
        <f t="shared" si="24"/>
        <v>2.306338654581953E-2</v>
      </c>
      <c r="BP130" s="5">
        <f t="shared" si="25"/>
        <v>3105.2340498854442</v>
      </c>
      <c r="BQ130" s="35">
        <f t="shared" si="26"/>
        <v>7.2499999999999995E-2</v>
      </c>
      <c r="BR130" s="5">
        <f t="shared" si="54"/>
        <v>87018.049856309648</v>
      </c>
      <c r="BS130" s="5">
        <f t="shared" si="55"/>
        <v>424614.16018583428</v>
      </c>
      <c r="BT130" s="5">
        <f t="shared" si="27"/>
        <v>512981.9501436908</v>
      </c>
      <c r="BU130" s="5">
        <f t="shared" si="28"/>
        <v>511632.21004214394</v>
      </c>
      <c r="BV130" s="150"/>
      <c r="BW130" s="2">
        <v>125</v>
      </c>
      <c r="BX130" s="118">
        <v>48639</v>
      </c>
      <c r="BY130" s="5">
        <f t="shared" si="56"/>
        <v>510886.04615092097</v>
      </c>
      <c r="BZ130" s="5">
        <f t="shared" si="57"/>
        <v>3991.8149710750954</v>
      </c>
      <c r="CA130" s="5">
        <f t="shared" si="29"/>
        <v>1011.6463685280564</v>
      </c>
      <c r="CB130" s="35">
        <f t="shared" si="30"/>
        <v>2.3762160884602569E-2</v>
      </c>
      <c r="CC130" s="5">
        <f t="shared" si="31"/>
        <v>2980.168602547039</v>
      </c>
      <c r="CD130" s="35">
        <f t="shared" si="32"/>
        <v>7.0000000000000007E-2</v>
      </c>
      <c r="CE130" s="5">
        <f t="shared" si="58"/>
        <v>90125.600217607251</v>
      </c>
      <c r="CF130" s="5">
        <f t="shared" si="59"/>
        <v>408851.27116677957</v>
      </c>
      <c r="CG130" s="5">
        <f t="shared" si="33"/>
        <v>509874.39978239289</v>
      </c>
      <c r="CH130" s="5">
        <f t="shared" si="34"/>
        <v>498976.87138438679</v>
      </c>
    </row>
    <row r="131" spans="9:86" ht="14.25" customHeight="1">
      <c r="I131" s="150"/>
      <c r="J131" s="2">
        <v>126</v>
      </c>
      <c r="K131" s="118">
        <v>48670</v>
      </c>
      <c r="L131" s="5">
        <f t="shared" si="35"/>
        <v>524607.03063686588</v>
      </c>
      <c r="M131" s="5">
        <f t="shared" si="0"/>
        <v>4507.5996243055524</v>
      </c>
      <c r="N131" s="5">
        <f t="shared" si="1"/>
        <v>900.92628867709936</v>
      </c>
      <c r="O131" s="35">
        <f t="shared" si="2"/>
        <v>2.0608026261105656E-2</v>
      </c>
      <c r="P131" s="5">
        <f t="shared" si="3"/>
        <v>3606.6733356284531</v>
      </c>
      <c r="Q131" s="35">
        <f t="shared" si="4"/>
        <v>8.2500000000000004E-2</v>
      </c>
      <c r="R131" s="5">
        <f t="shared" si="36"/>
        <v>76293.895651810541</v>
      </c>
      <c r="S131" s="5">
        <f t="shared" si="37"/>
        <v>491663.65701068897</v>
      </c>
      <c r="T131" s="5">
        <f t="shared" si="38"/>
        <v>523706.10434818879</v>
      </c>
      <c r="U131" s="5">
        <f t="shared" si="39"/>
        <v>567957.55266249948</v>
      </c>
      <c r="V131" s="150"/>
      <c r="W131" s="2">
        <v>126</v>
      </c>
      <c r="X131" s="118">
        <v>48670</v>
      </c>
      <c r="Y131" s="5">
        <f t="shared" si="40"/>
        <v>521820.25523691729</v>
      </c>
      <c r="Z131" s="5">
        <f t="shared" si="41"/>
        <v>4402.5874432762648</v>
      </c>
      <c r="AA131" s="5">
        <f t="shared" si="5"/>
        <v>923.78574169681588</v>
      </c>
      <c r="AB131" s="35">
        <f t="shared" si="6"/>
        <v>2.1243768882311352E-2</v>
      </c>
      <c r="AC131" s="5">
        <f t="shared" si="7"/>
        <v>3478.8017015794489</v>
      </c>
      <c r="AD131" s="35">
        <f t="shared" si="8"/>
        <v>0.08</v>
      </c>
      <c r="AE131" s="5">
        <f t="shared" si="42"/>
        <v>79103.530504779235</v>
      </c>
      <c r="AF131" s="5">
        <f t="shared" si="43"/>
        <v>475622.48734803026</v>
      </c>
      <c r="AG131" s="5">
        <f t="shared" si="9"/>
        <v>520896.46949522046</v>
      </c>
      <c r="AH131" s="5">
        <f t="shared" si="10"/>
        <v>554726.01785280951</v>
      </c>
      <c r="AI131" s="150"/>
      <c r="AJ131" s="2">
        <v>126</v>
      </c>
      <c r="AK131" s="118">
        <v>48670</v>
      </c>
      <c r="AL131" s="5">
        <f t="shared" si="44"/>
        <v>518954.28821315296</v>
      </c>
      <c r="AM131" s="5">
        <f t="shared" si="45"/>
        <v>4298.4734733542682</v>
      </c>
      <c r="AN131" s="5">
        <f t="shared" si="11"/>
        <v>946.89369531098873</v>
      </c>
      <c r="AO131" s="35">
        <f t="shared" si="12"/>
        <v>2.1895424321197225E-2</v>
      </c>
      <c r="AP131" s="5">
        <f t="shared" si="13"/>
        <v>3351.5797780432795</v>
      </c>
      <c r="AQ131" s="35">
        <f t="shared" si="14"/>
        <v>7.7499999999999999E-2</v>
      </c>
      <c r="AR131" s="5">
        <f t="shared" si="46"/>
        <v>81992.605482158076</v>
      </c>
      <c r="AS131" s="5">
        <f t="shared" si="47"/>
        <v>459615.05216048006</v>
      </c>
      <c r="AT131" s="5">
        <f t="shared" si="15"/>
        <v>518007.39451784198</v>
      </c>
      <c r="AU131" s="5">
        <f t="shared" si="16"/>
        <v>541607.65764263808</v>
      </c>
      <c r="AV131" s="150"/>
      <c r="AW131" s="2">
        <v>126</v>
      </c>
      <c r="AX131" s="118">
        <v>48670</v>
      </c>
      <c r="AY131" s="5">
        <f t="shared" si="48"/>
        <v>516008.39931310341</v>
      </c>
      <c r="AZ131" s="5">
        <f t="shared" si="49"/>
        <v>4195.2870513166654</v>
      </c>
      <c r="BA131" s="5">
        <f t="shared" si="17"/>
        <v>970.23455560976936</v>
      </c>
      <c r="BB131" s="35">
        <f t="shared" si="18"/>
        <v>2.2563227038195185E-2</v>
      </c>
      <c r="BC131" s="5">
        <f t="shared" si="19"/>
        <v>3225.052495706896</v>
      </c>
      <c r="BD131" s="35">
        <f t="shared" si="20"/>
        <v>7.4999999999999997E-2</v>
      </c>
      <c r="BE131" s="5">
        <f t="shared" si="50"/>
        <v>84961.83524250648</v>
      </c>
      <c r="BF131" s="5">
        <f t="shared" si="51"/>
        <v>443644.3332233933</v>
      </c>
      <c r="BG131" s="5">
        <f t="shared" si="21"/>
        <v>515038.16475749365</v>
      </c>
      <c r="BH131" s="5">
        <f t="shared" si="22"/>
        <v>528606.16846589977</v>
      </c>
      <c r="BI131" s="150"/>
      <c r="BJ131" s="2">
        <v>126</v>
      </c>
      <c r="BK131" s="118">
        <v>48670</v>
      </c>
      <c r="BL131" s="5">
        <f t="shared" si="52"/>
        <v>512981.9501436908</v>
      </c>
      <c r="BM131" s="5">
        <f t="shared" si="53"/>
        <v>4093.0576803371496</v>
      </c>
      <c r="BN131" s="5">
        <f t="shared" si="23"/>
        <v>993.79173155235094</v>
      </c>
      <c r="BO131" s="35">
        <f t="shared" si="24"/>
        <v>2.3247408169600844E-2</v>
      </c>
      <c r="BP131" s="5">
        <f t="shared" si="25"/>
        <v>3099.2659487847986</v>
      </c>
      <c r="BQ131" s="35">
        <f t="shared" si="26"/>
        <v>7.2499999999999995E-2</v>
      </c>
      <c r="BR131" s="5">
        <f t="shared" si="54"/>
        <v>88011.841587862</v>
      </c>
      <c r="BS131" s="5">
        <f t="shared" si="55"/>
        <v>427713.42613461905</v>
      </c>
      <c r="BT131" s="5">
        <f t="shared" si="27"/>
        <v>511988.15841213847</v>
      </c>
      <c r="BU131" s="5">
        <f t="shared" si="28"/>
        <v>515725.26772248105</v>
      </c>
      <c r="BV131" s="150"/>
      <c r="BW131" s="2">
        <v>126</v>
      </c>
      <c r="BX131" s="118">
        <v>48670</v>
      </c>
      <c r="BY131" s="5">
        <f t="shared" si="56"/>
        <v>509874.39978239289</v>
      </c>
      <c r="BZ131" s="5">
        <f t="shared" si="57"/>
        <v>3991.8149710750954</v>
      </c>
      <c r="CA131" s="5">
        <f t="shared" si="29"/>
        <v>1017.5476390111367</v>
      </c>
      <c r="CB131" s="35">
        <f t="shared" si="30"/>
        <v>2.3948195228756214E-2</v>
      </c>
      <c r="CC131" s="5">
        <f t="shared" si="31"/>
        <v>2974.2673320639587</v>
      </c>
      <c r="CD131" s="35">
        <f t="shared" si="32"/>
        <v>7.0000000000000007E-2</v>
      </c>
      <c r="CE131" s="5">
        <f t="shared" si="58"/>
        <v>91143.147856618394</v>
      </c>
      <c r="CF131" s="5">
        <f t="shared" si="59"/>
        <v>411825.53849884355</v>
      </c>
      <c r="CG131" s="5">
        <f t="shared" si="33"/>
        <v>508856.85214338178</v>
      </c>
      <c r="CH131" s="5">
        <f t="shared" si="34"/>
        <v>502968.68635546195</v>
      </c>
    </row>
    <row r="132" spans="9:86" ht="14.25" customHeight="1">
      <c r="I132" s="150"/>
      <c r="J132" s="2">
        <v>127</v>
      </c>
      <c r="K132" s="118">
        <v>48700</v>
      </c>
      <c r="L132" s="5">
        <f t="shared" si="35"/>
        <v>523706.10434818879</v>
      </c>
      <c r="M132" s="5">
        <f t="shared" si="0"/>
        <v>4507.5996243055524</v>
      </c>
      <c r="N132" s="5">
        <f t="shared" si="1"/>
        <v>907.12015691175429</v>
      </c>
      <c r="O132" s="35">
        <f t="shared" si="2"/>
        <v>2.0785401950754821E-2</v>
      </c>
      <c r="P132" s="5">
        <f t="shared" si="3"/>
        <v>3600.4794673937981</v>
      </c>
      <c r="Q132" s="35">
        <f t="shared" si="4"/>
        <v>8.2500000000000004E-2</v>
      </c>
      <c r="R132" s="5">
        <f t="shared" si="36"/>
        <v>77201.015808722295</v>
      </c>
      <c r="S132" s="5">
        <f t="shared" si="37"/>
        <v>495264.13647808274</v>
      </c>
      <c r="T132" s="5">
        <f t="shared" si="38"/>
        <v>522798.98419127706</v>
      </c>
      <c r="U132" s="5">
        <f t="shared" si="39"/>
        <v>572465.15228680498</v>
      </c>
      <c r="V132" s="150"/>
      <c r="W132" s="2">
        <v>127</v>
      </c>
      <c r="X132" s="118">
        <v>48700</v>
      </c>
      <c r="Y132" s="5">
        <f t="shared" si="40"/>
        <v>520896.46949522046</v>
      </c>
      <c r="Z132" s="5">
        <f t="shared" si="41"/>
        <v>4402.5874432762648</v>
      </c>
      <c r="AA132" s="5">
        <f t="shared" si="5"/>
        <v>929.94431330812813</v>
      </c>
      <c r="AB132" s="35">
        <f t="shared" si="6"/>
        <v>2.1423320013114297E-2</v>
      </c>
      <c r="AC132" s="5">
        <f t="shared" si="7"/>
        <v>3472.6431299681367</v>
      </c>
      <c r="AD132" s="35">
        <f t="shared" si="8"/>
        <v>0.08</v>
      </c>
      <c r="AE132" s="5">
        <f t="shared" si="42"/>
        <v>80033.474818087358</v>
      </c>
      <c r="AF132" s="5">
        <f t="shared" si="43"/>
        <v>479095.13047799841</v>
      </c>
      <c r="AG132" s="5">
        <f t="shared" si="9"/>
        <v>519966.52518191235</v>
      </c>
      <c r="AH132" s="5">
        <f t="shared" si="10"/>
        <v>559128.60529608582</v>
      </c>
      <c r="AI132" s="150"/>
      <c r="AJ132" s="2">
        <v>127</v>
      </c>
      <c r="AK132" s="118">
        <v>48700</v>
      </c>
      <c r="AL132" s="5">
        <f t="shared" si="44"/>
        <v>518007.39451784198</v>
      </c>
      <c r="AM132" s="5">
        <f t="shared" si="45"/>
        <v>4298.4734733542682</v>
      </c>
      <c r="AN132" s="5">
        <f t="shared" si="11"/>
        <v>953.00905042653858</v>
      </c>
      <c r="AO132" s="35">
        <f t="shared" si="12"/>
        <v>2.2077114585908799E-2</v>
      </c>
      <c r="AP132" s="5">
        <f t="shared" si="13"/>
        <v>3345.4644229277296</v>
      </c>
      <c r="AQ132" s="35">
        <f t="shared" si="14"/>
        <v>7.7499999999999999E-2</v>
      </c>
      <c r="AR132" s="5">
        <f t="shared" si="46"/>
        <v>82945.614532584616</v>
      </c>
      <c r="AS132" s="5">
        <f t="shared" si="47"/>
        <v>462960.51658340776</v>
      </c>
      <c r="AT132" s="5">
        <f t="shared" si="15"/>
        <v>517054.38546741544</v>
      </c>
      <c r="AU132" s="5">
        <f t="shared" si="16"/>
        <v>545906.13111599232</v>
      </c>
      <c r="AV132" s="150"/>
      <c r="AW132" s="2">
        <v>127</v>
      </c>
      <c r="AX132" s="118">
        <v>48700</v>
      </c>
      <c r="AY132" s="5">
        <f t="shared" si="48"/>
        <v>515038.16475749365</v>
      </c>
      <c r="AZ132" s="5">
        <f t="shared" si="49"/>
        <v>4195.2870513166654</v>
      </c>
      <c r="BA132" s="5">
        <f t="shared" si="17"/>
        <v>976.29852158233052</v>
      </c>
      <c r="BB132" s="35">
        <f t="shared" si="18"/>
        <v>2.2747017717617609E-2</v>
      </c>
      <c r="BC132" s="5">
        <f t="shared" si="19"/>
        <v>3218.9885297343349</v>
      </c>
      <c r="BD132" s="35">
        <f t="shared" si="20"/>
        <v>7.4999999999999997E-2</v>
      </c>
      <c r="BE132" s="5">
        <f t="shared" si="50"/>
        <v>85938.133764088809</v>
      </c>
      <c r="BF132" s="5">
        <f t="shared" si="51"/>
        <v>446863.32175312762</v>
      </c>
      <c r="BG132" s="5">
        <f t="shared" si="21"/>
        <v>514061.86623591132</v>
      </c>
      <c r="BH132" s="5">
        <f t="shared" si="22"/>
        <v>532801.45551721647</v>
      </c>
      <c r="BI132" s="150"/>
      <c r="BJ132" s="2">
        <v>127</v>
      </c>
      <c r="BK132" s="118">
        <v>48700</v>
      </c>
      <c r="BL132" s="5">
        <f t="shared" si="52"/>
        <v>511988.15841213847</v>
      </c>
      <c r="BM132" s="5">
        <f t="shared" si="53"/>
        <v>4093.0576803371496</v>
      </c>
      <c r="BN132" s="5">
        <f t="shared" si="23"/>
        <v>999.79588993047992</v>
      </c>
      <c r="BO132" s="35">
        <f t="shared" si="24"/>
        <v>2.343325813701342E-2</v>
      </c>
      <c r="BP132" s="5">
        <f t="shared" si="25"/>
        <v>3093.2617904066697</v>
      </c>
      <c r="BQ132" s="35">
        <f t="shared" si="26"/>
        <v>7.2499999999999995E-2</v>
      </c>
      <c r="BR132" s="5">
        <f t="shared" si="54"/>
        <v>89011.637477792479</v>
      </c>
      <c r="BS132" s="5">
        <f t="shared" si="55"/>
        <v>430806.6879250257</v>
      </c>
      <c r="BT132" s="5">
        <f t="shared" si="27"/>
        <v>510988.36252220796</v>
      </c>
      <c r="BU132" s="5">
        <f t="shared" si="28"/>
        <v>519818.32540281815</v>
      </c>
      <c r="BV132" s="150"/>
      <c r="BW132" s="2">
        <v>127</v>
      </c>
      <c r="BX132" s="118">
        <v>48700</v>
      </c>
      <c r="BY132" s="5">
        <f t="shared" si="56"/>
        <v>508856.85214338178</v>
      </c>
      <c r="BZ132" s="5">
        <f t="shared" si="57"/>
        <v>3991.8149710750954</v>
      </c>
      <c r="CA132" s="5">
        <f t="shared" si="29"/>
        <v>1023.483333572035</v>
      </c>
      <c r="CB132" s="35">
        <f t="shared" si="30"/>
        <v>2.4136060959249396E-2</v>
      </c>
      <c r="CC132" s="5">
        <f t="shared" si="31"/>
        <v>2968.3316375030604</v>
      </c>
      <c r="CD132" s="35">
        <f t="shared" si="32"/>
        <v>7.0000000000000007E-2</v>
      </c>
      <c r="CE132" s="5">
        <f t="shared" si="58"/>
        <v>92166.631190190426</v>
      </c>
      <c r="CF132" s="5">
        <f t="shared" si="59"/>
        <v>414793.87013634661</v>
      </c>
      <c r="CG132" s="5">
        <f t="shared" si="33"/>
        <v>507833.36880980973</v>
      </c>
      <c r="CH132" s="5">
        <f t="shared" si="34"/>
        <v>506960.50132653705</v>
      </c>
    </row>
    <row r="133" spans="9:86" ht="14.25" customHeight="1">
      <c r="I133" s="150"/>
      <c r="J133" s="2">
        <v>128</v>
      </c>
      <c r="K133" s="118">
        <v>48731</v>
      </c>
      <c r="L133" s="5">
        <f t="shared" si="35"/>
        <v>522798.98419127706</v>
      </c>
      <c r="M133" s="5">
        <f t="shared" si="0"/>
        <v>4507.5996243055524</v>
      </c>
      <c r="N133" s="5">
        <f t="shared" si="1"/>
        <v>913.35660799052266</v>
      </c>
      <c r="O133" s="35">
        <f t="shared" si="2"/>
        <v>2.0964614751195123E-2</v>
      </c>
      <c r="P133" s="5">
        <f t="shared" si="3"/>
        <v>3594.2430163150298</v>
      </c>
      <c r="Q133" s="35">
        <f t="shared" si="4"/>
        <v>8.2500000000000004E-2</v>
      </c>
      <c r="R133" s="5">
        <f t="shared" si="36"/>
        <v>78114.372416712824</v>
      </c>
      <c r="S133" s="5">
        <f t="shared" si="37"/>
        <v>498858.37949439778</v>
      </c>
      <c r="T133" s="5">
        <f t="shared" si="38"/>
        <v>521885.62758328655</v>
      </c>
      <c r="U133" s="5">
        <f t="shared" si="39"/>
        <v>576972.75191111059</v>
      </c>
      <c r="V133" s="150"/>
      <c r="W133" s="2">
        <v>128</v>
      </c>
      <c r="X133" s="118">
        <v>48731</v>
      </c>
      <c r="Y133" s="5">
        <f t="shared" si="40"/>
        <v>519966.52518191235</v>
      </c>
      <c r="Z133" s="5">
        <f t="shared" si="41"/>
        <v>4402.5874432762648</v>
      </c>
      <c r="AA133" s="5">
        <f t="shared" si="5"/>
        <v>936.14394206351562</v>
      </c>
      <c r="AB133" s="35">
        <f t="shared" si="6"/>
        <v>2.1604712535738764E-2</v>
      </c>
      <c r="AC133" s="5">
        <f t="shared" si="7"/>
        <v>3466.4435012127492</v>
      </c>
      <c r="AD133" s="35">
        <f t="shared" si="8"/>
        <v>0.08</v>
      </c>
      <c r="AE133" s="5">
        <f t="shared" si="42"/>
        <v>80969.618760150872</v>
      </c>
      <c r="AF133" s="5">
        <f t="shared" si="43"/>
        <v>482561.57397921116</v>
      </c>
      <c r="AG133" s="5">
        <f t="shared" si="9"/>
        <v>519030.38123984885</v>
      </c>
      <c r="AH133" s="5">
        <f t="shared" si="10"/>
        <v>563531.19273936201</v>
      </c>
      <c r="AI133" s="150"/>
      <c r="AJ133" s="2">
        <v>128</v>
      </c>
      <c r="AK133" s="118">
        <v>48731</v>
      </c>
      <c r="AL133" s="5">
        <f t="shared" si="44"/>
        <v>517054.38546741544</v>
      </c>
      <c r="AM133" s="5">
        <f t="shared" si="45"/>
        <v>4298.4734733542682</v>
      </c>
      <c r="AN133" s="5">
        <f t="shared" si="11"/>
        <v>959.16390054387693</v>
      </c>
      <c r="AO133" s="35">
        <f t="shared" si="12"/>
        <v>2.2260650194701574E-2</v>
      </c>
      <c r="AP133" s="5">
        <f t="shared" si="13"/>
        <v>3339.3095728103913</v>
      </c>
      <c r="AQ133" s="35">
        <f t="shared" si="14"/>
        <v>7.7499999999999999E-2</v>
      </c>
      <c r="AR133" s="5">
        <f t="shared" si="46"/>
        <v>83904.778433128493</v>
      </c>
      <c r="AS133" s="5">
        <f t="shared" si="47"/>
        <v>466299.82615621813</v>
      </c>
      <c r="AT133" s="5">
        <f t="shared" si="15"/>
        <v>516095.22156687157</v>
      </c>
      <c r="AU133" s="5">
        <f t="shared" si="16"/>
        <v>550204.60458934656</v>
      </c>
      <c r="AV133" s="150"/>
      <c r="AW133" s="2">
        <v>128</v>
      </c>
      <c r="AX133" s="118">
        <v>48731</v>
      </c>
      <c r="AY133" s="5">
        <f t="shared" si="48"/>
        <v>514061.86623591132</v>
      </c>
      <c r="AZ133" s="5">
        <f t="shared" si="49"/>
        <v>4195.2870513166654</v>
      </c>
      <c r="BA133" s="5">
        <f t="shared" si="17"/>
        <v>982.4003873422198</v>
      </c>
      <c r="BB133" s="35">
        <f t="shared" si="18"/>
        <v>2.2932657375321755E-2</v>
      </c>
      <c r="BC133" s="5">
        <f t="shared" si="19"/>
        <v>3212.8866639744456</v>
      </c>
      <c r="BD133" s="35">
        <f t="shared" si="20"/>
        <v>7.4999999999999997E-2</v>
      </c>
      <c r="BE133" s="5">
        <f t="shared" si="50"/>
        <v>86920.534151431028</v>
      </c>
      <c r="BF133" s="5">
        <f t="shared" si="51"/>
        <v>450076.20841710205</v>
      </c>
      <c r="BG133" s="5">
        <f t="shared" si="21"/>
        <v>513079.46584856912</v>
      </c>
      <c r="BH133" s="5">
        <f t="shared" si="22"/>
        <v>536996.74256853305</v>
      </c>
      <c r="BI133" s="150"/>
      <c r="BJ133" s="2">
        <v>128</v>
      </c>
      <c r="BK133" s="118">
        <v>48731</v>
      </c>
      <c r="BL133" s="5">
        <f t="shared" si="52"/>
        <v>510988.36252220796</v>
      </c>
      <c r="BM133" s="5">
        <f t="shared" si="53"/>
        <v>4093.0576803371496</v>
      </c>
      <c r="BN133" s="5">
        <f t="shared" si="23"/>
        <v>1005.8363234321432</v>
      </c>
      <c r="BO133" s="35">
        <f t="shared" si="24"/>
        <v>2.3620960410152485E-2</v>
      </c>
      <c r="BP133" s="5">
        <f t="shared" si="25"/>
        <v>3087.2213569050064</v>
      </c>
      <c r="BQ133" s="35">
        <f t="shared" si="26"/>
        <v>7.2499999999999995E-2</v>
      </c>
      <c r="BR133" s="5">
        <f t="shared" si="54"/>
        <v>90017.473801224623</v>
      </c>
      <c r="BS133" s="5">
        <f t="shared" si="55"/>
        <v>433893.90928193071</v>
      </c>
      <c r="BT133" s="5">
        <f t="shared" si="27"/>
        <v>509982.5261987758</v>
      </c>
      <c r="BU133" s="5">
        <f t="shared" si="28"/>
        <v>523911.38308315532</v>
      </c>
      <c r="BV133" s="150"/>
      <c r="BW133" s="2">
        <v>128</v>
      </c>
      <c r="BX133" s="118">
        <v>48731</v>
      </c>
      <c r="BY133" s="5">
        <f t="shared" si="56"/>
        <v>507833.36880980973</v>
      </c>
      <c r="BZ133" s="5">
        <f t="shared" si="57"/>
        <v>3991.8149710750954</v>
      </c>
      <c r="CA133" s="5">
        <f t="shared" si="29"/>
        <v>1029.4536530178716</v>
      </c>
      <c r="CB133" s="35">
        <f t="shared" si="30"/>
        <v>2.4325782028004124E-2</v>
      </c>
      <c r="CC133" s="5">
        <f t="shared" si="31"/>
        <v>2962.3613180572238</v>
      </c>
      <c r="CD133" s="35">
        <f t="shared" si="32"/>
        <v>7.0000000000000007E-2</v>
      </c>
      <c r="CE133" s="5">
        <f t="shared" si="58"/>
        <v>93196.0848432083</v>
      </c>
      <c r="CF133" s="5">
        <f t="shared" si="59"/>
        <v>417756.23145440384</v>
      </c>
      <c r="CG133" s="5">
        <f t="shared" si="33"/>
        <v>506803.91515679186</v>
      </c>
      <c r="CH133" s="5">
        <f t="shared" si="34"/>
        <v>510952.31629761215</v>
      </c>
    </row>
    <row r="134" spans="9:86" ht="14.25" customHeight="1">
      <c r="I134" s="150"/>
      <c r="J134" s="2">
        <v>129</v>
      </c>
      <c r="K134" s="118">
        <v>48761</v>
      </c>
      <c r="L134" s="5">
        <f t="shared" si="35"/>
        <v>521885.62758328655</v>
      </c>
      <c r="M134" s="5">
        <f t="shared" si="0"/>
        <v>4507.5996243055524</v>
      </c>
      <c r="N134" s="5">
        <f t="shared" si="1"/>
        <v>919.63593467045757</v>
      </c>
      <c r="O134" s="35">
        <f t="shared" si="2"/>
        <v>2.1145689079709977E-2</v>
      </c>
      <c r="P134" s="5">
        <f t="shared" si="3"/>
        <v>3587.9636896350949</v>
      </c>
      <c r="Q134" s="35">
        <f t="shared" si="4"/>
        <v>8.2500000000000004E-2</v>
      </c>
      <c r="R134" s="5">
        <f t="shared" si="36"/>
        <v>79034.00835138328</v>
      </c>
      <c r="S134" s="5">
        <f t="shared" si="37"/>
        <v>502446.34318403288</v>
      </c>
      <c r="T134" s="5">
        <f t="shared" si="38"/>
        <v>520965.99164861609</v>
      </c>
      <c r="U134" s="5">
        <f t="shared" si="39"/>
        <v>581480.35153541621</v>
      </c>
      <c r="V134" s="150"/>
      <c r="W134" s="2">
        <v>129</v>
      </c>
      <c r="X134" s="118">
        <v>48761</v>
      </c>
      <c r="Y134" s="5">
        <f t="shared" si="40"/>
        <v>519030.38123984885</v>
      </c>
      <c r="Z134" s="5">
        <f t="shared" si="41"/>
        <v>4402.5874432762648</v>
      </c>
      <c r="AA134" s="5">
        <f t="shared" si="5"/>
        <v>942.38490167727241</v>
      </c>
      <c r="AB134" s="35">
        <f t="shared" si="6"/>
        <v>2.1787970856568122E-2</v>
      </c>
      <c r="AC134" s="5">
        <f t="shared" si="7"/>
        <v>3460.2025415989924</v>
      </c>
      <c r="AD134" s="35">
        <f t="shared" si="8"/>
        <v>0.08</v>
      </c>
      <c r="AE134" s="5">
        <f t="shared" si="42"/>
        <v>81912.003661828145</v>
      </c>
      <c r="AF134" s="5">
        <f t="shared" si="43"/>
        <v>486021.77652081015</v>
      </c>
      <c r="AG134" s="5">
        <f t="shared" si="9"/>
        <v>518087.99633817159</v>
      </c>
      <c r="AH134" s="5">
        <f t="shared" si="10"/>
        <v>567933.78018263832</v>
      </c>
      <c r="AI134" s="150"/>
      <c r="AJ134" s="2">
        <v>129</v>
      </c>
      <c r="AK134" s="118">
        <v>48761</v>
      </c>
      <c r="AL134" s="5">
        <f t="shared" si="44"/>
        <v>516095.22156687157</v>
      </c>
      <c r="AM134" s="5">
        <f t="shared" si="45"/>
        <v>4298.4734733542682</v>
      </c>
      <c r="AN134" s="5">
        <f t="shared" si="11"/>
        <v>965.35850073488928</v>
      </c>
      <c r="AO134" s="35">
        <f t="shared" si="12"/>
        <v>2.2446055543100332E-2</v>
      </c>
      <c r="AP134" s="5">
        <f t="shared" si="13"/>
        <v>3333.1149726193789</v>
      </c>
      <c r="AQ134" s="35">
        <f t="shared" si="14"/>
        <v>7.7499999999999999E-2</v>
      </c>
      <c r="AR134" s="5">
        <f t="shared" si="46"/>
        <v>84870.136933863381</v>
      </c>
      <c r="AS134" s="5">
        <f t="shared" si="47"/>
        <v>469632.94112883753</v>
      </c>
      <c r="AT134" s="5">
        <f t="shared" si="15"/>
        <v>515129.86306613666</v>
      </c>
      <c r="AU134" s="5">
        <f t="shared" si="16"/>
        <v>554503.07806270092</v>
      </c>
      <c r="AV134" s="150"/>
      <c r="AW134" s="2">
        <v>129</v>
      </c>
      <c r="AX134" s="118">
        <v>48761</v>
      </c>
      <c r="AY134" s="5">
        <f t="shared" si="48"/>
        <v>513079.46584856912</v>
      </c>
      <c r="AZ134" s="5">
        <f t="shared" si="49"/>
        <v>4195.2870513166654</v>
      </c>
      <c r="BA134" s="5">
        <f t="shared" si="17"/>
        <v>988.54038976310858</v>
      </c>
      <c r="BB134" s="35">
        <f t="shared" si="18"/>
        <v>2.3120170396096908E-2</v>
      </c>
      <c r="BC134" s="5">
        <f t="shared" si="19"/>
        <v>3206.7466615535568</v>
      </c>
      <c r="BD134" s="35">
        <f t="shared" si="20"/>
        <v>7.4999999999999997E-2</v>
      </c>
      <c r="BE134" s="5">
        <f t="shared" si="50"/>
        <v>87909.074541194132</v>
      </c>
      <c r="BF134" s="5">
        <f t="shared" si="51"/>
        <v>453282.95507865562</v>
      </c>
      <c r="BG134" s="5">
        <f t="shared" si="21"/>
        <v>512090.92545880598</v>
      </c>
      <c r="BH134" s="5">
        <f t="shared" si="22"/>
        <v>541192.02961984975</v>
      </c>
      <c r="BI134" s="150"/>
      <c r="BJ134" s="2">
        <v>129</v>
      </c>
      <c r="BK134" s="118">
        <v>48761</v>
      </c>
      <c r="BL134" s="5">
        <f t="shared" si="52"/>
        <v>509982.5261987758</v>
      </c>
      <c r="BM134" s="5">
        <f t="shared" si="53"/>
        <v>4093.0576803371496</v>
      </c>
      <c r="BN134" s="5">
        <f t="shared" si="23"/>
        <v>1011.9132512195461</v>
      </c>
      <c r="BO134" s="35">
        <f t="shared" si="24"/>
        <v>2.3810539363267505E-2</v>
      </c>
      <c r="BP134" s="5">
        <f t="shared" si="25"/>
        <v>3081.1444291176035</v>
      </c>
      <c r="BQ134" s="35">
        <f t="shared" si="26"/>
        <v>7.2499999999999995E-2</v>
      </c>
      <c r="BR134" s="5">
        <f t="shared" si="54"/>
        <v>91029.387052444174</v>
      </c>
      <c r="BS134" s="5">
        <f t="shared" si="55"/>
        <v>436975.05371104833</v>
      </c>
      <c r="BT134" s="5">
        <f t="shared" si="27"/>
        <v>508970.61294755625</v>
      </c>
      <c r="BU134" s="5">
        <f t="shared" si="28"/>
        <v>528004.44076349249</v>
      </c>
      <c r="BV134" s="150"/>
      <c r="BW134" s="2">
        <v>129</v>
      </c>
      <c r="BX134" s="118">
        <v>48761</v>
      </c>
      <c r="BY134" s="5">
        <f t="shared" si="56"/>
        <v>506803.91515679186</v>
      </c>
      <c r="BZ134" s="5">
        <f t="shared" si="57"/>
        <v>3991.8149710750954</v>
      </c>
      <c r="CA134" s="5">
        <f t="shared" si="29"/>
        <v>1035.458799327143</v>
      </c>
      <c r="CB134" s="35">
        <f t="shared" si="30"/>
        <v>2.4517382798989608E-2</v>
      </c>
      <c r="CC134" s="5">
        <f t="shared" si="31"/>
        <v>2956.3561717479524</v>
      </c>
      <c r="CD134" s="35">
        <f t="shared" si="32"/>
        <v>6.9999999999999993E-2</v>
      </c>
      <c r="CE134" s="5">
        <f t="shared" si="58"/>
        <v>94231.543642535442</v>
      </c>
      <c r="CF134" s="5">
        <f t="shared" si="59"/>
        <v>420712.5876261518</v>
      </c>
      <c r="CG134" s="5">
        <f t="shared" si="33"/>
        <v>505768.45635746472</v>
      </c>
      <c r="CH134" s="5">
        <f t="shared" si="34"/>
        <v>514944.13126868726</v>
      </c>
    </row>
    <row r="135" spans="9:86" ht="14.25" customHeight="1">
      <c r="I135" s="150"/>
      <c r="J135" s="2">
        <v>130</v>
      </c>
      <c r="K135" s="118">
        <v>48792</v>
      </c>
      <c r="L135" s="5">
        <f t="shared" si="35"/>
        <v>520965.99164861609</v>
      </c>
      <c r="M135" s="5">
        <f t="shared" si="0"/>
        <v>4507.5996243055524</v>
      </c>
      <c r="N135" s="5">
        <f t="shared" si="1"/>
        <v>925.95843172131663</v>
      </c>
      <c r="O135" s="35">
        <f t="shared" si="2"/>
        <v>2.1328649775185986E-2</v>
      </c>
      <c r="P135" s="5">
        <f t="shared" si="3"/>
        <v>3581.6411925842358</v>
      </c>
      <c r="Q135" s="35">
        <f t="shared" si="4"/>
        <v>8.2500000000000004E-2</v>
      </c>
      <c r="R135" s="5">
        <f t="shared" si="36"/>
        <v>79959.966783104595</v>
      </c>
      <c r="S135" s="5">
        <f t="shared" si="37"/>
        <v>506027.98437661713</v>
      </c>
      <c r="T135" s="5">
        <f t="shared" si="38"/>
        <v>520040.03321689478</v>
      </c>
      <c r="U135" s="5">
        <f t="shared" si="39"/>
        <v>585987.95115972171</v>
      </c>
      <c r="V135" s="150"/>
      <c r="W135" s="2">
        <v>130</v>
      </c>
      <c r="X135" s="118">
        <v>48792</v>
      </c>
      <c r="Y135" s="5">
        <f t="shared" si="40"/>
        <v>518087.99633817159</v>
      </c>
      <c r="Z135" s="5">
        <f t="shared" si="41"/>
        <v>4402.5874432762648</v>
      </c>
      <c r="AA135" s="5">
        <f t="shared" si="5"/>
        <v>948.66746768845405</v>
      </c>
      <c r="AB135" s="35">
        <f t="shared" si="6"/>
        <v>2.1973119803437337E-2</v>
      </c>
      <c r="AC135" s="5">
        <f t="shared" si="7"/>
        <v>3453.9199755878108</v>
      </c>
      <c r="AD135" s="35">
        <f t="shared" si="8"/>
        <v>0.08</v>
      </c>
      <c r="AE135" s="5">
        <f t="shared" si="42"/>
        <v>82860.671129516602</v>
      </c>
      <c r="AF135" s="5">
        <f t="shared" si="43"/>
        <v>489475.69649639796</v>
      </c>
      <c r="AG135" s="5">
        <f t="shared" si="9"/>
        <v>517139.32887048315</v>
      </c>
      <c r="AH135" s="5">
        <f t="shared" si="10"/>
        <v>572336.36762591451</v>
      </c>
      <c r="AI135" s="150"/>
      <c r="AJ135" s="2">
        <v>130</v>
      </c>
      <c r="AK135" s="118">
        <v>48792</v>
      </c>
      <c r="AL135" s="5">
        <f t="shared" si="44"/>
        <v>515129.86306613666</v>
      </c>
      <c r="AM135" s="5">
        <f t="shared" si="45"/>
        <v>4298.4734733542682</v>
      </c>
      <c r="AN135" s="5">
        <f t="shared" si="11"/>
        <v>971.59310771880246</v>
      </c>
      <c r="AO135" s="35">
        <f t="shared" si="12"/>
        <v>2.2633355447942136E-2</v>
      </c>
      <c r="AP135" s="5">
        <f t="shared" si="13"/>
        <v>3326.8803656354658</v>
      </c>
      <c r="AQ135" s="35">
        <f t="shared" si="14"/>
        <v>7.7499999999999999E-2</v>
      </c>
      <c r="AR135" s="5">
        <f t="shared" si="46"/>
        <v>85841.730041582181</v>
      </c>
      <c r="AS135" s="5">
        <f t="shared" si="47"/>
        <v>472959.82149447297</v>
      </c>
      <c r="AT135" s="5">
        <f t="shared" si="15"/>
        <v>514158.26995841786</v>
      </c>
      <c r="AU135" s="5">
        <f t="shared" si="16"/>
        <v>558801.55153605517</v>
      </c>
      <c r="AV135" s="150"/>
      <c r="AW135" s="2">
        <v>130</v>
      </c>
      <c r="AX135" s="118">
        <v>48792</v>
      </c>
      <c r="AY135" s="5">
        <f t="shared" si="48"/>
        <v>512090.92545880598</v>
      </c>
      <c r="AZ135" s="5">
        <f t="shared" si="49"/>
        <v>4195.2870513166654</v>
      </c>
      <c r="BA135" s="5">
        <f t="shared" si="17"/>
        <v>994.71876719912825</v>
      </c>
      <c r="BB135" s="35">
        <f t="shared" si="18"/>
        <v>2.330958158591653E-2</v>
      </c>
      <c r="BC135" s="5">
        <f t="shared" si="19"/>
        <v>3200.5682841175371</v>
      </c>
      <c r="BD135" s="35">
        <f t="shared" si="20"/>
        <v>7.4999999999999997E-2</v>
      </c>
      <c r="BE135" s="5">
        <f t="shared" si="50"/>
        <v>88903.793308393258</v>
      </c>
      <c r="BF135" s="5">
        <f t="shared" si="51"/>
        <v>456483.52336277318</v>
      </c>
      <c r="BG135" s="5">
        <f t="shared" si="21"/>
        <v>511096.20669160684</v>
      </c>
      <c r="BH135" s="5">
        <f t="shared" si="22"/>
        <v>545387.31667116645</v>
      </c>
      <c r="BI135" s="150"/>
      <c r="BJ135" s="2">
        <v>130</v>
      </c>
      <c r="BK135" s="118">
        <v>48792</v>
      </c>
      <c r="BL135" s="5">
        <f t="shared" si="52"/>
        <v>508970.61294755625</v>
      </c>
      <c r="BM135" s="5">
        <f t="shared" si="53"/>
        <v>4093.0576803371496</v>
      </c>
      <c r="BN135" s="5">
        <f t="shared" si="23"/>
        <v>1018.0268937789974</v>
      </c>
      <c r="BO135" s="35">
        <f t="shared" si="24"/>
        <v>2.4002019791674545E-2</v>
      </c>
      <c r="BP135" s="5">
        <f t="shared" si="25"/>
        <v>3075.0307865581522</v>
      </c>
      <c r="BQ135" s="35">
        <f t="shared" si="26"/>
        <v>7.2499999999999995E-2</v>
      </c>
      <c r="BR135" s="5">
        <f t="shared" si="54"/>
        <v>92047.413946223169</v>
      </c>
      <c r="BS135" s="5">
        <f t="shared" si="55"/>
        <v>440050.0844976065</v>
      </c>
      <c r="BT135" s="5">
        <f t="shared" si="27"/>
        <v>507952.58605377725</v>
      </c>
      <c r="BU135" s="5">
        <f t="shared" si="28"/>
        <v>532097.49844382971</v>
      </c>
      <c r="BV135" s="150"/>
      <c r="BW135" s="2">
        <v>130</v>
      </c>
      <c r="BX135" s="118">
        <v>48792</v>
      </c>
      <c r="BY135" s="5">
        <f t="shared" si="56"/>
        <v>505768.45635746472</v>
      </c>
      <c r="BZ135" s="5">
        <f t="shared" si="57"/>
        <v>3991.8149710750954</v>
      </c>
      <c r="CA135" s="5">
        <f t="shared" si="29"/>
        <v>1041.498975656551</v>
      </c>
      <c r="CB135" s="35">
        <f t="shared" si="30"/>
        <v>2.471088805713368E-2</v>
      </c>
      <c r="CC135" s="5">
        <f t="shared" si="31"/>
        <v>2950.3159954185444</v>
      </c>
      <c r="CD135" s="35">
        <f t="shared" si="32"/>
        <v>7.0000000000000007E-2</v>
      </c>
      <c r="CE135" s="5">
        <f t="shared" si="58"/>
        <v>95273.04261819199</v>
      </c>
      <c r="CF135" s="5">
        <f t="shared" si="59"/>
        <v>423662.90362157032</v>
      </c>
      <c r="CG135" s="5">
        <f t="shared" si="33"/>
        <v>504726.95738180814</v>
      </c>
      <c r="CH135" s="5">
        <f t="shared" si="34"/>
        <v>518935.9462397623</v>
      </c>
    </row>
    <row r="136" spans="9:86" ht="14.25" customHeight="1">
      <c r="I136" s="150"/>
      <c r="J136" s="2">
        <v>131</v>
      </c>
      <c r="K136" s="118">
        <v>48823</v>
      </c>
      <c r="L136" s="5">
        <f t="shared" si="35"/>
        <v>520040.03321689478</v>
      </c>
      <c r="M136" s="5">
        <f t="shared" si="0"/>
        <v>4507.5996243055524</v>
      </c>
      <c r="N136" s="5">
        <f t="shared" si="1"/>
        <v>932.3243959394008</v>
      </c>
      <c r="O136" s="35">
        <f t="shared" si="2"/>
        <v>2.1513522107261766E-2</v>
      </c>
      <c r="P136" s="5">
        <f t="shared" si="3"/>
        <v>3575.2752283661516</v>
      </c>
      <c r="Q136" s="35">
        <f t="shared" si="4"/>
        <v>8.2500000000000004E-2</v>
      </c>
      <c r="R136" s="5">
        <f t="shared" si="36"/>
        <v>80892.291179043998</v>
      </c>
      <c r="S136" s="5">
        <f t="shared" si="37"/>
        <v>509603.25960498326</v>
      </c>
      <c r="T136" s="5">
        <f t="shared" si="38"/>
        <v>519107.70882095536</v>
      </c>
      <c r="U136" s="5">
        <f t="shared" si="39"/>
        <v>590495.5507840272</v>
      </c>
      <c r="V136" s="150"/>
      <c r="W136" s="2">
        <v>131</v>
      </c>
      <c r="X136" s="118">
        <v>48823</v>
      </c>
      <c r="Y136" s="5">
        <f t="shared" si="40"/>
        <v>517139.32887048315</v>
      </c>
      <c r="Z136" s="5">
        <f t="shared" si="41"/>
        <v>4402.5874432762648</v>
      </c>
      <c r="AA136" s="5">
        <f t="shared" si="5"/>
        <v>954.99191747304349</v>
      </c>
      <c r="AB136" s="35">
        <f t="shared" si="6"/>
        <v>2.2160184634780773E-2</v>
      </c>
      <c r="AC136" s="5">
        <f t="shared" si="7"/>
        <v>3447.5955258032213</v>
      </c>
      <c r="AD136" s="35">
        <f t="shared" si="8"/>
        <v>0.08</v>
      </c>
      <c r="AE136" s="5">
        <f t="shared" si="42"/>
        <v>83815.663046989648</v>
      </c>
      <c r="AF136" s="5">
        <f t="shared" si="43"/>
        <v>492923.29202220117</v>
      </c>
      <c r="AG136" s="5">
        <f t="shared" si="9"/>
        <v>516184.33695301012</v>
      </c>
      <c r="AH136" s="5">
        <f t="shared" si="10"/>
        <v>576738.95506919082</v>
      </c>
      <c r="AI136" s="150"/>
      <c r="AJ136" s="2">
        <v>131</v>
      </c>
      <c r="AK136" s="118">
        <v>48823</v>
      </c>
      <c r="AL136" s="5">
        <f t="shared" si="44"/>
        <v>514158.26995841786</v>
      </c>
      <c r="AM136" s="5">
        <f t="shared" si="45"/>
        <v>4298.4734733542682</v>
      </c>
      <c r="AN136" s="5">
        <f t="shared" si="11"/>
        <v>977.86797987281943</v>
      </c>
      <c r="AO136" s="35">
        <f t="shared" si="12"/>
        <v>2.2822575156523001E-2</v>
      </c>
      <c r="AP136" s="5">
        <f t="shared" si="13"/>
        <v>3320.6054934814488</v>
      </c>
      <c r="AQ136" s="35">
        <f t="shared" si="14"/>
        <v>7.7499999999999999E-2</v>
      </c>
      <c r="AR136" s="5">
        <f t="shared" si="46"/>
        <v>86819.598021455007</v>
      </c>
      <c r="AS136" s="5">
        <f t="shared" si="47"/>
        <v>476280.42698795442</v>
      </c>
      <c r="AT136" s="5">
        <f t="shared" si="15"/>
        <v>513180.40197854507</v>
      </c>
      <c r="AU136" s="5">
        <f t="shared" si="16"/>
        <v>563100.02500940941</v>
      </c>
      <c r="AV136" s="150"/>
      <c r="AW136" s="2">
        <v>131</v>
      </c>
      <c r="AX136" s="118">
        <v>48823</v>
      </c>
      <c r="AY136" s="5">
        <f t="shared" si="48"/>
        <v>511096.20669160684</v>
      </c>
      <c r="AZ136" s="5">
        <f t="shared" si="49"/>
        <v>4195.2870513166654</v>
      </c>
      <c r="BA136" s="5">
        <f t="shared" si="17"/>
        <v>1000.935759494123</v>
      </c>
      <c r="BB136" s="35">
        <f t="shared" si="18"/>
        <v>2.3500916181084082E-2</v>
      </c>
      <c r="BC136" s="5">
        <f t="shared" si="19"/>
        <v>3194.3512918225424</v>
      </c>
      <c r="BD136" s="35">
        <f t="shared" si="20"/>
        <v>7.4999999999999997E-2</v>
      </c>
      <c r="BE136" s="5">
        <f t="shared" si="50"/>
        <v>89904.729067887383</v>
      </c>
      <c r="BF136" s="5">
        <f t="shared" si="51"/>
        <v>459677.87465459574</v>
      </c>
      <c r="BG136" s="5">
        <f t="shared" si="21"/>
        <v>510095.2709321127</v>
      </c>
      <c r="BH136" s="5">
        <f t="shared" si="22"/>
        <v>549582.60372248315</v>
      </c>
      <c r="BI136" s="150"/>
      <c r="BJ136" s="2">
        <v>131</v>
      </c>
      <c r="BK136" s="118">
        <v>48823</v>
      </c>
      <c r="BL136" s="5">
        <f t="shared" si="52"/>
        <v>507952.58605377725</v>
      </c>
      <c r="BM136" s="5">
        <f t="shared" si="53"/>
        <v>4093.0576803371496</v>
      </c>
      <c r="BN136" s="5">
        <f t="shared" si="23"/>
        <v>1024.1774729289123</v>
      </c>
      <c r="BO136" s="35">
        <f t="shared" si="24"/>
        <v>2.4195426920901202E-2</v>
      </c>
      <c r="BP136" s="5">
        <f t="shared" si="25"/>
        <v>3068.8802074082373</v>
      </c>
      <c r="BQ136" s="35">
        <f t="shared" si="26"/>
        <v>7.2499999999999995E-2</v>
      </c>
      <c r="BR136" s="5">
        <f t="shared" si="54"/>
        <v>93071.591419152086</v>
      </c>
      <c r="BS136" s="5">
        <f t="shared" si="55"/>
        <v>443118.96470501472</v>
      </c>
      <c r="BT136" s="5">
        <f t="shared" si="27"/>
        <v>506928.40858084837</v>
      </c>
      <c r="BU136" s="5">
        <f t="shared" si="28"/>
        <v>536190.55612416682</v>
      </c>
      <c r="BV136" s="150"/>
      <c r="BW136" s="2">
        <v>131</v>
      </c>
      <c r="BX136" s="118">
        <v>48823</v>
      </c>
      <c r="BY136" s="5">
        <f t="shared" si="56"/>
        <v>504726.95738180814</v>
      </c>
      <c r="BZ136" s="5">
        <f t="shared" si="57"/>
        <v>3991.8149710750954</v>
      </c>
      <c r="CA136" s="5">
        <f t="shared" si="29"/>
        <v>1047.574386347881</v>
      </c>
      <c r="CB136" s="35">
        <f t="shared" si="30"/>
        <v>2.4906323017466918E-2</v>
      </c>
      <c r="CC136" s="5">
        <f t="shared" si="31"/>
        <v>2944.2405847272144</v>
      </c>
      <c r="CD136" s="35">
        <f t="shared" si="32"/>
        <v>7.0000000000000007E-2</v>
      </c>
      <c r="CE136" s="5">
        <f t="shared" si="58"/>
        <v>96320.617004539876</v>
      </c>
      <c r="CF136" s="5">
        <f t="shared" si="59"/>
        <v>426607.14420629753</v>
      </c>
      <c r="CG136" s="5">
        <f t="shared" si="33"/>
        <v>503679.38299546024</v>
      </c>
      <c r="CH136" s="5">
        <f t="shared" si="34"/>
        <v>522927.7612108374</v>
      </c>
    </row>
    <row r="137" spans="9:86" ht="14.25" customHeight="1">
      <c r="I137" s="150"/>
      <c r="J137" s="2">
        <v>132</v>
      </c>
      <c r="K137" s="118">
        <v>48853</v>
      </c>
      <c r="L137" s="5">
        <f t="shared" si="35"/>
        <v>519107.70882095536</v>
      </c>
      <c r="M137" s="5">
        <f t="shared" si="0"/>
        <v>4507.5996243055524</v>
      </c>
      <c r="N137" s="5">
        <f t="shared" si="1"/>
        <v>938.73412616148426</v>
      </c>
      <c r="O137" s="35">
        <f t="shared" si="2"/>
        <v>2.170033178571644E-2</v>
      </c>
      <c r="P137" s="5">
        <f t="shared" si="3"/>
        <v>3568.8654981440682</v>
      </c>
      <c r="Q137" s="35">
        <f t="shared" si="4"/>
        <v>8.2500000000000004E-2</v>
      </c>
      <c r="R137" s="5">
        <f t="shared" si="36"/>
        <v>81831.025305205476</v>
      </c>
      <c r="S137" s="5">
        <f t="shared" si="37"/>
        <v>513172.12510312733</v>
      </c>
      <c r="T137" s="5">
        <f t="shared" si="38"/>
        <v>518168.97469479387</v>
      </c>
      <c r="U137" s="5">
        <f t="shared" si="39"/>
        <v>595003.15040833282</v>
      </c>
      <c r="V137" s="150"/>
      <c r="W137" s="2">
        <v>132</v>
      </c>
      <c r="X137" s="118">
        <v>48853</v>
      </c>
      <c r="Y137" s="5">
        <f t="shared" si="40"/>
        <v>516184.33695301012</v>
      </c>
      <c r="Z137" s="5">
        <f t="shared" si="41"/>
        <v>4402.5874432762648</v>
      </c>
      <c r="AA137" s="5">
        <f t="shared" si="5"/>
        <v>961.35853025619735</v>
      </c>
      <c r="AB137" s="35">
        <f t="shared" si="6"/>
        <v>2.2349191049019675E-2</v>
      </c>
      <c r="AC137" s="5">
        <f t="shared" si="7"/>
        <v>3441.2289130200675</v>
      </c>
      <c r="AD137" s="35">
        <f t="shared" si="8"/>
        <v>0.08</v>
      </c>
      <c r="AE137" s="5">
        <f t="shared" si="42"/>
        <v>84777.021577245847</v>
      </c>
      <c r="AF137" s="5">
        <f t="shared" si="43"/>
        <v>496364.52093522123</v>
      </c>
      <c r="AG137" s="5">
        <f t="shared" si="9"/>
        <v>515222.97842275392</v>
      </c>
      <c r="AH137" s="5">
        <f t="shared" si="10"/>
        <v>581141.54251246713</v>
      </c>
      <c r="AI137" s="150"/>
      <c r="AJ137" s="2">
        <v>132</v>
      </c>
      <c r="AK137" s="118">
        <v>48853</v>
      </c>
      <c r="AL137" s="5">
        <f t="shared" si="44"/>
        <v>513180.40197854507</v>
      </c>
      <c r="AM137" s="5">
        <f t="shared" si="45"/>
        <v>4298.4734733542682</v>
      </c>
      <c r="AN137" s="5">
        <f t="shared" si="11"/>
        <v>984.18337724283128</v>
      </c>
      <c r="AO137" s="35">
        <f t="shared" si="12"/>
        <v>2.3013740355984472E-2</v>
      </c>
      <c r="AP137" s="5">
        <f t="shared" si="13"/>
        <v>3314.2900961114369</v>
      </c>
      <c r="AQ137" s="35">
        <f t="shared" si="14"/>
        <v>7.7499999999999999E-2</v>
      </c>
      <c r="AR137" s="5">
        <f t="shared" si="46"/>
        <v>87803.781398697844</v>
      </c>
      <c r="AS137" s="5">
        <f t="shared" si="47"/>
        <v>479594.71708406584</v>
      </c>
      <c r="AT137" s="5">
        <f t="shared" si="15"/>
        <v>512196.21860130224</v>
      </c>
      <c r="AU137" s="5">
        <f t="shared" si="16"/>
        <v>567398.49848276365</v>
      </c>
      <c r="AV137" s="150"/>
      <c r="AW137" s="2">
        <v>132</v>
      </c>
      <c r="AX137" s="118">
        <v>48853</v>
      </c>
      <c r="AY137" s="5">
        <f t="shared" si="48"/>
        <v>510095.2709321127</v>
      </c>
      <c r="AZ137" s="5">
        <f t="shared" si="49"/>
        <v>4195.2870513166654</v>
      </c>
      <c r="BA137" s="5">
        <f t="shared" si="17"/>
        <v>1007.1916079909611</v>
      </c>
      <c r="BB137" s="35">
        <f t="shared" si="18"/>
        <v>2.3694199857618496E-2</v>
      </c>
      <c r="BC137" s="5">
        <f t="shared" si="19"/>
        <v>3188.0954433257043</v>
      </c>
      <c r="BD137" s="35">
        <f t="shared" si="20"/>
        <v>7.4999999999999997E-2</v>
      </c>
      <c r="BE137" s="5">
        <f t="shared" si="50"/>
        <v>90911.92067587834</v>
      </c>
      <c r="BF137" s="5">
        <f t="shared" si="51"/>
        <v>462865.97009792144</v>
      </c>
      <c r="BG137" s="5">
        <f t="shared" si="21"/>
        <v>509088.07932412176</v>
      </c>
      <c r="BH137" s="5">
        <f t="shared" si="22"/>
        <v>553777.89077379974</v>
      </c>
      <c r="BI137" s="150"/>
      <c r="BJ137" s="2">
        <v>132</v>
      </c>
      <c r="BK137" s="118">
        <v>48853</v>
      </c>
      <c r="BL137" s="5">
        <f t="shared" si="52"/>
        <v>506928.40858084837</v>
      </c>
      <c r="BM137" s="5">
        <f t="shared" si="53"/>
        <v>4093.0576803371496</v>
      </c>
      <c r="BN137" s="5">
        <f t="shared" si="23"/>
        <v>1030.3652118278574</v>
      </c>
      <c r="BO137" s="35">
        <f t="shared" si="24"/>
        <v>2.4390786416071081E-2</v>
      </c>
      <c r="BP137" s="5">
        <f t="shared" si="25"/>
        <v>3062.6924685092922</v>
      </c>
      <c r="BQ137" s="35">
        <f t="shared" si="26"/>
        <v>7.2499999999999995E-2</v>
      </c>
      <c r="BR137" s="5">
        <f t="shared" si="54"/>
        <v>94101.956630979941</v>
      </c>
      <c r="BS137" s="5">
        <f t="shared" si="55"/>
        <v>446181.65717352403</v>
      </c>
      <c r="BT137" s="5">
        <f t="shared" si="27"/>
        <v>505898.04336902051</v>
      </c>
      <c r="BU137" s="5">
        <f t="shared" si="28"/>
        <v>540283.61380450393</v>
      </c>
      <c r="BV137" s="150"/>
      <c r="BW137" s="2">
        <v>132</v>
      </c>
      <c r="BX137" s="118">
        <v>48853</v>
      </c>
      <c r="BY137" s="5">
        <f t="shared" si="56"/>
        <v>503679.38299546024</v>
      </c>
      <c r="BZ137" s="5">
        <f t="shared" si="57"/>
        <v>3991.8149710750954</v>
      </c>
      <c r="CA137" s="5">
        <f t="shared" si="29"/>
        <v>1053.6852369349103</v>
      </c>
      <c r="CB137" s="35">
        <f t="shared" si="30"/>
        <v>2.5103713334506068E-2</v>
      </c>
      <c r="CC137" s="5">
        <f t="shared" si="31"/>
        <v>2938.1297341401851</v>
      </c>
      <c r="CD137" s="35">
        <f t="shared" si="32"/>
        <v>7.0000000000000007E-2</v>
      </c>
      <c r="CE137" s="5">
        <f t="shared" si="58"/>
        <v>97374.302241474783</v>
      </c>
      <c r="CF137" s="5">
        <f t="shared" si="59"/>
        <v>429545.27394043771</v>
      </c>
      <c r="CG137" s="5">
        <f t="shared" si="33"/>
        <v>502625.69775852532</v>
      </c>
      <c r="CH137" s="5">
        <f t="shared" si="34"/>
        <v>526919.57618191245</v>
      </c>
    </row>
    <row r="138" spans="9:86" ht="14.25" customHeight="1">
      <c r="I138" s="150"/>
      <c r="J138" s="2">
        <v>133</v>
      </c>
      <c r="K138" s="118">
        <v>48884</v>
      </c>
      <c r="L138" s="5">
        <f t="shared" si="35"/>
        <v>518168.97469479387</v>
      </c>
      <c r="M138" s="5">
        <f t="shared" si="0"/>
        <v>4507.5996243055524</v>
      </c>
      <c r="N138" s="5">
        <f t="shared" si="1"/>
        <v>945.18792327884466</v>
      </c>
      <c r="O138" s="35">
        <f t="shared" si="2"/>
        <v>2.1889104970105214E-2</v>
      </c>
      <c r="P138" s="5">
        <f t="shared" si="3"/>
        <v>3562.4117010267078</v>
      </c>
      <c r="Q138" s="35">
        <f t="shared" si="4"/>
        <v>8.2500000000000004E-2</v>
      </c>
      <c r="R138" s="5">
        <f t="shared" si="36"/>
        <v>82776.213228484325</v>
      </c>
      <c r="S138" s="5">
        <f t="shared" si="37"/>
        <v>516734.53680415405</v>
      </c>
      <c r="T138" s="5">
        <f t="shared" si="38"/>
        <v>517223.78677151504</v>
      </c>
      <c r="U138" s="5">
        <f t="shared" si="39"/>
        <v>599510.75003263843</v>
      </c>
      <c r="V138" s="150"/>
      <c r="W138" s="2">
        <v>133</v>
      </c>
      <c r="X138" s="118">
        <v>48884</v>
      </c>
      <c r="Y138" s="5">
        <f t="shared" si="40"/>
        <v>515222.97842275392</v>
      </c>
      <c r="Z138" s="5">
        <f t="shared" si="41"/>
        <v>4402.5874432762648</v>
      </c>
      <c r="AA138" s="5">
        <f t="shared" si="5"/>
        <v>967.76758712457195</v>
      </c>
      <c r="AB138" s="35">
        <f t="shared" si="6"/>
        <v>2.2540165194196597E-2</v>
      </c>
      <c r="AC138" s="5">
        <f t="shared" si="7"/>
        <v>3434.8198561516929</v>
      </c>
      <c r="AD138" s="35">
        <f t="shared" si="8"/>
        <v>0.08</v>
      </c>
      <c r="AE138" s="5">
        <f t="shared" si="42"/>
        <v>85744.789164370421</v>
      </c>
      <c r="AF138" s="5">
        <f t="shared" si="43"/>
        <v>499799.34079137293</v>
      </c>
      <c r="AG138" s="5">
        <f t="shared" si="9"/>
        <v>514255.21083562938</v>
      </c>
      <c r="AH138" s="5">
        <f t="shared" si="10"/>
        <v>585544.12995574332</v>
      </c>
      <c r="AI138" s="150"/>
      <c r="AJ138" s="2">
        <v>133</v>
      </c>
      <c r="AK138" s="118">
        <v>48884</v>
      </c>
      <c r="AL138" s="5">
        <f t="shared" si="44"/>
        <v>512196.21860130224</v>
      </c>
      <c r="AM138" s="5">
        <f t="shared" si="45"/>
        <v>4298.4734733542682</v>
      </c>
      <c r="AN138" s="5">
        <f t="shared" si="11"/>
        <v>990.5395615541911</v>
      </c>
      <c r="AO138" s="35">
        <f t="shared" si="12"/>
        <v>2.3206877182946995E-2</v>
      </c>
      <c r="AP138" s="5">
        <f t="shared" si="13"/>
        <v>3307.9339118000771</v>
      </c>
      <c r="AQ138" s="35">
        <f t="shared" si="14"/>
        <v>7.7499999999999999E-2</v>
      </c>
      <c r="AR138" s="5">
        <f t="shared" si="46"/>
        <v>88794.320960252036</v>
      </c>
      <c r="AS138" s="5">
        <f t="shared" si="47"/>
        <v>482902.65099586593</v>
      </c>
      <c r="AT138" s="5">
        <f t="shared" si="15"/>
        <v>511205.67903974804</v>
      </c>
      <c r="AU138" s="5">
        <f t="shared" si="16"/>
        <v>571696.97195611801</v>
      </c>
      <c r="AV138" s="150"/>
      <c r="AW138" s="2">
        <v>133</v>
      </c>
      <c r="AX138" s="118">
        <v>48884</v>
      </c>
      <c r="AY138" s="5">
        <f t="shared" si="48"/>
        <v>509088.07932412176</v>
      </c>
      <c r="AZ138" s="5">
        <f t="shared" si="49"/>
        <v>4195.2870513166654</v>
      </c>
      <c r="BA138" s="5">
        <f t="shared" si="17"/>
        <v>1013.4865555409046</v>
      </c>
      <c r="BB138" s="35">
        <f t="shared" si="18"/>
        <v>2.3889458740886688E-2</v>
      </c>
      <c r="BC138" s="5">
        <f t="shared" si="19"/>
        <v>3181.8004957757607</v>
      </c>
      <c r="BD138" s="35">
        <f t="shared" si="20"/>
        <v>7.4999999999999997E-2</v>
      </c>
      <c r="BE138" s="5">
        <f t="shared" si="50"/>
        <v>91925.407231419245</v>
      </c>
      <c r="BF138" s="5">
        <f t="shared" si="51"/>
        <v>466047.77059369721</v>
      </c>
      <c r="BG138" s="5">
        <f t="shared" si="21"/>
        <v>508074.59276858089</v>
      </c>
      <c r="BH138" s="5">
        <f t="shared" si="22"/>
        <v>557973.17782511644</v>
      </c>
      <c r="BI138" s="150"/>
      <c r="BJ138" s="2">
        <v>133</v>
      </c>
      <c r="BK138" s="118">
        <v>48884</v>
      </c>
      <c r="BL138" s="5">
        <f t="shared" si="52"/>
        <v>505898.04336902051</v>
      </c>
      <c r="BM138" s="5">
        <f t="shared" si="53"/>
        <v>4093.0576803371496</v>
      </c>
      <c r="BN138" s="5">
        <f t="shared" si="23"/>
        <v>1036.5903349826508</v>
      </c>
      <c r="BO138" s="35">
        <f t="shared" si="24"/>
        <v>2.4588124391535328E-2</v>
      </c>
      <c r="BP138" s="5">
        <f t="shared" si="25"/>
        <v>3056.4673453544988</v>
      </c>
      <c r="BQ138" s="35">
        <f t="shared" si="26"/>
        <v>7.2499999999999995E-2</v>
      </c>
      <c r="BR138" s="5">
        <f t="shared" si="54"/>
        <v>95138.546965962596</v>
      </c>
      <c r="BS138" s="5">
        <f t="shared" si="55"/>
        <v>449238.12451887853</v>
      </c>
      <c r="BT138" s="5">
        <f t="shared" si="27"/>
        <v>504861.45303403784</v>
      </c>
      <c r="BU138" s="5">
        <f t="shared" si="28"/>
        <v>544376.67148484115</v>
      </c>
      <c r="BV138" s="150"/>
      <c r="BW138" s="2">
        <v>133</v>
      </c>
      <c r="BX138" s="118">
        <v>48884</v>
      </c>
      <c r="BY138" s="5">
        <f t="shared" si="56"/>
        <v>502625.69775852532</v>
      </c>
      <c r="BZ138" s="5">
        <f t="shared" si="57"/>
        <v>3991.8149710750954</v>
      </c>
      <c r="CA138" s="5">
        <f t="shared" si="29"/>
        <v>1059.8317341503644</v>
      </c>
      <c r="CB138" s="35">
        <f t="shared" si="30"/>
        <v>2.5303085111884643E-2</v>
      </c>
      <c r="CC138" s="5">
        <f t="shared" si="31"/>
        <v>2931.983236924731</v>
      </c>
      <c r="CD138" s="35">
        <f t="shared" si="32"/>
        <v>7.0000000000000007E-2</v>
      </c>
      <c r="CE138" s="5">
        <f t="shared" si="58"/>
        <v>98434.133975625155</v>
      </c>
      <c r="CF138" s="5">
        <f t="shared" si="59"/>
        <v>432477.25717736245</v>
      </c>
      <c r="CG138" s="5">
        <f t="shared" si="33"/>
        <v>501565.86602437496</v>
      </c>
      <c r="CH138" s="5">
        <f t="shared" si="34"/>
        <v>530911.39115298761</v>
      </c>
    </row>
    <row r="139" spans="9:86" ht="14.25" customHeight="1">
      <c r="I139" s="150"/>
      <c r="J139" s="2">
        <v>134</v>
      </c>
      <c r="K139" s="118">
        <v>48914</v>
      </c>
      <c r="L139" s="5">
        <f t="shared" si="35"/>
        <v>517223.78677151504</v>
      </c>
      <c r="M139" s="5">
        <f t="shared" si="0"/>
        <v>4507.5996243055524</v>
      </c>
      <c r="N139" s="5">
        <f t="shared" si="1"/>
        <v>951.68609025138676</v>
      </c>
      <c r="O139" s="35">
        <f t="shared" si="2"/>
        <v>2.2079868279649632E-2</v>
      </c>
      <c r="P139" s="5">
        <f t="shared" si="3"/>
        <v>3555.9135340541657</v>
      </c>
      <c r="Q139" s="35">
        <f t="shared" si="4"/>
        <v>8.2500000000000004E-2</v>
      </c>
      <c r="R139" s="5">
        <f t="shared" si="36"/>
        <v>83727.899318735712</v>
      </c>
      <c r="S139" s="5">
        <f t="shared" si="37"/>
        <v>520290.45033820823</v>
      </c>
      <c r="T139" s="5">
        <f t="shared" si="38"/>
        <v>516272.10068126366</v>
      </c>
      <c r="U139" s="5">
        <f t="shared" si="39"/>
        <v>604018.34965694393</v>
      </c>
      <c r="V139" s="150"/>
      <c r="W139" s="2">
        <v>134</v>
      </c>
      <c r="X139" s="118">
        <v>48914</v>
      </c>
      <c r="Y139" s="5">
        <f t="shared" si="40"/>
        <v>514255.21083562938</v>
      </c>
      <c r="Z139" s="5">
        <f t="shared" si="41"/>
        <v>4402.5874432762648</v>
      </c>
      <c r="AA139" s="5">
        <f t="shared" si="5"/>
        <v>974.21937103873552</v>
      </c>
      <c r="AB139" s="35">
        <f t="shared" si="6"/>
        <v>2.2733133677864639E-2</v>
      </c>
      <c r="AC139" s="5">
        <f t="shared" si="7"/>
        <v>3428.3680722375293</v>
      </c>
      <c r="AD139" s="35">
        <f t="shared" si="8"/>
        <v>0.08</v>
      </c>
      <c r="AE139" s="5">
        <f t="shared" si="42"/>
        <v>86719.008535409157</v>
      </c>
      <c r="AF139" s="5">
        <f t="shared" si="43"/>
        <v>503227.70886361046</v>
      </c>
      <c r="AG139" s="5">
        <f t="shared" si="9"/>
        <v>513280.99146459065</v>
      </c>
      <c r="AH139" s="5">
        <f t="shared" si="10"/>
        <v>589946.71739901963</v>
      </c>
      <c r="AI139" s="150"/>
      <c r="AJ139" s="2">
        <v>134</v>
      </c>
      <c r="AK139" s="118">
        <v>48914</v>
      </c>
      <c r="AL139" s="5">
        <f t="shared" si="44"/>
        <v>511205.67903974804</v>
      </c>
      <c r="AM139" s="5">
        <f t="shared" si="45"/>
        <v>4298.4734733542682</v>
      </c>
      <c r="AN139" s="5">
        <f t="shared" si="11"/>
        <v>996.93679622256195</v>
      </c>
      <c r="AO139" s="35">
        <f t="shared" si="12"/>
        <v>2.3402012233398054E-2</v>
      </c>
      <c r="AP139" s="5">
        <f t="shared" si="13"/>
        <v>3301.5366771317063</v>
      </c>
      <c r="AQ139" s="35">
        <f t="shared" si="14"/>
        <v>7.7499999999999999E-2</v>
      </c>
      <c r="AR139" s="5">
        <f t="shared" si="46"/>
        <v>89791.257756474603</v>
      </c>
      <c r="AS139" s="5">
        <f t="shared" si="47"/>
        <v>486204.18767299765</v>
      </c>
      <c r="AT139" s="5">
        <f t="shared" si="15"/>
        <v>510208.74224352546</v>
      </c>
      <c r="AU139" s="5">
        <f t="shared" si="16"/>
        <v>575995.44542947225</v>
      </c>
      <c r="AV139" s="150"/>
      <c r="AW139" s="2">
        <v>134</v>
      </c>
      <c r="AX139" s="118">
        <v>48914</v>
      </c>
      <c r="AY139" s="5">
        <f t="shared" si="48"/>
        <v>508074.59276858089</v>
      </c>
      <c r="AZ139" s="5">
        <f t="shared" si="49"/>
        <v>4195.2870513166654</v>
      </c>
      <c r="BA139" s="5">
        <f t="shared" si="17"/>
        <v>1019.8208465130351</v>
      </c>
      <c r="BB139" s="35">
        <f t="shared" si="18"/>
        <v>2.408671941549053E-2</v>
      </c>
      <c r="BC139" s="5">
        <f t="shared" si="19"/>
        <v>3175.4662048036303</v>
      </c>
      <c r="BD139" s="35">
        <f t="shared" si="20"/>
        <v>7.4999999999999997E-2</v>
      </c>
      <c r="BE139" s="5">
        <f t="shared" si="50"/>
        <v>92945.228077932275</v>
      </c>
      <c r="BF139" s="5">
        <f t="shared" si="51"/>
        <v>469223.23679850082</v>
      </c>
      <c r="BG139" s="5">
        <f t="shared" si="21"/>
        <v>507054.77192206786</v>
      </c>
      <c r="BH139" s="5">
        <f t="shared" si="22"/>
        <v>562168.46487643314</v>
      </c>
      <c r="BI139" s="150"/>
      <c r="BJ139" s="2">
        <v>134</v>
      </c>
      <c r="BK139" s="118">
        <v>48914</v>
      </c>
      <c r="BL139" s="5">
        <f t="shared" si="52"/>
        <v>504861.45303403784</v>
      </c>
      <c r="BM139" s="5">
        <f t="shared" si="53"/>
        <v>4093.0576803371496</v>
      </c>
      <c r="BN139" s="5">
        <f t="shared" si="23"/>
        <v>1042.8530682565042</v>
      </c>
      <c r="BO139" s="35">
        <f t="shared" si="24"/>
        <v>2.4787467420758578E-2</v>
      </c>
      <c r="BP139" s="5">
        <f t="shared" si="25"/>
        <v>3050.2046120806453</v>
      </c>
      <c r="BQ139" s="35">
        <f t="shared" si="26"/>
        <v>7.2499999999999995E-2</v>
      </c>
      <c r="BR139" s="5">
        <f t="shared" si="54"/>
        <v>96181.400034219099</v>
      </c>
      <c r="BS139" s="5">
        <f t="shared" si="55"/>
        <v>452288.32913095917</v>
      </c>
      <c r="BT139" s="5">
        <f t="shared" si="27"/>
        <v>503818.59996578132</v>
      </c>
      <c r="BU139" s="5">
        <f t="shared" si="28"/>
        <v>548469.72916517826</v>
      </c>
      <c r="BV139" s="150"/>
      <c r="BW139" s="2">
        <v>134</v>
      </c>
      <c r="BX139" s="118">
        <v>48914</v>
      </c>
      <c r="BY139" s="5">
        <f t="shared" si="56"/>
        <v>501565.86602437496</v>
      </c>
      <c r="BZ139" s="5">
        <f t="shared" si="57"/>
        <v>3991.8149710750954</v>
      </c>
      <c r="CA139" s="5">
        <f t="shared" si="29"/>
        <v>1066.0140859329081</v>
      </c>
      <c r="CB139" s="35">
        <f t="shared" si="30"/>
        <v>2.5504464912237922E-2</v>
      </c>
      <c r="CC139" s="5">
        <f t="shared" si="31"/>
        <v>2925.8008851421873</v>
      </c>
      <c r="CD139" s="35">
        <f t="shared" si="32"/>
        <v>7.0000000000000007E-2</v>
      </c>
      <c r="CE139" s="5">
        <f t="shared" si="58"/>
        <v>99500.148061558066</v>
      </c>
      <c r="CF139" s="5">
        <f t="shared" si="59"/>
        <v>435403.05806250463</v>
      </c>
      <c r="CG139" s="5">
        <f t="shared" si="33"/>
        <v>500499.85193844204</v>
      </c>
      <c r="CH139" s="5">
        <f t="shared" si="34"/>
        <v>534903.20612406265</v>
      </c>
    </row>
    <row r="140" spans="9:86" ht="14.25" customHeight="1">
      <c r="I140" s="150"/>
      <c r="J140" s="2">
        <v>135</v>
      </c>
      <c r="K140" s="118">
        <v>48945</v>
      </c>
      <c r="L140" s="5">
        <f t="shared" si="35"/>
        <v>516272.10068126366</v>
      </c>
      <c r="M140" s="5">
        <f t="shared" si="0"/>
        <v>4507.5996243055524</v>
      </c>
      <c r="N140" s="5">
        <f t="shared" si="1"/>
        <v>958.22893212186455</v>
      </c>
      <c r="O140" s="35">
        <f t="shared" si="2"/>
        <v>2.227264880339036E-2</v>
      </c>
      <c r="P140" s="5">
        <f t="shared" si="3"/>
        <v>3549.3706921836879</v>
      </c>
      <c r="Q140" s="35">
        <f t="shared" si="4"/>
        <v>8.2500000000000004E-2</v>
      </c>
      <c r="R140" s="5">
        <f t="shared" si="36"/>
        <v>84686.128250857582</v>
      </c>
      <c r="S140" s="5">
        <f t="shared" si="37"/>
        <v>523839.8210303919</v>
      </c>
      <c r="T140" s="5">
        <f t="shared" si="38"/>
        <v>515313.87174914178</v>
      </c>
      <c r="U140" s="5">
        <f t="shared" si="39"/>
        <v>608525.94928124943</v>
      </c>
      <c r="V140" s="150"/>
      <c r="W140" s="2">
        <v>135</v>
      </c>
      <c r="X140" s="118">
        <v>48945</v>
      </c>
      <c r="Y140" s="5">
        <f t="shared" si="40"/>
        <v>513280.99146459065</v>
      </c>
      <c r="Z140" s="5">
        <f t="shared" si="41"/>
        <v>4402.5874432762648</v>
      </c>
      <c r="AA140" s="5">
        <f t="shared" si="5"/>
        <v>980.7141668456602</v>
      </c>
      <c r="AB140" s="35">
        <f t="shared" si="6"/>
        <v>2.292812357723906E-2</v>
      </c>
      <c r="AC140" s="5">
        <f t="shared" si="7"/>
        <v>3421.8732764306046</v>
      </c>
      <c r="AD140" s="35">
        <f t="shared" si="8"/>
        <v>0.08</v>
      </c>
      <c r="AE140" s="5">
        <f t="shared" si="42"/>
        <v>87699.722702254818</v>
      </c>
      <c r="AF140" s="5">
        <f t="shared" si="43"/>
        <v>506649.58214004105</v>
      </c>
      <c r="AG140" s="5">
        <f t="shared" si="9"/>
        <v>512300.27729774499</v>
      </c>
      <c r="AH140" s="5">
        <f t="shared" si="10"/>
        <v>594349.30484229582</v>
      </c>
      <c r="AI140" s="150"/>
      <c r="AJ140" s="2">
        <v>135</v>
      </c>
      <c r="AK140" s="118">
        <v>48945</v>
      </c>
      <c r="AL140" s="5">
        <f t="shared" si="44"/>
        <v>510208.74224352546</v>
      </c>
      <c r="AM140" s="5">
        <f t="shared" si="45"/>
        <v>4298.4734733542682</v>
      </c>
      <c r="AN140" s="5">
        <f t="shared" si="11"/>
        <v>1003.3753463648331</v>
      </c>
      <c r="AO140" s="35">
        <f t="shared" si="12"/>
        <v>2.3599172572842744E-2</v>
      </c>
      <c r="AP140" s="5">
        <f t="shared" si="13"/>
        <v>3295.0981269894351</v>
      </c>
      <c r="AQ140" s="35">
        <f t="shared" si="14"/>
        <v>7.7499999999999999E-2</v>
      </c>
      <c r="AR140" s="5">
        <f t="shared" si="46"/>
        <v>90794.633102839434</v>
      </c>
      <c r="AS140" s="5">
        <f t="shared" si="47"/>
        <v>489499.28579998709</v>
      </c>
      <c r="AT140" s="5">
        <f t="shared" si="15"/>
        <v>509205.36689716059</v>
      </c>
      <c r="AU140" s="5">
        <f t="shared" si="16"/>
        <v>580293.9189028265</v>
      </c>
      <c r="AV140" s="150"/>
      <c r="AW140" s="2">
        <v>135</v>
      </c>
      <c r="AX140" s="118">
        <v>48945</v>
      </c>
      <c r="AY140" s="5">
        <f t="shared" si="48"/>
        <v>507054.77192206786</v>
      </c>
      <c r="AZ140" s="5">
        <f t="shared" si="49"/>
        <v>4195.2870513166654</v>
      </c>
      <c r="BA140" s="5">
        <f t="shared" si="17"/>
        <v>1026.1947268037416</v>
      </c>
      <c r="BB140" s="35">
        <f t="shared" si="18"/>
        <v>2.4286008935416468E-2</v>
      </c>
      <c r="BC140" s="5">
        <f t="shared" si="19"/>
        <v>3169.0923245129238</v>
      </c>
      <c r="BD140" s="35">
        <f t="shared" si="20"/>
        <v>7.4999999999999997E-2</v>
      </c>
      <c r="BE140" s="5">
        <f t="shared" si="50"/>
        <v>93971.422804736023</v>
      </c>
      <c r="BF140" s="5">
        <f t="shared" si="51"/>
        <v>472392.32912301377</v>
      </c>
      <c r="BG140" s="5">
        <f t="shared" si="21"/>
        <v>506028.57719526411</v>
      </c>
      <c r="BH140" s="5">
        <f t="shared" si="22"/>
        <v>566363.75192774984</v>
      </c>
      <c r="BI140" s="150"/>
      <c r="BJ140" s="2">
        <v>135</v>
      </c>
      <c r="BK140" s="118">
        <v>48945</v>
      </c>
      <c r="BL140" s="5">
        <f t="shared" si="52"/>
        <v>503818.59996578132</v>
      </c>
      <c r="BM140" s="5">
        <f t="shared" si="53"/>
        <v>4093.0576803371496</v>
      </c>
      <c r="BN140" s="5">
        <f t="shared" si="23"/>
        <v>1049.1536388772206</v>
      </c>
      <c r="BO140" s="35">
        <f t="shared" si="24"/>
        <v>2.4988842546467584E-2</v>
      </c>
      <c r="BP140" s="5">
        <f t="shared" si="25"/>
        <v>3043.904041459929</v>
      </c>
      <c r="BQ140" s="35">
        <f t="shared" si="26"/>
        <v>7.2499999999999995E-2</v>
      </c>
      <c r="BR140" s="5">
        <f t="shared" si="54"/>
        <v>97230.553673096321</v>
      </c>
      <c r="BS140" s="5">
        <f t="shared" si="55"/>
        <v>455332.23317241907</v>
      </c>
      <c r="BT140" s="5">
        <f t="shared" si="27"/>
        <v>502769.44632690412</v>
      </c>
      <c r="BU140" s="5">
        <f t="shared" si="28"/>
        <v>552562.78684551537</v>
      </c>
      <c r="BV140" s="150"/>
      <c r="BW140" s="2">
        <v>135</v>
      </c>
      <c r="BX140" s="118">
        <v>48945</v>
      </c>
      <c r="BY140" s="5">
        <f t="shared" si="56"/>
        <v>500499.85193844204</v>
      </c>
      <c r="BZ140" s="5">
        <f t="shared" si="57"/>
        <v>3991.8149710750954</v>
      </c>
      <c r="CA140" s="5">
        <f t="shared" si="29"/>
        <v>1072.2325014341832</v>
      </c>
      <c r="CB140" s="35">
        <f t="shared" si="30"/>
        <v>2.5707879767350506E-2</v>
      </c>
      <c r="CC140" s="5">
        <f t="shared" si="31"/>
        <v>2919.5824696409122</v>
      </c>
      <c r="CD140" s="35">
        <f t="shared" si="32"/>
        <v>7.0000000000000007E-2</v>
      </c>
      <c r="CE140" s="5">
        <f t="shared" si="58"/>
        <v>100572.38056299224</v>
      </c>
      <c r="CF140" s="5">
        <f t="shared" si="59"/>
        <v>438322.64053214557</v>
      </c>
      <c r="CG140" s="5">
        <f t="shared" si="33"/>
        <v>499427.61943700787</v>
      </c>
      <c r="CH140" s="5">
        <f t="shared" si="34"/>
        <v>538895.02109513781</v>
      </c>
    </row>
    <row r="141" spans="9:86" ht="14.25" customHeight="1">
      <c r="I141" s="150"/>
      <c r="J141" s="2">
        <v>136</v>
      </c>
      <c r="K141" s="118">
        <v>48976</v>
      </c>
      <c r="L141" s="5">
        <f t="shared" si="35"/>
        <v>515313.87174914178</v>
      </c>
      <c r="M141" s="5">
        <f t="shared" si="0"/>
        <v>4507.5996243055524</v>
      </c>
      <c r="N141" s="5">
        <f t="shared" si="1"/>
        <v>964.81675603020267</v>
      </c>
      <c r="O141" s="35">
        <f t="shared" si="2"/>
        <v>2.2467474110610751E-2</v>
      </c>
      <c r="P141" s="5">
        <f t="shared" si="3"/>
        <v>3542.7828682753498</v>
      </c>
      <c r="Q141" s="35">
        <f t="shared" si="4"/>
        <v>8.2500000000000004E-2</v>
      </c>
      <c r="R141" s="5">
        <f t="shared" si="36"/>
        <v>85650.945006887778</v>
      </c>
      <c r="S141" s="5">
        <f t="shared" si="37"/>
        <v>527382.60389866726</v>
      </c>
      <c r="T141" s="5">
        <f t="shared" si="38"/>
        <v>514349.05499311158</v>
      </c>
      <c r="U141" s="5">
        <f t="shared" si="39"/>
        <v>613033.54890555504</v>
      </c>
      <c r="V141" s="150"/>
      <c r="W141" s="2">
        <v>136</v>
      </c>
      <c r="X141" s="118">
        <v>48976</v>
      </c>
      <c r="Y141" s="5">
        <f t="shared" si="40"/>
        <v>512300.27729774499</v>
      </c>
      <c r="Z141" s="5">
        <f t="shared" si="41"/>
        <v>4402.5874432762648</v>
      </c>
      <c r="AA141" s="5">
        <f t="shared" si="5"/>
        <v>987.25226129129805</v>
      </c>
      <c r="AB141" s="35">
        <f t="shared" si="6"/>
        <v>2.3125162449619711E-2</v>
      </c>
      <c r="AC141" s="5">
        <f t="shared" si="7"/>
        <v>3415.3351819849668</v>
      </c>
      <c r="AD141" s="35">
        <f t="shared" si="8"/>
        <v>0.08</v>
      </c>
      <c r="AE141" s="5">
        <f t="shared" si="42"/>
        <v>88686.974963546119</v>
      </c>
      <c r="AF141" s="5">
        <f t="shared" si="43"/>
        <v>510064.91732202604</v>
      </c>
      <c r="AG141" s="5">
        <f t="shared" si="9"/>
        <v>511313.02503645368</v>
      </c>
      <c r="AH141" s="5">
        <f t="shared" si="10"/>
        <v>598751.89228557213</v>
      </c>
      <c r="AI141" s="150"/>
      <c r="AJ141" s="2">
        <v>136</v>
      </c>
      <c r="AK141" s="118">
        <v>48976</v>
      </c>
      <c r="AL141" s="5">
        <f t="shared" si="44"/>
        <v>509205.36689716059</v>
      </c>
      <c r="AM141" s="5">
        <f t="shared" si="45"/>
        <v>4298.4734733542682</v>
      </c>
      <c r="AN141" s="5">
        <f t="shared" si="11"/>
        <v>1009.855478810106</v>
      </c>
      <c r="AO141" s="35">
        <f t="shared" si="12"/>
        <v>2.3798385746725024E-2</v>
      </c>
      <c r="AP141" s="5">
        <f t="shared" si="13"/>
        <v>3288.6179945441622</v>
      </c>
      <c r="AQ141" s="35">
        <f t="shared" si="14"/>
        <v>7.7499999999999999E-2</v>
      </c>
      <c r="AR141" s="5">
        <f t="shared" si="46"/>
        <v>91804.488581649537</v>
      </c>
      <c r="AS141" s="5">
        <f t="shared" si="47"/>
        <v>492787.90379453124</v>
      </c>
      <c r="AT141" s="5">
        <f t="shared" si="15"/>
        <v>508195.51141835051</v>
      </c>
      <c r="AU141" s="5">
        <f t="shared" si="16"/>
        <v>584592.39237618074</v>
      </c>
      <c r="AV141" s="150"/>
      <c r="AW141" s="2">
        <v>136</v>
      </c>
      <c r="AX141" s="118">
        <v>48976</v>
      </c>
      <c r="AY141" s="5">
        <f t="shared" si="48"/>
        <v>506028.57719526411</v>
      </c>
      <c r="AZ141" s="5">
        <f t="shared" si="49"/>
        <v>4195.2870513166654</v>
      </c>
      <c r="BA141" s="5">
        <f t="shared" si="17"/>
        <v>1032.6084438462649</v>
      </c>
      <c r="BB141" s="35">
        <f t="shared" si="18"/>
        <v>2.4487354834455681E-2</v>
      </c>
      <c r="BC141" s="5">
        <f t="shared" si="19"/>
        <v>3162.6786074704005</v>
      </c>
      <c r="BD141" s="35">
        <f t="shared" si="20"/>
        <v>7.4999999999999997E-2</v>
      </c>
      <c r="BE141" s="5">
        <f t="shared" si="50"/>
        <v>95004.031248582294</v>
      </c>
      <c r="BF141" s="5">
        <f t="shared" si="51"/>
        <v>475555.00773048418</v>
      </c>
      <c r="BG141" s="5">
        <f t="shared" si="21"/>
        <v>504995.96875141782</v>
      </c>
      <c r="BH141" s="5">
        <f t="shared" si="22"/>
        <v>570559.03897906654</v>
      </c>
      <c r="BI141" s="150"/>
      <c r="BJ141" s="2">
        <v>136</v>
      </c>
      <c r="BK141" s="118">
        <v>48976</v>
      </c>
      <c r="BL141" s="5">
        <f t="shared" si="52"/>
        <v>502769.44632690412</v>
      </c>
      <c r="BM141" s="5">
        <f t="shared" si="53"/>
        <v>4093.0576803371496</v>
      </c>
      <c r="BN141" s="5">
        <f t="shared" si="23"/>
        <v>1055.4922754454374</v>
      </c>
      <c r="BO141" s="35">
        <f t="shared" si="24"/>
        <v>2.5192277291070285E-2</v>
      </c>
      <c r="BP141" s="5">
        <f t="shared" si="25"/>
        <v>3037.5654048917122</v>
      </c>
      <c r="BQ141" s="35">
        <f t="shared" si="26"/>
        <v>7.2499999999999995E-2</v>
      </c>
      <c r="BR141" s="5">
        <f t="shared" si="54"/>
        <v>98286.045948541752</v>
      </c>
      <c r="BS141" s="5">
        <f t="shared" si="55"/>
        <v>458369.79857731081</v>
      </c>
      <c r="BT141" s="5">
        <f t="shared" si="27"/>
        <v>501713.95405145868</v>
      </c>
      <c r="BU141" s="5">
        <f t="shared" si="28"/>
        <v>556655.84452585259</v>
      </c>
      <c r="BV141" s="150"/>
      <c r="BW141" s="2">
        <v>136</v>
      </c>
      <c r="BX141" s="118">
        <v>48976</v>
      </c>
      <c r="BY141" s="5">
        <f t="shared" si="56"/>
        <v>499427.61943700787</v>
      </c>
      <c r="BZ141" s="5">
        <f t="shared" si="57"/>
        <v>3991.8149710750954</v>
      </c>
      <c r="CA141" s="5">
        <f t="shared" si="29"/>
        <v>1078.4871910258826</v>
      </c>
      <c r="CB141" s="35">
        <f t="shared" si="30"/>
        <v>2.5913357188574404E-2</v>
      </c>
      <c r="CC141" s="5">
        <f t="shared" si="31"/>
        <v>2913.3277800492128</v>
      </c>
      <c r="CD141" s="35">
        <f t="shared" si="32"/>
        <v>7.0000000000000007E-2</v>
      </c>
      <c r="CE141" s="5">
        <f t="shared" si="58"/>
        <v>101650.86775401812</v>
      </c>
      <c r="CF141" s="5">
        <f t="shared" si="59"/>
        <v>441235.9683121948</v>
      </c>
      <c r="CG141" s="5">
        <f t="shared" si="33"/>
        <v>498349.13224598201</v>
      </c>
      <c r="CH141" s="5">
        <f t="shared" si="34"/>
        <v>542886.83606621297</v>
      </c>
    </row>
    <row r="142" spans="9:86" ht="14.25" customHeight="1">
      <c r="I142" s="150"/>
      <c r="J142" s="2">
        <v>137</v>
      </c>
      <c r="K142" s="118">
        <v>49004</v>
      </c>
      <c r="L142" s="5">
        <f t="shared" si="35"/>
        <v>514349.05499311158</v>
      </c>
      <c r="M142" s="5">
        <f t="shared" si="0"/>
        <v>4507.5996243055524</v>
      </c>
      <c r="N142" s="5">
        <f t="shared" si="1"/>
        <v>971.44987122791008</v>
      </c>
      <c r="O142" s="35">
        <f t="shared" si="2"/>
        <v>2.2664372261539476E-2</v>
      </c>
      <c r="P142" s="5">
        <f t="shared" si="3"/>
        <v>3536.1497530776423</v>
      </c>
      <c r="Q142" s="35">
        <f t="shared" si="4"/>
        <v>8.2500000000000004E-2</v>
      </c>
      <c r="R142" s="5">
        <f t="shared" si="36"/>
        <v>86622.394878115694</v>
      </c>
      <c r="S142" s="5">
        <f t="shared" si="37"/>
        <v>530918.75365174492</v>
      </c>
      <c r="T142" s="5">
        <f t="shared" si="38"/>
        <v>513377.60512188368</v>
      </c>
      <c r="U142" s="5">
        <f t="shared" si="39"/>
        <v>617541.14852986066</v>
      </c>
      <c r="V142" s="150"/>
      <c r="W142" s="2">
        <v>137</v>
      </c>
      <c r="X142" s="118">
        <v>49004</v>
      </c>
      <c r="Y142" s="5">
        <f t="shared" si="40"/>
        <v>511313.02503645368</v>
      </c>
      <c r="Z142" s="5">
        <f t="shared" si="41"/>
        <v>4402.5874432762648</v>
      </c>
      <c r="AA142" s="5">
        <f t="shared" si="5"/>
        <v>993.8339430332403</v>
      </c>
      <c r="AB142" s="35">
        <f t="shared" si="6"/>
        <v>2.3324278343092527E-2</v>
      </c>
      <c r="AC142" s="5">
        <f t="shared" si="7"/>
        <v>3408.7535002430245</v>
      </c>
      <c r="AD142" s="35">
        <f t="shared" si="8"/>
        <v>0.08</v>
      </c>
      <c r="AE142" s="5">
        <f t="shared" si="42"/>
        <v>89680.808906579361</v>
      </c>
      <c r="AF142" s="5">
        <f t="shared" si="43"/>
        <v>513473.67082226905</v>
      </c>
      <c r="AG142" s="5">
        <f t="shared" si="9"/>
        <v>510319.19109342044</v>
      </c>
      <c r="AH142" s="5">
        <f t="shared" si="10"/>
        <v>603154.47972884844</v>
      </c>
      <c r="AI142" s="150"/>
      <c r="AJ142" s="2">
        <v>137</v>
      </c>
      <c r="AK142" s="118">
        <v>49004</v>
      </c>
      <c r="AL142" s="5">
        <f t="shared" si="44"/>
        <v>508195.51141835051</v>
      </c>
      <c r="AM142" s="5">
        <f t="shared" si="45"/>
        <v>4298.4734733542682</v>
      </c>
      <c r="AN142" s="5">
        <f t="shared" si="11"/>
        <v>1016.3774621107545</v>
      </c>
      <c r="AO142" s="35">
        <f t="shared" si="12"/>
        <v>2.3999679791128214E-2</v>
      </c>
      <c r="AP142" s="5">
        <f t="shared" si="13"/>
        <v>3282.0960112435137</v>
      </c>
      <c r="AQ142" s="35">
        <f t="shared" si="14"/>
        <v>7.7499999999999999E-2</v>
      </c>
      <c r="AR142" s="5">
        <f t="shared" si="46"/>
        <v>92820.866043760296</v>
      </c>
      <c r="AS142" s="5">
        <f t="shared" si="47"/>
        <v>496069.99980577477</v>
      </c>
      <c r="AT142" s="5">
        <f t="shared" si="15"/>
        <v>507179.13395623973</v>
      </c>
      <c r="AU142" s="5">
        <f t="shared" si="16"/>
        <v>588890.8658495351</v>
      </c>
      <c r="AV142" s="150"/>
      <c r="AW142" s="2">
        <v>137</v>
      </c>
      <c r="AX142" s="118">
        <v>49004</v>
      </c>
      <c r="AY142" s="5">
        <f t="shared" si="48"/>
        <v>504995.96875141782</v>
      </c>
      <c r="AZ142" s="5">
        <f t="shared" si="49"/>
        <v>4195.2870513166654</v>
      </c>
      <c r="BA142" s="5">
        <f t="shared" si="17"/>
        <v>1039.0622466203044</v>
      </c>
      <c r="BB142" s="35">
        <f t="shared" si="18"/>
        <v>2.4690785136903422E-2</v>
      </c>
      <c r="BC142" s="5">
        <f t="shared" si="19"/>
        <v>3156.2248046963609</v>
      </c>
      <c r="BD142" s="35">
        <f t="shared" si="20"/>
        <v>7.4999999999999997E-2</v>
      </c>
      <c r="BE142" s="5">
        <f t="shared" si="50"/>
        <v>96043.0934952026</v>
      </c>
      <c r="BF142" s="5">
        <f t="shared" si="51"/>
        <v>478711.23253518052</v>
      </c>
      <c r="BG142" s="5">
        <f t="shared" si="21"/>
        <v>503956.90650479752</v>
      </c>
      <c r="BH142" s="5">
        <f t="shared" si="22"/>
        <v>574754.32603038312</v>
      </c>
      <c r="BI142" s="150"/>
      <c r="BJ142" s="2">
        <v>137</v>
      </c>
      <c r="BK142" s="118">
        <v>49004</v>
      </c>
      <c r="BL142" s="5">
        <f t="shared" si="52"/>
        <v>501713.95405145868</v>
      </c>
      <c r="BM142" s="5">
        <f t="shared" si="53"/>
        <v>4093.0576803371496</v>
      </c>
      <c r="BN142" s="5">
        <f t="shared" si="23"/>
        <v>1061.8692079429202</v>
      </c>
      <c r="BO142" s="35">
        <f t="shared" si="24"/>
        <v>2.5397799667354087E-2</v>
      </c>
      <c r="BP142" s="5">
        <f t="shared" si="25"/>
        <v>3031.1884723942294</v>
      </c>
      <c r="BQ142" s="35">
        <f t="shared" si="26"/>
        <v>7.2499999999999995E-2</v>
      </c>
      <c r="BR142" s="5">
        <f t="shared" si="54"/>
        <v>99347.915156484669</v>
      </c>
      <c r="BS142" s="5">
        <f t="shared" si="55"/>
        <v>461400.98704970506</v>
      </c>
      <c r="BT142" s="5">
        <f t="shared" si="27"/>
        <v>500652.08484351577</v>
      </c>
      <c r="BU142" s="5">
        <f t="shared" si="28"/>
        <v>560748.9022061897</v>
      </c>
      <c r="BV142" s="150"/>
      <c r="BW142" s="2">
        <v>137</v>
      </c>
      <c r="BX142" s="118">
        <v>49004</v>
      </c>
      <c r="BY142" s="5">
        <f t="shared" si="56"/>
        <v>498349.13224598201</v>
      </c>
      <c r="BZ142" s="5">
        <f t="shared" si="57"/>
        <v>3991.8149710750954</v>
      </c>
      <c r="CA142" s="5">
        <f t="shared" si="29"/>
        <v>1084.7783663068667</v>
      </c>
      <c r="CB142" s="35">
        <f t="shared" si="30"/>
        <v>2.6120925177526188E-2</v>
      </c>
      <c r="CC142" s="5">
        <f t="shared" si="31"/>
        <v>2907.0366047682287</v>
      </c>
      <c r="CD142" s="35">
        <f t="shared" si="32"/>
        <v>7.0000000000000007E-2</v>
      </c>
      <c r="CE142" s="5">
        <f t="shared" si="58"/>
        <v>102735.64612032499</v>
      </c>
      <c r="CF142" s="5">
        <f t="shared" si="59"/>
        <v>444143.00491696305</v>
      </c>
      <c r="CG142" s="5">
        <f t="shared" si="33"/>
        <v>497264.35387967515</v>
      </c>
      <c r="CH142" s="5">
        <f t="shared" si="34"/>
        <v>546878.65103728801</v>
      </c>
    </row>
    <row r="143" spans="9:86" ht="14.25" customHeight="1">
      <c r="I143" s="150"/>
      <c r="J143" s="2">
        <v>138</v>
      </c>
      <c r="K143" s="118">
        <v>49035</v>
      </c>
      <c r="L143" s="5">
        <f t="shared" si="35"/>
        <v>513377.60512188368</v>
      </c>
      <c r="M143" s="5">
        <f t="shared" si="0"/>
        <v>4507.5996243055524</v>
      </c>
      <c r="N143" s="5">
        <f t="shared" si="1"/>
        <v>978.12858909260194</v>
      </c>
      <c r="O143" s="35">
        <f t="shared" si="2"/>
        <v>2.2863371818341298E-2</v>
      </c>
      <c r="P143" s="5">
        <f t="shared" si="3"/>
        <v>3529.4710352129505</v>
      </c>
      <c r="Q143" s="35">
        <f t="shared" si="4"/>
        <v>8.2500000000000004E-2</v>
      </c>
      <c r="R143" s="5">
        <f t="shared" si="36"/>
        <v>87600.523467208302</v>
      </c>
      <c r="S143" s="5">
        <f t="shared" si="37"/>
        <v>534448.2246869579</v>
      </c>
      <c r="T143" s="5">
        <f t="shared" si="38"/>
        <v>512399.4765327911</v>
      </c>
      <c r="U143" s="5">
        <f t="shared" si="39"/>
        <v>622048.74815416615</v>
      </c>
      <c r="V143" s="150"/>
      <c r="W143" s="2">
        <v>138</v>
      </c>
      <c r="X143" s="118">
        <v>49035</v>
      </c>
      <c r="Y143" s="5">
        <f t="shared" si="40"/>
        <v>510319.19109342044</v>
      </c>
      <c r="Z143" s="5">
        <f t="shared" si="41"/>
        <v>4402.5874432762648</v>
      </c>
      <c r="AA143" s="5">
        <f t="shared" si="5"/>
        <v>1000.4595026534616</v>
      </c>
      <c r="AB143" s="35">
        <f t="shared" si="6"/>
        <v>2.352549980751905E-2</v>
      </c>
      <c r="AC143" s="5">
        <f t="shared" si="7"/>
        <v>3402.1279406228032</v>
      </c>
      <c r="AD143" s="35">
        <f t="shared" si="8"/>
        <v>0.08</v>
      </c>
      <c r="AE143" s="5">
        <f t="shared" si="42"/>
        <v>90681.268409232827</v>
      </c>
      <c r="AF143" s="5">
        <f t="shared" si="43"/>
        <v>516875.79876289185</v>
      </c>
      <c r="AG143" s="5">
        <f t="shared" si="9"/>
        <v>509318.73159076698</v>
      </c>
      <c r="AH143" s="5">
        <f t="shared" si="10"/>
        <v>607557.06717212463</v>
      </c>
      <c r="AI143" s="150"/>
      <c r="AJ143" s="2">
        <v>138</v>
      </c>
      <c r="AK143" s="118">
        <v>49035</v>
      </c>
      <c r="AL143" s="5">
        <f t="shared" si="44"/>
        <v>507179.13395623973</v>
      </c>
      <c r="AM143" s="5">
        <f t="shared" si="45"/>
        <v>4298.4734733542682</v>
      </c>
      <c r="AN143" s="5">
        <f t="shared" si="11"/>
        <v>1022.9415665535535</v>
      </c>
      <c r="AO143" s="35">
        <f t="shared" si="12"/>
        <v>2.4203083243763288E-2</v>
      </c>
      <c r="AP143" s="5">
        <f t="shared" si="13"/>
        <v>3275.5319068007148</v>
      </c>
      <c r="AQ143" s="35">
        <f t="shared" si="14"/>
        <v>7.7499999999999999E-2</v>
      </c>
      <c r="AR143" s="5">
        <f t="shared" si="46"/>
        <v>93843.807610313845</v>
      </c>
      <c r="AS143" s="5">
        <f t="shared" si="47"/>
        <v>499345.53171257547</v>
      </c>
      <c r="AT143" s="5">
        <f t="shared" si="15"/>
        <v>506156.19238968618</v>
      </c>
      <c r="AU143" s="5">
        <f t="shared" si="16"/>
        <v>593189.33932288934</v>
      </c>
      <c r="AV143" s="150"/>
      <c r="AW143" s="2">
        <v>138</v>
      </c>
      <c r="AX143" s="118">
        <v>49035</v>
      </c>
      <c r="AY143" s="5">
        <f t="shared" si="48"/>
        <v>503956.90650479752</v>
      </c>
      <c r="AZ143" s="5">
        <f t="shared" si="49"/>
        <v>4195.2870513166654</v>
      </c>
      <c r="BA143" s="5">
        <f t="shared" si="17"/>
        <v>1045.5563856616814</v>
      </c>
      <c r="BB143" s="35">
        <f t="shared" si="18"/>
        <v>2.4896328368546203E-2</v>
      </c>
      <c r="BC143" s="5">
        <f t="shared" si="19"/>
        <v>3149.730665654984</v>
      </c>
      <c r="BD143" s="35">
        <f t="shared" si="20"/>
        <v>7.4999999999999997E-2</v>
      </c>
      <c r="BE143" s="5">
        <f t="shared" si="50"/>
        <v>97088.649880864279</v>
      </c>
      <c r="BF143" s="5">
        <f t="shared" si="51"/>
        <v>481860.96320083551</v>
      </c>
      <c r="BG143" s="5">
        <f t="shared" si="21"/>
        <v>502911.35011913581</v>
      </c>
      <c r="BH143" s="5">
        <f t="shared" si="22"/>
        <v>578949.61308169982</v>
      </c>
      <c r="BI143" s="150"/>
      <c r="BJ143" s="2">
        <v>138</v>
      </c>
      <c r="BK143" s="118">
        <v>49035</v>
      </c>
      <c r="BL143" s="5">
        <f t="shared" si="52"/>
        <v>500652.08484351577</v>
      </c>
      <c r="BM143" s="5">
        <f t="shared" si="53"/>
        <v>4093.0576803371496</v>
      </c>
      <c r="BN143" s="5">
        <f t="shared" si="23"/>
        <v>1068.2846677409084</v>
      </c>
      <c r="BO143" s="35">
        <f t="shared" si="24"/>
        <v>2.5605438189471932E-2</v>
      </c>
      <c r="BP143" s="5">
        <f t="shared" si="25"/>
        <v>3024.7730125962412</v>
      </c>
      <c r="BQ143" s="35">
        <f t="shared" si="26"/>
        <v>7.2499999999999995E-2</v>
      </c>
      <c r="BR143" s="5">
        <f t="shared" si="54"/>
        <v>100416.19982422558</v>
      </c>
      <c r="BS143" s="5">
        <f t="shared" si="55"/>
        <v>464425.7600623013</v>
      </c>
      <c r="BT143" s="5">
        <f t="shared" si="27"/>
        <v>499583.80017577484</v>
      </c>
      <c r="BU143" s="5">
        <f t="shared" si="28"/>
        <v>564841.95988652692</v>
      </c>
      <c r="BV143" s="150"/>
      <c r="BW143" s="2">
        <v>138</v>
      </c>
      <c r="BX143" s="118">
        <v>49035</v>
      </c>
      <c r="BY143" s="5">
        <f t="shared" si="56"/>
        <v>497264.35387967515</v>
      </c>
      <c r="BZ143" s="5">
        <f t="shared" si="57"/>
        <v>3991.8149710750954</v>
      </c>
      <c r="CA143" s="5">
        <f t="shared" si="29"/>
        <v>1091.1062401103236</v>
      </c>
      <c r="CB143" s="35">
        <f t="shared" si="30"/>
        <v>2.6330612237072015E-2</v>
      </c>
      <c r="CC143" s="5">
        <f t="shared" si="31"/>
        <v>2900.7087309647718</v>
      </c>
      <c r="CD143" s="35">
        <f t="shared" si="32"/>
        <v>7.0000000000000007E-2</v>
      </c>
      <c r="CE143" s="5">
        <f t="shared" si="58"/>
        <v>103826.75236043532</v>
      </c>
      <c r="CF143" s="5">
        <f t="shared" si="59"/>
        <v>447043.7136479278</v>
      </c>
      <c r="CG143" s="5">
        <f t="shared" si="33"/>
        <v>496173.24763956486</v>
      </c>
      <c r="CH143" s="5">
        <f t="shared" si="34"/>
        <v>550870.46600836306</v>
      </c>
    </row>
    <row r="144" spans="9:86" ht="14.25" customHeight="1">
      <c r="I144" s="150"/>
      <c r="J144" s="2">
        <v>139</v>
      </c>
      <c r="K144" s="118">
        <v>49065</v>
      </c>
      <c r="L144" s="5">
        <f t="shared" si="35"/>
        <v>512399.4765327911</v>
      </c>
      <c r="M144" s="5">
        <f t="shared" si="0"/>
        <v>4507.5996243055524</v>
      </c>
      <c r="N144" s="5">
        <f t="shared" si="1"/>
        <v>984.85322314261339</v>
      </c>
      <c r="O144" s="35">
        <f t="shared" si="2"/>
        <v>2.3064501856404709E-2</v>
      </c>
      <c r="P144" s="5">
        <f t="shared" si="3"/>
        <v>3522.746401162939</v>
      </c>
      <c r="Q144" s="35">
        <f t="shared" si="4"/>
        <v>8.2500000000000004E-2</v>
      </c>
      <c r="R144" s="5">
        <f t="shared" si="36"/>
        <v>88585.376690350909</v>
      </c>
      <c r="S144" s="5">
        <f t="shared" si="37"/>
        <v>537970.97108812083</v>
      </c>
      <c r="T144" s="5">
        <f t="shared" si="38"/>
        <v>511414.62330964848</v>
      </c>
      <c r="U144" s="5">
        <f t="shared" si="39"/>
        <v>626556.34777847177</v>
      </c>
      <c r="V144" s="150"/>
      <c r="W144" s="2">
        <v>139</v>
      </c>
      <c r="X144" s="118">
        <v>49065</v>
      </c>
      <c r="Y144" s="5">
        <f t="shared" si="40"/>
        <v>509318.73159076698</v>
      </c>
      <c r="Z144" s="5">
        <f t="shared" si="41"/>
        <v>4402.5874432762648</v>
      </c>
      <c r="AA144" s="5">
        <f t="shared" si="5"/>
        <v>1007.1292326711514</v>
      </c>
      <c r="AB144" s="35">
        <f t="shared" si="6"/>
        <v>2.3728855905822931E-2</v>
      </c>
      <c r="AC144" s="5">
        <f t="shared" si="7"/>
        <v>3395.4582106051134</v>
      </c>
      <c r="AD144" s="35">
        <f t="shared" si="8"/>
        <v>0.08</v>
      </c>
      <c r="AE144" s="5">
        <f t="shared" si="42"/>
        <v>91688.397641903983</v>
      </c>
      <c r="AF144" s="5">
        <f t="shared" si="43"/>
        <v>520271.25697349699</v>
      </c>
      <c r="AG144" s="5">
        <f t="shared" si="9"/>
        <v>508311.60235809581</v>
      </c>
      <c r="AH144" s="5">
        <f t="shared" si="10"/>
        <v>611959.65461540094</v>
      </c>
      <c r="AI144" s="150"/>
      <c r="AJ144" s="2">
        <v>139</v>
      </c>
      <c r="AK144" s="118">
        <v>49065</v>
      </c>
      <c r="AL144" s="5">
        <f t="shared" si="44"/>
        <v>506156.19238968618</v>
      </c>
      <c r="AM144" s="5">
        <f t="shared" si="45"/>
        <v>4298.4734733542682</v>
      </c>
      <c r="AN144" s="5">
        <f t="shared" si="11"/>
        <v>1029.5480641708782</v>
      </c>
      <c r="AO144" s="35">
        <f t="shared" si="12"/>
        <v>2.4408625155254118E-2</v>
      </c>
      <c r="AP144" s="5">
        <f t="shared" si="13"/>
        <v>3268.92540918339</v>
      </c>
      <c r="AQ144" s="35">
        <f t="shared" si="14"/>
        <v>7.7499999999999999E-2</v>
      </c>
      <c r="AR144" s="5">
        <f t="shared" si="46"/>
        <v>94873.355674484716</v>
      </c>
      <c r="AS144" s="5">
        <f t="shared" si="47"/>
        <v>502614.45712175884</v>
      </c>
      <c r="AT144" s="5">
        <f t="shared" si="15"/>
        <v>505126.64432551531</v>
      </c>
      <c r="AU144" s="5">
        <f t="shared" si="16"/>
        <v>597487.81279624358</v>
      </c>
      <c r="AV144" s="150"/>
      <c r="AW144" s="2">
        <v>139</v>
      </c>
      <c r="AX144" s="118">
        <v>49065</v>
      </c>
      <c r="AY144" s="5">
        <f t="shared" si="48"/>
        <v>502911.35011913581</v>
      </c>
      <c r="AZ144" s="5">
        <f t="shared" si="49"/>
        <v>4195.2870513166654</v>
      </c>
      <c r="BA144" s="5">
        <f t="shared" si="17"/>
        <v>1052.0911130720669</v>
      </c>
      <c r="BB144" s="35">
        <f t="shared" si="18"/>
        <v>2.5104013567945956E-2</v>
      </c>
      <c r="BC144" s="5">
        <f t="shared" si="19"/>
        <v>3143.1959382445984</v>
      </c>
      <c r="BD144" s="35">
        <f t="shared" si="20"/>
        <v>7.4999999999999997E-2</v>
      </c>
      <c r="BE144" s="5">
        <f t="shared" si="50"/>
        <v>98140.740993936342</v>
      </c>
      <c r="BF144" s="5">
        <f t="shared" si="51"/>
        <v>485004.15913908009</v>
      </c>
      <c r="BG144" s="5">
        <f t="shared" si="21"/>
        <v>501859.25900606374</v>
      </c>
      <c r="BH144" s="5">
        <f t="shared" si="22"/>
        <v>583144.9001330164</v>
      </c>
      <c r="BI144" s="150"/>
      <c r="BJ144" s="2">
        <v>139</v>
      </c>
      <c r="BK144" s="118">
        <v>49065</v>
      </c>
      <c r="BL144" s="5">
        <f t="shared" si="52"/>
        <v>499583.80017577484</v>
      </c>
      <c r="BM144" s="5">
        <f t="shared" si="53"/>
        <v>4093.0576803371496</v>
      </c>
      <c r="BN144" s="5">
        <f t="shared" si="23"/>
        <v>1074.7388876085101</v>
      </c>
      <c r="BO144" s="35">
        <f t="shared" si="24"/>
        <v>2.5815221884225342E-2</v>
      </c>
      <c r="BP144" s="5">
        <f t="shared" si="25"/>
        <v>3018.3187927286394</v>
      </c>
      <c r="BQ144" s="35">
        <f t="shared" si="26"/>
        <v>7.2499999999999995E-2</v>
      </c>
      <c r="BR144" s="5">
        <f t="shared" si="54"/>
        <v>101490.9387118341</v>
      </c>
      <c r="BS144" s="5">
        <f t="shared" si="55"/>
        <v>467444.07885502995</v>
      </c>
      <c r="BT144" s="5">
        <f t="shared" si="27"/>
        <v>498509.06128816633</v>
      </c>
      <c r="BU144" s="5">
        <f t="shared" si="28"/>
        <v>568935.01756686403</v>
      </c>
      <c r="BV144" s="150"/>
      <c r="BW144" s="2">
        <v>139</v>
      </c>
      <c r="BX144" s="118">
        <v>49065</v>
      </c>
      <c r="BY144" s="5">
        <f t="shared" si="56"/>
        <v>496173.24763956486</v>
      </c>
      <c r="BZ144" s="5">
        <f t="shared" si="57"/>
        <v>3991.8149710750954</v>
      </c>
      <c r="CA144" s="5">
        <f t="shared" si="29"/>
        <v>1097.471026510967</v>
      </c>
      <c r="CB144" s="35">
        <f t="shared" si="30"/>
        <v>2.6542447382609462E-2</v>
      </c>
      <c r="CC144" s="5">
        <f t="shared" si="31"/>
        <v>2894.3439445641284</v>
      </c>
      <c r="CD144" s="35">
        <f t="shared" si="32"/>
        <v>7.0000000000000007E-2</v>
      </c>
      <c r="CE144" s="5">
        <f t="shared" si="58"/>
        <v>104924.22338694628</v>
      </c>
      <c r="CF144" s="5">
        <f t="shared" si="59"/>
        <v>449938.05759249191</v>
      </c>
      <c r="CG144" s="5">
        <f t="shared" si="33"/>
        <v>495075.77661305387</v>
      </c>
      <c r="CH144" s="5">
        <f t="shared" si="34"/>
        <v>554862.28097943822</v>
      </c>
    </row>
    <row r="145" spans="9:86" ht="14.25" customHeight="1">
      <c r="I145" s="150"/>
      <c r="J145" s="2">
        <v>140</v>
      </c>
      <c r="K145" s="118">
        <v>49096</v>
      </c>
      <c r="L145" s="5">
        <f t="shared" si="35"/>
        <v>511414.62330964848</v>
      </c>
      <c r="M145" s="5">
        <f t="shared" si="0"/>
        <v>4507.5996243055524</v>
      </c>
      <c r="N145" s="5">
        <f t="shared" si="1"/>
        <v>991.62408905171924</v>
      </c>
      <c r="O145" s="35">
        <f t="shared" si="2"/>
        <v>2.3267791975936116E-2</v>
      </c>
      <c r="P145" s="5">
        <f t="shared" si="3"/>
        <v>3515.9755352538332</v>
      </c>
      <c r="Q145" s="35">
        <f t="shared" si="4"/>
        <v>8.2500000000000004E-2</v>
      </c>
      <c r="R145" s="5">
        <f t="shared" si="36"/>
        <v>89577.000779402631</v>
      </c>
      <c r="S145" s="5">
        <f t="shared" si="37"/>
        <v>541486.94662337471</v>
      </c>
      <c r="T145" s="5">
        <f t="shared" si="38"/>
        <v>510422.99922059674</v>
      </c>
      <c r="U145" s="5">
        <f t="shared" si="39"/>
        <v>631063.94740277738</v>
      </c>
      <c r="V145" s="150"/>
      <c r="W145" s="2">
        <v>140</v>
      </c>
      <c r="X145" s="118">
        <v>49096</v>
      </c>
      <c r="Y145" s="5">
        <f t="shared" si="40"/>
        <v>508311.60235809581</v>
      </c>
      <c r="Z145" s="5">
        <f t="shared" si="41"/>
        <v>4402.5874432762648</v>
      </c>
      <c r="AA145" s="5">
        <f t="shared" si="5"/>
        <v>1013.843427555626</v>
      </c>
      <c r="AB145" s="35">
        <f t="shared" si="6"/>
        <v>2.393437622558281E-2</v>
      </c>
      <c r="AC145" s="5">
        <f t="shared" si="7"/>
        <v>3388.7440157206388</v>
      </c>
      <c r="AD145" s="35">
        <f t="shared" si="8"/>
        <v>0.08</v>
      </c>
      <c r="AE145" s="5">
        <f t="shared" si="42"/>
        <v>92702.241069459604</v>
      </c>
      <c r="AF145" s="5">
        <f t="shared" si="43"/>
        <v>523660.0009892176</v>
      </c>
      <c r="AG145" s="5">
        <f t="shared" si="9"/>
        <v>507297.75893054018</v>
      </c>
      <c r="AH145" s="5">
        <f t="shared" si="10"/>
        <v>616362.24205867725</v>
      </c>
      <c r="AI145" s="150"/>
      <c r="AJ145" s="2">
        <v>140</v>
      </c>
      <c r="AK145" s="118">
        <v>49096</v>
      </c>
      <c r="AL145" s="5">
        <f t="shared" si="44"/>
        <v>505126.64432551531</v>
      </c>
      <c r="AM145" s="5">
        <f t="shared" si="45"/>
        <v>4298.4734733542682</v>
      </c>
      <c r="AN145" s="5">
        <f t="shared" si="11"/>
        <v>1036.197228751982</v>
      </c>
      <c r="AO145" s="35">
        <f t="shared" si="12"/>
        <v>2.4616335100729296E-2</v>
      </c>
      <c r="AP145" s="5">
        <f t="shared" si="13"/>
        <v>3262.2762446022862</v>
      </c>
      <c r="AQ145" s="35">
        <f t="shared" si="14"/>
        <v>7.7499999999999999E-2</v>
      </c>
      <c r="AR145" s="5">
        <f t="shared" si="46"/>
        <v>95909.552903236705</v>
      </c>
      <c r="AS145" s="5">
        <f t="shared" si="47"/>
        <v>505876.73336636112</v>
      </c>
      <c r="AT145" s="5">
        <f t="shared" si="15"/>
        <v>504090.44709676335</v>
      </c>
      <c r="AU145" s="5">
        <f t="shared" si="16"/>
        <v>601786.28626959783</v>
      </c>
      <c r="AV145" s="150"/>
      <c r="AW145" s="2">
        <v>140</v>
      </c>
      <c r="AX145" s="118">
        <v>49096</v>
      </c>
      <c r="AY145" s="5">
        <f t="shared" si="48"/>
        <v>501859.25900606374</v>
      </c>
      <c r="AZ145" s="5">
        <f t="shared" si="49"/>
        <v>4195.2870513166654</v>
      </c>
      <c r="BA145" s="5">
        <f t="shared" si="17"/>
        <v>1058.6666825287671</v>
      </c>
      <c r="BB145" s="35">
        <f t="shared" si="18"/>
        <v>2.5313870298030526E-2</v>
      </c>
      <c r="BC145" s="5">
        <f t="shared" si="19"/>
        <v>3136.6203687878983</v>
      </c>
      <c r="BD145" s="35">
        <f t="shared" si="20"/>
        <v>7.4999999999999997E-2</v>
      </c>
      <c r="BE145" s="5">
        <f t="shared" si="50"/>
        <v>99199.407676465111</v>
      </c>
      <c r="BF145" s="5">
        <f t="shared" si="51"/>
        <v>488140.77950786799</v>
      </c>
      <c r="BG145" s="5">
        <f t="shared" si="21"/>
        <v>500800.59232353501</v>
      </c>
      <c r="BH145" s="5">
        <f t="shared" si="22"/>
        <v>587340.1871843331</v>
      </c>
      <c r="BI145" s="150"/>
      <c r="BJ145" s="2">
        <v>140</v>
      </c>
      <c r="BK145" s="118">
        <v>49096</v>
      </c>
      <c r="BL145" s="5">
        <f t="shared" si="52"/>
        <v>498509.06128816633</v>
      </c>
      <c r="BM145" s="5">
        <f t="shared" si="53"/>
        <v>4093.0576803371496</v>
      </c>
      <c r="BN145" s="5">
        <f t="shared" si="23"/>
        <v>1081.2321017211448</v>
      </c>
      <c r="BO145" s="35">
        <f t="shared" si="24"/>
        <v>2.6027180302653677E-2</v>
      </c>
      <c r="BP145" s="5">
        <f t="shared" si="25"/>
        <v>3011.8255786160048</v>
      </c>
      <c r="BQ145" s="35">
        <f t="shared" si="26"/>
        <v>7.2499999999999995E-2</v>
      </c>
      <c r="BR145" s="5">
        <f t="shared" si="54"/>
        <v>102572.17081355525</v>
      </c>
      <c r="BS145" s="5">
        <f t="shared" si="55"/>
        <v>470455.90443364595</v>
      </c>
      <c r="BT145" s="5">
        <f t="shared" si="27"/>
        <v>497427.82918644516</v>
      </c>
      <c r="BU145" s="5">
        <f t="shared" si="28"/>
        <v>573028.07524720114</v>
      </c>
      <c r="BV145" s="150"/>
      <c r="BW145" s="2">
        <v>140</v>
      </c>
      <c r="BX145" s="118">
        <v>49096</v>
      </c>
      <c r="BY145" s="5">
        <f t="shared" si="56"/>
        <v>495075.77661305387</v>
      </c>
      <c r="BZ145" s="5">
        <f t="shared" si="57"/>
        <v>3991.8149710750954</v>
      </c>
      <c r="CA145" s="5">
        <f t="shared" si="29"/>
        <v>1103.8729408322811</v>
      </c>
      <c r="CB145" s="35">
        <f t="shared" si="30"/>
        <v>2.6756460153655792E-2</v>
      </c>
      <c r="CC145" s="5">
        <f t="shared" si="31"/>
        <v>2887.9420302428143</v>
      </c>
      <c r="CD145" s="35">
        <f t="shared" si="32"/>
        <v>7.0000000000000007E-2</v>
      </c>
      <c r="CE145" s="5">
        <f t="shared" si="58"/>
        <v>106028.09632777856</v>
      </c>
      <c r="CF145" s="5">
        <f t="shared" si="59"/>
        <v>452825.99962273473</v>
      </c>
      <c r="CG145" s="5">
        <f t="shared" si="33"/>
        <v>493971.90367222158</v>
      </c>
      <c r="CH145" s="5">
        <f t="shared" si="34"/>
        <v>558854.09595051326</v>
      </c>
    </row>
    <row r="146" spans="9:86" ht="14.25" customHeight="1">
      <c r="I146" s="150"/>
      <c r="J146" s="2">
        <v>141</v>
      </c>
      <c r="K146" s="118">
        <v>49126</v>
      </c>
      <c r="L146" s="5">
        <f t="shared" si="35"/>
        <v>510422.99922059674</v>
      </c>
      <c r="M146" s="5">
        <f t="shared" si="0"/>
        <v>4507.5996243055524</v>
      </c>
      <c r="N146" s="5">
        <f t="shared" si="1"/>
        <v>998.44150466394967</v>
      </c>
      <c r="O146" s="35">
        <f t="shared" si="2"/>
        <v>2.3473272313870142E-2</v>
      </c>
      <c r="P146" s="5">
        <f t="shared" si="3"/>
        <v>3509.1581196416028</v>
      </c>
      <c r="Q146" s="35">
        <f t="shared" si="4"/>
        <v>8.2500000000000004E-2</v>
      </c>
      <c r="R146" s="5">
        <f t="shared" si="36"/>
        <v>90575.442284066579</v>
      </c>
      <c r="S146" s="5">
        <f t="shared" si="37"/>
        <v>544996.1047430163</v>
      </c>
      <c r="T146" s="5">
        <f t="shared" si="38"/>
        <v>509424.55771593278</v>
      </c>
      <c r="U146" s="5">
        <f t="shared" si="39"/>
        <v>635571.54702708288</v>
      </c>
      <c r="V146" s="150"/>
      <c r="W146" s="2">
        <v>141</v>
      </c>
      <c r="X146" s="118">
        <v>49126</v>
      </c>
      <c r="Y146" s="5">
        <f t="shared" si="40"/>
        <v>507297.75893054018</v>
      </c>
      <c r="Z146" s="5">
        <f t="shared" si="41"/>
        <v>4402.5874432762648</v>
      </c>
      <c r="AA146" s="5">
        <f t="shared" si="5"/>
        <v>1020.60238373933</v>
      </c>
      <c r="AB146" s="35">
        <f t="shared" si="6"/>
        <v>2.414209089094136E-2</v>
      </c>
      <c r="AC146" s="5">
        <f t="shared" si="7"/>
        <v>3381.9850595369348</v>
      </c>
      <c r="AD146" s="35">
        <f t="shared" si="8"/>
        <v>0.08</v>
      </c>
      <c r="AE146" s="5">
        <f t="shared" si="42"/>
        <v>93722.843453198933</v>
      </c>
      <c r="AF146" s="5">
        <f t="shared" si="43"/>
        <v>527041.98604875454</v>
      </c>
      <c r="AG146" s="5">
        <f t="shared" si="9"/>
        <v>506277.15654680086</v>
      </c>
      <c r="AH146" s="5">
        <f t="shared" si="10"/>
        <v>620764.82950195344</v>
      </c>
      <c r="AI146" s="150"/>
      <c r="AJ146" s="2">
        <v>141</v>
      </c>
      <c r="AK146" s="118">
        <v>49126</v>
      </c>
      <c r="AL146" s="5">
        <f t="shared" si="44"/>
        <v>504090.44709676335</v>
      </c>
      <c r="AM146" s="5">
        <f t="shared" si="45"/>
        <v>4298.4734733542682</v>
      </c>
      <c r="AN146" s="5">
        <f t="shared" si="11"/>
        <v>1042.8893358543382</v>
      </c>
      <c r="AO146" s="35">
        <f t="shared" si="12"/>
        <v>2.4826243191729814E-2</v>
      </c>
      <c r="AP146" s="5">
        <f t="shared" si="13"/>
        <v>3255.58413749993</v>
      </c>
      <c r="AQ146" s="35">
        <f t="shared" si="14"/>
        <v>7.7499999999999999E-2</v>
      </c>
      <c r="AR146" s="5">
        <f t="shared" si="46"/>
        <v>96952.442239091048</v>
      </c>
      <c r="AS146" s="5">
        <f t="shared" si="47"/>
        <v>509132.31750386104</v>
      </c>
      <c r="AT146" s="5">
        <f t="shared" si="15"/>
        <v>503047.55776090903</v>
      </c>
      <c r="AU146" s="5">
        <f t="shared" si="16"/>
        <v>606084.75974295207</v>
      </c>
      <c r="AV146" s="150"/>
      <c r="AW146" s="2">
        <v>141</v>
      </c>
      <c r="AX146" s="118">
        <v>49126</v>
      </c>
      <c r="AY146" s="5">
        <f t="shared" si="48"/>
        <v>500800.59232353501</v>
      </c>
      <c r="AZ146" s="5">
        <f t="shared" si="49"/>
        <v>4195.2870513166654</v>
      </c>
      <c r="BA146" s="5">
        <f t="shared" si="17"/>
        <v>1065.283349294572</v>
      </c>
      <c r="BB146" s="35">
        <f t="shared" si="18"/>
        <v>2.5525928658000331E-2</v>
      </c>
      <c r="BC146" s="5">
        <f t="shared" si="19"/>
        <v>3130.0037020220934</v>
      </c>
      <c r="BD146" s="35">
        <f t="shared" si="20"/>
        <v>7.4999999999999997E-2</v>
      </c>
      <c r="BE146" s="5">
        <f t="shared" si="50"/>
        <v>100264.69102575968</v>
      </c>
      <c r="BF146" s="5">
        <f t="shared" si="51"/>
        <v>491270.78320989007</v>
      </c>
      <c r="BG146" s="5">
        <f t="shared" si="21"/>
        <v>499735.30897424044</v>
      </c>
      <c r="BH146" s="5">
        <f t="shared" si="22"/>
        <v>591535.47423564969</v>
      </c>
      <c r="BI146" s="150"/>
      <c r="BJ146" s="2">
        <v>141</v>
      </c>
      <c r="BK146" s="118">
        <v>49126</v>
      </c>
      <c r="BL146" s="5">
        <f t="shared" si="52"/>
        <v>497427.82918644516</v>
      </c>
      <c r="BM146" s="5">
        <f t="shared" si="53"/>
        <v>4093.0576803371496</v>
      </c>
      <c r="BN146" s="5">
        <f t="shared" si="23"/>
        <v>1087.7645456690434</v>
      </c>
      <c r="BO146" s="35">
        <f t="shared" si="24"/>
        <v>2.6241343531939687E-2</v>
      </c>
      <c r="BP146" s="5">
        <f t="shared" si="25"/>
        <v>3005.2931346681062</v>
      </c>
      <c r="BQ146" s="35">
        <f t="shared" si="26"/>
        <v>7.2499999999999995E-2</v>
      </c>
      <c r="BR146" s="5">
        <f t="shared" si="54"/>
        <v>103659.93535922428</v>
      </c>
      <c r="BS146" s="5">
        <f t="shared" si="55"/>
        <v>473461.19756831403</v>
      </c>
      <c r="BT146" s="5">
        <f t="shared" si="27"/>
        <v>496340.06464077614</v>
      </c>
      <c r="BU146" s="5">
        <f t="shared" si="28"/>
        <v>577121.13292753836</v>
      </c>
      <c r="BV146" s="150"/>
      <c r="BW146" s="2">
        <v>141</v>
      </c>
      <c r="BX146" s="118">
        <v>49126</v>
      </c>
      <c r="BY146" s="5">
        <f t="shared" si="56"/>
        <v>493971.90367222158</v>
      </c>
      <c r="BZ146" s="5">
        <f t="shared" si="57"/>
        <v>3991.8149710750954</v>
      </c>
      <c r="CA146" s="5">
        <f t="shared" si="29"/>
        <v>1110.3121996538025</v>
      </c>
      <c r="CB146" s="35">
        <f t="shared" si="30"/>
        <v>2.697268062575213E-2</v>
      </c>
      <c r="CC146" s="5">
        <f t="shared" si="31"/>
        <v>2881.5027714212929</v>
      </c>
      <c r="CD146" s="35">
        <f t="shared" si="32"/>
        <v>7.0000000000000007E-2</v>
      </c>
      <c r="CE146" s="5">
        <f t="shared" si="58"/>
        <v>107138.40852743236</v>
      </c>
      <c r="CF146" s="5">
        <f t="shared" si="59"/>
        <v>455707.50239415601</v>
      </c>
      <c r="CG146" s="5">
        <f t="shared" si="33"/>
        <v>492861.59147256776</v>
      </c>
      <c r="CH146" s="5">
        <f t="shared" si="34"/>
        <v>562845.91092158831</v>
      </c>
    </row>
    <row r="147" spans="9:86" ht="14.25" customHeight="1">
      <c r="I147" s="150"/>
      <c r="J147" s="2">
        <v>142</v>
      </c>
      <c r="K147" s="118">
        <v>49157</v>
      </c>
      <c r="L147" s="5">
        <f t="shared" si="35"/>
        <v>509424.55771593278</v>
      </c>
      <c r="M147" s="5">
        <f t="shared" si="0"/>
        <v>4507.5996243055524</v>
      </c>
      <c r="N147" s="5">
        <f t="shared" si="1"/>
        <v>1005.3057900085146</v>
      </c>
      <c r="O147" s="35">
        <f t="shared" si="2"/>
        <v>2.3680973556106349E-2</v>
      </c>
      <c r="P147" s="5">
        <f t="shared" si="3"/>
        <v>3502.2938342970378</v>
      </c>
      <c r="Q147" s="35">
        <f t="shared" si="4"/>
        <v>8.2500000000000004E-2</v>
      </c>
      <c r="R147" s="5">
        <f t="shared" si="36"/>
        <v>91580.748074075091</v>
      </c>
      <c r="S147" s="5">
        <f t="shared" si="37"/>
        <v>548498.39857731329</v>
      </c>
      <c r="T147" s="5">
        <f t="shared" si="38"/>
        <v>508419.25192592427</v>
      </c>
      <c r="U147" s="5">
        <f t="shared" si="39"/>
        <v>640079.14665138838</v>
      </c>
      <c r="V147" s="150"/>
      <c r="W147" s="2">
        <v>142</v>
      </c>
      <c r="X147" s="118">
        <v>49157</v>
      </c>
      <c r="Y147" s="5">
        <f t="shared" si="40"/>
        <v>506277.15654680086</v>
      </c>
      <c r="Z147" s="5">
        <f t="shared" si="41"/>
        <v>4402.5874432762648</v>
      </c>
      <c r="AA147" s="5">
        <f t="shared" si="5"/>
        <v>1027.4063996309255</v>
      </c>
      <c r="AB147" s="35">
        <f t="shared" si="6"/>
        <v>2.4352030574840703E-2</v>
      </c>
      <c r="AC147" s="5">
        <f t="shared" si="7"/>
        <v>3375.1810436453393</v>
      </c>
      <c r="AD147" s="35">
        <f t="shared" si="8"/>
        <v>0.08</v>
      </c>
      <c r="AE147" s="5">
        <f t="shared" si="42"/>
        <v>94750.24985282986</v>
      </c>
      <c r="AF147" s="5">
        <f t="shared" si="43"/>
        <v>530417.1670923999</v>
      </c>
      <c r="AG147" s="5">
        <f t="shared" si="9"/>
        <v>505249.75014716992</v>
      </c>
      <c r="AH147" s="5">
        <f t="shared" si="10"/>
        <v>625167.41694522975</v>
      </c>
      <c r="AI147" s="150"/>
      <c r="AJ147" s="2">
        <v>142</v>
      </c>
      <c r="AK147" s="118">
        <v>49157</v>
      </c>
      <c r="AL147" s="5">
        <f t="shared" si="44"/>
        <v>503047.55776090903</v>
      </c>
      <c r="AM147" s="5">
        <f t="shared" si="45"/>
        <v>4298.4734733542682</v>
      </c>
      <c r="AN147" s="5">
        <f t="shared" si="11"/>
        <v>1049.6246628150643</v>
      </c>
      <c r="AO147" s="35">
        <f t="shared" si="12"/>
        <v>2.5038380088443293E-2</v>
      </c>
      <c r="AP147" s="5">
        <f t="shared" si="13"/>
        <v>3248.8488105392039</v>
      </c>
      <c r="AQ147" s="35">
        <f t="shared" si="14"/>
        <v>7.7499999999999999E-2</v>
      </c>
      <c r="AR147" s="5">
        <f t="shared" si="46"/>
        <v>98002.066901906117</v>
      </c>
      <c r="AS147" s="5">
        <f t="shared" si="47"/>
        <v>512381.16631440027</v>
      </c>
      <c r="AT147" s="5">
        <f t="shared" si="15"/>
        <v>501997.93309809396</v>
      </c>
      <c r="AU147" s="5">
        <f t="shared" si="16"/>
        <v>610383.23321630643</v>
      </c>
      <c r="AV147" s="150"/>
      <c r="AW147" s="2">
        <v>142</v>
      </c>
      <c r="AX147" s="118">
        <v>49157</v>
      </c>
      <c r="AY147" s="5">
        <f t="shared" si="48"/>
        <v>499735.30897424044</v>
      </c>
      <c r="AZ147" s="5">
        <f t="shared" si="49"/>
        <v>4195.2870513166654</v>
      </c>
      <c r="BA147" s="5">
        <f t="shared" si="17"/>
        <v>1071.9413702276629</v>
      </c>
      <c r="BB147" s="35">
        <f t="shared" si="18"/>
        <v>2.5740219295561147E-2</v>
      </c>
      <c r="BC147" s="5">
        <f t="shared" si="19"/>
        <v>3123.3456810890025</v>
      </c>
      <c r="BD147" s="35">
        <f t="shared" si="20"/>
        <v>7.4999999999999997E-2</v>
      </c>
      <c r="BE147" s="5">
        <f t="shared" si="50"/>
        <v>101336.63239598734</v>
      </c>
      <c r="BF147" s="5">
        <f t="shared" si="51"/>
        <v>494394.12889097905</v>
      </c>
      <c r="BG147" s="5">
        <f t="shared" si="21"/>
        <v>498663.36760401278</v>
      </c>
      <c r="BH147" s="5">
        <f t="shared" si="22"/>
        <v>595730.76128696639</v>
      </c>
      <c r="BI147" s="150"/>
      <c r="BJ147" s="2">
        <v>142</v>
      </c>
      <c r="BK147" s="118">
        <v>49157</v>
      </c>
      <c r="BL147" s="5">
        <f t="shared" si="52"/>
        <v>496340.06464077614</v>
      </c>
      <c r="BM147" s="5">
        <f t="shared" si="53"/>
        <v>4093.0576803371496</v>
      </c>
      <c r="BN147" s="5">
        <f t="shared" si="23"/>
        <v>1094.3364564657936</v>
      </c>
      <c r="BO147" s="35">
        <f t="shared" si="24"/>
        <v>2.6457742207640994E-2</v>
      </c>
      <c r="BP147" s="5">
        <f t="shared" si="25"/>
        <v>2998.721223871356</v>
      </c>
      <c r="BQ147" s="35">
        <f t="shared" si="26"/>
        <v>7.2499999999999995E-2</v>
      </c>
      <c r="BR147" s="5">
        <f t="shared" si="54"/>
        <v>104754.27181569008</v>
      </c>
      <c r="BS147" s="5">
        <f t="shared" si="55"/>
        <v>476459.91879218537</v>
      </c>
      <c r="BT147" s="5">
        <f t="shared" si="27"/>
        <v>495245.72818431037</v>
      </c>
      <c r="BU147" s="5">
        <f t="shared" si="28"/>
        <v>581214.19060787547</v>
      </c>
      <c r="BV147" s="150"/>
      <c r="BW147" s="2">
        <v>142</v>
      </c>
      <c r="BX147" s="118">
        <v>49157</v>
      </c>
      <c r="BY147" s="5">
        <f t="shared" si="56"/>
        <v>492861.59147256776</v>
      </c>
      <c r="BZ147" s="5">
        <f t="shared" si="57"/>
        <v>3991.8149710750954</v>
      </c>
      <c r="CA147" s="5">
        <f t="shared" si="29"/>
        <v>1116.7890208184499</v>
      </c>
      <c r="CB147" s="35">
        <f t="shared" si="30"/>
        <v>2.7191139422693914E-2</v>
      </c>
      <c r="CC147" s="5">
        <f t="shared" si="31"/>
        <v>2875.0259502566455</v>
      </c>
      <c r="CD147" s="35">
        <f t="shared" si="32"/>
        <v>7.0000000000000007E-2</v>
      </c>
      <c r="CE147" s="5">
        <f t="shared" si="58"/>
        <v>108255.19754825081</v>
      </c>
      <c r="CF147" s="5">
        <f t="shared" si="59"/>
        <v>458582.52834441263</v>
      </c>
      <c r="CG147" s="5">
        <f t="shared" si="33"/>
        <v>491744.80245174933</v>
      </c>
      <c r="CH147" s="5">
        <f t="shared" si="34"/>
        <v>566837.72589266347</v>
      </c>
    </row>
    <row r="148" spans="9:86" ht="14.25" customHeight="1">
      <c r="I148" s="150"/>
      <c r="J148" s="2">
        <v>143</v>
      </c>
      <c r="K148" s="118">
        <v>49188</v>
      </c>
      <c r="L148" s="5">
        <f t="shared" si="35"/>
        <v>508419.25192592427</v>
      </c>
      <c r="M148" s="5">
        <f t="shared" si="0"/>
        <v>4507.5996243055524</v>
      </c>
      <c r="N148" s="5">
        <f t="shared" si="1"/>
        <v>1012.2172673148229</v>
      </c>
      <c r="O148" s="35">
        <f t="shared" si="2"/>
        <v>2.3890926950082554E-2</v>
      </c>
      <c r="P148" s="5">
        <f t="shared" si="3"/>
        <v>3495.3823569907295</v>
      </c>
      <c r="Q148" s="35">
        <f t="shared" si="4"/>
        <v>8.2500000000000004E-2</v>
      </c>
      <c r="R148" s="5">
        <f t="shared" si="36"/>
        <v>92592.965341389907</v>
      </c>
      <c r="S148" s="5">
        <f t="shared" si="37"/>
        <v>551993.780934304</v>
      </c>
      <c r="T148" s="5">
        <f t="shared" si="38"/>
        <v>507407.03465860942</v>
      </c>
      <c r="U148" s="5">
        <f t="shared" si="39"/>
        <v>644586.74627569388</v>
      </c>
      <c r="V148" s="150"/>
      <c r="W148" s="2">
        <v>143</v>
      </c>
      <c r="X148" s="118">
        <v>49188</v>
      </c>
      <c r="Y148" s="5">
        <f t="shared" si="40"/>
        <v>505249.75014716992</v>
      </c>
      <c r="Z148" s="5">
        <f t="shared" si="41"/>
        <v>4402.5874432762648</v>
      </c>
      <c r="AA148" s="5">
        <f t="shared" si="5"/>
        <v>1034.255775628465</v>
      </c>
      <c r="AB148" s="35">
        <f t="shared" si="6"/>
        <v>2.4564226511594442E-2</v>
      </c>
      <c r="AC148" s="5">
        <f t="shared" si="7"/>
        <v>3368.3316676477998</v>
      </c>
      <c r="AD148" s="35">
        <f t="shared" si="8"/>
        <v>0.08</v>
      </c>
      <c r="AE148" s="5">
        <f t="shared" si="42"/>
        <v>95784.505628458326</v>
      </c>
      <c r="AF148" s="5">
        <f t="shared" si="43"/>
        <v>533785.49876004772</v>
      </c>
      <c r="AG148" s="5">
        <f t="shared" si="9"/>
        <v>504215.49437154148</v>
      </c>
      <c r="AH148" s="5">
        <f t="shared" si="10"/>
        <v>629570.00438850606</v>
      </c>
      <c r="AI148" s="150"/>
      <c r="AJ148" s="2">
        <v>143</v>
      </c>
      <c r="AK148" s="118">
        <v>49188</v>
      </c>
      <c r="AL148" s="5">
        <f t="shared" si="44"/>
        <v>501997.93309809396</v>
      </c>
      <c r="AM148" s="5">
        <f t="shared" si="45"/>
        <v>4298.4734733542682</v>
      </c>
      <c r="AN148" s="5">
        <f t="shared" si="11"/>
        <v>1056.4034887624116</v>
      </c>
      <c r="AO148" s="35">
        <f t="shared" si="12"/>
        <v>2.5252777012274658E-2</v>
      </c>
      <c r="AP148" s="5">
        <f t="shared" si="13"/>
        <v>3242.0699845918566</v>
      </c>
      <c r="AQ148" s="35">
        <f t="shared" si="14"/>
        <v>7.7499999999999999E-2</v>
      </c>
      <c r="AR148" s="5">
        <f t="shared" si="46"/>
        <v>99058.470390668532</v>
      </c>
      <c r="AS148" s="5">
        <f t="shared" si="47"/>
        <v>515623.23629899212</v>
      </c>
      <c r="AT148" s="5">
        <f t="shared" si="15"/>
        <v>500941.52960933157</v>
      </c>
      <c r="AU148" s="5">
        <f t="shared" si="16"/>
        <v>614681.70668966067</v>
      </c>
      <c r="AV148" s="150"/>
      <c r="AW148" s="2">
        <v>143</v>
      </c>
      <c r="AX148" s="118">
        <v>49188</v>
      </c>
      <c r="AY148" s="5">
        <f t="shared" si="48"/>
        <v>498663.36760401278</v>
      </c>
      <c r="AZ148" s="5">
        <f t="shared" si="49"/>
        <v>4195.2870513166654</v>
      </c>
      <c r="BA148" s="5">
        <f t="shared" si="17"/>
        <v>1078.6410037915857</v>
      </c>
      <c r="BB148" s="35">
        <f t="shared" si="18"/>
        <v>2.5956773419493647E-2</v>
      </c>
      <c r="BC148" s="5">
        <f t="shared" si="19"/>
        <v>3116.6460475250797</v>
      </c>
      <c r="BD148" s="35">
        <f t="shared" si="20"/>
        <v>7.4999999999999997E-2</v>
      </c>
      <c r="BE148" s="5">
        <f t="shared" si="50"/>
        <v>102415.27339977893</v>
      </c>
      <c r="BF148" s="5">
        <f t="shared" si="51"/>
        <v>497510.77493850415</v>
      </c>
      <c r="BG148" s="5">
        <f t="shared" si="21"/>
        <v>497584.72660022118</v>
      </c>
      <c r="BH148" s="5">
        <f t="shared" si="22"/>
        <v>599926.04833828309</v>
      </c>
      <c r="BI148" s="150"/>
      <c r="BJ148" s="2">
        <v>143</v>
      </c>
      <c r="BK148" s="118">
        <v>49188</v>
      </c>
      <c r="BL148" s="5">
        <f t="shared" si="52"/>
        <v>495245.72818431037</v>
      </c>
      <c r="BM148" s="5">
        <f t="shared" si="53"/>
        <v>4093.0576803371496</v>
      </c>
      <c r="BN148" s="5">
        <f t="shared" si="23"/>
        <v>1100.948072556941</v>
      </c>
      <c r="BO148" s="35">
        <f t="shared" si="24"/>
        <v>2.667640752625847E-2</v>
      </c>
      <c r="BP148" s="5">
        <f t="shared" si="25"/>
        <v>2992.1096077802085</v>
      </c>
      <c r="BQ148" s="35">
        <f t="shared" si="26"/>
        <v>7.2499999999999995E-2</v>
      </c>
      <c r="BR148" s="5">
        <f t="shared" si="54"/>
        <v>105855.21988824703</v>
      </c>
      <c r="BS148" s="5">
        <f t="shared" si="55"/>
        <v>479452.02839996561</v>
      </c>
      <c r="BT148" s="5">
        <f t="shared" si="27"/>
        <v>494144.78011175344</v>
      </c>
      <c r="BU148" s="5">
        <f t="shared" si="28"/>
        <v>585307.24828821258</v>
      </c>
      <c r="BV148" s="150"/>
      <c r="BW148" s="2">
        <v>143</v>
      </c>
      <c r="BX148" s="118">
        <v>49188</v>
      </c>
      <c r="BY148" s="5">
        <f t="shared" si="56"/>
        <v>491744.80245174933</v>
      </c>
      <c r="BZ148" s="5">
        <f t="shared" si="57"/>
        <v>3991.8149710750954</v>
      </c>
      <c r="CA148" s="5">
        <f t="shared" si="29"/>
        <v>1123.303623439891</v>
      </c>
      <c r="CB148" s="35">
        <f t="shared" si="30"/>
        <v>2.7411867729097823E-2</v>
      </c>
      <c r="CC148" s="5">
        <f t="shared" si="31"/>
        <v>2868.5113476352044</v>
      </c>
      <c r="CD148" s="35">
        <f t="shared" si="32"/>
        <v>7.0000000000000007E-2</v>
      </c>
      <c r="CE148" s="5">
        <f t="shared" si="58"/>
        <v>109378.5011716907</v>
      </c>
      <c r="CF148" s="5">
        <f t="shared" si="59"/>
        <v>461451.03969204781</v>
      </c>
      <c r="CG148" s="5">
        <f t="shared" si="33"/>
        <v>490621.49882830941</v>
      </c>
      <c r="CH148" s="5">
        <f t="shared" si="34"/>
        <v>570829.54086373851</v>
      </c>
    </row>
    <row r="149" spans="9:86" ht="14.25" customHeight="1">
      <c r="I149" s="150"/>
      <c r="J149" s="2">
        <v>144</v>
      </c>
      <c r="K149" s="118">
        <v>49218</v>
      </c>
      <c r="L149" s="5">
        <f t="shared" si="35"/>
        <v>507407.03465860942</v>
      </c>
      <c r="M149" s="5">
        <f t="shared" si="0"/>
        <v>4507.5996243055524</v>
      </c>
      <c r="N149" s="5">
        <f t="shared" si="1"/>
        <v>1019.1762610276128</v>
      </c>
      <c r="O149" s="35">
        <f t="shared" si="2"/>
        <v>2.4103164317696039E-2</v>
      </c>
      <c r="P149" s="5">
        <f t="shared" si="3"/>
        <v>3488.4233632779396</v>
      </c>
      <c r="Q149" s="35">
        <f t="shared" si="4"/>
        <v>8.2500000000000004E-2</v>
      </c>
      <c r="R149" s="5">
        <f t="shared" si="36"/>
        <v>93612.141602417512</v>
      </c>
      <c r="S149" s="5">
        <f t="shared" si="37"/>
        <v>555482.20429758192</v>
      </c>
      <c r="T149" s="5">
        <f t="shared" si="38"/>
        <v>506387.85839758179</v>
      </c>
      <c r="U149" s="5">
        <f t="shared" si="39"/>
        <v>649094.34589999937</v>
      </c>
      <c r="V149" s="150"/>
      <c r="W149" s="2">
        <v>144</v>
      </c>
      <c r="X149" s="118">
        <v>49218</v>
      </c>
      <c r="Y149" s="5">
        <f t="shared" si="40"/>
        <v>504215.49437154148</v>
      </c>
      <c r="Z149" s="5">
        <f t="shared" si="41"/>
        <v>4402.5874432762648</v>
      </c>
      <c r="AA149" s="5">
        <f t="shared" si="5"/>
        <v>1041.1508141326549</v>
      </c>
      <c r="AB149" s="35">
        <f t="shared" si="6"/>
        <v>2.4778710509807417E-2</v>
      </c>
      <c r="AC149" s="5">
        <f t="shared" si="7"/>
        <v>3361.4366291436099</v>
      </c>
      <c r="AD149" s="35">
        <f t="shared" si="8"/>
        <v>0.08</v>
      </c>
      <c r="AE149" s="5">
        <f t="shared" si="42"/>
        <v>96825.656442590975</v>
      </c>
      <c r="AF149" s="5">
        <f t="shared" si="43"/>
        <v>537146.93538919138</v>
      </c>
      <c r="AG149" s="5">
        <f t="shared" si="9"/>
        <v>503174.34355740884</v>
      </c>
      <c r="AH149" s="5">
        <f t="shared" si="10"/>
        <v>633972.59183178237</v>
      </c>
      <c r="AI149" s="150"/>
      <c r="AJ149" s="2">
        <v>144</v>
      </c>
      <c r="AK149" s="118">
        <v>49218</v>
      </c>
      <c r="AL149" s="5">
        <f t="shared" si="44"/>
        <v>500941.52960933157</v>
      </c>
      <c r="AM149" s="5">
        <f t="shared" si="45"/>
        <v>4298.4734733542682</v>
      </c>
      <c r="AN149" s="5">
        <f t="shared" si="11"/>
        <v>1063.226094627335</v>
      </c>
      <c r="AO149" s="35">
        <f t="shared" si="12"/>
        <v>2.5469465758764569E-2</v>
      </c>
      <c r="AP149" s="5">
        <f t="shared" si="13"/>
        <v>3235.2473787269332</v>
      </c>
      <c r="AQ149" s="35">
        <f t="shared" si="14"/>
        <v>7.7499999999999999E-2</v>
      </c>
      <c r="AR149" s="5">
        <f t="shared" si="46"/>
        <v>100121.69648529586</v>
      </c>
      <c r="AS149" s="5">
        <f t="shared" si="47"/>
        <v>518858.48367771908</v>
      </c>
      <c r="AT149" s="5">
        <f t="shared" si="15"/>
        <v>499878.30351470422</v>
      </c>
      <c r="AU149" s="5">
        <f t="shared" si="16"/>
        <v>618980.18016301491</v>
      </c>
      <c r="AV149" s="150"/>
      <c r="AW149" s="2">
        <v>144</v>
      </c>
      <c r="AX149" s="118">
        <v>49218</v>
      </c>
      <c r="AY149" s="5">
        <f t="shared" si="48"/>
        <v>497584.72660022118</v>
      </c>
      <c r="AZ149" s="5">
        <f t="shared" si="49"/>
        <v>4195.2870513166654</v>
      </c>
      <c r="BA149" s="5">
        <f t="shared" si="17"/>
        <v>1085.3825100652834</v>
      </c>
      <c r="BB149" s="35">
        <f t="shared" si="18"/>
        <v>2.6175622812570493E-2</v>
      </c>
      <c r="BC149" s="5">
        <f t="shared" si="19"/>
        <v>3109.9045412513819</v>
      </c>
      <c r="BD149" s="35">
        <f t="shared" si="20"/>
        <v>7.4999999999999997E-2</v>
      </c>
      <c r="BE149" s="5">
        <f t="shared" si="50"/>
        <v>103500.65590984422</v>
      </c>
      <c r="BF149" s="5">
        <f t="shared" si="51"/>
        <v>500620.67947975552</v>
      </c>
      <c r="BG149" s="5">
        <f t="shared" si="21"/>
        <v>496499.34409015591</v>
      </c>
      <c r="BH149" s="5">
        <f t="shared" si="22"/>
        <v>604121.33538959979</v>
      </c>
      <c r="BI149" s="150"/>
      <c r="BJ149" s="2">
        <v>144</v>
      </c>
      <c r="BK149" s="118">
        <v>49218</v>
      </c>
      <c r="BL149" s="5">
        <f t="shared" si="52"/>
        <v>494144.78011175344</v>
      </c>
      <c r="BM149" s="5">
        <f t="shared" si="53"/>
        <v>4093.0576803371496</v>
      </c>
      <c r="BN149" s="5">
        <f t="shared" si="23"/>
        <v>1107.5996338286391</v>
      </c>
      <c r="BO149" s="35">
        <f t="shared" si="24"/>
        <v>2.6897371258151906E-2</v>
      </c>
      <c r="BP149" s="5">
        <f t="shared" si="25"/>
        <v>2985.4580465085105</v>
      </c>
      <c r="BQ149" s="35">
        <f t="shared" si="26"/>
        <v>7.2499999999999995E-2</v>
      </c>
      <c r="BR149" s="5">
        <f t="shared" si="54"/>
        <v>106962.81952207566</v>
      </c>
      <c r="BS149" s="5">
        <f t="shared" si="55"/>
        <v>482437.4864464741</v>
      </c>
      <c r="BT149" s="5">
        <f t="shared" si="27"/>
        <v>493037.18047792482</v>
      </c>
      <c r="BU149" s="5">
        <f t="shared" si="28"/>
        <v>589400.3059685498</v>
      </c>
      <c r="BV149" s="150"/>
      <c r="BW149" s="2">
        <v>144</v>
      </c>
      <c r="BX149" s="118">
        <v>49218</v>
      </c>
      <c r="BY149" s="5">
        <f t="shared" si="56"/>
        <v>490621.49882830941</v>
      </c>
      <c r="BZ149" s="5">
        <f t="shared" si="57"/>
        <v>3991.8149710750954</v>
      </c>
      <c r="CA149" s="5">
        <f t="shared" si="29"/>
        <v>1129.8562279099569</v>
      </c>
      <c r="CB149" s="35">
        <f t="shared" si="30"/>
        <v>2.7634897303316371E-2</v>
      </c>
      <c r="CC149" s="5">
        <f t="shared" si="31"/>
        <v>2861.9587431651385</v>
      </c>
      <c r="CD149" s="35">
        <f t="shared" si="32"/>
        <v>7.0000000000000007E-2</v>
      </c>
      <c r="CE149" s="5">
        <f t="shared" si="58"/>
        <v>110508.35739960066</v>
      </c>
      <c r="CF149" s="5">
        <f t="shared" si="59"/>
        <v>464312.99843521294</v>
      </c>
      <c r="CG149" s="5">
        <f t="shared" si="33"/>
        <v>489491.64260039944</v>
      </c>
      <c r="CH149" s="5">
        <f t="shared" si="34"/>
        <v>574821.35583481356</v>
      </c>
    </row>
    <row r="150" spans="9:86" ht="14.25" customHeight="1">
      <c r="I150" s="150"/>
      <c r="J150" s="2">
        <v>145</v>
      </c>
      <c r="K150" s="118">
        <v>49249</v>
      </c>
      <c r="L150" s="5">
        <f t="shared" si="35"/>
        <v>506387.85839758179</v>
      </c>
      <c r="M150" s="5">
        <f t="shared" si="0"/>
        <v>4507.5996243055524</v>
      </c>
      <c r="N150" s="5">
        <f t="shared" si="1"/>
        <v>1026.1830978221774</v>
      </c>
      <c r="O150" s="35">
        <f t="shared" si="2"/>
        <v>2.4317718068583405E-2</v>
      </c>
      <c r="P150" s="5">
        <f t="shared" si="3"/>
        <v>3481.416526483375</v>
      </c>
      <c r="Q150" s="35">
        <f t="shared" si="4"/>
        <v>8.2500000000000004E-2</v>
      </c>
      <c r="R150" s="5">
        <f t="shared" si="36"/>
        <v>94638.324700239697</v>
      </c>
      <c r="S150" s="5">
        <f t="shared" si="37"/>
        <v>558963.62082406529</v>
      </c>
      <c r="T150" s="5">
        <f t="shared" si="38"/>
        <v>505361.6752997596</v>
      </c>
      <c r="U150" s="5">
        <f t="shared" si="39"/>
        <v>653601.94552430499</v>
      </c>
      <c r="V150" s="150"/>
      <c r="W150" s="2">
        <v>145</v>
      </c>
      <c r="X150" s="118">
        <v>49249</v>
      </c>
      <c r="Y150" s="5">
        <f t="shared" si="40"/>
        <v>503174.34355740884</v>
      </c>
      <c r="Z150" s="5">
        <f t="shared" si="41"/>
        <v>4402.5874432762648</v>
      </c>
      <c r="AA150" s="5">
        <f t="shared" si="5"/>
        <v>1048.0918195602057</v>
      </c>
      <c r="AB150" s="35">
        <f t="shared" si="6"/>
        <v>2.4995514965654258E-2</v>
      </c>
      <c r="AC150" s="5">
        <f t="shared" si="7"/>
        <v>3354.4956237160591</v>
      </c>
      <c r="AD150" s="35">
        <f t="shared" si="8"/>
        <v>0.08</v>
      </c>
      <c r="AE150" s="5">
        <f t="shared" si="42"/>
        <v>97873.748262151174</v>
      </c>
      <c r="AF150" s="5">
        <f t="shared" si="43"/>
        <v>540501.43101290741</v>
      </c>
      <c r="AG150" s="5">
        <f t="shared" si="9"/>
        <v>502126.25173784862</v>
      </c>
      <c r="AH150" s="5">
        <f t="shared" si="10"/>
        <v>638375.17927505856</v>
      </c>
      <c r="AI150" s="150"/>
      <c r="AJ150" s="2">
        <v>145</v>
      </c>
      <c r="AK150" s="118">
        <v>49249</v>
      </c>
      <c r="AL150" s="5">
        <f t="shared" si="44"/>
        <v>499878.30351470422</v>
      </c>
      <c r="AM150" s="5">
        <f t="shared" si="45"/>
        <v>4298.4734733542682</v>
      </c>
      <c r="AN150" s="5">
        <f t="shared" si="11"/>
        <v>1070.0927631551367</v>
      </c>
      <c r="AO150" s="35">
        <f t="shared" si="12"/>
        <v>2.5688478710866696E-2</v>
      </c>
      <c r="AP150" s="5">
        <f t="shared" si="13"/>
        <v>3228.3807101991315</v>
      </c>
      <c r="AQ150" s="35">
        <f t="shared" si="14"/>
        <v>7.7499999999999999E-2</v>
      </c>
      <c r="AR150" s="5">
        <f t="shared" si="46"/>
        <v>101191.78924845099</v>
      </c>
      <c r="AS150" s="5">
        <f t="shared" si="47"/>
        <v>522086.86438791821</v>
      </c>
      <c r="AT150" s="5">
        <f t="shared" si="15"/>
        <v>498808.21075154911</v>
      </c>
      <c r="AU150" s="5">
        <f t="shared" si="16"/>
        <v>623278.65363636916</v>
      </c>
      <c r="AV150" s="150"/>
      <c r="AW150" s="2">
        <v>145</v>
      </c>
      <c r="AX150" s="118">
        <v>49249</v>
      </c>
      <c r="AY150" s="5">
        <f t="shared" si="48"/>
        <v>496499.34409015591</v>
      </c>
      <c r="AZ150" s="5">
        <f t="shared" si="49"/>
        <v>4195.2870513166654</v>
      </c>
      <c r="BA150" s="5">
        <f t="shared" si="17"/>
        <v>1092.1661507531912</v>
      </c>
      <c r="BB150" s="35">
        <f t="shared" si="18"/>
        <v>2.6396799844832158E-2</v>
      </c>
      <c r="BC150" s="5">
        <f t="shared" si="19"/>
        <v>3103.1209005634742</v>
      </c>
      <c r="BD150" s="35">
        <f t="shared" si="20"/>
        <v>7.4999999999999997E-2</v>
      </c>
      <c r="BE150" s="5">
        <f t="shared" si="50"/>
        <v>104592.82206059742</v>
      </c>
      <c r="BF150" s="5">
        <f t="shared" si="51"/>
        <v>503723.80038031901</v>
      </c>
      <c r="BG150" s="5">
        <f t="shared" si="21"/>
        <v>495407.1779394027</v>
      </c>
      <c r="BH150" s="5">
        <f t="shared" si="22"/>
        <v>608316.62244091649</v>
      </c>
      <c r="BI150" s="150"/>
      <c r="BJ150" s="2">
        <v>145</v>
      </c>
      <c r="BK150" s="118">
        <v>49249</v>
      </c>
      <c r="BL150" s="5">
        <f t="shared" si="52"/>
        <v>493037.18047792482</v>
      </c>
      <c r="BM150" s="5">
        <f t="shared" si="53"/>
        <v>4093.0576803371496</v>
      </c>
      <c r="BN150" s="5">
        <f t="shared" si="23"/>
        <v>1114.2913816163536</v>
      </c>
      <c r="BO150" s="35">
        <f t="shared" si="24"/>
        <v>2.7120665760814636E-2</v>
      </c>
      <c r="BP150" s="5">
        <f t="shared" si="25"/>
        <v>2978.7662987207959</v>
      </c>
      <c r="BQ150" s="35">
        <f t="shared" si="26"/>
        <v>7.2499999999999995E-2</v>
      </c>
      <c r="BR150" s="5">
        <f t="shared" si="54"/>
        <v>108077.11090369201</v>
      </c>
      <c r="BS150" s="5">
        <f t="shared" si="55"/>
        <v>485416.25274519488</v>
      </c>
      <c r="BT150" s="5">
        <f t="shared" si="27"/>
        <v>491922.88909630844</v>
      </c>
      <c r="BU150" s="5">
        <f t="shared" si="28"/>
        <v>593493.36364888691</v>
      </c>
      <c r="BV150" s="150"/>
      <c r="BW150" s="2">
        <v>145</v>
      </c>
      <c r="BX150" s="118">
        <v>49249</v>
      </c>
      <c r="BY150" s="5">
        <f t="shared" si="56"/>
        <v>489491.64260039944</v>
      </c>
      <c r="BZ150" s="5">
        <f t="shared" si="57"/>
        <v>3991.8149710750954</v>
      </c>
      <c r="CA150" s="5">
        <f t="shared" si="29"/>
        <v>1136.4470559060987</v>
      </c>
      <c r="CB150" s="35">
        <f t="shared" si="30"/>
        <v>2.7860260490711095E-2</v>
      </c>
      <c r="CC150" s="5">
        <f t="shared" si="31"/>
        <v>2855.3679151689967</v>
      </c>
      <c r="CD150" s="35">
        <f t="shared" si="32"/>
        <v>6.9999999999999993E-2</v>
      </c>
      <c r="CE150" s="5">
        <f t="shared" si="58"/>
        <v>111644.80445550676</v>
      </c>
      <c r="CF150" s="5">
        <f t="shared" si="59"/>
        <v>467168.36635038193</v>
      </c>
      <c r="CG150" s="5">
        <f t="shared" si="33"/>
        <v>488355.19554449333</v>
      </c>
      <c r="CH150" s="5">
        <f t="shared" si="34"/>
        <v>578813.17080588872</v>
      </c>
    </row>
    <row r="151" spans="9:86" ht="14.25" customHeight="1">
      <c r="I151" s="150"/>
      <c r="J151" s="2">
        <v>146</v>
      </c>
      <c r="K151" s="118">
        <v>49279</v>
      </c>
      <c r="L151" s="5">
        <f t="shared" si="35"/>
        <v>505361.6752997596</v>
      </c>
      <c r="M151" s="5">
        <f t="shared" si="0"/>
        <v>4507.5996243055524</v>
      </c>
      <c r="N151" s="5">
        <f t="shared" si="1"/>
        <v>1033.2381066197049</v>
      </c>
      <c r="O151" s="35">
        <f t="shared" si="2"/>
        <v>2.4534621213771243E-2</v>
      </c>
      <c r="P151" s="5">
        <f t="shared" si="3"/>
        <v>3474.3615176858475</v>
      </c>
      <c r="Q151" s="35">
        <f t="shared" si="4"/>
        <v>8.2500000000000004E-2</v>
      </c>
      <c r="R151" s="5">
        <f t="shared" si="36"/>
        <v>95671.562806859409</v>
      </c>
      <c r="S151" s="5">
        <f t="shared" si="37"/>
        <v>562437.98234175111</v>
      </c>
      <c r="T151" s="5">
        <f t="shared" si="38"/>
        <v>504328.43719313992</v>
      </c>
      <c r="U151" s="5">
        <f t="shared" si="39"/>
        <v>658109.54514861049</v>
      </c>
      <c r="V151" s="150"/>
      <c r="W151" s="2">
        <v>146</v>
      </c>
      <c r="X151" s="118">
        <v>49279</v>
      </c>
      <c r="Y151" s="5">
        <f t="shared" si="40"/>
        <v>502126.25173784862</v>
      </c>
      <c r="Z151" s="5">
        <f t="shared" si="41"/>
        <v>4402.5874432762648</v>
      </c>
      <c r="AA151" s="5">
        <f t="shared" si="5"/>
        <v>1055.0790983572738</v>
      </c>
      <c r="AB151" s="35">
        <f t="shared" si="6"/>
        <v>2.5214672876528562E-2</v>
      </c>
      <c r="AC151" s="5">
        <f t="shared" si="7"/>
        <v>3347.508344918991</v>
      </c>
      <c r="AD151" s="35">
        <f t="shared" si="8"/>
        <v>0.08</v>
      </c>
      <c r="AE151" s="5">
        <f t="shared" si="42"/>
        <v>98928.827360508454</v>
      </c>
      <c r="AF151" s="5">
        <f t="shared" si="43"/>
        <v>543848.93935782637</v>
      </c>
      <c r="AG151" s="5">
        <f t="shared" si="9"/>
        <v>501071.17263949133</v>
      </c>
      <c r="AH151" s="5">
        <f t="shared" si="10"/>
        <v>642777.76671833487</v>
      </c>
      <c r="AI151" s="150"/>
      <c r="AJ151" s="2">
        <v>146</v>
      </c>
      <c r="AK151" s="118">
        <v>49279</v>
      </c>
      <c r="AL151" s="5">
        <f t="shared" si="44"/>
        <v>498808.21075154911</v>
      </c>
      <c r="AM151" s="5">
        <f t="shared" si="45"/>
        <v>4298.4734733542682</v>
      </c>
      <c r="AN151" s="5">
        <f t="shared" si="11"/>
        <v>1077.0037789171802</v>
      </c>
      <c r="AO151" s="35">
        <f t="shared" si="12"/>
        <v>2.5909848852595348E-2</v>
      </c>
      <c r="AP151" s="5">
        <f t="shared" si="13"/>
        <v>3221.469694437088</v>
      </c>
      <c r="AQ151" s="35">
        <f t="shared" si="14"/>
        <v>7.7499999999999999E-2</v>
      </c>
      <c r="AR151" s="5">
        <f t="shared" si="46"/>
        <v>102268.79302736817</v>
      </c>
      <c r="AS151" s="5">
        <f t="shared" si="47"/>
        <v>525308.33408235526</v>
      </c>
      <c r="AT151" s="5">
        <f t="shared" si="15"/>
        <v>497731.20697263192</v>
      </c>
      <c r="AU151" s="5">
        <f t="shared" si="16"/>
        <v>627577.1271097234</v>
      </c>
      <c r="AV151" s="150"/>
      <c r="AW151" s="2">
        <v>146</v>
      </c>
      <c r="AX151" s="118">
        <v>49279</v>
      </c>
      <c r="AY151" s="5">
        <f t="shared" si="48"/>
        <v>495407.1779394027</v>
      </c>
      <c r="AZ151" s="5">
        <f t="shared" si="49"/>
        <v>4195.2870513166654</v>
      </c>
      <c r="BA151" s="5">
        <f t="shared" si="17"/>
        <v>1098.9921891953986</v>
      </c>
      <c r="BB151" s="35">
        <f t="shared" si="18"/>
        <v>2.662033748723339E-2</v>
      </c>
      <c r="BC151" s="5">
        <f t="shared" si="19"/>
        <v>3096.2948621212668</v>
      </c>
      <c r="BD151" s="35">
        <f t="shared" si="20"/>
        <v>7.4999999999999997E-2</v>
      </c>
      <c r="BE151" s="5">
        <f t="shared" si="50"/>
        <v>105691.81424979282</v>
      </c>
      <c r="BF151" s="5">
        <f t="shared" si="51"/>
        <v>506820.09524244029</v>
      </c>
      <c r="BG151" s="5">
        <f t="shared" si="21"/>
        <v>494308.18575020728</v>
      </c>
      <c r="BH151" s="5">
        <f t="shared" si="22"/>
        <v>612511.90949223307</v>
      </c>
      <c r="BI151" s="150"/>
      <c r="BJ151" s="2">
        <v>146</v>
      </c>
      <c r="BK151" s="118">
        <v>49279</v>
      </c>
      <c r="BL151" s="5">
        <f t="shared" si="52"/>
        <v>491922.88909630844</v>
      </c>
      <c r="BM151" s="5">
        <f t="shared" si="53"/>
        <v>4093.0576803371496</v>
      </c>
      <c r="BN151" s="5">
        <f t="shared" si="23"/>
        <v>1121.0235587136194</v>
      </c>
      <c r="BO151" s="35">
        <f t="shared" si="24"/>
        <v>2.7346323992518573E-2</v>
      </c>
      <c r="BP151" s="5">
        <f t="shared" si="25"/>
        <v>2972.0341216235302</v>
      </c>
      <c r="BQ151" s="35">
        <f t="shared" si="26"/>
        <v>7.2499999999999995E-2</v>
      </c>
      <c r="BR151" s="5">
        <f t="shared" si="54"/>
        <v>109198.13446240564</v>
      </c>
      <c r="BS151" s="5">
        <f t="shared" si="55"/>
        <v>488388.28686681844</v>
      </c>
      <c r="BT151" s="5">
        <f t="shared" si="27"/>
        <v>490801.86553759483</v>
      </c>
      <c r="BU151" s="5">
        <f t="shared" si="28"/>
        <v>597586.42132922402</v>
      </c>
      <c r="BV151" s="150"/>
      <c r="BW151" s="2">
        <v>146</v>
      </c>
      <c r="BX151" s="118">
        <v>49279</v>
      </c>
      <c r="BY151" s="5">
        <f t="shared" si="56"/>
        <v>488355.19554449333</v>
      </c>
      <c r="BZ151" s="5">
        <f t="shared" si="57"/>
        <v>3991.8149710750954</v>
      </c>
      <c r="CA151" s="5">
        <f t="shared" si="29"/>
        <v>1143.0763303988842</v>
      </c>
      <c r="CB151" s="35">
        <f t="shared" si="30"/>
        <v>2.8087990237296211E-2</v>
      </c>
      <c r="CC151" s="5">
        <f t="shared" si="31"/>
        <v>2848.7386406762112</v>
      </c>
      <c r="CD151" s="35">
        <f t="shared" si="32"/>
        <v>7.0000000000000007E-2</v>
      </c>
      <c r="CE151" s="5">
        <f t="shared" si="58"/>
        <v>112787.88078590564</v>
      </c>
      <c r="CF151" s="5">
        <f t="shared" si="59"/>
        <v>470017.10499105812</v>
      </c>
      <c r="CG151" s="5">
        <f t="shared" si="33"/>
        <v>487212.11921409442</v>
      </c>
      <c r="CH151" s="5">
        <f t="shared" si="34"/>
        <v>582804.98577696376</v>
      </c>
    </row>
    <row r="152" spans="9:86" ht="14.25" customHeight="1">
      <c r="I152" s="150"/>
      <c r="J152" s="2">
        <v>147</v>
      </c>
      <c r="K152" s="118">
        <v>49310</v>
      </c>
      <c r="L152" s="5">
        <f t="shared" si="35"/>
        <v>504328.43719313992</v>
      </c>
      <c r="M152" s="5">
        <f t="shared" si="0"/>
        <v>4507.5996243055524</v>
      </c>
      <c r="N152" s="5">
        <f t="shared" si="1"/>
        <v>1040.3416186027152</v>
      </c>
      <c r="O152" s="35">
        <f t="shared" si="2"/>
        <v>2.4753907379709415E-2</v>
      </c>
      <c r="P152" s="5">
        <f t="shared" si="3"/>
        <v>3467.2580057028372</v>
      </c>
      <c r="Q152" s="35">
        <f t="shared" si="4"/>
        <v>8.2500000000000004E-2</v>
      </c>
      <c r="R152" s="5">
        <f t="shared" si="36"/>
        <v>96711.904425462126</v>
      </c>
      <c r="S152" s="5">
        <f t="shared" si="37"/>
        <v>565905.24034745398</v>
      </c>
      <c r="T152" s="5">
        <f t="shared" si="38"/>
        <v>503288.09557453723</v>
      </c>
      <c r="U152" s="5">
        <f t="shared" si="39"/>
        <v>662617.1447729161</v>
      </c>
      <c r="V152" s="150"/>
      <c r="W152" s="2">
        <v>147</v>
      </c>
      <c r="X152" s="118">
        <v>49310</v>
      </c>
      <c r="Y152" s="5">
        <f t="shared" si="40"/>
        <v>501071.17263949133</v>
      </c>
      <c r="Z152" s="5">
        <f t="shared" si="41"/>
        <v>4402.5874432762648</v>
      </c>
      <c r="AA152" s="5">
        <f t="shared" si="5"/>
        <v>1062.112959012989</v>
      </c>
      <c r="AB152" s="35">
        <f t="shared" si="6"/>
        <v>2.5436217855074744E-2</v>
      </c>
      <c r="AC152" s="5">
        <f t="shared" si="7"/>
        <v>3340.4744842632758</v>
      </c>
      <c r="AD152" s="35">
        <f t="shared" si="8"/>
        <v>0.08</v>
      </c>
      <c r="AE152" s="5">
        <f t="shared" si="42"/>
        <v>99990.94031952144</v>
      </c>
      <c r="AF152" s="5">
        <f t="shared" si="43"/>
        <v>547189.41384208959</v>
      </c>
      <c r="AG152" s="5">
        <f t="shared" si="9"/>
        <v>500009.05968047836</v>
      </c>
      <c r="AH152" s="5">
        <f t="shared" si="10"/>
        <v>647180.35416161106</v>
      </c>
      <c r="AI152" s="150"/>
      <c r="AJ152" s="2">
        <v>147</v>
      </c>
      <c r="AK152" s="118">
        <v>49310</v>
      </c>
      <c r="AL152" s="5">
        <f t="shared" si="44"/>
        <v>497731.20697263192</v>
      </c>
      <c r="AM152" s="5">
        <f t="shared" si="45"/>
        <v>4298.4734733542682</v>
      </c>
      <c r="AN152" s="5">
        <f t="shared" si="11"/>
        <v>1083.959428322687</v>
      </c>
      <c r="AO152" s="35">
        <f t="shared" si="12"/>
        <v>2.6133609783056004E-2</v>
      </c>
      <c r="AP152" s="5">
        <f t="shared" si="13"/>
        <v>3214.5140450315812</v>
      </c>
      <c r="AQ152" s="35">
        <f t="shared" si="14"/>
        <v>7.7499999999999999E-2</v>
      </c>
      <c r="AR152" s="5">
        <f t="shared" si="46"/>
        <v>103352.75245569086</v>
      </c>
      <c r="AS152" s="5">
        <f t="shared" si="47"/>
        <v>528522.84812738688</v>
      </c>
      <c r="AT152" s="5">
        <f t="shared" si="15"/>
        <v>496647.24754430924</v>
      </c>
      <c r="AU152" s="5">
        <f t="shared" si="16"/>
        <v>631875.60058307776</v>
      </c>
      <c r="AV152" s="150"/>
      <c r="AW152" s="2">
        <v>147</v>
      </c>
      <c r="AX152" s="118">
        <v>49310</v>
      </c>
      <c r="AY152" s="5">
        <f t="shared" si="48"/>
        <v>494308.18575020728</v>
      </c>
      <c r="AZ152" s="5">
        <f t="shared" si="49"/>
        <v>4195.2870513166654</v>
      </c>
      <c r="BA152" s="5">
        <f t="shared" si="17"/>
        <v>1105.86089037787</v>
      </c>
      <c r="BB152" s="35">
        <f t="shared" si="18"/>
        <v>2.6846269325672148E-2</v>
      </c>
      <c r="BC152" s="5">
        <f t="shared" si="19"/>
        <v>3089.4261609387954</v>
      </c>
      <c r="BD152" s="35">
        <f t="shared" si="20"/>
        <v>7.4999999999999997E-2</v>
      </c>
      <c r="BE152" s="5">
        <f t="shared" si="50"/>
        <v>106797.67514017069</v>
      </c>
      <c r="BF152" s="5">
        <f t="shared" si="51"/>
        <v>509909.5214033791</v>
      </c>
      <c r="BG152" s="5">
        <f t="shared" si="21"/>
        <v>493202.32485982939</v>
      </c>
      <c r="BH152" s="5">
        <f t="shared" si="22"/>
        <v>616707.19654354977</v>
      </c>
      <c r="BI152" s="150"/>
      <c r="BJ152" s="2">
        <v>147</v>
      </c>
      <c r="BK152" s="118">
        <v>49310</v>
      </c>
      <c r="BL152" s="5">
        <f t="shared" si="52"/>
        <v>490801.86553759483</v>
      </c>
      <c r="BM152" s="5">
        <f t="shared" si="53"/>
        <v>4093.0576803371496</v>
      </c>
      <c r="BN152" s="5">
        <f t="shared" si="23"/>
        <v>1127.7964093808478</v>
      </c>
      <c r="BO152" s="35">
        <f t="shared" si="24"/>
        <v>2.7574379526341709E-2</v>
      </c>
      <c r="BP152" s="5">
        <f t="shared" si="25"/>
        <v>2965.2612709563018</v>
      </c>
      <c r="BQ152" s="35">
        <f t="shared" si="26"/>
        <v>7.2499999999999981E-2</v>
      </c>
      <c r="BR152" s="5">
        <f t="shared" si="54"/>
        <v>110325.93087178649</v>
      </c>
      <c r="BS152" s="5">
        <f t="shared" si="55"/>
        <v>491353.54813777475</v>
      </c>
      <c r="BT152" s="5">
        <f t="shared" si="27"/>
        <v>489674.06912821397</v>
      </c>
      <c r="BU152" s="5">
        <f t="shared" si="28"/>
        <v>601679.47900956124</v>
      </c>
      <c r="BV152" s="150"/>
      <c r="BW152" s="2">
        <v>147</v>
      </c>
      <c r="BX152" s="118">
        <v>49310</v>
      </c>
      <c r="BY152" s="5">
        <f t="shared" si="56"/>
        <v>487212.11921409442</v>
      </c>
      <c r="BZ152" s="5">
        <f t="shared" si="57"/>
        <v>3991.8149710750954</v>
      </c>
      <c r="CA152" s="5">
        <f t="shared" si="29"/>
        <v>1149.7442756595447</v>
      </c>
      <c r="CB152" s="35">
        <f t="shared" si="30"/>
        <v>2.8318120103764874E-2</v>
      </c>
      <c r="CC152" s="5">
        <f t="shared" si="31"/>
        <v>2842.0706954155507</v>
      </c>
      <c r="CD152" s="35">
        <f t="shared" si="32"/>
        <v>7.0000000000000007E-2</v>
      </c>
      <c r="CE152" s="5">
        <f t="shared" si="58"/>
        <v>113937.62506156518</v>
      </c>
      <c r="CF152" s="5">
        <f t="shared" si="59"/>
        <v>472859.17568647367</v>
      </c>
      <c r="CG152" s="5">
        <f t="shared" si="33"/>
        <v>486062.37493843486</v>
      </c>
      <c r="CH152" s="5">
        <f t="shared" si="34"/>
        <v>586796.8007480388</v>
      </c>
    </row>
    <row r="153" spans="9:86" ht="14.25" customHeight="1">
      <c r="I153" s="150"/>
      <c r="J153" s="2">
        <v>148</v>
      </c>
      <c r="K153" s="118">
        <v>49341</v>
      </c>
      <c r="L153" s="5">
        <f t="shared" si="35"/>
        <v>503288.09557453723</v>
      </c>
      <c r="M153" s="5">
        <f t="shared" si="0"/>
        <v>4507.5996243055524</v>
      </c>
      <c r="N153" s="5">
        <f t="shared" si="1"/>
        <v>1047.4939672306091</v>
      </c>
      <c r="O153" s="35">
        <f t="shared" si="2"/>
        <v>2.4975610822699654E-2</v>
      </c>
      <c r="P153" s="5">
        <f t="shared" si="3"/>
        <v>3460.1056570749433</v>
      </c>
      <c r="Q153" s="35">
        <f t="shared" si="4"/>
        <v>8.2500000000000004E-2</v>
      </c>
      <c r="R153" s="5">
        <f t="shared" si="36"/>
        <v>97759.398392692732</v>
      </c>
      <c r="S153" s="5">
        <f t="shared" si="37"/>
        <v>569365.34600452892</v>
      </c>
      <c r="T153" s="5">
        <f t="shared" si="38"/>
        <v>502240.60160730663</v>
      </c>
      <c r="U153" s="5">
        <f t="shared" si="39"/>
        <v>667124.7443972216</v>
      </c>
      <c r="V153" s="150"/>
      <c r="W153" s="2">
        <v>148</v>
      </c>
      <c r="X153" s="118">
        <v>49341</v>
      </c>
      <c r="Y153" s="5">
        <f t="shared" si="40"/>
        <v>500009.05968047836</v>
      </c>
      <c r="Z153" s="5">
        <f t="shared" si="41"/>
        <v>4402.5874432762648</v>
      </c>
      <c r="AA153" s="5">
        <f t="shared" si="5"/>
        <v>1069.1937120730754</v>
      </c>
      <c r="AB153" s="35">
        <f t="shared" si="6"/>
        <v>2.5660184143615095E-2</v>
      </c>
      <c r="AC153" s="5">
        <f t="shared" si="7"/>
        <v>3333.3937312031894</v>
      </c>
      <c r="AD153" s="35">
        <f t="shared" si="8"/>
        <v>0.08</v>
      </c>
      <c r="AE153" s="5">
        <f t="shared" si="42"/>
        <v>101060.13403159451</v>
      </c>
      <c r="AF153" s="5">
        <f t="shared" si="43"/>
        <v>550522.80757329275</v>
      </c>
      <c r="AG153" s="5">
        <f t="shared" si="9"/>
        <v>498939.86596840527</v>
      </c>
      <c r="AH153" s="5">
        <f t="shared" si="10"/>
        <v>651582.94160488725</v>
      </c>
      <c r="AI153" s="150"/>
      <c r="AJ153" s="2">
        <v>148</v>
      </c>
      <c r="AK153" s="118">
        <v>49341</v>
      </c>
      <c r="AL153" s="5">
        <f t="shared" si="44"/>
        <v>496647.24754430924</v>
      </c>
      <c r="AM153" s="5">
        <f t="shared" si="45"/>
        <v>4298.4734733542682</v>
      </c>
      <c r="AN153" s="5">
        <f t="shared" si="11"/>
        <v>1090.9599996306042</v>
      </c>
      <c r="AO153" s="35">
        <f t="shared" si="12"/>
        <v>2.6359795730870869E-2</v>
      </c>
      <c r="AP153" s="5">
        <f t="shared" si="13"/>
        <v>3207.513473723664</v>
      </c>
      <c r="AQ153" s="35">
        <f t="shared" si="14"/>
        <v>7.7499999999999999E-2</v>
      </c>
      <c r="AR153" s="5">
        <f t="shared" si="46"/>
        <v>104443.71245532147</v>
      </c>
      <c r="AS153" s="5">
        <f t="shared" si="47"/>
        <v>531730.36160111055</v>
      </c>
      <c r="AT153" s="5">
        <f t="shared" si="15"/>
        <v>495556.28754467866</v>
      </c>
      <c r="AU153" s="5">
        <f t="shared" si="16"/>
        <v>636174.074056432</v>
      </c>
      <c r="AV153" s="150"/>
      <c r="AW153" s="2">
        <v>148</v>
      </c>
      <c r="AX153" s="118">
        <v>49341</v>
      </c>
      <c r="AY153" s="5">
        <f t="shared" si="48"/>
        <v>493202.32485982939</v>
      </c>
      <c r="AZ153" s="5">
        <f t="shared" si="49"/>
        <v>4195.2870513166654</v>
      </c>
      <c r="BA153" s="5">
        <f t="shared" si="17"/>
        <v>1112.7725209427322</v>
      </c>
      <c r="BB153" s="35">
        <f t="shared" si="18"/>
        <v>2.707462957541381E-2</v>
      </c>
      <c r="BC153" s="5">
        <f t="shared" si="19"/>
        <v>3082.5145303739332</v>
      </c>
      <c r="BD153" s="35">
        <f t="shared" si="20"/>
        <v>7.4999999999999997E-2</v>
      </c>
      <c r="BE153" s="5">
        <f t="shared" si="50"/>
        <v>107910.44766111342</v>
      </c>
      <c r="BF153" s="5">
        <f t="shared" si="51"/>
        <v>512992.03593375301</v>
      </c>
      <c r="BG153" s="5">
        <f t="shared" si="21"/>
        <v>492089.55233888666</v>
      </c>
      <c r="BH153" s="5">
        <f t="shared" si="22"/>
        <v>620902.48359486647</v>
      </c>
      <c r="BI153" s="150"/>
      <c r="BJ153" s="2">
        <v>148</v>
      </c>
      <c r="BK153" s="118">
        <v>49341</v>
      </c>
      <c r="BL153" s="5">
        <f t="shared" si="52"/>
        <v>489674.06912821397</v>
      </c>
      <c r="BM153" s="5">
        <f t="shared" si="53"/>
        <v>4093.0576803371496</v>
      </c>
      <c r="BN153" s="5">
        <f t="shared" si="23"/>
        <v>1134.6101793541902</v>
      </c>
      <c r="BO153" s="35">
        <f t="shared" si="24"/>
        <v>2.7804866564590965E-2</v>
      </c>
      <c r="BP153" s="5">
        <f t="shared" si="25"/>
        <v>2958.4475009829594</v>
      </c>
      <c r="BQ153" s="35">
        <f t="shared" si="26"/>
        <v>7.2499999999999995E-2</v>
      </c>
      <c r="BR153" s="5">
        <f t="shared" si="54"/>
        <v>111460.54105114068</v>
      </c>
      <c r="BS153" s="5">
        <f t="shared" si="55"/>
        <v>494311.99563875771</v>
      </c>
      <c r="BT153" s="5">
        <f t="shared" si="27"/>
        <v>488539.45894885977</v>
      </c>
      <c r="BU153" s="5">
        <f t="shared" si="28"/>
        <v>605772.53668989835</v>
      </c>
      <c r="BV153" s="150"/>
      <c r="BW153" s="2">
        <v>148</v>
      </c>
      <c r="BX153" s="118">
        <v>49341</v>
      </c>
      <c r="BY153" s="5">
        <f t="shared" si="56"/>
        <v>486062.37493843486</v>
      </c>
      <c r="BZ153" s="5">
        <f t="shared" si="57"/>
        <v>3991.8149710750954</v>
      </c>
      <c r="CA153" s="5">
        <f t="shared" si="29"/>
        <v>1156.4511172675584</v>
      </c>
      <c r="CB153" s="35">
        <f t="shared" si="30"/>
        <v>2.8550684279910428E-2</v>
      </c>
      <c r="CC153" s="5">
        <f t="shared" si="31"/>
        <v>2835.363853807537</v>
      </c>
      <c r="CD153" s="35">
        <f t="shared" si="32"/>
        <v>7.0000000000000007E-2</v>
      </c>
      <c r="CE153" s="5">
        <f t="shared" si="58"/>
        <v>115094.07617883274</v>
      </c>
      <c r="CF153" s="5">
        <f t="shared" si="59"/>
        <v>475694.53954028123</v>
      </c>
      <c r="CG153" s="5">
        <f t="shared" si="33"/>
        <v>484905.92382116732</v>
      </c>
      <c r="CH153" s="5">
        <f t="shared" si="34"/>
        <v>590788.61571911396</v>
      </c>
    </row>
    <row r="154" spans="9:86" ht="14.25" customHeight="1">
      <c r="I154" s="150"/>
      <c r="J154" s="2">
        <v>149</v>
      </c>
      <c r="K154" s="118">
        <v>49369</v>
      </c>
      <c r="L154" s="5">
        <f t="shared" si="35"/>
        <v>502240.60160730663</v>
      </c>
      <c r="M154" s="5">
        <f t="shared" si="0"/>
        <v>4507.5996243055524</v>
      </c>
      <c r="N154" s="5">
        <f t="shared" si="1"/>
        <v>1054.6954882553196</v>
      </c>
      <c r="O154" s="35">
        <f t="shared" si="2"/>
        <v>2.5199766443732511E-2</v>
      </c>
      <c r="P154" s="5">
        <f t="shared" si="3"/>
        <v>3452.9041360502329</v>
      </c>
      <c r="Q154" s="35">
        <f t="shared" si="4"/>
        <v>8.2500000000000004E-2</v>
      </c>
      <c r="R154" s="5">
        <f t="shared" si="36"/>
        <v>98814.093880948058</v>
      </c>
      <c r="S154" s="5">
        <f t="shared" si="37"/>
        <v>572818.25014057918</v>
      </c>
      <c r="T154" s="5">
        <f t="shared" si="38"/>
        <v>501185.90611905133</v>
      </c>
      <c r="U154" s="5">
        <f t="shared" si="39"/>
        <v>671632.34402152721</v>
      </c>
      <c r="V154" s="150"/>
      <c r="W154" s="2">
        <v>149</v>
      </c>
      <c r="X154" s="118">
        <v>49369</v>
      </c>
      <c r="Y154" s="5">
        <f t="shared" si="40"/>
        <v>498939.86596840527</v>
      </c>
      <c r="Z154" s="5">
        <f t="shared" si="41"/>
        <v>4402.5874432762648</v>
      </c>
      <c r="AA154" s="5">
        <f t="shared" si="5"/>
        <v>1076.321670153563</v>
      </c>
      <c r="AB154" s="35">
        <f t="shared" si="6"/>
        <v>2.5886606628985301E-2</v>
      </c>
      <c r="AC154" s="5">
        <f t="shared" si="7"/>
        <v>3326.2657731227018</v>
      </c>
      <c r="AD154" s="35">
        <f t="shared" si="8"/>
        <v>0.08</v>
      </c>
      <c r="AE154" s="5">
        <f t="shared" si="42"/>
        <v>102136.45570174807</v>
      </c>
      <c r="AF154" s="5">
        <f t="shared" si="43"/>
        <v>553849.07334641542</v>
      </c>
      <c r="AG154" s="5">
        <f t="shared" si="9"/>
        <v>497863.54429825168</v>
      </c>
      <c r="AH154" s="5">
        <f t="shared" si="10"/>
        <v>655985.52904816344</v>
      </c>
      <c r="AI154" s="150"/>
      <c r="AJ154" s="2">
        <v>149</v>
      </c>
      <c r="AK154" s="118">
        <v>49369</v>
      </c>
      <c r="AL154" s="5">
        <f t="shared" si="44"/>
        <v>495556.28754467866</v>
      </c>
      <c r="AM154" s="5">
        <f t="shared" si="45"/>
        <v>4298.4734733542682</v>
      </c>
      <c r="AN154" s="5">
        <f t="shared" si="11"/>
        <v>1098.0057829615521</v>
      </c>
      <c r="AO154" s="35">
        <f t="shared" si="12"/>
        <v>2.6588441569012862E-2</v>
      </c>
      <c r="AP154" s="5">
        <f t="shared" si="13"/>
        <v>3200.4676903927161</v>
      </c>
      <c r="AQ154" s="35">
        <f t="shared" si="14"/>
        <v>7.7499999999999986E-2</v>
      </c>
      <c r="AR154" s="5">
        <f t="shared" si="46"/>
        <v>105541.71823828302</v>
      </c>
      <c r="AS154" s="5">
        <f t="shared" si="47"/>
        <v>534930.82929150329</v>
      </c>
      <c r="AT154" s="5">
        <f t="shared" si="15"/>
        <v>494458.28176171711</v>
      </c>
      <c r="AU154" s="5">
        <f t="shared" si="16"/>
        <v>640472.54752978636</v>
      </c>
      <c r="AV154" s="150"/>
      <c r="AW154" s="2">
        <v>149</v>
      </c>
      <c r="AX154" s="118">
        <v>49369</v>
      </c>
      <c r="AY154" s="5">
        <f t="shared" si="48"/>
        <v>492089.55233888666</v>
      </c>
      <c r="AZ154" s="5">
        <f t="shared" si="49"/>
        <v>4195.2870513166654</v>
      </c>
      <c r="BA154" s="5">
        <f t="shared" si="17"/>
        <v>1119.7273491986239</v>
      </c>
      <c r="BB154" s="35">
        <f t="shared" si="18"/>
        <v>2.7305453095923547E-2</v>
      </c>
      <c r="BC154" s="5">
        <f t="shared" si="19"/>
        <v>3075.5597021180415</v>
      </c>
      <c r="BD154" s="35">
        <f t="shared" si="20"/>
        <v>7.4999999999999997E-2</v>
      </c>
      <c r="BE154" s="5">
        <f t="shared" si="50"/>
        <v>109030.17501031204</v>
      </c>
      <c r="BF154" s="5">
        <f t="shared" si="51"/>
        <v>516067.59563587105</v>
      </c>
      <c r="BG154" s="5">
        <f t="shared" si="21"/>
        <v>490969.82498968806</v>
      </c>
      <c r="BH154" s="5">
        <f t="shared" si="22"/>
        <v>625097.77064618305</v>
      </c>
      <c r="BI154" s="150"/>
      <c r="BJ154" s="2">
        <v>149</v>
      </c>
      <c r="BK154" s="118">
        <v>49369</v>
      </c>
      <c r="BL154" s="5">
        <f t="shared" si="52"/>
        <v>488539.45894885977</v>
      </c>
      <c r="BM154" s="5">
        <f t="shared" si="53"/>
        <v>4093.0576803371496</v>
      </c>
      <c r="BN154" s="5">
        <f t="shared" si="23"/>
        <v>1141.4651158544552</v>
      </c>
      <c r="BO154" s="35">
        <f t="shared" si="24"/>
        <v>2.8037819953633109E-2</v>
      </c>
      <c r="BP154" s="5">
        <f t="shared" si="25"/>
        <v>2951.5925644826943</v>
      </c>
      <c r="BQ154" s="35">
        <f t="shared" si="26"/>
        <v>7.2499999999999995E-2</v>
      </c>
      <c r="BR154" s="5">
        <f t="shared" si="54"/>
        <v>112602.00616699514</v>
      </c>
      <c r="BS154" s="5">
        <f t="shared" si="55"/>
        <v>497263.58820324042</v>
      </c>
      <c r="BT154" s="5">
        <f t="shared" si="27"/>
        <v>487397.99383300531</v>
      </c>
      <c r="BU154" s="5">
        <f t="shared" si="28"/>
        <v>609865.59437023557</v>
      </c>
      <c r="BV154" s="150"/>
      <c r="BW154" s="2">
        <v>149</v>
      </c>
      <c r="BX154" s="118">
        <v>49369</v>
      </c>
      <c r="BY154" s="5">
        <f t="shared" si="56"/>
        <v>484905.92382116732</v>
      </c>
      <c r="BZ154" s="5">
        <f t="shared" si="57"/>
        <v>3991.8149710750954</v>
      </c>
      <c r="CA154" s="5">
        <f t="shared" si="29"/>
        <v>1163.1970821182858</v>
      </c>
      <c r="CB154" s="35">
        <f t="shared" si="30"/>
        <v>2.8785717599455966E-2</v>
      </c>
      <c r="CC154" s="5">
        <f t="shared" si="31"/>
        <v>2828.6178889568096</v>
      </c>
      <c r="CD154" s="35">
        <f t="shared" si="32"/>
        <v>7.0000000000000007E-2</v>
      </c>
      <c r="CE154" s="5">
        <f t="shared" si="58"/>
        <v>116257.27326095103</v>
      </c>
      <c r="CF154" s="5">
        <f t="shared" si="59"/>
        <v>478523.15742923802</v>
      </c>
      <c r="CG154" s="5">
        <f t="shared" si="33"/>
        <v>483742.72673904902</v>
      </c>
      <c r="CH154" s="5">
        <f t="shared" si="34"/>
        <v>594780.43069018901</v>
      </c>
    </row>
    <row r="155" spans="9:86" ht="14.25" customHeight="1">
      <c r="I155" s="150"/>
      <c r="J155" s="2">
        <v>150</v>
      </c>
      <c r="K155" s="118">
        <v>49400</v>
      </c>
      <c r="L155" s="5">
        <f t="shared" si="35"/>
        <v>501185.90611905133</v>
      </c>
      <c r="M155" s="5">
        <f t="shared" si="0"/>
        <v>4507.5996243055524</v>
      </c>
      <c r="N155" s="5">
        <f t="shared" si="1"/>
        <v>1061.9465197370746</v>
      </c>
      <c r="O155" s="35">
        <f t="shared" si="2"/>
        <v>2.5426409803746247E-2</v>
      </c>
      <c r="P155" s="5">
        <f t="shared" si="3"/>
        <v>3445.6531045684778</v>
      </c>
      <c r="Q155" s="35">
        <f t="shared" si="4"/>
        <v>8.2500000000000004E-2</v>
      </c>
      <c r="R155" s="5">
        <f t="shared" si="36"/>
        <v>99876.040400685131</v>
      </c>
      <c r="S155" s="5">
        <f t="shared" si="37"/>
        <v>576263.90324514767</v>
      </c>
      <c r="T155" s="5">
        <f t="shared" si="38"/>
        <v>500123.95959931426</v>
      </c>
      <c r="U155" s="5">
        <f t="shared" si="39"/>
        <v>676139.94364583283</v>
      </c>
      <c r="V155" s="150"/>
      <c r="W155" s="2">
        <v>150</v>
      </c>
      <c r="X155" s="118">
        <v>49400</v>
      </c>
      <c r="Y155" s="5">
        <f t="shared" si="40"/>
        <v>497863.54429825168</v>
      </c>
      <c r="Z155" s="5">
        <f t="shared" si="41"/>
        <v>4402.5874432762648</v>
      </c>
      <c r="AA155" s="5">
        <f t="shared" si="5"/>
        <v>1083.4971479545866</v>
      </c>
      <c r="AB155" s="35">
        <f t="shared" si="6"/>
        <v>2.6115520857791587E-2</v>
      </c>
      <c r="AC155" s="5">
        <f t="shared" si="7"/>
        <v>3319.0902953216782</v>
      </c>
      <c r="AD155" s="35">
        <f t="shared" si="8"/>
        <v>0.08</v>
      </c>
      <c r="AE155" s="5">
        <f t="shared" si="42"/>
        <v>103219.95284970266</v>
      </c>
      <c r="AF155" s="5">
        <f t="shared" si="43"/>
        <v>557168.16364173708</v>
      </c>
      <c r="AG155" s="5">
        <f t="shared" si="9"/>
        <v>496780.04715029709</v>
      </c>
      <c r="AH155" s="5">
        <f t="shared" si="10"/>
        <v>660388.11649143975</v>
      </c>
      <c r="AI155" s="150"/>
      <c r="AJ155" s="2">
        <v>150</v>
      </c>
      <c r="AK155" s="118">
        <v>49400</v>
      </c>
      <c r="AL155" s="5">
        <f t="shared" si="44"/>
        <v>494458.28176171711</v>
      </c>
      <c r="AM155" s="5">
        <f t="shared" si="45"/>
        <v>4298.4734733542682</v>
      </c>
      <c r="AN155" s="5">
        <f t="shared" si="11"/>
        <v>1105.0970703098451</v>
      </c>
      <c r="AO155" s="35">
        <f t="shared" si="12"/>
        <v>2.6819582830061261E-2</v>
      </c>
      <c r="AP155" s="5">
        <f t="shared" si="13"/>
        <v>3193.3764030444231</v>
      </c>
      <c r="AQ155" s="35">
        <f t="shared" si="14"/>
        <v>7.7499999999999999E-2</v>
      </c>
      <c r="AR155" s="5">
        <f t="shared" si="46"/>
        <v>106646.81530859286</v>
      </c>
      <c r="AS155" s="5">
        <f t="shared" si="47"/>
        <v>538124.20569454774</v>
      </c>
      <c r="AT155" s="5">
        <f t="shared" si="15"/>
        <v>493353.18469140725</v>
      </c>
      <c r="AU155" s="5">
        <f t="shared" si="16"/>
        <v>644771.0210031406</v>
      </c>
      <c r="AV155" s="150"/>
      <c r="AW155" s="2">
        <v>150</v>
      </c>
      <c r="AX155" s="118">
        <v>49400</v>
      </c>
      <c r="AY155" s="5">
        <f t="shared" si="48"/>
        <v>490969.82498968806</v>
      </c>
      <c r="AZ155" s="5">
        <f t="shared" si="49"/>
        <v>4195.2870513166654</v>
      </c>
      <c r="BA155" s="5">
        <f t="shared" si="17"/>
        <v>1126.7256451311155</v>
      </c>
      <c r="BB155" s="35">
        <f t="shared" si="18"/>
        <v>2.7538775406120659E-2</v>
      </c>
      <c r="BC155" s="5">
        <f t="shared" si="19"/>
        <v>3068.5614061855499</v>
      </c>
      <c r="BD155" s="35">
        <f t="shared" si="20"/>
        <v>7.4999999999999997E-2</v>
      </c>
      <c r="BE155" s="5">
        <f t="shared" si="50"/>
        <v>110156.90065544315</v>
      </c>
      <c r="BF155" s="5">
        <f t="shared" si="51"/>
        <v>519136.15704205661</v>
      </c>
      <c r="BG155" s="5">
        <f t="shared" si="21"/>
        <v>489843.09934455692</v>
      </c>
      <c r="BH155" s="5">
        <f t="shared" si="22"/>
        <v>629293.05769749975</v>
      </c>
      <c r="BI155" s="150"/>
      <c r="BJ155" s="2">
        <v>150</v>
      </c>
      <c r="BK155" s="118">
        <v>49400</v>
      </c>
      <c r="BL155" s="5">
        <f t="shared" si="52"/>
        <v>487397.99383300531</v>
      </c>
      <c r="BM155" s="5">
        <f t="shared" si="53"/>
        <v>4093.0576803371496</v>
      </c>
      <c r="BN155" s="5">
        <f t="shared" si="23"/>
        <v>1148.3614675960757</v>
      </c>
      <c r="BO155" s="35">
        <f t="shared" si="24"/>
        <v>2.82732751991474E-2</v>
      </c>
      <c r="BP155" s="5">
        <f t="shared" si="25"/>
        <v>2944.6962127410739</v>
      </c>
      <c r="BQ155" s="35">
        <f t="shared" si="26"/>
        <v>7.2499999999999995E-2</v>
      </c>
      <c r="BR155" s="5">
        <f t="shared" si="54"/>
        <v>113750.36763459121</v>
      </c>
      <c r="BS155" s="5">
        <f t="shared" si="55"/>
        <v>500208.2844159815</v>
      </c>
      <c r="BT155" s="5">
        <f t="shared" si="27"/>
        <v>486249.63236540923</v>
      </c>
      <c r="BU155" s="5">
        <f t="shared" si="28"/>
        <v>613958.65205057268</v>
      </c>
      <c r="BV155" s="150"/>
      <c r="BW155" s="2">
        <v>150</v>
      </c>
      <c r="BX155" s="118">
        <v>49400</v>
      </c>
      <c r="BY155" s="5">
        <f t="shared" si="56"/>
        <v>483742.72673904902</v>
      </c>
      <c r="BZ155" s="5">
        <f t="shared" si="57"/>
        <v>3991.8149710750954</v>
      </c>
      <c r="CA155" s="5">
        <f t="shared" si="29"/>
        <v>1169.9823984306427</v>
      </c>
      <c r="CB155" s="35">
        <f t="shared" si="30"/>
        <v>2.9023255555305452E-2</v>
      </c>
      <c r="CC155" s="5">
        <f t="shared" si="31"/>
        <v>2821.8325726444527</v>
      </c>
      <c r="CD155" s="35">
        <f t="shared" si="32"/>
        <v>7.0000000000000007E-2</v>
      </c>
      <c r="CE155" s="5">
        <f t="shared" si="58"/>
        <v>117427.25565938167</v>
      </c>
      <c r="CF155" s="5">
        <f t="shared" si="59"/>
        <v>481344.99000188248</v>
      </c>
      <c r="CG155" s="5">
        <f t="shared" si="33"/>
        <v>482572.74434061837</v>
      </c>
      <c r="CH155" s="5">
        <f t="shared" si="34"/>
        <v>598772.24566126417</v>
      </c>
    </row>
    <row r="156" spans="9:86" ht="14.25" customHeight="1">
      <c r="I156" s="150"/>
      <c r="J156" s="2">
        <v>151</v>
      </c>
      <c r="K156" s="118">
        <v>49430</v>
      </c>
      <c r="L156" s="5">
        <f t="shared" si="35"/>
        <v>500123.95959931426</v>
      </c>
      <c r="M156" s="5">
        <f t="shared" si="0"/>
        <v>4507.5996243055524</v>
      </c>
      <c r="N156" s="5">
        <f t="shared" si="1"/>
        <v>1069.2474020602667</v>
      </c>
      <c r="O156" s="35">
        <f t="shared" si="2"/>
        <v>2.5655577139321671E-2</v>
      </c>
      <c r="P156" s="5">
        <f t="shared" si="3"/>
        <v>3438.3522222452857</v>
      </c>
      <c r="Q156" s="35">
        <f t="shared" si="4"/>
        <v>8.2500000000000004E-2</v>
      </c>
      <c r="R156" s="5">
        <f t="shared" si="36"/>
        <v>100945.2878027454</v>
      </c>
      <c r="S156" s="5">
        <f t="shared" si="37"/>
        <v>579702.25546739297</v>
      </c>
      <c r="T156" s="5">
        <f t="shared" si="38"/>
        <v>499054.712197254</v>
      </c>
      <c r="U156" s="5">
        <f t="shared" si="39"/>
        <v>680647.54327013833</v>
      </c>
      <c r="V156" s="150"/>
      <c r="W156" s="2">
        <v>151</v>
      </c>
      <c r="X156" s="118">
        <v>49430</v>
      </c>
      <c r="Y156" s="5">
        <f t="shared" si="40"/>
        <v>496780.04715029709</v>
      </c>
      <c r="Z156" s="5">
        <f t="shared" si="41"/>
        <v>4402.5874432762648</v>
      </c>
      <c r="AA156" s="5">
        <f t="shared" si="5"/>
        <v>1090.7204622742838</v>
      </c>
      <c r="AB156" s="35">
        <f t="shared" si="6"/>
        <v>2.6346963052104089E-2</v>
      </c>
      <c r="AC156" s="5">
        <f t="shared" si="7"/>
        <v>3311.866981001981</v>
      </c>
      <c r="AD156" s="35">
        <f t="shared" si="8"/>
        <v>0.08</v>
      </c>
      <c r="AE156" s="5">
        <f t="shared" si="42"/>
        <v>104310.67331197695</v>
      </c>
      <c r="AF156" s="5">
        <f t="shared" si="43"/>
        <v>560480.03062273911</v>
      </c>
      <c r="AG156" s="5">
        <f t="shared" si="9"/>
        <v>495689.32668802282</v>
      </c>
      <c r="AH156" s="5">
        <f t="shared" si="10"/>
        <v>664790.70393471606</v>
      </c>
      <c r="AI156" s="150"/>
      <c r="AJ156" s="2">
        <v>151</v>
      </c>
      <c r="AK156" s="118">
        <v>49430</v>
      </c>
      <c r="AL156" s="5">
        <f t="shared" si="44"/>
        <v>493353.18469140725</v>
      </c>
      <c r="AM156" s="5">
        <f t="shared" si="45"/>
        <v>4298.4734733542682</v>
      </c>
      <c r="AN156" s="5">
        <f t="shared" si="11"/>
        <v>1112.2341555555963</v>
      </c>
      <c r="AO156" s="35">
        <f t="shared" si="12"/>
        <v>2.7053255721893422E-2</v>
      </c>
      <c r="AP156" s="5">
        <f t="shared" si="13"/>
        <v>3186.2393177986719</v>
      </c>
      <c r="AQ156" s="35">
        <f t="shared" si="14"/>
        <v>7.7499999999999999E-2</v>
      </c>
      <c r="AR156" s="5">
        <f t="shared" si="46"/>
        <v>107759.04946414845</v>
      </c>
      <c r="AS156" s="5">
        <f t="shared" si="47"/>
        <v>541310.44501234638</v>
      </c>
      <c r="AT156" s="5">
        <f t="shared" si="15"/>
        <v>492240.95053585165</v>
      </c>
      <c r="AU156" s="5">
        <f t="shared" si="16"/>
        <v>649069.49447649485</v>
      </c>
      <c r="AV156" s="150"/>
      <c r="AW156" s="2">
        <v>151</v>
      </c>
      <c r="AX156" s="118">
        <v>49430</v>
      </c>
      <c r="AY156" s="5">
        <f t="shared" si="48"/>
        <v>489843.09934455692</v>
      </c>
      <c r="AZ156" s="5">
        <f t="shared" si="49"/>
        <v>4195.2870513166654</v>
      </c>
      <c r="BA156" s="5">
        <f t="shared" si="17"/>
        <v>1133.7676804131847</v>
      </c>
      <c r="BB156" s="35">
        <f t="shared" si="18"/>
        <v>2.7774632700068462E-2</v>
      </c>
      <c r="BC156" s="5">
        <f t="shared" si="19"/>
        <v>3061.5193709034806</v>
      </c>
      <c r="BD156" s="35">
        <f t="shared" si="20"/>
        <v>7.4999999999999997E-2</v>
      </c>
      <c r="BE156" s="5">
        <f t="shared" si="50"/>
        <v>111290.66833585635</v>
      </c>
      <c r="BF156" s="5">
        <f t="shared" si="51"/>
        <v>522197.67641296011</v>
      </c>
      <c r="BG156" s="5">
        <f t="shared" si="21"/>
        <v>488709.33166414371</v>
      </c>
      <c r="BH156" s="5">
        <f t="shared" si="22"/>
        <v>633488.34474881645</v>
      </c>
      <c r="BI156" s="150"/>
      <c r="BJ156" s="2">
        <v>151</v>
      </c>
      <c r="BK156" s="118">
        <v>49430</v>
      </c>
      <c r="BL156" s="5">
        <f t="shared" si="52"/>
        <v>486249.63236540923</v>
      </c>
      <c r="BM156" s="5">
        <f t="shared" si="53"/>
        <v>4093.0576803371496</v>
      </c>
      <c r="BN156" s="5">
        <f t="shared" si="23"/>
        <v>1155.2994847961354</v>
      </c>
      <c r="BO156" s="35">
        <f t="shared" si="24"/>
        <v>2.8511268481814185E-2</v>
      </c>
      <c r="BP156" s="5">
        <f t="shared" si="25"/>
        <v>2937.7581955410142</v>
      </c>
      <c r="BQ156" s="35">
        <f t="shared" si="26"/>
        <v>7.2499999999999995E-2</v>
      </c>
      <c r="BR156" s="5">
        <f t="shared" si="54"/>
        <v>114905.66711938735</v>
      </c>
      <c r="BS156" s="5">
        <f t="shared" si="55"/>
        <v>503146.04261152254</v>
      </c>
      <c r="BT156" s="5">
        <f t="shared" si="27"/>
        <v>485094.3328806131</v>
      </c>
      <c r="BU156" s="5">
        <f t="shared" si="28"/>
        <v>618051.7097309099</v>
      </c>
      <c r="BV156" s="150"/>
      <c r="BW156" s="2">
        <v>151</v>
      </c>
      <c r="BX156" s="118">
        <v>49430</v>
      </c>
      <c r="BY156" s="5">
        <f t="shared" si="56"/>
        <v>482572.74434061837</v>
      </c>
      <c r="BZ156" s="5">
        <f t="shared" si="57"/>
        <v>3991.8149710750954</v>
      </c>
      <c r="CA156" s="5">
        <f t="shared" si="29"/>
        <v>1176.8072957548216</v>
      </c>
      <c r="CB156" s="35">
        <f t="shared" si="30"/>
        <v>2.9263334315230677E-2</v>
      </c>
      <c r="CC156" s="5">
        <f t="shared" si="31"/>
        <v>2815.0076753202738</v>
      </c>
      <c r="CD156" s="35">
        <f t="shared" si="32"/>
        <v>7.0000000000000007E-2</v>
      </c>
      <c r="CE156" s="5">
        <f t="shared" si="58"/>
        <v>118604.0629551365</v>
      </c>
      <c r="CF156" s="5">
        <f t="shared" si="59"/>
        <v>484159.99767720274</v>
      </c>
      <c r="CG156" s="5">
        <f t="shared" si="33"/>
        <v>481395.93704486353</v>
      </c>
      <c r="CH156" s="5">
        <f t="shared" si="34"/>
        <v>602764.06063233921</v>
      </c>
    </row>
    <row r="157" spans="9:86" ht="14.25" customHeight="1">
      <c r="I157" s="150"/>
      <c r="J157" s="2">
        <v>152</v>
      </c>
      <c r="K157" s="118">
        <v>49461</v>
      </c>
      <c r="L157" s="5">
        <f t="shared" si="35"/>
        <v>499054.712197254</v>
      </c>
      <c r="M157" s="5">
        <f t="shared" si="0"/>
        <v>4507.5996243055524</v>
      </c>
      <c r="N157" s="5">
        <f t="shared" si="1"/>
        <v>1076.5984779494311</v>
      </c>
      <c r="O157" s="35">
        <f t="shared" si="2"/>
        <v>2.5887305378827479E-2</v>
      </c>
      <c r="P157" s="5">
        <f t="shared" si="3"/>
        <v>3431.0011463561214</v>
      </c>
      <c r="Q157" s="35">
        <f t="shared" si="4"/>
        <v>8.2500000000000004E-2</v>
      </c>
      <c r="R157" s="5">
        <f t="shared" si="36"/>
        <v>102021.88628069483</v>
      </c>
      <c r="S157" s="5">
        <f t="shared" si="37"/>
        <v>583133.25661374908</v>
      </c>
      <c r="T157" s="5">
        <f t="shared" si="38"/>
        <v>497978.11371930456</v>
      </c>
      <c r="U157" s="5">
        <f t="shared" si="39"/>
        <v>685155.14289444394</v>
      </c>
      <c r="V157" s="150"/>
      <c r="W157" s="2">
        <v>152</v>
      </c>
      <c r="X157" s="118">
        <v>49461</v>
      </c>
      <c r="Y157" s="5">
        <f t="shared" si="40"/>
        <v>495689.32668802282</v>
      </c>
      <c r="Z157" s="5">
        <f t="shared" si="41"/>
        <v>4402.5874432762648</v>
      </c>
      <c r="AA157" s="5">
        <f t="shared" si="5"/>
        <v>1097.9919320227791</v>
      </c>
      <c r="AB157" s="35">
        <f t="shared" si="6"/>
        <v>2.6580970125600477E-2</v>
      </c>
      <c r="AC157" s="5">
        <f t="shared" si="7"/>
        <v>3304.5955112534857</v>
      </c>
      <c r="AD157" s="35">
        <f t="shared" si="8"/>
        <v>0.08</v>
      </c>
      <c r="AE157" s="5">
        <f t="shared" si="42"/>
        <v>105408.66524399973</v>
      </c>
      <c r="AF157" s="5">
        <f t="shared" si="43"/>
        <v>563784.62613399257</v>
      </c>
      <c r="AG157" s="5">
        <f t="shared" si="9"/>
        <v>494591.33475600003</v>
      </c>
      <c r="AH157" s="5">
        <f t="shared" si="10"/>
        <v>669193.29137799225</v>
      </c>
      <c r="AI157" s="150"/>
      <c r="AJ157" s="2">
        <v>152</v>
      </c>
      <c r="AK157" s="118">
        <v>49461</v>
      </c>
      <c r="AL157" s="5">
        <f t="shared" si="44"/>
        <v>492240.95053585165</v>
      </c>
      <c r="AM157" s="5">
        <f t="shared" si="45"/>
        <v>4298.4734733542682</v>
      </c>
      <c r="AN157" s="5">
        <f t="shared" si="11"/>
        <v>1119.4173344768928</v>
      </c>
      <c r="AO157" s="35">
        <f t="shared" si="12"/>
        <v>2.7289497143826801E-2</v>
      </c>
      <c r="AP157" s="5">
        <f t="shared" si="13"/>
        <v>3179.0561388773754</v>
      </c>
      <c r="AQ157" s="35">
        <f t="shared" si="14"/>
        <v>7.7499999999999999E-2</v>
      </c>
      <c r="AR157" s="5">
        <f t="shared" si="46"/>
        <v>108878.46679862535</v>
      </c>
      <c r="AS157" s="5">
        <f t="shared" si="47"/>
        <v>544489.50115122378</v>
      </c>
      <c r="AT157" s="5">
        <f t="shared" si="15"/>
        <v>491121.53320137475</v>
      </c>
      <c r="AU157" s="5">
        <f t="shared" si="16"/>
        <v>653367.96794984909</v>
      </c>
      <c r="AV157" s="150"/>
      <c r="AW157" s="2">
        <v>152</v>
      </c>
      <c r="AX157" s="118">
        <v>49461</v>
      </c>
      <c r="AY157" s="5">
        <f t="shared" si="48"/>
        <v>488709.33166414371</v>
      </c>
      <c r="AZ157" s="5">
        <f t="shared" si="49"/>
        <v>4195.2870513166654</v>
      </c>
      <c r="BA157" s="5">
        <f t="shared" si="17"/>
        <v>1140.8537284157674</v>
      </c>
      <c r="BB157" s="35">
        <f t="shared" si="18"/>
        <v>2.8013061863114926E-2</v>
      </c>
      <c r="BC157" s="5">
        <f t="shared" si="19"/>
        <v>3054.433322900898</v>
      </c>
      <c r="BD157" s="35">
        <f t="shared" si="20"/>
        <v>7.4999999999999997E-2</v>
      </c>
      <c r="BE157" s="5">
        <f t="shared" si="50"/>
        <v>112431.52206427211</v>
      </c>
      <c r="BF157" s="5">
        <f t="shared" si="51"/>
        <v>525252.10973586095</v>
      </c>
      <c r="BG157" s="5">
        <f t="shared" si="21"/>
        <v>487568.47793572792</v>
      </c>
      <c r="BH157" s="5">
        <f t="shared" si="22"/>
        <v>637683.63180013304</v>
      </c>
      <c r="BI157" s="150"/>
      <c r="BJ157" s="2">
        <v>152</v>
      </c>
      <c r="BK157" s="118">
        <v>49461</v>
      </c>
      <c r="BL157" s="5">
        <f t="shared" si="52"/>
        <v>485094.3328806131</v>
      </c>
      <c r="BM157" s="5">
        <f t="shared" si="53"/>
        <v>4093.0576803371496</v>
      </c>
      <c r="BN157" s="5">
        <f t="shared" si="23"/>
        <v>1162.2794191834455</v>
      </c>
      <c r="BO157" s="35">
        <f t="shared" si="24"/>
        <v>2.875183667345365E-2</v>
      </c>
      <c r="BP157" s="5">
        <f t="shared" si="25"/>
        <v>2930.7782611537041</v>
      </c>
      <c r="BQ157" s="35">
        <f t="shared" si="26"/>
        <v>7.2499999999999995E-2</v>
      </c>
      <c r="BR157" s="5">
        <f t="shared" si="54"/>
        <v>116067.94653857079</v>
      </c>
      <c r="BS157" s="5">
        <f t="shared" si="55"/>
        <v>506076.82087267627</v>
      </c>
      <c r="BT157" s="5">
        <f t="shared" si="27"/>
        <v>483932.05346142966</v>
      </c>
      <c r="BU157" s="5">
        <f t="shared" si="28"/>
        <v>622144.76741124701</v>
      </c>
      <c r="BV157" s="150"/>
      <c r="BW157" s="2">
        <v>152</v>
      </c>
      <c r="BX157" s="118">
        <v>49461</v>
      </c>
      <c r="BY157" s="5">
        <f t="shared" si="56"/>
        <v>481395.93704486353</v>
      </c>
      <c r="BZ157" s="5">
        <f t="shared" si="57"/>
        <v>3991.8149710750954</v>
      </c>
      <c r="CA157" s="5">
        <f t="shared" si="29"/>
        <v>1183.6720049800579</v>
      </c>
      <c r="CB157" s="35">
        <f t="shared" si="30"/>
        <v>2.950599073800856E-2</v>
      </c>
      <c r="CC157" s="5">
        <f t="shared" si="31"/>
        <v>2808.1429660950375</v>
      </c>
      <c r="CD157" s="35">
        <f t="shared" si="32"/>
        <v>7.0000000000000007E-2</v>
      </c>
      <c r="CE157" s="5">
        <f t="shared" si="58"/>
        <v>119787.73496011656</v>
      </c>
      <c r="CF157" s="5">
        <f t="shared" si="59"/>
        <v>486968.14064329775</v>
      </c>
      <c r="CG157" s="5">
        <f t="shared" si="33"/>
        <v>480212.2650398835</v>
      </c>
      <c r="CH157" s="5">
        <f t="shared" si="34"/>
        <v>606755.87560341437</v>
      </c>
    </row>
    <row r="158" spans="9:86" ht="14.25" customHeight="1">
      <c r="I158" s="150"/>
      <c r="J158" s="2">
        <v>153</v>
      </c>
      <c r="K158" s="118">
        <v>49491</v>
      </c>
      <c r="L158" s="5">
        <f t="shared" si="35"/>
        <v>497978.11371930456</v>
      </c>
      <c r="M158" s="5">
        <f t="shared" si="0"/>
        <v>4507.5996243055524</v>
      </c>
      <c r="N158" s="5">
        <f t="shared" si="1"/>
        <v>1084.0000924853334</v>
      </c>
      <c r="O158" s="35">
        <f t="shared" si="2"/>
        <v>2.612163215903144E-2</v>
      </c>
      <c r="P158" s="5">
        <f t="shared" si="3"/>
        <v>3423.599531820219</v>
      </c>
      <c r="Q158" s="35">
        <f t="shared" si="4"/>
        <v>8.2500000000000004E-2</v>
      </c>
      <c r="R158" s="5">
        <f t="shared" si="36"/>
        <v>103105.88637318017</v>
      </c>
      <c r="S158" s="5">
        <f t="shared" si="37"/>
        <v>586556.85614556936</v>
      </c>
      <c r="T158" s="5">
        <f t="shared" si="38"/>
        <v>496894.11362681922</v>
      </c>
      <c r="U158" s="5">
        <f t="shared" si="39"/>
        <v>689662.74251874955</v>
      </c>
      <c r="V158" s="150"/>
      <c r="W158" s="2">
        <v>153</v>
      </c>
      <c r="X158" s="118">
        <v>49491</v>
      </c>
      <c r="Y158" s="5">
        <f t="shared" si="40"/>
        <v>494591.33475600003</v>
      </c>
      <c r="Z158" s="5">
        <f t="shared" si="41"/>
        <v>4402.5874432762648</v>
      </c>
      <c r="AA158" s="5">
        <f t="shared" si="5"/>
        <v>1105.3118782362644</v>
      </c>
      <c r="AB158" s="35">
        <f t="shared" si="6"/>
        <v>2.6817579700175422E-2</v>
      </c>
      <c r="AC158" s="5">
        <f t="shared" si="7"/>
        <v>3297.2755650400004</v>
      </c>
      <c r="AD158" s="35">
        <f t="shared" si="8"/>
        <v>0.08</v>
      </c>
      <c r="AE158" s="5">
        <f t="shared" si="42"/>
        <v>106513.97712223599</v>
      </c>
      <c r="AF158" s="5">
        <f t="shared" si="43"/>
        <v>567081.90169903252</v>
      </c>
      <c r="AG158" s="5">
        <f t="shared" si="9"/>
        <v>493486.02287776378</v>
      </c>
      <c r="AH158" s="5">
        <f t="shared" si="10"/>
        <v>673595.87882126844</v>
      </c>
      <c r="AI158" s="150"/>
      <c r="AJ158" s="2">
        <v>153</v>
      </c>
      <c r="AK158" s="118">
        <v>49491</v>
      </c>
      <c r="AL158" s="5">
        <f t="shared" si="44"/>
        <v>491121.53320137475</v>
      </c>
      <c r="AM158" s="5">
        <f t="shared" si="45"/>
        <v>4298.4734733542682</v>
      </c>
      <c r="AN158" s="5">
        <f t="shared" si="11"/>
        <v>1126.6469047620562</v>
      </c>
      <c r="AO158" s="35">
        <f t="shared" si="12"/>
        <v>2.7528344703226772E-2</v>
      </c>
      <c r="AP158" s="5">
        <f t="shared" si="13"/>
        <v>3171.826568592212</v>
      </c>
      <c r="AQ158" s="35">
        <f t="shared" si="14"/>
        <v>7.7499999999999999E-2</v>
      </c>
      <c r="AR158" s="5">
        <f t="shared" si="46"/>
        <v>110005.11370338741</v>
      </c>
      <c r="AS158" s="5">
        <f t="shared" si="47"/>
        <v>547661.32771981601</v>
      </c>
      <c r="AT158" s="5">
        <f t="shared" si="15"/>
        <v>489994.88629661268</v>
      </c>
      <c r="AU158" s="5">
        <f t="shared" si="16"/>
        <v>657666.44142320345</v>
      </c>
      <c r="AV158" s="150"/>
      <c r="AW158" s="2">
        <v>153</v>
      </c>
      <c r="AX158" s="118">
        <v>49491</v>
      </c>
      <c r="AY158" s="5">
        <f t="shared" si="48"/>
        <v>487568.47793572792</v>
      </c>
      <c r="AZ158" s="5">
        <f t="shared" si="49"/>
        <v>4195.2870513166654</v>
      </c>
      <c r="BA158" s="5">
        <f t="shared" si="17"/>
        <v>1147.9840642183663</v>
      </c>
      <c r="BB158" s="35">
        <f t="shared" si="18"/>
        <v>2.8254100488498655E-2</v>
      </c>
      <c r="BC158" s="5">
        <f t="shared" si="19"/>
        <v>3047.3029870982991</v>
      </c>
      <c r="BD158" s="35">
        <f t="shared" si="20"/>
        <v>7.4999999999999997E-2</v>
      </c>
      <c r="BE158" s="5">
        <f t="shared" si="50"/>
        <v>113579.50612849048</v>
      </c>
      <c r="BF158" s="5">
        <f t="shared" si="51"/>
        <v>528299.4127229593</v>
      </c>
      <c r="BG158" s="5">
        <f t="shared" si="21"/>
        <v>486420.49387150956</v>
      </c>
      <c r="BH158" s="5">
        <f t="shared" si="22"/>
        <v>641878.91885144974</v>
      </c>
      <c r="BI158" s="150"/>
      <c r="BJ158" s="2">
        <v>153</v>
      </c>
      <c r="BK158" s="118">
        <v>49491</v>
      </c>
      <c r="BL158" s="5">
        <f t="shared" si="52"/>
        <v>483932.05346142966</v>
      </c>
      <c r="BM158" s="5">
        <f t="shared" si="53"/>
        <v>4093.0576803371496</v>
      </c>
      <c r="BN158" s="5">
        <f t="shared" si="23"/>
        <v>1169.3015240076788</v>
      </c>
      <c r="BO158" s="35">
        <f t="shared" si="24"/>
        <v>2.8995017353630397E-2</v>
      </c>
      <c r="BP158" s="5">
        <f t="shared" si="25"/>
        <v>2923.7561563294707</v>
      </c>
      <c r="BQ158" s="35">
        <f t="shared" si="26"/>
        <v>7.2499999999999995E-2</v>
      </c>
      <c r="BR158" s="5">
        <f t="shared" si="54"/>
        <v>117237.24806257847</v>
      </c>
      <c r="BS158" s="5">
        <f t="shared" si="55"/>
        <v>509000.57702900574</v>
      </c>
      <c r="BT158" s="5">
        <f t="shared" si="27"/>
        <v>482762.75193742197</v>
      </c>
      <c r="BU158" s="5">
        <f t="shared" si="28"/>
        <v>626237.82509158424</v>
      </c>
      <c r="BV158" s="150"/>
      <c r="BW158" s="2">
        <v>153</v>
      </c>
      <c r="BX158" s="118">
        <v>49491</v>
      </c>
      <c r="BY158" s="5">
        <f t="shared" si="56"/>
        <v>480212.2650398835</v>
      </c>
      <c r="BZ158" s="5">
        <f t="shared" si="57"/>
        <v>3991.8149710750954</v>
      </c>
      <c r="CA158" s="5">
        <f t="shared" si="29"/>
        <v>1190.5767583424417</v>
      </c>
      <c r="CB158" s="35">
        <f t="shared" si="30"/>
        <v>2.9751262390023955E-2</v>
      </c>
      <c r="CC158" s="5">
        <f t="shared" si="31"/>
        <v>2801.2382127326537</v>
      </c>
      <c r="CD158" s="35">
        <f t="shared" si="32"/>
        <v>7.0000000000000007E-2</v>
      </c>
      <c r="CE158" s="5">
        <f t="shared" si="58"/>
        <v>120978.31171845901</v>
      </c>
      <c r="CF158" s="5">
        <f t="shared" si="59"/>
        <v>489769.37885603041</v>
      </c>
      <c r="CG158" s="5">
        <f t="shared" si="33"/>
        <v>479021.68828154105</v>
      </c>
      <c r="CH158" s="5">
        <f t="shared" si="34"/>
        <v>610747.69057448942</v>
      </c>
    </row>
    <row r="159" spans="9:86" ht="14.25" customHeight="1">
      <c r="I159" s="150"/>
      <c r="J159" s="2">
        <v>154</v>
      </c>
      <c r="K159" s="118">
        <v>49522</v>
      </c>
      <c r="L159" s="5">
        <f t="shared" si="35"/>
        <v>496894.11362681922</v>
      </c>
      <c r="M159" s="5">
        <f t="shared" si="0"/>
        <v>4507.5996243055524</v>
      </c>
      <c r="N159" s="5">
        <f t="shared" si="1"/>
        <v>1091.4525931211701</v>
      </c>
      <c r="O159" s="35">
        <f t="shared" si="2"/>
        <v>2.6358595842192977E-2</v>
      </c>
      <c r="P159" s="5">
        <f t="shared" si="3"/>
        <v>3416.1470311843823</v>
      </c>
      <c r="Q159" s="35">
        <f t="shared" si="4"/>
        <v>8.2500000000000004E-2</v>
      </c>
      <c r="R159" s="5">
        <f t="shared" si="36"/>
        <v>104197.33896630134</v>
      </c>
      <c r="S159" s="5">
        <f t="shared" si="37"/>
        <v>589973.00317675376</v>
      </c>
      <c r="T159" s="5">
        <f t="shared" si="38"/>
        <v>495802.66103369807</v>
      </c>
      <c r="U159" s="5">
        <f t="shared" si="39"/>
        <v>694170.34214305505</v>
      </c>
      <c r="V159" s="150"/>
      <c r="W159" s="2">
        <v>154</v>
      </c>
      <c r="X159" s="118">
        <v>49522</v>
      </c>
      <c r="Y159" s="5">
        <f t="shared" si="40"/>
        <v>493486.02287776378</v>
      </c>
      <c r="Z159" s="5">
        <f t="shared" si="41"/>
        <v>4402.5874432762648</v>
      </c>
      <c r="AA159" s="5">
        <f t="shared" si="5"/>
        <v>1112.6806240911728</v>
      </c>
      <c r="AB159" s="35">
        <f t="shared" si="6"/>
        <v>2.7056830123031464E-2</v>
      </c>
      <c r="AC159" s="5">
        <f t="shared" si="7"/>
        <v>3289.906819185092</v>
      </c>
      <c r="AD159" s="35">
        <f t="shared" si="8"/>
        <v>0.08</v>
      </c>
      <c r="AE159" s="5">
        <f t="shared" si="42"/>
        <v>107626.65774632715</v>
      </c>
      <c r="AF159" s="5">
        <f t="shared" si="43"/>
        <v>570371.80851821764</v>
      </c>
      <c r="AG159" s="5">
        <f t="shared" si="9"/>
        <v>492373.3422536726</v>
      </c>
      <c r="AH159" s="5">
        <f t="shared" si="10"/>
        <v>677998.46626454475</v>
      </c>
      <c r="AI159" s="150"/>
      <c r="AJ159" s="2">
        <v>154</v>
      </c>
      <c r="AK159" s="118">
        <v>49522</v>
      </c>
      <c r="AL159" s="5">
        <f t="shared" si="44"/>
        <v>489994.88629661268</v>
      </c>
      <c r="AM159" s="5">
        <f t="shared" si="45"/>
        <v>4298.4734733542682</v>
      </c>
      <c r="AN159" s="5">
        <f t="shared" si="11"/>
        <v>1133.923166021978</v>
      </c>
      <c r="AO159" s="35">
        <f t="shared" si="12"/>
        <v>2.7769836732595716E-2</v>
      </c>
      <c r="AP159" s="5">
        <f t="shared" si="13"/>
        <v>3164.5503073322902</v>
      </c>
      <c r="AQ159" s="35">
        <f t="shared" si="14"/>
        <v>7.7499999999999999E-2</v>
      </c>
      <c r="AR159" s="5">
        <f t="shared" si="46"/>
        <v>111139.03686940939</v>
      </c>
      <c r="AS159" s="5">
        <f t="shared" si="47"/>
        <v>550825.87802714831</v>
      </c>
      <c r="AT159" s="5">
        <f t="shared" si="15"/>
        <v>488860.96313059068</v>
      </c>
      <c r="AU159" s="5">
        <f t="shared" si="16"/>
        <v>661964.91489655769</v>
      </c>
      <c r="AV159" s="150"/>
      <c r="AW159" s="2">
        <v>154</v>
      </c>
      <c r="AX159" s="118">
        <v>49522</v>
      </c>
      <c r="AY159" s="5">
        <f t="shared" si="48"/>
        <v>486420.49387150956</v>
      </c>
      <c r="AZ159" s="5">
        <f t="shared" si="49"/>
        <v>4195.2870513166654</v>
      </c>
      <c r="BA159" s="5">
        <f t="shared" si="17"/>
        <v>1155.1589646197308</v>
      </c>
      <c r="BB159" s="35">
        <f t="shared" si="18"/>
        <v>2.8497786894436369E-2</v>
      </c>
      <c r="BC159" s="5">
        <f t="shared" si="19"/>
        <v>3040.1280866969346</v>
      </c>
      <c r="BD159" s="35">
        <f t="shared" si="20"/>
        <v>7.4999999999999997E-2</v>
      </c>
      <c r="BE159" s="5">
        <f t="shared" si="50"/>
        <v>114734.6650931102</v>
      </c>
      <c r="BF159" s="5">
        <f t="shared" si="51"/>
        <v>531339.54080965626</v>
      </c>
      <c r="BG159" s="5">
        <f t="shared" si="21"/>
        <v>485265.33490688982</v>
      </c>
      <c r="BH159" s="5">
        <f t="shared" si="22"/>
        <v>646074.20590276644</v>
      </c>
      <c r="BI159" s="150"/>
      <c r="BJ159" s="2">
        <v>154</v>
      </c>
      <c r="BK159" s="118">
        <v>49522</v>
      </c>
      <c r="BL159" s="5">
        <f t="shared" si="52"/>
        <v>482762.75193742197</v>
      </c>
      <c r="BM159" s="5">
        <f t="shared" si="53"/>
        <v>4093.0576803371496</v>
      </c>
      <c r="BN159" s="5">
        <f t="shared" si="23"/>
        <v>1176.3660540485585</v>
      </c>
      <c r="BO159" s="35">
        <f t="shared" si="24"/>
        <v>2.9240848826739094E-2</v>
      </c>
      <c r="BP159" s="5">
        <f t="shared" si="25"/>
        <v>2916.6916262885911</v>
      </c>
      <c r="BQ159" s="35">
        <f t="shared" si="26"/>
        <v>7.2499999999999995E-2</v>
      </c>
      <c r="BR159" s="5">
        <f t="shared" si="54"/>
        <v>118413.61411662702</v>
      </c>
      <c r="BS159" s="5">
        <f t="shared" si="55"/>
        <v>511917.26865529432</v>
      </c>
      <c r="BT159" s="5">
        <f t="shared" si="27"/>
        <v>481586.38588337338</v>
      </c>
      <c r="BU159" s="5">
        <f t="shared" si="28"/>
        <v>630330.88277192134</v>
      </c>
      <c r="BV159" s="150"/>
      <c r="BW159" s="2">
        <v>154</v>
      </c>
      <c r="BX159" s="118">
        <v>49522</v>
      </c>
      <c r="BY159" s="5">
        <f t="shared" si="56"/>
        <v>479021.68828154105</v>
      </c>
      <c r="BZ159" s="5">
        <f t="shared" si="57"/>
        <v>3991.8149710750954</v>
      </c>
      <c r="CA159" s="5">
        <f t="shared" si="29"/>
        <v>1197.5217894327725</v>
      </c>
      <c r="CB159" s="35">
        <f t="shared" si="30"/>
        <v>2.9999187562353688E-2</v>
      </c>
      <c r="CC159" s="5">
        <f t="shared" si="31"/>
        <v>2794.2931816423229</v>
      </c>
      <c r="CD159" s="35">
        <f t="shared" si="32"/>
        <v>7.0000000000000007E-2</v>
      </c>
      <c r="CE159" s="5">
        <f t="shared" si="58"/>
        <v>122175.83350789177</v>
      </c>
      <c r="CF159" s="5">
        <f t="shared" si="59"/>
        <v>492563.67203767272</v>
      </c>
      <c r="CG159" s="5">
        <f t="shared" si="33"/>
        <v>477824.16649210826</v>
      </c>
      <c r="CH159" s="5">
        <f t="shared" si="34"/>
        <v>614739.50554556446</v>
      </c>
    </row>
    <row r="160" spans="9:86" ht="14.25" customHeight="1">
      <c r="I160" s="150"/>
      <c r="J160" s="2">
        <v>155</v>
      </c>
      <c r="K160" s="118">
        <v>49553</v>
      </c>
      <c r="L160" s="5">
        <f t="shared" si="35"/>
        <v>495802.66103369807</v>
      </c>
      <c r="M160" s="5">
        <f t="shared" si="0"/>
        <v>4507.5996243055524</v>
      </c>
      <c r="N160" s="5">
        <f t="shared" si="1"/>
        <v>1098.9563296988781</v>
      </c>
      <c r="O160" s="35">
        <f t="shared" si="2"/>
        <v>2.6598235533653633E-2</v>
      </c>
      <c r="P160" s="5">
        <f t="shared" si="3"/>
        <v>3408.6432946066743</v>
      </c>
      <c r="Q160" s="35">
        <f t="shared" si="4"/>
        <v>8.2500000000000004E-2</v>
      </c>
      <c r="R160" s="5">
        <f t="shared" si="36"/>
        <v>105296.29529600021</v>
      </c>
      <c r="S160" s="5">
        <f t="shared" si="37"/>
        <v>593381.64647136047</v>
      </c>
      <c r="T160" s="5">
        <f t="shared" si="38"/>
        <v>494703.70470399922</v>
      </c>
      <c r="U160" s="5">
        <f t="shared" si="39"/>
        <v>698677.94176736067</v>
      </c>
      <c r="V160" s="150"/>
      <c r="W160" s="2">
        <v>155</v>
      </c>
      <c r="X160" s="118">
        <v>49553</v>
      </c>
      <c r="Y160" s="5">
        <f t="shared" si="40"/>
        <v>492373.3422536726</v>
      </c>
      <c r="Z160" s="5">
        <f t="shared" si="41"/>
        <v>4402.5874432762648</v>
      </c>
      <c r="AA160" s="5">
        <f t="shared" si="5"/>
        <v>1120.0984949184472</v>
      </c>
      <c r="AB160" s="35">
        <f t="shared" si="6"/>
        <v>2.7298760484267687E-2</v>
      </c>
      <c r="AC160" s="5">
        <f t="shared" si="7"/>
        <v>3282.4889483578177</v>
      </c>
      <c r="AD160" s="35">
        <f t="shared" si="8"/>
        <v>0.08</v>
      </c>
      <c r="AE160" s="5">
        <f t="shared" si="42"/>
        <v>108746.7562412456</v>
      </c>
      <c r="AF160" s="5">
        <f t="shared" si="43"/>
        <v>573654.29746657552</v>
      </c>
      <c r="AG160" s="5">
        <f t="shared" si="9"/>
        <v>491253.24375875416</v>
      </c>
      <c r="AH160" s="5">
        <f t="shared" si="10"/>
        <v>682401.05370782106</v>
      </c>
      <c r="AI160" s="150"/>
      <c r="AJ160" s="2">
        <v>155</v>
      </c>
      <c r="AK160" s="118">
        <v>49553</v>
      </c>
      <c r="AL160" s="5">
        <f t="shared" si="44"/>
        <v>488860.96313059068</v>
      </c>
      <c r="AM160" s="5">
        <f t="shared" si="45"/>
        <v>4298.4734733542682</v>
      </c>
      <c r="AN160" s="5">
        <f t="shared" si="11"/>
        <v>1141.2464198025368</v>
      </c>
      <c r="AO160" s="35">
        <f t="shared" si="12"/>
        <v>2.8014012307159965E-2</v>
      </c>
      <c r="AP160" s="5">
        <f t="shared" si="13"/>
        <v>3157.2270535517314</v>
      </c>
      <c r="AQ160" s="35">
        <f t="shared" si="14"/>
        <v>7.7499999999999999E-2</v>
      </c>
      <c r="AR160" s="5">
        <f t="shared" si="46"/>
        <v>112280.28328921193</v>
      </c>
      <c r="AS160" s="5">
        <f t="shared" si="47"/>
        <v>553983.10508070001</v>
      </c>
      <c r="AT160" s="5">
        <f t="shared" si="15"/>
        <v>487719.71671078814</v>
      </c>
      <c r="AU160" s="5">
        <f t="shared" si="16"/>
        <v>666263.38836991193</v>
      </c>
      <c r="AV160" s="150"/>
      <c r="AW160" s="2">
        <v>155</v>
      </c>
      <c r="AX160" s="118">
        <v>49553</v>
      </c>
      <c r="AY160" s="5">
        <f t="shared" si="48"/>
        <v>485265.33490688982</v>
      </c>
      <c r="AZ160" s="5">
        <f t="shared" si="49"/>
        <v>4195.2870513166654</v>
      </c>
      <c r="BA160" s="5">
        <f t="shared" si="17"/>
        <v>1162.3787081486043</v>
      </c>
      <c r="BB160" s="35">
        <f t="shared" si="18"/>
        <v>2.8744160141708094E-2</v>
      </c>
      <c r="BC160" s="5">
        <f t="shared" si="19"/>
        <v>3032.908343168061</v>
      </c>
      <c r="BD160" s="35">
        <f t="shared" si="20"/>
        <v>7.4999999999999997E-2</v>
      </c>
      <c r="BE160" s="5">
        <f t="shared" si="50"/>
        <v>115897.04380125881</v>
      </c>
      <c r="BF160" s="5">
        <f t="shared" si="51"/>
        <v>534372.44915282435</v>
      </c>
      <c r="BG160" s="5">
        <f t="shared" si="21"/>
        <v>484102.95619874122</v>
      </c>
      <c r="BH160" s="5">
        <f t="shared" si="22"/>
        <v>650269.49295408314</v>
      </c>
      <c r="BI160" s="150"/>
      <c r="BJ160" s="2">
        <v>155</v>
      </c>
      <c r="BK160" s="118">
        <v>49553</v>
      </c>
      <c r="BL160" s="5">
        <f t="shared" si="52"/>
        <v>481586.38588337338</v>
      </c>
      <c r="BM160" s="5">
        <f t="shared" si="53"/>
        <v>4093.0576803371496</v>
      </c>
      <c r="BN160" s="5">
        <f t="shared" si="23"/>
        <v>1183.4732656251022</v>
      </c>
      <c r="BO160" s="35">
        <f t="shared" si="24"/>
        <v>2.9489370139587939E-2</v>
      </c>
      <c r="BP160" s="5">
        <f t="shared" si="25"/>
        <v>2909.5844147120474</v>
      </c>
      <c r="BQ160" s="35">
        <f t="shared" si="26"/>
        <v>7.2499999999999995E-2</v>
      </c>
      <c r="BR160" s="5">
        <f t="shared" si="54"/>
        <v>119597.08738225212</v>
      </c>
      <c r="BS160" s="5">
        <f t="shared" si="55"/>
        <v>514826.85307000636</v>
      </c>
      <c r="BT160" s="5">
        <f t="shared" si="27"/>
        <v>480402.91261774825</v>
      </c>
      <c r="BU160" s="5">
        <f t="shared" si="28"/>
        <v>634423.94045225845</v>
      </c>
      <c r="BV160" s="150"/>
      <c r="BW160" s="2">
        <v>155</v>
      </c>
      <c r="BX160" s="118">
        <v>49553</v>
      </c>
      <c r="BY160" s="5">
        <f t="shared" si="56"/>
        <v>477824.16649210826</v>
      </c>
      <c r="BZ160" s="5">
        <f t="shared" si="57"/>
        <v>3991.8149710750954</v>
      </c>
      <c r="CA160" s="5">
        <f t="shared" si="29"/>
        <v>1204.507333204464</v>
      </c>
      <c r="CB160" s="35">
        <f t="shared" si="30"/>
        <v>3.0249805288348246E-2</v>
      </c>
      <c r="CC160" s="5">
        <f t="shared" si="31"/>
        <v>2787.3076378706314</v>
      </c>
      <c r="CD160" s="35">
        <f t="shared" si="32"/>
        <v>7.0000000000000007E-2</v>
      </c>
      <c r="CE160" s="5">
        <f t="shared" si="58"/>
        <v>123380.34084109624</v>
      </c>
      <c r="CF160" s="5">
        <f t="shared" si="59"/>
        <v>495350.97967554332</v>
      </c>
      <c r="CG160" s="5">
        <f t="shared" si="33"/>
        <v>476619.65915890381</v>
      </c>
      <c r="CH160" s="5">
        <f t="shared" si="34"/>
        <v>618731.32051663962</v>
      </c>
    </row>
    <row r="161" spans="9:86" ht="14.25" customHeight="1">
      <c r="I161" s="150"/>
      <c r="J161" s="2">
        <v>156</v>
      </c>
      <c r="K161" s="118">
        <v>49583</v>
      </c>
      <c r="L161" s="5">
        <f t="shared" si="35"/>
        <v>494703.70470399922</v>
      </c>
      <c r="M161" s="5">
        <f t="shared" si="0"/>
        <v>4507.5996243055524</v>
      </c>
      <c r="N161" s="5">
        <f t="shared" si="1"/>
        <v>1106.511654465558</v>
      </c>
      <c r="O161" s="35">
        <f t="shared" si="2"/>
        <v>2.6840591099942399E-2</v>
      </c>
      <c r="P161" s="5">
        <f t="shared" si="3"/>
        <v>3401.0879698399945</v>
      </c>
      <c r="Q161" s="35">
        <f t="shared" si="4"/>
        <v>8.2500000000000004E-2</v>
      </c>
      <c r="R161" s="5">
        <f t="shared" si="36"/>
        <v>106402.80695046578</v>
      </c>
      <c r="S161" s="5">
        <f t="shared" si="37"/>
        <v>596782.7344412005</v>
      </c>
      <c r="T161" s="5">
        <f t="shared" si="38"/>
        <v>493597.19304953364</v>
      </c>
      <c r="U161" s="5">
        <f t="shared" si="39"/>
        <v>703185.54139166628</v>
      </c>
      <c r="V161" s="150"/>
      <c r="W161" s="2">
        <v>156</v>
      </c>
      <c r="X161" s="118">
        <v>49583</v>
      </c>
      <c r="Y161" s="5">
        <f t="shared" si="40"/>
        <v>491253.24375875416</v>
      </c>
      <c r="Z161" s="5">
        <f t="shared" si="41"/>
        <v>4402.5874432762648</v>
      </c>
      <c r="AA161" s="5">
        <f t="shared" si="5"/>
        <v>1127.5658182179036</v>
      </c>
      <c r="AB161" s="35">
        <f t="shared" si="6"/>
        <v>2.7543410634983157E-2</v>
      </c>
      <c r="AC161" s="5">
        <f t="shared" si="7"/>
        <v>3275.0216250583612</v>
      </c>
      <c r="AD161" s="35">
        <f t="shared" si="8"/>
        <v>0.08</v>
      </c>
      <c r="AE161" s="5">
        <f t="shared" si="42"/>
        <v>109874.32205946351</v>
      </c>
      <c r="AF161" s="5">
        <f t="shared" si="43"/>
        <v>576929.31909163389</v>
      </c>
      <c r="AG161" s="5">
        <f t="shared" si="9"/>
        <v>490125.67794053623</v>
      </c>
      <c r="AH161" s="5">
        <f t="shared" si="10"/>
        <v>686803.64115109737</v>
      </c>
      <c r="AI161" s="150"/>
      <c r="AJ161" s="2">
        <v>156</v>
      </c>
      <c r="AK161" s="118">
        <v>49583</v>
      </c>
      <c r="AL161" s="5">
        <f t="shared" si="44"/>
        <v>487719.71671078814</v>
      </c>
      <c r="AM161" s="5">
        <f t="shared" si="45"/>
        <v>4298.4734733542682</v>
      </c>
      <c r="AN161" s="5">
        <f t="shared" si="11"/>
        <v>1148.6169695970948</v>
      </c>
      <c r="AO161" s="35">
        <f t="shared" si="12"/>
        <v>2.8260911262971408E-2</v>
      </c>
      <c r="AP161" s="5">
        <f t="shared" si="13"/>
        <v>3149.8565037571734</v>
      </c>
      <c r="AQ161" s="35">
        <f t="shared" si="14"/>
        <v>7.7499999999999999E-2</v>
      </c>
      <c r="AR161" s="5">
        <f t="shared" si="46"/>
        <v>113428.90025880902</v>
      </c>
      <c r="AS161" s="5">
        <f t="shared" si="47"/>
        <v>557132.9615844572</v>
      </c>
      <c r="AT161" s="5">
        <f t="shared" si="15"/>
        <v>486571.09974119102</v>
      </c>
      <c r="AU161" s="5">
        <f t="shared" si="16"/>
        <v>670561.86184326618</v>
      </c>
      <c r="AV161" s="150"/>
      <c r="AW161" s="2">
        <v>156</v>
      </c>
      <c r="AX161" s="118">
        <v>49583</v>
      </c>
      <c r="AY161" s="5">
        <f t="shared" si="48"/>
        <v>484102.95619874122</v>
      </c>
      <c r="AZ161" s="5">
        <f t="shared" si="49"/>
        <v>4195.2870513166654</v>
      </c>
      <c r="BA161" s="5">
        <f t="shared" si="17"/>
        <v>1169.6435750745331</v>
      </c>
      <c r="BB161" s="35">
        <f t="shared" si="18"/>
        <v>2.8993260051756925E-2</v>
      </c>
      <c r="BC161" s="5">
        <f t="shared" si="19"/>
        <v>3025.6434762421322</v>
      </c>
      <c r="BD161" s="35">
        <f t="shared" si="20"/>
        <v>7.4999999999999997E-2</v>
      </c>
      <c r="BE161" s="5">
        <f t="shared" si="50"/>
        <v>117066.68737633334</v>
      </c>
      <c r="BF161" s="5">
        <f t="shared" si="51"/>
        <v>537398.09262906644</v>
      </c>
      <c r="BG161" s="5">
        <f t="shared" si="21"/>
        <v>482933.31262366666</v>
      </c>
      <c r="BH161" s="5">
        <f t="shared" si="22"/>
        <v>654464.78000539984</v>
      </c>
      <c r="BI161" s="150"/>
      <c r="BJ161" s="2">
        <v>156</v>
      </c>
      <c r="BK161" s="118">
        <v>49583</v>
      </c>
      <c r="BL161" s="5">
        <f t="shared" si="52"/>
        <v>480402.91261774825</v>
      </c>
      <c r="BM161" s="5">
        <f t="shared" si="53"/>
        <v>4093.0576803371496</v>
      </c>
      <c r="BN161" s="5">
        <f t="shared" si="23"/>
        <v>1190.6234166049207</v>
      </c>
      <c r="BO161" s="35">
        <f t="shared" si="24"/>
        <v>2.9740621099496649E-2</v>
      </c>
      <c r="BP161" s="5">
        <f t="shared" si="25"/>
        <v>2902.4342637322288</v>
      </c>
      <c r="BQ161" s="35">
        <f t="shared" si="26"/>
        <v>7.2499999999999995E-2</v>
      </c>
      <c r="BR161" s="5">
        <f t="shared" si="54"/>
        <v>120787.71079885705</v>
      </c>
      <c r="BS161" s="5">
        <f t="shared" si="55"/>
        <v>517729.28733373858</v>
      </c>
      <c r="BT161" s="5">
        <f t="shared" si="27"/>
        <v>479212.28920114331</v>
      </c>
      <c r="BU161" s="5">
        <f t="shared" si="28"/>
        <v>638516.99813259568</v>
      </c>
      <c r="BV161" s="150"/>
      <c r="BW161" s="2">
        <v>156</v>
      </c>
      <c r="BX161" s="118">
        <v>49583</v>
      </c>
      <c r="BY161" s="5">
        <f t="shared" si="56"/>
        <v>476619.65915890381</v>
      </c>
      <c r="BZ161" s="5">
        <f t="shared" si="57"/>
        <v>3991.8149710750954</v>
      </c>
      <c r="CA161" s="5">
        <f t="shared" si="29"/>
        <v>1211.5336259814899</v>
      </c>
      <c r="CB161" s="35">
        <f t="shared" si="30"/>
        <v>3.0503155361727978E-2</v>
      </c>
      <c r="CC161" s="5">
        <f t="shared" si="31"/>
        <v>2780.2813450936055</v>
      </c>
      <c r="CD161" s="35">
        <f t="shared" si="32"/>
        <v>7.0000000000000007E-2</v>
      </c>
      <c r="CE161" s="5">
        <f t="shared" si="58"/>
        <v>124591.87446707774</v>
      </c>
      <c r="CF161" s="5">
        <f t="shared" si="59"/>
        <v>498131.26102063694</v>
      </c>
      <c r="CG161" s="5">
        <f t="shared" si="33"/>
        <v>475408.12553292233</v>
      </c>
      <c r="CH161" s="5">
        <f t="shared" si="34"/>
        <v>622723.13548771467</v>
      </c>
    </row>
    <row r="162" spans="9:86" ht="14.25" customHeight="1">
      <c r="I162" s="150"/>
      <c r="J162" s="2">
        <v>157</v>
      </c>
      <c r="K162" s="118">
        <v>49614</v>
      </c>
      <c r="L162" s="5">
        <f t="shared" si="35"/>
        <v>493597.19304953364</v>
      </c>
      <c r="M162" s="5">
        <f t="shared" si="0"/>
        <v>4507.5996243055524</v>
      </c>
      <c r="N162" s="5">
        <f t="shared" si="1"/>
        <v>1114.1189220900087</v>
      </c>
      <c r="O162" s="35">
        <f t="shared" si="2"/>
        <v>2.708570318741349E-2</v>
      </c>
      <c r="P162" s="5">
        <f t="shared" si="3"/>
        <v>3393.4807022155437</v>
      </c>
      <c r="Q162" s="35">
        <f t="shared" si="4"/>
        <v>8.2500000000000004E-2</v>
      </c>
      <c r="R162" s="5">
        <f t="shared" si="36"/>
        <v>107516.92587255579</v>
      </c>
      <c r="S162" s="5">
        <f t="shared" si="37"/>
        <v>600176.21514341608</v>
      </c>
      <c r="T162" s="5">
        <f t="shared" si="38"/>
        <v>492483.07412744366</v>
      </c>
      <c r="U162" s="5">
        <f t="shared" si="39"/>
        <v>707693.14101597189</v>
      </c>
      <c r="V162" s="150"/>
      <c r="W162" s="2">
        <v>157</v>
      </c>
      <c r="X162" s="118">
        <v>49614</v>
      </c>
      <c r="Y162" s="5">
        <f t="shared" si="40"/>
        <v>490125.67794053623</v>
      </c>
      <c r="Z162" s="5">
        <f t="shared" si="41"/>
        <v>4402.5874432762648</v>
      </c>
      <c r="AA162" s="5">
        <f t="shared" si="5"/>
        <v>1135.0829236726895</v>
      </c>
      <c r="AB162" s="35">
        <f t="shared" si="6"/>
        <v>2.7790821205912863E-2</v>
      </c>
      <c r="AC162" s="5">
        <f t="shared" si="7"/>
        <v>3267.5045196035753</v>
      </c>
      <c r="AD162" s="35">
        <f t="shared" si="8"/>
        <v>8.0000000000000016E-2</v>
      </c>
      <c r="AE162" s="5">
        <f t="shared" si="42"/>
        <v>111009.40498313619</v>
      </c>
      <c r="AF162" s="5">
        <f t="shared" si="43"/>
        <v>580196.82361123746</v>
      </c>
      <c r="AG162" s="5">
        <f t="shared" si="9"/>
        <v>488990.59501686355</v>
      </c>
      <c r="AH162" s="5">
        <f t="shared" si="10"/>
        <v>691206.22859437368</v>
      </c>
      <c r="AI162" s="150"/>
      <c r="AJ162" s="2">
        <v>157</v>
      </c>
      <c r="AK162" s="118">
        <v>49614</v>
      </c>
      <c r="AL162" s="5">
        <f t="shared" si="44"/>
        <v>486571.09974119102</v>
      </c>
      <c r="AM162" s="5">
        <f t="shared" si="45"/>
        <v>4298.4734733542682</v>
      </c>
      <c r="AN162" s="5">
        <f t="shared" si="11"/>
        <v>1156.0351208590764</v>
      </c>
      <c r="AO162" s="35">
        <f t="shared" si="12"/>
        <v>2.8510574215541592E-2</v>
      </c>
      <c r="AP162" s="5">
        <f t="shared" si="13"/>
        <v>3142.4383524951918</v>
      </c>
      <c r="AQ162" s="35">
        <f t="shared" si="14"/>
        <v>7.7499999999999999E-2</v>
      </c>
      <c r="AR162" s="5">
        <f t="shared" si="46"/>
        <v>114584.9353796681</v>
      </c>
      <c r="AS162" s="5">
        <f t="shared" si="47"/>
        <v>560275.3999369524</v>
      </c>
      <c r="AT162" s="5">
        <f t="shared" si="15"/>
        <v>485415.06462033192</v>
      </c>
      <c r="AU162" s="5">
        <f t="shared" si="16"/>
        <v>674860.33531662053</v>
      </c>
      <c r="AV162" s="150"/>
      <c r="AW162" s="2">
        <v>157</v>
      </c>
      <c r="AX162" s="118">
        <v>49614</v>
      </c>
      <c r="AY162" s="5">
        <f t="shared" si="48"/>
        <v>482933.31262366666</v>
      </c>
      <c r="AZ162" s="5">
        <f t="shared" si="49"/>
        <v>4195.2870513166654</v>
      </c>
      <c r="BA162" s="5">
        <f t="shared" si="17"/>
        <v>1176.9538474187489</v>
      </c>
      <c r="BB162" s="35">
        <f t="shared" si="18"/>
        <v>2.9245127225321282E-2</v>
      </c>
      <c r="BC162" s="5">
        <f t="shared" si="19"/>
        <v>3018.3332038979165</v>
      </c>
      <c r="BD162" s="35">
        <f t="shared" si="20"/>
        <v>7.4999999999999997E-2</v>
      </c>
      <c r="BE162" s="5">
        <f t="shared" si="50"/>
        <v>118243.64122375209</v>
      </c>
      <c r="BF162" s="5">
        <f t="shared" si="51"/>
        <v>540416.42583296436</v>
      </c>
      <c r="BG162" s="5">
        <f t="shared" si="21"/>
        <v>481756.35877624789</v>
      </c>
      <c r="BH162" s="5">
        <f t="shared" si="22"/>
        <v>658660.06705671642</v>
      </c>
      <c r="BI162" s="150"/>
      <c r="BJ162" s="2">
        <v>157</v>
      </c>
      <c r="BK162" s="118">
        <v>49614</v>
      </c>
      <c r="BL162" s="5">
        <f t="shared" si="52"/>
        <v>479212.28920114331</v>
      </c>
      <c r="BM162" s="5">
        <f t="shared" si="53"/>
        <v>4093.0576803371496</v>
      </c>
      <c r="BN162" s="5">
        <f t="shared" si="23"/>
        <v>1197.8167664135754</v>
      </c>
      <c r="BO162" s="35">
        <f t="shared" si="24"/>
        <v>2.9994642292926844E-2</v>
      </c>
      <c r="BP162" s="5">
        <f t="shared" si="25"/>
        <v>2895.2409139235742</v>
      </c>
      <c r="BQ162" s="35">
        <f t="shared" si="26"/>
        <v>7.2499999999999995E-2</v>
      </c>
      <c r="BR162" s="5">
        <f t="shared" si="54"/>
        <v>121985.52756527062</v>
      </c>
      <c r="BS162" s="5">
        <f t="shared" si="55"/>
        <v>520624.52824766218</v>
      </c>
      <c r="BT162" s="5">
        <f t="shared" si="27"/>
        <v>478014.47243472975</v>
      </c>
      <c r="BU162" s="5">
        <f t="shared" si="28"/>
        <v>642610.05581293278</v>
      </c>
      <c r="BV162" s="150"/>
      <c r="BW162" s="2">
        <v>157</v>
      </c>
      <c r="BX162" s="118">
        <v>49614</v>
      </c>
      <c r="BY162" s="5">
        <f t="shared" si="56"/>
        <v>475408.12553292233</v>
      </c>
      <c r="BZ162" s="5">
        <f t="shared" si="57"/>
        <v>3991.8149710750954</v>
      </c>
      <c r="CA162" s="5">
        <f t="shared" si="29"/>
        <v>1218.6009054663818</v>
      </c>
      <c r="CB162" s="35">
        <f t="shared" si="30"/>
        <v>3.0759278355211694E-2</v>
      </c>
      <c r="CC162" s="5">
        <f t="shared" si="31"/>
        <v>2773.2140656087136</v>
      </c>
      <c r="CD162" s="35">
        <f t="shared" si="32"/>
        <v>7.0000000000000007E-2</v>
      </c>
      <c r="CE162" s="5">
        <f t="shared" si="58"/>
        <v>125810.47537254413</v>
      </c>
      <c r="CF162" s="5">
        <f t="shared" si="59"/>
        <v>500904.47508624563</v>
      </c>
      <c r="CG162" s="5">
        <f t="shared" si="33"/>
        <v>474189.52462745598</v>
      </c>
      <c r="CH162" s="5">
        <f t="shared" si="34"/>
        <v>626714.95045878971</v>
      </c>
    </row>
    <row r="163" spans="9:86" ht="14.25" customHeight="1">
      <c r="I163" s="150"/>
      <c r="J163" s="2">
        <v>158</v>
      </c>
      <c r="K163" s="118">
        <v>49644</v>
      </c>
      <c r="L163" s="5">
        <f t="shared" si="35"/>
        <v>492483.07412744366</v>
      </c>
      <c r="M163" s="5">
        <f t="shared" si="0"/>
        <v>4507.5996243055524</v>
      </c>
      <c r="N163" s="5">
        <f t="shared" si="1"/>
        <v>1121.7784896793773</v>
      </c>
      <c r="O163" s="35">
        <f t="shared" si="2"/>
        <v>2.7333613241435042E-2</v>
      </c>
      <c r="P163" s="5">
        <f t="shared" si="3"/>
        <v>3385.8211346261751</v>
      </c>
      <c r="Q163" s="35">
        <f t="shared" si="4"/>
        <v>8.2500000000000004E-2</v>
      </c>
      <c r="R163" s="5">
        <f t="shared" si="36"/>
        <v>108638.70436223516</v>
      </c>
      <c r="S163" s="5">
        <f t="shared" si="37"/>
        <v>603562.03627804224</v>
      </c>
      <c r="T163" s="5">
        <f t="shared" si="38"/>
        <v>491361.29563776427</v>
      </c>
      <c r="U163" s="5">
        <f t="shared" si="39"/>
        <v>712200.74064027739</v>
      </c>
      <c r="V163" s="150"/>
      <c r="W163" s="2">
        <v>158</v>
      </c>
      <c r="X163" s="118">
        <v>49644</v>
      </c>
      <c r="Y163" s="5">
        <f t="shared" si="40"/>
        <v>488990.59501686355</v>
      </c>
      <c r="Z163" s="5">
        <f t="shared" si="41"/>
        <v>4402.5874432762648</v>
      </c>
      <c r="AA163" s="5">
        <f t="shared" si="5"/>
        <v>1142.6501431638408</v>
      </c>
      <c r="AB163" s="35">
        <f t="shared" si="6"/>
        <v>2.8041033626614469E-2</v>
      </c>
      <c r="AC163" s="5">
        <f t="shared" si="7"/>
        <v>3259.9373001124241</v>
      </c>
      <c r="AD163" s="35">
        <f t="shared" si="8"/>
        <v>0.08</v>
      </c>
      <c r="AE163" s="5">
        <f t="shared" si="42"/>
        <v>112152.05512630004</v>
      </c>
      <c r="AF163" s="5">
        <f t="shared" si="43"/>
        <v>583456.76091134991</v>
      </c>
      <c r="AG163" s="5">
        <f t="shared" si="9"/>
        <v>487847.94487369969</v>
      </c>
      <c r="AH163" s="5">
        <f t="shared" si="10"/>
        <v>695608.81603764999</v>
      </c>
      <c r="AI163" s="150"/>
      <c r="AJ163" s="2">
        <v>158</v>
      </c>
      <c r="AK163" s="118">
        <v>49644</v>
      </c>
      <c r="AL163" s="5">
        <f t="shared" si="44"/>
        <v>485415.06462033192</v>
      </c>
      <c r="AM163" s="5">
        <f t="shared" si="45"/>
        <v>4298.4734733542682</v>
      </c>
      <c r="AN163" s="5">
        <f t="shared" si="11"/>
        <v>1163.5011810146248</v>
      </c>
      <c r="AO163" s="35">
        <f t="shared" si="12"/>
        <v>2.8763042579026482E-2</v>
      </c>
      <c r="AP163" s="5">
        <f t="shared" si="13"/>
        <v>3134.9722923396434</v>
      </c>
      <c r="AQ163" s="35">
        <f t="shared" si="14"/>
        <v>7.7499999999999999E-2</v>
      </c>
      <c r="AR163" s="5">
        <f t="shared" si="46"/>
        <v>115748.43656068272</v>
      </c>
      <c r="AS163" s="5">
        <f t="shared" si="47"/>
        <v>563410.37222929206</v>
      </c>
      <c r="AT163" s="5">
        <f t="shared" si="15"/>
        <v>484251.56343931728</v>
      </c>
      <c r="AU163" s="5">
        <f t="shared" si="16"/>
        <v>679158.80878997478</v>
      </c>
      <c r="AV163" s="150"/>
      <c r="AW163" s="2">
        <v>158</v>
      </c>
      <c r="AX163" s="118">
        <v>49644</v>
      </c>
      <c r="AY163" s="5">
        <f t="shared" si="48"/>
        <v>481756.35877624789</v>
      </c>
      <c r="AZ163" s="5">
        <f t="shared" si="49"/>
        <v>4195.2870513166654</v>
      </c>
      <c r="BA163" s="5">
        <f t="shared" si="17"/>
        <v>1184.3098089651162</v>
      </c>
      <c r="BB163" s="35">
        <f t="shared" si="18"/>
        <v>2.9499803061617785E-2</v>
      </c>
      <c r="BC163" s="5">
        <f t="shared" si="19"/>
        <v>3010.9772423515492</v>
      </c>
      <c r="BD163" s="35">
        <f t="shared" si="20"/>
        <v>7.4999999999999997E-2</v>
      </c>
      <c r="BE163" s="5">
        <f t="shared" si="50"/>
        <v>119427.9510327172</v>
      </c>
      <c r="BF163" s="5">
        <f t="shared" si="51"/>
        <v>543427.40307531587</v>
      </c>
      <c r="BG163" s="5">
        <f t="shared" si="21"/>
        <v>480572.04896728275</v>
      </c>
      <c r="BH163" s="5">
        <f t="shared" si="22"/>
        <v>662855.35410803312</v>
      </c>
      <c r="BI163" s="150"/>
      <c r="BJ163" s="2">
        <v>158</v>
      </c>
      <c r="BK163" s="118">
        <v>49644</v>
      </c>
      <c r="BL163" s="5">
        <f t="shared" si="52"/>
        <v>478014.47243472975</v>
      </c>
      <c r="BM163" s="5">
        <f t="shared" si="53"/>
        <v>4093.0576803371496</v>
      </c>
      <c r="BN163" s="5">
        <f t="shared" si="23"/>
        <v>1205.0535760439907</v>
      </c>
      <c r="BO163" s="35">
        <f t="shared" si="24"/>
        <v>3.0251475104663091E-2</v>
      </c>
      <c r="BP163" s="5">
        <f t="shared" si="25"/>
        <v>2888.0041042931589</v>
      </c>
      <c r="BQ163" s="35">
        <f t="shared" si="26"/>
        <v>7.2499999999999995E-2</v>
      </c>
      <c r="BR163" s="5">
        <f t="shared" si="54"/>
        <v>123190.58114131461</v>
      </c>
      <c r="BS163" s="5">
        <f t="shared" si="55"/>
        <v>523512.53235195536</v>
      </c>
      <c r="BT163" s="5">
        <f t="shared" si="27"/>
        <v>476809.41885868576</v>
      </c>
      <c r="BU163" s="5">
        <f t="shared" si="28"/>
        <v>646703.11349327001</v>
      </c>
      <c r="BV163" s="150"/>
      <c r="BW163" s="2">
        <v>158</v>
      </c>
      <c r="BX163" s="118">
        <v>49644</v>
      </c>
      <c r="BY163" s="5">
        <f t="shared" si="56"/>
        <v>474189.52462745598</v>
      </c>
      <c r="BZ163" s="5">
        <f t="shared" si="57"/>
        <v>3991.8149710750954</v>
      </c>
      <c r="CA163" s="5">
        <f t="shared" si="29"/>
        <v>1225.709410748269</v>
      </c>
      <c r="CB163" s="35">
        <f t="shared" si="30"/>
        <v>3.1018215639695708E-2</v>
      </c>
      <c r="CC163" s="5">
        <f t="shared" si="31"/>
        <v>2766.1055603268264</v>
      </c>
      <c r="CD163" s="35">
        <f t="shared" si="32"/>
        <v>6.9999999999999993E-2</v>
      </c>
      <c r="CE163" s="5">
        <f t="shared" si="58"/>
        <v>127036.1847832924</v>
      </c>
      <c r="CF163" s="5">
        <f t="shared" si="59"/>
        <v>503670.58064657246</v>
      </c>
      <c r="CG163" s="5">
        <f t="shared" si="33"/>
        <v>472963.81521670771</v>
      </c>
      <c r="CH163" s="5">
        <f t="shared" si="34"/>
        <v>630706.76542986487</v>
      </c>
    </row>
    <row r="164" spans="9:86" ht="14.25" customHeight="1">
      <c r="I164" s="150"/>
      <c r="J164" s="2">
        <v>159</v>
      </c>
      <c r="K164" s="118">
        <v>49675</v>
      </c>
      <c r="L164" s="5">
        <f t="shared" si="35"/>
        <v>491361.29563776427</v>
      </c>
      <c r="M164" s="5">
        <f t="shared" si="0"/>
        <v>4507.5996243055524</v>
      </c>
      <c r="N164" s="5">
        <f t="shared" si="1"/>
        <v>1129.4907167959232</v>
      </c>
      <c r="O164" s="35">
        <f t="shared" si="2"/>
        <v>2.7584363526147813E-2</v>
      </c>
      <c r="P164" s="5">
        <f t="shared" si="3"/>
        <v>3378.1089075096293</v>
      </c>
      <c r="Q164" s="35">
        <f t="shared" si="4"/>
        <v>8.2500000000000004E-2</v>
      </c>
      <c r="R164" s="5">
        <f t="shared" si="36"/>
        <v>109768.19507903108</v>
      </c>
      <c r="S164" s="5">
        <f t="shared" si="37"/>
        <v>606940.14518555184</v>
      </c>
      <c r="T164" s="5">
        <f t="shared" si="38"/>
        <v>490231.80492096837</v>
      </c>
      <c r="U164" s="5">
        <f t="shared" si="39"/>
        <v>716708.34026458289</v>
      </c>
      <c r="V164" s="150"/>
      <c r="W164" s="2">
        <v>159</v>
      </c>
      <c r="X164" s="118">
        <v>49675</v>
      </c>
      <c r="Y164" s="5">
        <f t="shared" si="40"/>
        <v>487847.94487369969</v>
      </c>
      <c r="Z164" s="5">
        <f t="shared" si="41"/>
        <v>4402.5874432762648</v>
      </c>
      <c r="AA164" s="5">
        <f t="shared" si="5"/>
        <v>1150.2678107849333</v>
      </c>
      <c r="AB164" s="35">
        <f t="shared" si="6"/>
        <v>2.8294090145224965E-2</v>
      </c>
      <c r="AC164" s="5">
        <f t="shared" si="7"/>
        <v>3252.3196324913315</v>
      </c>
      <c r="AD164" s="35">
        <f t="shared" si="8"/>
        <v>0.08</v>
      </c>
      <c r="AE164" s="5">
        <f t="shared" si="42"/>
        <v>113302.32293708497</v>
      </c>
      <c r="AF164" s="5">
        <f t="shared" si="43"/>
        <v>586709.08054384124</v>
      </c>
      <c r="AG164" s="5">
        <f t="shared" si="9"/>
        <v>486697.67706291476</v>
      </c>
      <c r="AH164" s="5">
        <f t="shared" si="10"/>
        <v>700011.40348092618</v>
      </c>
      <c r="AI164" s="150"/>
      <c r="AJ164" s="2">
        <v>159</v>
      </c>
      <c r="AK164" s="118">
        <v>49675</v>
      </c>
      <c r="AL164" s="5">
        <f t="shared" si="44"/>
        <v>484251.56343931728</v>
      </c>
      <c r="AM164" s="5">
        <f t="shared" si="45"/>
        <v>4298.4734733542682</v>
      </c>
      <c r="AN164" s="5">
        <f t="shared" si="11"/>
        <v>1171.015459475344</v>
      </c>
      <c r="AO164" s="35">
        <f t="shared" si="12"/>
        <v>2.9018358585981188E-2</v>
      </c>
      <c r="AP164" s="5">
        <f t="shared" si="13"/>
        <v>3127.4580138789242</v>
      </c>
      <c r="AQ164" s="35">
        <f t="shared" si="14"/>
        <v>7.7499999999999999E-2</v>
      </c>
      <c r="AR164" s="5">
        <f t="shared" si="46"/>
        <v>116919.45202015806</v>
      </c>
      <c r="AS164" s="5">
        <f t="shared" si="47"/>
        <v>566537.83024317096</v>
      </c>
      <c r="AT164" s="5">
        <f t="shared" si="15"/>
        <v>483080.54797984194</v>
      </c>
      <c r="AU164" s="5">
        <f t="shared" si="16"/>
        <v>683457.28226332902</v>
      </c>
      <c r="AV164" s="150"/>
      <c r="AW164" s="2">
        <v>159</v>
      </c>
      <c r="AX164" s="118">
        <v>49675</v>
      </c>
      <c r="AY164" s="5">
        <f t="shared" si="48"/>
        <v>480572.04896728275</v>
      </c>
      <c r="AZ164" s="5">
        <f t="shared" si="49"/>
        <v>4195.2870513166654</v>
      </c>
      <c r="BA164" s="5">
        <f t="shared" si="17"/>
        <v>1191.7117452711486</v>
      </c>
      <c r="BB164" s="35">
        <f t="shared" si="18"/>
        <v>2.9757329778094026E-2</v>
      </c>
      <c r="BC164" s="5">
        <f t="shared" si="19"/>
        <v>3003.5753060455168</v>
      </c>
      <c r="BD164" s="35">
        <f t="shared" si="20"/>
        <v>7.4999999999999997E-2</v>
      </c>
      <c r="BE164" s="5">
        <f t="shared" si="50"/>
        <v>120619.66277798836</v>
      </c>
      <c r="BF164" s="5">
        <f t="shared" si="51"/>
        <v>546430.97838136135</v>
      </c>
      <c r="BG164" s="5">
        <f t="shared" si="21"/>
        <v>479380.33722201159</v>
      </c>
      <c r="BH164" s="5">
        <f t="shared" si="22"/>
        <v>667050.6411593497</v>
      </c>
      <c r="BI164" s="150"/>
      <c r="BJ164" s="2">
        <v>159</v>
      </c>
      <c r="BK164" s="118">
        <v>49675</v>
      </c>
      <c r="BL164" s="5">
        <f t="shared" si="52"/>
        <v>476809.41885868576</v>
      </c>
      <c r="BM164" s="5">
        <f t="shared" si="53"/>
        <v>4093.0576803371496</v>
      </c>
      <c r="BN164" s="5">
        <f t="shared" si="23"/>
        <v>1212.3341080659234</v>
      </c>
      <c r="BO164" s="35">
        <f t="shared" si="24"/>
        <v>3.0511161737563623E-2</v>
      </c>
      <c r="BP164" s="5">
        <f t="shared" si="25"/>
        <v>2880.7235722712262</v>
      </c>
      <c r="BQ164" s="35">
        <f t="shared" si="26"/>
        <v>7.2499999999999981E-2</v>
      </c>
      <c r="BR164" s="5">
        <f t="shared" si="54"/>
        <v>124402.91524938054</v>
      </c>
      <c r="BS164" s="5">
        <f t="shared" si="55"/>
        <v>526393.2559242266</v>
      </c>
      <c r="BT164" s="5">
        <f t="shared" si="27"/>
        <v>475597.08475061983</v>
      </c>
      <c r="BU164" s="5">
        <f t="shared" si="28"/>
        <v>650796.17117360712</v>
      </c>
      <c r="BV164" s="150"/>
      <c r="BW164" s="2">
        <v>159</v>
      </c>
      <c r="BX164" s="118">
        <v>49675</v>
      </c>
      <c r="BY164" s="5">
        <f t="shared" si="56"/>
        <v>472963.81521670771</v>
      </c>
      <c r="BZ164" s="5">
        <f t="shared" si="57"/>
        <v>3991.8149710750954</v>
      </c>
      <c r="CA164" s="5">
        <f t="shared" si="29"/>
        <v>1232.8593823109668</v>
      </c>
      <c r="CB164" s="35">
        <f t="shared" si="30"/>
        <v>3.1280009404002676E-2</v>
      </c>
      <c r="CC164" s="5">
        <f t="shared" si="31"/>
        <v>2758.9555887641286</v>
      </c>
      <c r="CD164" s="35">
        <f t="shared" si="32"/>
        <v>7.0000000000000007E-2</v>
      </c>
      <c r="CE164" s="5">
        <f t="shared" si="58"/>
        <v>128269.04416560337</v>
      </c>
      <c r="CF164" s="5">
        <f t="shared" si="59"/>
        <v>506429.53623533656</v>
      </c>
      <c r="CG164" s="5">
        <f t="shared" si="33"/>
        <v>471730.95583439677</v>
      </c>
      <c r="CH164" s="5">
        <f t="shared" si="34"/>
        <v>634698.58040093991</v>
      </c>
    </row>
    <row r="165" spans="9:86" ht="14.25" customHeight="1">
      <c r="I165" s="150"/>
      <c r="J165" s="2">
        <v>160</v>
      </c>
      <c r="K165" s="118">
        <v>49706</v>
      </c>
      <c r="L165" s="5">
        <f t="shared" si="35"/>
        <v>490231.80492096837</v>
      </c>
      <c r="M165" s="5">
        <f t="shared" si="0"/>
        <v>4507.5996243055524</v>
      </c>
      <c r="N165" s="5">
        <f t="shared" si="1"/>
        <v>1137.2559654738948</v>
      </c>
      <c r="O165" s="35">
        <f t="shared" si="2"/>
        <v>2.7837997144813609E-2</v>
      </c>
      <c r="P165" s="5">
        <f t="shared" si="3"/>
        <v>3370.3436588316576</v>
      </c>
      <c r="Q165" s="35">
        <f t="shared" si="4"/>
        <v>8.2500000000000004E-2</v>
      </c>
      <c r="R165" s="5">
        <f t="shared" si="36"/>
        <v>110905.45104450498</v>
      </c>
      <c r="S165" s="5">
        <f t="shared" si="37"/>
        <v>610310.48884438351</v>
      </c>
      <c r="T165" s="5">
        <f t="shared" si="38"/>
        <v>489094.54895549448</v>
      </c>
      <c r="U165" s="5">
        <f t="shared" si="39"/>
        <v>721215.9398888885</v>
      </c>
      <c r="V165" s="150"/>
      <c r="W165" s="2">
        <v>160</v>
      </c>
      <c r="X165" s="118">
        <v>49706</v>
      </c>
      <c r="Y165" s="5">
        <f t="shared" si="40"/>
        <v>486697.67706291476</v>
      </c>
      <c r="Z165" s="5">
        <f t="shared" si="41"/>
        <v>4402.5874432762648</v>
      </c>
      <c r="AA165" s="5">
        <f t="shared" si="5"/>
        <v>1157.9362628568329</v>
      </c>
      <c r="AB165" s="35">
        <f t="shared" si="6"/>
        <v>2.8550033848807079E-2</v>
      </c>
      <c r="AC165" s="5">
        <f t="shared" si="7"/>
        <v>3244.651180419432</v>
      </c>
      <c r="AD165" s="35">
        <f t="shared" si="8"/>
        <v>0.08</v>
      </c>
      <c r="AE165" s="5">
        <f t="shared" si="42"/>
        <v>114460.25919994181</v>
      </c>
      <c r="AF165" s="5">
        <f t="shared" si="43"/>
        <v>589953.73172426072</v>
      </c>
      <c r="AG165" s="5">
        <f t="shared" si="9"/>
        <v>485539.74080005795</v>
      </c>
      <c r="AH165" s="5">
        <f t="shared" si="10"/>
        <v>704413.99092420249</v>
      </c>
      <c r="AI165" s="150"/>
      <c r="AJ165" s="2">
        <v>160</v>
      </c>
      <c r="AK165" s="118">
        <v>49706</v>
      </c>
      <c r="AL165" s="5">
        <f t="shared" si="44"/>
        <v>483080.54797984194</v>
      </c>
      <c r="AM165" s="5">
        <f t="shared" si="45"/>
        <v>4298.4734733542682</v>
      </c>
      <c r="AN165" s="5">
        <f t="shared" si="11"/>
        <v>1178.5782676511226</v>
      </c>
      <c r="AO165" s="35">
        <f t="shared" si="12"/>
        <v>2.9276565307704401E-2</v>
      </c>
      <c r="AP165" s="5">
        <f t="shared" si="13"/>
        <v>3119.8952057031456</v>
      </c>
      <c r="AQ165" s="35">
        <f t="shared" si="14"/>
        <v>7.7499999999999986E-2</v>
      </c>
      <c r="AR165" s="5">
        <f t="shared" si="46"/>
        <v>118098.03028780918</v>
      </c>
      <c r="AS165" s="5">
        <f t="shared" si="47"/>
        <v>569657.72544887406</v>
      </c>
      <c r="AT165" s="5">
        <f t="shared" si="15"/>
        <v>481901.9697121908</v>
      </c>
      <c r="AU165" s="5">
        <f t="shared" si="16"/>
        <v>687755.75573668326</v>
      </c>
      <c r="AV165" s="150"/>
      <c r="AW165" s="2">
        <v>160</v>
      </c>
      <c r="AX165" s="118">
        <v>49706</v>
      </c>
      <c r="AY165" s="5">
        <f t="shared" si="48"/>
        <v>479380.33722201159</v>
      </c>
      <c r="AZ165" s="5">
        <f t="shared" si="49"/>
        <v>4195.2870513166654</v>
      </c>
      <c r="BA165" s="5">
        <f t="shared" si="17"/>
        <v>1199.1599436790934</v>
      </c>
      <c r="BB165" s="35">
        <f t="shared" si="18"/>
        <v>3.0017750430770866E-2</v>
      </c>
      <c r="BC165" s="5">
        <f t="shared" si="19"/>
        <v>2996.127107637572</v>
      </c>
      <c r="BD165" s="35">
        <f t="shared" si="20"/>
        <v>7.4999999999999997E-2</v>
      </c>
      <c r="BE165" s="5">
        <f t="shared" si="50"/>
        <v>121818.82272166746</v>
      </c>
      <c r="BF165" s="5">
        <f t="shared" si="51"/>
        <v>549427.10548899893</v>
      </c>
      <c r="BG165" s="5">
        <f t="shared" si="21"/>
        <v>478181.17727833247</v>
      </c>
      <c r="BH165" s="5">
        <f t="shared" si="22"/>
        <v>671245.9282106664</v>
      </c>
      <c r="BI165" s="150"/>
      <c r="BJ165" s="2">
        <v>160</v>
      </c>
      <c r="BK165" s="118">
        <v>49706</v>
      </c>
      <c r="BL165" s="5">
        <f t="shared" si="52"/>
        <v>475597.08475061983</v>
      </c>
      <c r="BM165" s="5">
        <f t="shared" si="53"/>
        <v>4093.0576803371496</v>
      </c>
      <c r="BN165" s="5">
        <f t="shared" si="23"/>
        <v>1219.658626635488</v>
      </c>
      <c r="BO165" s="35">
        <f t="shared" si="24"/>
        <v>3.0773745232900697E-2</v>
      </c>
      <c r="BP165" s="5">
        <f t="shared" si="25"/>
        <v>2873.3990537016616</v>
      </c>
      <c r="BQ165" s="35">
        <f t="shared" si="26"/>
        <v>7.2499999999999995E-2</v>
      </c>
      <c r="BR165" s="5">
        <f t="shared" si="54"/>
        <v>125622.57387601603</v>
      </c>
      <c r="BS165" s="5">
        <f t="shared" si="55"/>
        <v>529266.65497792826</v>
      </c>
      <c r="BT165" s="5">
        <f t="shared" si="27"/>
        <v>474377.42612398433</v>
      </c>
      <c r="BU165" s="5">
        <f t="shared" si="28"/>
        <v>654889.22885394434</v>
      </c>
      <c r="BV165" s="150"/>
      <c r="BW165" s="2">
        <v>160</v>
      </c>
      <c r="BX165" s="118">
        <v>49706</v>
      </c>
      <c r="BY165" s="5">
        <f t="shared" si="56"/>
        <v>471730.95583439677</v>
      </c>
      <c r="BZ165" s="5">
        <f t="shared" si="57"/>
        <v>3991.8149710750954</v>
      </c>
      <c r="CA165" s="5">
        <f t="shared" si="29"/>
        <v>1240.0510620411142</v>
      </c>
      <c r="CB165" s="35">
        <f t="shared" si="30"/>
        <v>3.1544702675219971E-2</v>
      </c>
      <c r="CC165" s="5">
        <f t="shared" si="31"/>
        <v>2751.7639090339812</v>
      </c>
      <c r="CD165" s="35">
        <f t="shared" si="32"/>
        <v>7.0000000000000007E-2</v>
      </c>
      <c r="CE165" s="5">
        <f t="shared" si="58"/>
        <v>129509.09522764447</v>
      </c>
      <c r="CF165" s="5">
        <f t="shared" si="59"/>
        <v>509181.30014437053</v>
      </c>
      <c r="CG165" s="5">
        <f t="shared" si="33"/>
        <v>470490.90477235563</v>
      </c>
      <c r="CH165" s="5">
        <f t="shared" si="34"/>
        <v>638690.39537201496</v>
      </c>
    </row>
    <row r="166" spans="9:86" ht="14.25" customHeight="1">
      <c r="I166" s="150"/>
      <c r="J166" s="2">
        <v>161</v>
      </c>
      <c r="K166" s="118">
        <v>49735</v>
      </c>
      <c r="L166" s="5">
        <f t="shared" si="35"/>
        <v>489094.54895549448</v>
      </c>
      <c r="M166" s="5">
        <f t="shared" si="0"/>
        <v>4507.5996243055524</v>
      </c>
      <c r="N166" s="5">
        <f t="shared" si="1"/>
        <v>1145.0746002365277</v>
      </c>
      <c r="O166" s="35">
        <f t="shared" si="2"/>
        <v>2.8094558060774249E-2</v>
      </c>
      <c r="P166" s="5">
        <f t="shared" si="3"/>
        <v>3362.5250240690248</v>
      </c>
      <c r="Q166" s="35">
        <f t="shared" si="4"/>
        <v>8.2500000000000004E-2</v>
      </c>
      <c r="R166" s="5">
        <f t="shared" si="36"/>
        <v>112050.52564474152</v>
      </c>
      <c r="S166" s="5">
        <f t="shared" si="37"/>
        <v>613673.01386845252</v>
      </c>
      <c r="T166" s="5">
        <f t="shared" si="38"/>
        <v>487949.47435525793</v>
      </c>
      <c r="U166" s="5">
        <f t="shared" si="39"/>
        <v>725723.539513194</v>
      </c>
      <c r="V166" s="150"/>
      <c r="W166" s="2">
        <v>161</v>
      </c>
      <c r="X166" s="118">
        <v>49735</v>
      </c>
      <c r="Y166" s="5">
        <f t="shared" si="40"/>
        <v>485539.74080005795</v>
      </c>
      <c r="Z166" s="5">
        <f t="shared" si="41"/>
        <v>4402.5874432762648</v>
      </c>
      <c r="AA166" s="5">
        <f t="shared" si="5"/>
        <v>1165.6558379425451</v>
      </c>
      <c r="AB166" s="35">
        <f t="shared" si="6"/>
        <v>2.8808908684306141E-2</v>
      </c>
      <c r="AC166" s="5">
        <f t="shared" si="7"/>
        <v>3236.9316053337197</v>
      </c>
      <c r="AD166" s="35">
        <f t="shared" si="8"/>
        <v>0.08</v>
      </c>
      <c r="AE166" s="5">
        <f t="shared" si="42"/>
        <v>115625.91503788435</v>
      </c>
      <c r="AF166" s="5">
        <f t="shared" si="43"/>
        <v>593190.66332959442</v>
      </c>
      <c r="AG166" s="5">
        <f t="shared" si="9"/>
        <v>484374.08496211539</v>
      </c>
      <c r="AH166" s="5">
        <f t="shared" si="10"/>
        <v>708816.5783674788</v>
      </c>
      <c r="AI166" s="150"/>
      <c r="AJ166" s="2">
        <v>161</v>
      </c>
      <c r="AK166" s="118">
        <v>49735</v>
      </c>
      <c r="AL166" s="5">
        <f t="shared" si="44"/>
        <v>481901.9697121908</v>
      </c>
      <c r="AM166" s="5">
        <f t="shared" si="45"/>
        <v>4298.4734733542682</v>
      </c>
      <c r="AN166" s="5">
        <f t="shared" si="11"/>
        <v>1186.1899189630362</v>
      </c>
      <c r="AO166" s="35">
        <f t="shared" si="12"/>
        <v>2.9537706675193006E-2</v>
      </c>
      <c r="AP166" s="5">
        <f t="shared" si="13"/>
        <v>3112.283554391232</v>
      </c>
      <c r="AQ166" s="35">
        <f t="shared" si="14"/>
        <v>7.7499999999999986E-2</v>
      </c>
      <c r="AR166" s="5">
        <f t="shared" si="46"/>
        <v>119284.22020677221</v>
      </c>
      <c r="AS166" s="5">
        <f t="shared" si="47"/>
        <v>572770.0090032653</v>
      </c>
      <c r="AT166" s="5">
        <f t="shared" si="15"/>
        <v>480715.77979322773</v>
      </c>
      <c r="AU166" s="5">
        <f t="shared" si="16"/>
        <v>692054.22921003751</v>
      </c>
      <c r="AV166" s="150"/>
      <c r="AW166" s="2">
        <v>161</v>
      </c>
      <c r="AX166" s="118">
        <v>49735</v>
      </c>
      <c r="AY166" s="5">
        <f t="shared" si="48"/>
        <v>478181.17727833247</v>
      </c>
      <c r="AZ166" s="5">
        <f t="shared" si="49"/>
        <v>4195.2870513166654</v>
      </c>
      <c r="BA166" s="5">
        <f t="shared" si="17"/>
        <v>1206.6546933270879</v>
      </c>
      <c r="BB166" s="35">
        <f t="shared" si="18"/>
        <v>3.0281108935195165E-2</v>
      </c>
      <c r="BC166" s="5">
        <f t="shared" si="19"/>
        <v>2988.6323579895775</v>
      </c>
      <c r="BD166" s="35">
        <f t="shared" si="20"/>
        <v>7.4999999999999997E-2</v>
      </c>
      <c r="BE166" s="5">
        <f t="shared" si="50"/>
        <v>123025.47741499454</v>
      </c>
      <c r="BF166" s="5">
        <f t="shared" si="51"/>
        <v>552415.73784698849</v>
      </c>
      <c r="BG166" s="5">
        <f t="shared" si="21"/>
        <v>476974.52258500538</v>
      </c>
      <c r="BH166" s="5">
        <f t="shared" si="22"/>
        <v>675441.21526198299</v>
      </c>
      <c r="BI166" s="150"/>
      <c r="BJ166" s="2">
        <v>161</v>
      </c>
      <c r="BK166" s="118">
        <v>49735</v>
      </c>
      <c r="BL166" s="5">
        <f t="shared" si="52"/>
        <v>474377.42612398433</v>
      </c>
      <c r="BM166" s="5">
        <f t="shared" si="53"/>
        <v>4093.0576803371496</v>
      </c>
      <c r="BN166" s="5">
        <f t="shared" si="23"/>
        <v>1227.0273975047444</v>
      </c>
      <c r="BO166" s="35">
        <f t="shared" si="24"/>
        <v>3.1039269491311229E-2</v>
      </c>
      <c r="BP166" s="5">
        <f t="shared" si="25"/>
        <v>2866.0302828324052</v>
      </c>
      <c r="BQ166" s="35">
        <f t="shared" si="26"/>
        <v>7.2499999999999995E-2</v>
      </c>
      <c r="BR166" s="5">
        <f t="shared" si="54"/>
        <v>126849.60127352078</v>
      </c>
      <c r="BS166" s="5">
        <f t="shared" si="55"/>
        <v>532132.68526076071</v>
      </c>
      <c r="BT166" s="5">
        <f t="shared" si="27"/>
        <v>473150.39872647962</v>
      </c>
      <c r="BU166" s="5">
        <f t="shared" si="28"/>
        <v>658982.28653428145</v>
      </c>
      <c r="BV166" s="150"/>
      <c r="BW166" s="2">
        <v>161</v>
      </c>
      <c r="BX166" s="118">
        <v>49735</v>
      </c>
      <c r="BY166" s="5">
        <f t="shared" si="56"/>
        <v>470490.90477235563</v>
      </c>
      <c r="BZ166" s="5">
        <f t="shared" si="57"/>
        <v>3991.8149710750954</v>
      </c>
      <c r="CA166" s="5">
        <f t="shared" si="29"/>
        <v>1247.2846932363541</v>
      </c>
      <c r="CB166" s="35">
        <f t="shared" si="30"/>
        <v>3.1812339339648124E-2</v>
      </c>
      <c r="CC166" s="5">
        <f t="shared" si="31"/>
        <v>2744.5302778387413</v>
      </c>
      <c r="CD166" s="35">
        <f t="shared" si="32"/>
        <v>7.0000000000000007E-2</v>
      </c>
      <c r="CE166" s="5">
        <f t="shared" si="58"/>
        <v>130756.37992088083</v>
      </c>
      <c r="CF166" s="5">
        <f t="shared" si="59"/>
        <v>511925.83042220928</v>
      </c>
      <c r="CG166" s="5">
        <f t="shared" si="33"/>
        <v>469243.62007911928</v>
      </c>
      <c r="CH166" s="5">
        <f t="shared" si="34"/>
        <v>642682.21034309012</v>
      </c>
    </row>
    <row r="167" spans="9:86" ht="14.25" customHeight="1">
      <c r="I167" s="150"/>
      <c r="J167" s="2">
        <v>162</v>
      </c>
      <c r="K167" s="118">
        <v>49766</v>
      </c>
      <c r="L167" s="5">
        <f t="shared" si="35"/>
        <v>487949.47435525793</v>
      </c>
      <c r="M167" s="5">
        <f t="shared" si="0"/>
        <v>4507.5996243055524</v>
      </c>
      <c r="N167" s="5">
        <f t="shared" si="1"/>
        <v>1152.946988113154</v>
      </c>
      <c r="O167" s="35">
        <f t="shared" si="2"/>
        <v>2.8354091119042444E-2</v>
      </c>
      <c r="P167" s="5">
        <f t="shared" si="3"/>
        <v>3354.6526361923984</v>
      </c>
      <c r="Q167" s="35">
        <f t="shared" si="4"/>
        <v>8.2500000000000004E-2</v>
      </c>
      <c r="R167" s="5">
        <f t="shared" si="36"/>
        <v>113203.47263285467</v>
      </c>
      <c r="S167" s="5">
        <f t="shared" si="37"/>
        <v>617027.66650464491</v>
      </c>
      <c r="T167" s="5">
        <f t="shared" si="38"/>
        <v>486796.52736714476</v>
      </c>
      <c r="U167" s="5">
        <f t="shared" si="39"/>
        <v>730231.13913749962</v>
      </c>
      <c r="V167" s="150"/>
      <c r="W167" s="2">
        <v>162</v>
      </c>
      <c r="X167" s="118">
        <v>49766</v>
      </c>
      <c r="Y167" s="5">
        <f t="shared" si="40"/>
        <v>484374.08496211539</v>
      </c>
      <c r="Z167" s="5">
        <f t="shared" si="41"/>
        <v>4402.5874432762648</v>
      </c>
      <c r="AA167" s="5">
        <f t="shared" si="5"/>
        <v>1173.4268768621619</v>
      </c>
      <c r="AB167" s="35">
        <f t="shared" si="6"/>
        <v>2.9070759480138739E-2</v>
      </c>
      <c r="AC167" s="5">
        <f t="shared" si="7"/>
        <v>3229.160566414103</v>
      </c>
      <c r="AD167" s="35">
        <f t="shared" si="8"/>
        <v>0.08</v>
      </c>
      <c r="AE167" s="5">
        <f t="shared" si="42"/>
        <v>116799.3419147465</v>
      </c>
      <c r="AF167" s="5">
        <f t="shared" si="43"/>
        <v>596419.82389600854</v>
      </c>
      <c r="AG167" s="5">
        <f t="shared" si="9"/>
        <v>483200.65808525321</v>
      </c>
      <c r="AH167" s="5">
        <f t="shared" si="10"/>
        <v>713219.16581075499</v>
      </c>
      <c r="AI167" s="150"/>
      <c r="AJ167" s="2">
        <v>162</v>
      </c>
      <c r="AK167" s="118">
        <v>49766</v>
      </c>
      <c r="AL167" s="5">
        <f t="shared" si="44"/>
        <v>480715.77979322773</v>
      </c>
      <c r="AM167" s="5">
        <f t="shared" si="45"/>
        <v>4298.4734733542682</v>
      </c>
      <c r="AN167" s="5">
        <f t="shared" si="11"/>
        <v>1193.8507288563392</v>
      </c>
      <c r="AO167" s="35">
        <f t="shared" si="12"/>
        <v>2.9801827500728725E-2</v>
      </c>
      <c r="AP167" s="5">
        <f t="shared" si="13"/>
        <v>3104.622744497929</v>
      </c>
      <c r="AQ167" s="35">
        <f t="shared" si="14"/>
        <v>7.7499999999999999E-2</v>
      </c>
      <c r="AR167" s="5">
        <f t="shared" si="46"/>
        <v>120478.07093562855</v>
      </c>
      <c r="AS167" s="5">
        <f t="shared" si="47"/>
        <v>575874.63174776325</v>
      </c>
      <c r="AT167" s="5">
        <f t="shared" si="15"/>
        <v>479521.92906437139</v>
      </c>
      <c r="AU167" s="5">
        <f t="shared" si="16"/>
        <v>696352.70268339175</v>
      </c>
      <c r="AV167" s="150"/>
      <c r="AW167" s="2">
        <v>162</v>
      </c>
      <c r="AX167" s="118">
        <v>49766</v>
      </c>
      <c r="AY167" s="5">
        <f t="shared" si="48"/>
        <v>476974.52258500538</v>
      </c>
      <c r="AZ167" s="5">
        <f t="shared" si="49"/>
        <v>4195.2870513166654</v>
      </c>
      <c r="BA167" s="5">
        <f t="shared" si="17"/>
        <v>1214.1962851603821</v>
      </c>
      <c r="BB167" s="35">
        <f t="shared" si="18"/>
        <v>3.054745008802412E-2</v>
      </c>
      <c r="BC167" s="5">
        <f t="shared" si="19"/>
        <v>2981.0907661562833</v>
      </c>
      <c r="BD167" s="35">
        <f t="shared" si="20"/>
        <v>7.4999999999999997E-2</v>
      </c>
      <c r="BE167" s="5">
        <f t="shared" si="50"/>
        <v>124239.67370015493</v>
      </c>
      <c r="BF167" s="5">
        <f t="shared" si="51"/>
        <v>555396.82861314481</v>
      </c>
      <c r="BG167" s="5">
        <f t="shared" si="21"/>
        <v>475760.32629984501</v>
      </c>
      <c r="BH167" s="5">
        <f t="shared" si="22"/>
        <v>679636.5023132998</v>
      </c>
      <c r="BI167" s="150"/>
      <c r="BJ167" s="2">
        <v>162</v>
      </c>
      <c r="BK167" s="118">
        <v>49766</v>
      </c>
      <c r="BL167" s="5">
        <f t="shared" si="52"/>
        <v>473150.39872647962</v>
      </c>
      <c r="BM167" s="5">
        <f t="shared" si="53"/>
        <v>4093.0576803371496</v>
      </c>
      <c r="BN167" s="5">
        <f t="shared" si="23"/>
        <v>1234.4406880313354</v>
      </c>
      <c r="BO167" s="35">
        <f t="shared" si="24"/>
        <v>3.1307779294378953E-2</v>
      </c>
      <c r="BP167" s="5">
        <f t="shared" si="25"/>
        <v>2858.6169923058142</v>
      </c>
      <c r="BQ167" s="35">
        <f t="shared" si="26"/>
        <v>7.2499999999999995E-2</v>
      </c>
      <c r="BR167" s="5">
        <f t="shared" si="54"/>
        <v>128084.04196155211</v>
      </c>
      <c r="BS167" s="5">
        <f t="shared" si="55"/>
        <v>534991.30225306656</v>
      </c>
      <c r="BT167" s="5">
        <f t="shared" si="27"/>
        <v>471915.9580384483</v>
      </c>
      <c r="BU167" s="5">
        <f t="shared" si="28"/>
        <v>663075.34421461867</v>
      </c>
      <c r="BV167" s="150"/>
      <c r="BW167" s="2">
        <v>162</v>
      </c>
      <c r="BX167" s="118">
        <v>49766</v>
      </c>
      <c r="BY167" s="5">
        <f t="shared" si="56"/>
        <v>469243.62007911928</v>
      </c>
      <c r="BZ167" s="5">
        <f t="shared" si="57"/>
        <v>3991.8149710750954</v>
      </c>
      <c r="CA167" s="5">
        <f t="shared" si="29"/>
        <v>1254.560520613566</v>
      </c>
      <c r="CB167" s="35">
        <f t="shared" si="30"/>
        <v>3.2082964164380993E-2</v>
      </c>
      <c r="CC167" s="5">
        <f t="shared" si="31"/>
        <v>2737.2544504615294</v>
      </c>
      <c r="CD167" s="35">
        <f t="shared" si="32"/>
        <v>7.0000000000000007E-2</v>
      </c>
      <c r="CE167" s="5">
        <f t="shared" si="58"/>
        <v>132010.9404414944</v>
      </c>
      <c r="CF167" s="5">
        <f t="shared" si="59"/>
        <v>514663.08487267082</v>
      </c>
      <c r="CG167" s="5">
        <f t="shared" si="33"/>
        <v>467989.05955850572</v>
      </c>
      <c r="CH167" s="5">
        <f t="shared" si="34"/>
        <v>646674.02531416528</v>
      </c>
    </row>
    <row r="168" spans="9:86" ht="14.25" customHeight="1">
      <c r="I168" s="150"/>
      <c r="J168" s="2">
        <v>163</v>
      </c>
      <c r="K168" s="118">
        <v>49796</v>
      </c>
      <c r="L168" s="5">
        <f t="shared" si="35"/>
        <v>486796.52736714476</v>
      </c>
      <c r="M168" s="5">
        <f t="shared" si="0"/>
        <v>4507.5996243055524</v>
      </c>
      <c r="N168" s="5">
        <f t="shared" si="1"/>
        <v>1160.8734986564323</v>
      </c>
      <c r="O168" s="35">
        <f t="shared" si="2"/>
        <v>2.8616642068546923E-2</v>
      </c>
      <c r="P168" s="5">
        <f t="shared" si="3"/>
        <v>3346.7261256491201</v>
      </c>
      <c r="Q168" s="35">
        <f t="shared" si="4"/>
        <v>8.2500000000000004E-2</v>
      </c>
      <c r="R168" s="5">
        <f t="shared" si="36"/>
        <v>114364.34613151111</v>
      </c>
      <c r="S168" s="5">
        <f t="shared" si="37"/>
        <v>620374.39263029408</v>
      </c>
      <c r="T168" s="5">
        <f t="shared" si="38"/>
        <v>485635.65386848833</v>
      </c>
      <c r="U168" s="5">
        <f t="shared" si="39"/>
        <v>734738.73876180523</v>
      </c>
      <c r="V168" s="150"/>
      <c r="W168" s="2">
        <v>163</v>
      </c>
      <c r="X168" s="118">
        <v>49796</v>
      </c>
      <c r="Y168" s="5">
        <f t="shared" si="40"/>
        <v>483200.65808525321</v>
      </c>
      <c r="Z168" s="5">
        <f t="shared" si="41"/>
        <v>4402.5874432762648</v>
      </c>
      <c r="AA168" s="5">
        <f t="shared" si="5"/>
        <v>1181.2497227079098</v>
      </c>
      <c r="AB168" s="35">
        <f t="shared" si="6"/>
        <v>2.9335631968435694E-2</v>
      </c>
      <c r="AC168" s="5">
        <f t="shared" si="7"/>
        <v>3221.3377205683551</v>
      </c>
      <c r="AD168" s="35">
        <f t="shared" si="8"/>
        <v>0.08</v>
      </c>
      <c r="AE168" s="5">
        <f t="shared" si="42"/>
        <v>117980.59163745442</v>
      </c>
      <c r="AF168" s="5">
        <f t="shared" si="43"/>
        <v>599641.16161657695</v>
      </c>
      <c r="AG168" s="5">
        <f t="shared" si="9"/>
        <v>482019.40836254531</v>
      </c>
      <c r="AH168" s="5">
        <f t="shared" si="10"/>
        <v>717621.75325403141</v>
      </c>
      <c r="AI168" s="150"/>
      <c r="AJ168" s="2">
        <v>163</v>
      </c>
      <c r="AK168" s="118">
        <v>49796</v>
      </c>
      <c r="AL168" s="5">
        <f t="shared" si="44"/>
        <v>479521.92906437139</v>
      </c>
      <c r="AM168" s="5">
        <f t="shared" si="45"/>
        <v>4298.4734733542682</v>
      </c>
      <c r="AN168" s="5">
        <f t="shared" si="11"/>
        <v>1201.5610148135365</v>
      </c>
      <c r="AO168" s="35">
        <f t="shared" si="12"/>
        <v>3.0068973500118817E-2</v>
      </c>
      <c r="AP168" s="5">
        <f t="shared" si="13"/>
        <v>3096.9124585407317</v>
      </c>
      <c r="AQ168" s="35">
        <f t="shared" si="14"/>
        <v>7.7499999999999999E-2</v>
      </c>
      <c r="AR168" s="5">
        <f t="shared" si="46"/>
        <v>121679.63195044208</v>
      </c>
      <c r="AS168" s="5">
        <f t="shared" si="47"/>
        <v>578971.54420630401</v>
      </c>
      <c r="AT168" s="5">
        <f t="shared" si="15"/>
        <v>478320.36804955784</v>
      </c>
      <c r="AU168" s="5">
        <f t="shared" si="16"/>
        <v>700651.17615674611</v>
      </c>
      <c r="AV168" s="150"/>
      <c r="AW168" s="2">
        <v>163</v>
      </c>
      <c r="AX168" s="118">
        <v>49796</v>
      </c>
      <c r="AY168" s="5">
        <f t="shared" si="48"/>
        <v>475760.32629984501</v>
      </c>
      <c r="AZ168" s="5">
        <f t="shared" si="49"/>
        <v>4195.2870513166654</v>
      </c>
      <c r="BA168" s="5">
        <f t="shared" si="17"/>
        <v>1221.7850119426344</v>
      </c>
      <c r="BB168" s="35">
        <f t="shared" si="18"/>
        <v>3.0816819589263827E-2</v>
      </c>
      <c r="BC168" s="5">
        <f t="shared" si="19"/>
        <v>2973.502039374031</v>
      </c>
      <c r="BD168" s="35">
        <f t="shared" si="20"/>
        <v>7.4999999999999997E-2</v>
      </c>
      <c r="BE168" s="5">
        <f t="shared" si="50"/>
        <v>125461.45871209756</v>
      </c>
      <c r="BF168" s="5">
        <f t="shared" si="51"/>
        <v>558370.3306525189</v>
      </c>
      <c r="BG168" s="5">
        <f t="shared" si="21"/>
        <v>474538.54128790239</v>
      </c>
      <c r="BH168" s="5">
        <f t="shared" si="22"/>
        <v>683831.7893646165</v>
      </c>
      <c r="BI168" s="150"/>
      <c r="BJ168" s="2">
        <v>163</v>
      </c>
      <c r="BK168" s="118">
        <v>49796</v>
      </c>
      <c r="BL168" s="5">
        <f t="shared" si="52"/>
        <v>471915.9580384483</v>
      </c>
      <c r="BM168" s="5">
        <f t="shared" si="53"/>
        <v>4093.0576803371496</v>
      </c>
      <c r="BN168" s="5">
        <f t="shared" si="23"/>
        <v>1241.898767188191</v>
      </c>
      <c r="BO168" s="35">
        <f t="shared" si="24"/>
        <v>3.157932032687083E-2</v>
      </c>
      <c r="BP168" s="5">
        <f t="shared" si="25"/>
        <v>2851.1589131489586</v>
      </c>
      <c r="BQ168" s="35">
        <f t="shared" si="26"/>
        <v>7.2500000000000009E-2</v>
      </c>
      <c r="BR168" s="5">
        <f t="shared" si="54"/>
        <v>129325.9407287403</v>
      </c>
      <c r="BS168" s="5">
        <f t="shared" si="55"/>
        <v>537842.46116621548</v>
      </c>
      <c r="BT168" s="5">
        <f t="shared" si="27"/>
        <v>470674.05927126011</v>
      </c>
      <c r="BU168" s="5">
        <f t="shared" si="28"/>
        <v>667168.40189495578</v>
      </c>
      <c r="BV168" s="150"/>
      <c r="BW168" s="2">
        <v>163</v>
      </c>
      <c r="BX168" s="118">
        <v>49796</v>
      </c>
      <c r="BY168" s="5">
        <f t="shared" si="56"/>
        <v>467989.05955850572</v>
      </c>
      <c r="BZ168" s="5">
        <f t="shared" si="57"/>
        <v>3991.8149710750954</v>
      </c>
      <c r="CA168" s="5">
        <f t="shared" si="29"/>
        <v>1261.8787903171451</v>
      </c>
      <c r="CB168" s="35">
        <f t="shared" si="30"/>
        <v>3.2356622819539854E-2</v>
      </c>
      <c r="CC168" s="5">
        <f t="shared" si="31"/>
        <v>2729.9361807579503</v>
      </c>
      <c r="CD168" s="35">
        <f t="shared" si="32"/>
        <v>7.0000000000000007E-2</v>
      </c>
      <c r="CE168" s="5">
        <f t="shared" si="58"/>
        <v>133272.81923181153</v>
      </c>
      <c r="CF168" s="5">
        <f t="shared" si="59"/>
        <v>517393.02105342876</v>
      </c>
      <c r="CG168" s="5">
        <f t="shared" si="33"/>
        <v>466727.18076818855</v>
      </c>
      <c r="CH168" s="5">
        <f t="shared" si="34"/>
        <v>650665.84028524032</v>
      </c>
    </row>
    <row r="169" spans="9:86" ht="14.25" customHeight="1">
      <c r="I169" s="150"/>
      <c r="J169" s="2">
        <v>164</v>
      </c>
      <c r="K169" s="118">
        <v>49827</v>
      </c>
      <c r="L169" s="5">
        <f t="shared" si="35"/>
        <v>485635.65386848833</v>
      </c>
      <c r="M169" s="5">
        <f t="shared" si="0"/>
        <v>4507.5996243055524</v>
      </c>
      <c r="N169" s="5">
        <f t="shared" si="1"/>
        <v>1168.8545039596952</v>
      </c>
      <c r="O169" s="35">
        <f t="shared" si="2"/>
        <v>2.8882257585055103E-2</v>
      </c>
      <c r="P169" s="5">
        <f t="shared" si="3"/>
        <v>3338.7451203458572</v>
      </c>
      <c r="Q169" s="35">
        <f t="shared" si="4"/>
        <v>8.2500000000000004E-2</v>
      </c>
      <c r="R169" s="5">
        <f t="shared" si="36"/>
        <v>115533.2006354708</v>
      </c>
      <c r="S169" s="5">
        <f t="shared" si="37"/>
        <v>623713.13775063993</v>
      </c>
      <c r="T169" s="5">
        <f t="shared" si="38"/>
        <v>484466.79936452862</v>
      </c>
      <c r="U169" s="5">
        <f t="shared" si="39"/>
        <v>739246.33838611073</v>
      </c>
      <c r="V169" s="150"/>
      <c r="W169" s="2">
        <v>164</v>
      </c>
      <c r="X169" s="118">
        <v>49827</v>
      </c>
      <c r="Y169" s="5">
        <f t="shared" si="40"/>
        <v>482019.40836254531</v>
      </c>
      <c r="Z169" s="5">
        <f t="shared" si="41"/>
        <v>4402.5874432762648</v>
      </c>
      <c r="AA169" s="5">
        <f t="shared" si="5"/>
        <v>1189.1247208592958</v>
      </c>
      <c r="AB169" s="35">
        <f t="shared" si="6"/>
        <v>2.9603572807962358E-2</v>
      </c>
      <c r="AC169" s="5">
        <f t="shared" si="7"/>
        <v>3213.462722416969</v>
      </c>
      <c r="AD169" s="35">
        <f t="shared" si="8"/>
        <v>0.08</v>
      </c>
      <c r="AE169" s="5">
        <f t="shared" si="42"/>
        <v>119169.71635831372</v>
      </c>
      <c r="AF169" s="5">
        <f t="shared" si="43"/>
        <v>602854.62433899392</v>
      </c>
      <c r="AG169" s="5">
        <f t="shared" si="9"/>
        <v>480830.28364168602</v>
      </c>
      <c r="AH169" s="5">
        <f t="shared" si="10"/>
        <v>722024.34069730761</v>
      </c>
      <c r="AI169" s="150"/>
      <c r="AJ169" s="2">
        <v>164</v>
      </c>
      <c r="AK169" s="118">
        <v>49827</v>
      </c>
      <c r="AL169" s="5">
        <f t="shared" si="44"/>
        <v>478320.36804955784</v>
      </c>
      <c r="AM169" s="5">
        <f t="shared" si="45"/>
        <v>4298.4734733542682</v>
      </c>
      <c r="AN169" s="5">
        <f t="shared" si="11"/>
        <v>1209.3210963675406</v>
      </c>
      <c r="AO169" s="35">
        <f t="shared" si="12"/>
        <v>3.0339191315614102E-2</v>
      </c>
      <c r="AP169" s="5">
        <f t="shared" si="13"/>
        <v>3089.1523769867276</v>
      </c>
      <c r="AQ169" s="35">
        <f t="shared" si="14"/>
        <v>7.7499999999999999E-2</v>
      </c>
      <c r="AR169" s="5">
        <f t="shared" si="46"/>
        <v>122888.95304680962</v>
      </c>
      <c r="AS169" s="5">
        <f t="shared" si="47"/>
        <v>582060.6965832907</v>
      </c>
      <c r="AT169" s="5">
        <f t="shared" si="15"/>
        <v>477111.04695319029</v>
      </c>
      <c r="AU169" s="5">
        <f t="shared" si="16"/>
        <v>704949.64963010035</v>
      </c>
      <c r="AV169" s="150"/>
      <c r="AW169" s="2">
        <v>164</v>
      </c>
      <c r="AX169" s="118">
        <v>49827</v>
      </c>
      <c r="AY169" s="5">
        <f t="shared" si="48"/>
        <v>474538.54128790239</v>
      </c>
      <c r="AZ169" s="5">
        <f t="shared" si="49"/>
        <v>4195.2870513166654</v>
      </c>
      <c r="BA169" s="5">
        <f t="shared" si="17"/>
        <v>1229.4211682672758</v>
      </c>
      <c r="BB169" s="35">
        <f t="shared" si="18"/>
        <v>3.1089264065185036E-2</v>
      </c>
      <c r="BC169" s="5">
        <f t="shared" si="19"/>
        <v>2965.8658830493896</v>
      </c>
      <c r="BD169" s="35">
        <f t="shared" si="20"/>
        <v>7.4999999999999997E-2</v>
      </c>
      <c r="BE169" s="5">
        <f t="shared" si="50"/>
        <v>126690.87988036484</v>
      </c>
      <c r="BF169" s="5">
        <f t="shared" si="51"/>
        <v>561336.19653556834</v>
      </c>
      <c r="BG169" s="5">
        <f t="shared" si="21"/>
        <v>473309.12011963513</v>
      </c>
      <c r="BH169" s="5">
        <f t="shared" si="22"/>
        <v>688027.0764159332</v>
      </c>
      <c r="BI169" s="150"/>
      <c r="BJ169" s="2">
        <v>164</v>
      </c>
      <c r="BK169" s="118">
        <v>49827</v>
      </c>
      <c r="BL169" s="5">
        <f t="shared" si="52"/>
        <v>470674.05927126011</v>
      </c>
      <c r="BM169" s="5">
        <f t="shared" si="53"/>
        <v>4093.0576803371496</v>
      </c>
      <c r="BN169" s="5">
        <f t="shared" si="23"/>
        <v>1249.4019055732865</v>
      </c>
      <c r="BO169" s="35">
        <f t="shared" si="24"/>
        <v>3.1853939199650551E-2</v>
      </c>
      <c r="BP169" s="5">
        <f t="shared" si="25"/>
        <v>2843.6557747638631</v>
      </c>
      <c r="BQ169" s="35">
        <f t="shared" si="26"/>
        <v>7.2499999999999995E-2</v>
      </c>
      <c r="BR169" s="5">
        <f t="shared" si="54"/>
        <v>130575.34263431359</v>
      </c>
      <c r="BS169" s="5">
        <f t="shared" si="55"/>
        <v>540686.11694097938</v>
      </c>
      <c r="BT169" s="5">
        <f t="shared" si="27"/>
        <v>469424.65736568684</v>
      </c>
      <c r="BU169" s="5">
        <f t="shared" si="28"/>
        <v>671261.459575293</v>
      </c>
      <c r="BV169" s="150"/>
      <c r="BW169" s="2">
        <v>164</v>
      </c>
      <c r="BX169" s="118">
        <v>49827</v>
      </c>
      <c r="BY169" s="5">
        <f t="shared" si="56"/>
        <v>466727.18076818855</v>
      </c>
      <c r="BZ169" s="5">
        <f t="shared" si="57"/>
        <v>3991.8149710750954</v>
      </c>
      <c r="CA169" s="5">
        <f t="shared" si="29"/>
        <v>1269.2397499273288</v>
      </c>
      <c r="CB169" s="35">
        <f t="shared" si="30"/>
        <v>3.2633361901184696E-2</v>
      </c>
      <c r="CC169" s="5">
        <f t="shared" si="31"/>
        <v>2722.5752211477666</v>
      </c>
      <c r="CD169" s="35">
        <f t="shared" si="32"/>
        <v>7.0000000000000007E-2</v>
      </c>
      <c r="CE169" s="5">
        <f t="shared" si="58"/>
        <v>134542.05898173887</v>
      </c>
      <c r="CF169" s="5">
        <f t="shared" si="59"/>
        <v>520115.5962745765</v>
      </c>
      <c r="CG169" s="5">
        <f t="shared" si="33"/>
        <v>465457.94101826125</v>
      </c>
      <c r="CH169" s="5">
        <f t="shared" si="34"/>
        <v>654657.65525631537</v>
      </c>
    </row>
    <row r="170" spans="9:86" ht="14.25" customHeight="1">
      <c r="I170" s="150"/>
      <c r="J170" s="2">
        <v>165</v>
      </c>
      <c r="K170" s="118">
        <v>49857</v>
      </c>
      <c r="L170" s="5">
        <f t="shared" si="35"/>
        <v>484466.79936452862</v>
      </c>
      <c r="M170" s="5">
        <f t="shared" si="0"/>
        <v>4507.5996243055524</v>
      </c>
      <c r="N170" s="5">
        <f t="shared" si="1"/>
        <v>1176.8903786744181</v>
      </c>
      <c r="O170" s="35">
        <f t="shared" si="2"/>
        <v>2.9150985294797569E-2</v>
      </c>
      <c r="P170" s="5">
        <f t="shared" si="3"/>
        <v>3330.7092456311343</v>
      </c>
      <c r="Q170" s="35">
        <f t="shared" si="4"/>
        <v>8.2500000000000004E-2</v>
      </c>
      <c r="R170" s="5">
        <f t="shared" si="36"/>
        <v>116710.09101414522</v>
      </c>
      <c r="S170" s="5">
        <f t="shared" si="37"/>
        <v>627043.84699627105</v>
      </c>
      <c r="T170" s="5">
        <f t="shared" si="38"/>
        <v>483289.90898585418</v>
      </c>
      <c r="U170" s="5">
        <f t="shared" si="39"/>
        <v>743753.93801041623</v>
      </c>
      <c r="V170" s="150"/>
      <c r="W170" s="2">
        <v>165</v>
      </c>
      <c r="X170" s="118">
        <v>49857</v>
      </c>
      <c r="Y170" s="5">
        <f t="shared" si="40"/>
        <v>480830.28364168602</v>
      </c>
      <c r="Z170" s="5">
        <f t="shared" si="41"/>
        <v>4402.5874432762648</v>
      </c>
      <c r="AA170" s="5">
        <f t="shared" si="5"/>
        <v>1197.0522189983576</v>
      </c>
      <c r="AB170" s="35">
        <f t="shared" si="6"/>
        <v>2.9874629607740739E-2</v>
      </c>
      <c r="AC170" s="5">
        <f t="shared" si="7"/>
        <v>3205.5352242779072</v>
      </c>
      <c r="AD170" s="35">
        <f t="shared" si="8"/>
        <v>0.08</v>
      </c>
      <c r="AE170" s="5">
        <f t="shared" si="42"/>
        <v>120366.76857731208</v>
      </c>
      <c r="AF170" s="5">
        <f t="shared" si="43"/>
        <v>606060.15956327179</v>
      </c>
      <c r="AG170" s="5">
        <f t="shared" si="9"/>
        <v>479633.23142268765</v>
      </c>
      <c r="AH170" s="5">
        <f t="shared" si="10"/>
        <v>726426.92814058391</v>
      </c>
      <c r="AI170" s="150"/>
      <c r="AJ170" s="2">
        <v>165</v>
      </c>
      <c r="AK170" s="118">
        <v>49857</v>
      </c>
      <c r="AL170" s="5">
        <f t="shared" si="44"/>
        <v>477111.04695319029</v>
      </c>
      <c r="AM170" s="5">
        <f t="shared" si="45"/>
        <v>4298.4734733542682</v>
      </c>
      <c r="AN170" s="5">
        <f t="shared" si="11"/>
        <v>1217.1312951149143</v>
      </c>
      <c r="AO170" s="35">
        <f t="shared" si="12"/>
        <v>3.0612528539528734E-2</v>
      </c>
      <c r="AP170" s="5">
        <f t="shared" si="13"/>
        <v>3081.3421782393539</v>
      </c>
      <c r="AQ170" s="35">
        <f t="shared" si="14"/>
        <v>7.7499999999999999E-2</v>
      </c>
      <c r="AR170" s="5">
        <f t="shared" si="46"/>
        <v>124106.08434192454</v>
      </c>
      <c r="AS170" s="5">
        <f t="shared" si="47"/>
        <v>585142.03876153007</v>
      </c>
      <c r="AT170" s="5">
        <f t="shared" si="15"/>
        <v>475893.91565807536</v>
      </c>
      <c r="AU170" s="5">
        <f t="shared" si="16"/>
        <v>709248.12310345459</v>
      </c>
      <c r="AV170" s="150"/>
      <c r="AW170" s="2">
        <v>165</v>
      </c>
      <c r="AX170" s="118">
        <v>49857</v>
      </c>
      <c r="AY170" s="5">
        <f t="shared" si="48"/>
        <v>473309.12011963513</v>
      </c>
      <c r="AZ170" s="5">
        <f t="shared" si="49"/>
        <v>4195.2870513166654</v>
      </c>
      <c r="BA170" s="5">
        <f t="shared" si="17"/>
        <v>1237.1050505689459</v>
      </c>
      <c r="BB170" s="35">
        <f t="shared" si="18"/>
        <v>3.1364831091940534E-2</v>
      </c>
      <c r="BC170" s="5">
        <f t="shared" si="19"/>
        <v>2958.1820007477195</v>
      </c>
      <c r="BD170" s="35">
        <f t="shared" si="20"/>
        <v>7.4999999999999997E-2</v>
      </c>
      <c r="BE170" s="5">
        <f t="shared" si="50"/>
        <v>127927.98493093379</v>
      </c>
      <c r="BF170" s="5">
        <f t="shared" si="51"/>
        <v>564294.3785363161</v>
      </c>
      <c r="BG170" s="5">
        <f t="shared" si="21"/>
        <v>472072.0150690662</v>
      </c>
      <c r="BH170" s="5">
        <f t="shared" si="22"/>
        <v>692222.3634672499</v>
      </c>
      <c r="BI170" s="150"/>
      <c r="BJ170" s="2">
        <v>165</v>
      </c>
      <c r="BK170" s="118">
        <v>49857</v>
      </c>
      <c r="BL170" s="5">
        <f t="shared" si="52"/>
        <v>469424.65736568684</v>
      </c>
      <c r="BM170" s="5">
        <f t="shared" si="53"/>
        <v>4093.0576803371496</v>
      </c>
      <c r="BN170" s="5">
        <f t="shared" si="23"/>
        <v>1256.9503754194584</v>
      </c>
      <c r="BO170" s="35">
        <f t="shared" si="24"/>
        <v>3.2131683473293496E-2</v>
      </c>
      <c r="BP170" s="5">
        <f t="shared" si="25"/>
        <v>2836.1073049176912</v>
      </c>
      <c r="BQ170" s="35">
        <f t="shared" si="26"/>
        <v>7.2499999999999995E-2</v>
      </c>
      <c r="BR170" s="5">
        <f t="shared" si="54"/>
        <v>131832.29300973305</v>
      </c>
      <c r="BS170" s="5">
        <f t="shared" si="55"/>
        <v>543522.22424589703</v>
      </c>
      <c r="BT170" s="5">
        <f t="shared" si="27"/>
        <v>468167.70699026738</v>
      </c>
      <c r="BU170" s="5">
        <f t="shared" si="28"/>
        <v>675354.51725563011</v>
      </c>
      <c r="BV170" s="150"/>
      <c r="BW170" s="2">
        <v>165</v>
      </c>
      <c r="BX170" s="118">
        <v>49857</v>
      </c>
      <c r="BY170" s="5">
        <f t="shared" si="56"/>
        <v>465457.94101826125</v>
      </c>
      <c r="BZ170" s="5">
        <f t="shared" si="57"/>
        <v>3991.8149710750954</v>
      </c>
      <c r="CA170" s="5">
        <f t="shared" si="29"/>
        <v>1276.6436484685714</v>
      </c>
      <c r="CB170" s="35">
        <f t="shared" si="30"/>
        <v>3.2913228954926821E-2</v>
      </c>
      <c r="CC170" s="5">
        <f t="shared" si="31"/>
        <v>2715.171322606524</v>
      </c>
      <c r="CD170" s="35">
        <f t="shared" si="32"/>
        <v>7.0000000000000007E-2</v>
      </c>
      <c r="CE170" s="5">
        <f t="shared" si="58"/>
        <v>135818.70263020744</v>
      </c>
      <c r="CF170" s="5">
        <f t="shared" si="59"/>
        <v>522830.767597183</v>
      </c>
      <c r="CG170" s="5">
        <f t="shared" si="33"/>
        <v>464181.29736979265</v>
      </c>
      <c r="CH170" s="5">
        <f t="shared" si="34"/>
        <v>658649.47022739041</v>
      </c>
    </row>
    <row r="171" spans="9:86" ht="14.25" customHeight="1">
      <c r="I171" s="150"/>
      <c r="J171" s="2">
        <v>166</v>
      </c>
      <c r="K171" s="118">
        <v>49888</v>
      </c>
      <c r="L171" s="5">
        <f t="shared" si="35"/>
        <v>483289.90898585418</v>
      </c>
      <c r="M171" s="5">
        <f t="shared" si="0"/>
        <v>4507.5996243055524</v>
      </c>
      <c r="N171" s="5">
        <f t="shared" si="1"/>
        <v>1184.9815000278049</v>
      </c>
      <c r="O171" s="35">
        <f t="shared" si="2"/>
        <v>2.9422873798819315E-2</v>
      </c>
      <c r="P171" s="5">
        <f t="shared" si="3"/>
        <v>3322.6181242777475</v>
      </c>
      <c r="Q171" s="35">
        <f t="shared" si="4"/>
        <v>8.2500000000000004E-2</v>
      </c>
      <c r="R171" s="5">
        <f t="shared" si="36"/>
        <v>117895.07251417302</v>
      </c>
      <c r="S171" s="5">
        <f t="shared" si="37"/>
        <v>630366.46512054885</v>
      </c>
      <c r="T171" s="5">
        <f t="shared" si="38"/>
        <v>482104.92748582637</v>
      </c>
      <c r="U171" s="5">
        <f t="shared" si="39"/>
        <v>748261.53763472184</v>
      </c>
      <c r="V171" s="150"/>
      <c r="W171" s="2">
        <v>166</v>
      </c>
      <c r="X171" s="118">
        <v>49888</v>
      </c>
      <c r="Y171" s="5">
        <f t="shared" si="40"/>
        <v>479633.23142268765</v>
      </c>
      <c r="Z171" s="5">
        <f t="shared" si="41"/>
        <v>4402.5874432762648</v>
      </c>
      <c r="AA171" s="5">
        <f t="shared" si="5"/>
        <v>1205.0325671250134</v>
      </c>
      <c r="AB171" s="35">
        <f t="shared" si="6"/>
        <v>3.0148850951398347E-2</v>
      </c>
      <c r="AC171" s="5">
        <f t="shared" si="7"/>
        <v>3197.5548761512514</v>
      </c>
      <c r="AD171" s="35">
        <f t="shared" si="8"/>
        <v>0.08</v>
      </c>
      <c r="AE171" s="5">
        <f t="shared" si="42"/>
        <v>121571.80114443709</v>
      </c>
      <c r="AF171" s="5">
        <f t="shared" si="43"/>
        <v>609257.71443942306</v>
      </c>
      <c r="AG171" s="5">
        <f t="shared" si="9"/>
        <v>478428.19885556266</v>
      </c>
      <c r="AH171" s="5">
        <f t="shared" si="10"/>
        <v>730829.51558386011</v>
      </c>
      <c r="AI171" s="150"/>
      <c r="AJ171" s="2">
        <v>166</v>
      </c>
      <c r="AK171" s="118">
        <v>49888</v>
      </c>
      <c r="AL171" s="5">
        <f t="shared" si="44"/>
        <v>475893.91565807536</v>
      </c>
      <c r="AM171" s="5">
        <f t="shared" si="45"/>
        <v>4298.4734733542682</v>
      </c>
      <c r="AN171" s="5">
        <f t="shared" si="11"/>
        <v>1224.991934729198</v>
      </c>
      <c r="AO171" s="35">
        <f t="shared" si="12"/>
        <v>3.0889033738586598E-2</v>
      </c>
      <c r="AP171" s="5">
        <f t="shared" si="13"/>
        <v>3073.4815386250702</v>
      </c>
      <c r="AQ171" s="35">
        <f t="shared" si="14"/>
        <v>7.7500000000000013E-2</v>
      </c>
      <c r="AR171" s="5">
        <f t="shared" si="46"/>
        <v>125331.07627665374</v>
      </c>
      <c r="AS171" s="5">
        <f t="shared" si="47"/>
        <v>588215.52030015516</v>
      </c>
      <c r="AT171" s="5">
        <f t="shared" si="15"/>
        <v>474668.92372334615</v>
      </c>
      <c r="AU171" s="5">
        <f t="shared" si="16"/>
        <v>713546.59657680895</v>
      </c>
      <c r="AV171" s="150"/>
      <c r="AW171" s="2">
        <v>166</v>
      </c>
      <c r="AX171" s="118">
        <v>49888</v>
      </c>
      <c r="AY171" s="5">
        <f t="shared" si="48"/>
        <v>472072.0150690662</v>
      </c>
      <c r="AZ171" s="5">
        <f t="shared" si="49"/>
        <v>4195.2870513166654</v>
      </c>
      <c r="BA171" s="5">
        <f t="shared" si="17"/>
        <v>1244.8369571350017</v>
      </c>
      <c r="BB171" s="35">
        <f t="shared" si="18"/>
        <v>3.1643569219909212E-2</v>
      </c>
      <c r="BC171" s="5">
        <f t="shared" si="19"/>
        <v>2950.4500941816636</v>
      </c>
      <c r="BD171" s="35">
        <f t="shared" si="20"/>
        <v>7.4999999999999997E-2</v>
      </c>
      <c r="BE171" s="5">
        <f t="shared" si="50"/>
        <v>129172.82188806879</v>
      </c>
      <c r="BF171" s="5">
        <f t="shared" si="51"/>
        <v>567244.8286304978</v>
      </c>
      <c r="BG171" s="5">
        <f t="shared" si="21"/>
        <v>470827.17811193119</v>
      </c>
      <c r="BH171" s="5">
        <f t="shared" si="22"/>
        <v>696417.6505185666</v>
      </c>
      <c r="BI171" s="150"/>
      <c r="BJ171" s="2">
        <v>166</v>
      </c>
      <c r="BK171" s="118">
        <v>49888</v>
      </c>
      <c r="BL171" s="5">
        <f t="shared" si="52"/>
        <v>468167.70699026738</v>
      </c>
      <c r="BM171" s="5">
        <f t="shared" si="53"/>
        <v>4093.0576803371496</v>
      </c>
      <c r="BN171" s="5">
        <f t="shared" si="23"/>
        <v>1264.5444506042841</v>
      </c>
      <c r="BO171" s="35">
        <f t="shared" si="24"/>
        <v>3.2412601682428446E-2</v>
      </c>
      <c r="BP171" s="5">
        <f t="shared" si="25"/>
        <v>2828.5132297328655</v>
      </c>
      <c r="BQ171" s="35">
        <f t="shared" si="26"/>
        <v>7.2499999999999995E-2</v>
      </c>
      <c r="BR171" s="5">
        <f t="shared" si="54"/>
        <v>133096.83746033732</v>
      </c>
      <c r="BS171" s="5">
        <f t="shared" si="55"/>
        <v>546350.7374756299</v>
      </c>
      <c r="BT171" s="5">
        <f t="shared" si="27"/>
        <v>466903.16253966308</v>
      </c>
      <c r="BU171" s="5">
        <f t="shared" si="28"/>
        <v>679447.57493596722</v>
      </c>
      <c r="BV171" s="150"/>
      <c r="BW171" s="2">
        <v>166</v>
      </c>
      <c r="BX171" s="118">
        <v>49888</v>
      </c>
      <c r="BY171" s="5">
        <f t="shared" si="56"/>
        <v>464181.29736979265</v>
      </c>
      <c r="BZ171" s="5">
        <f t="shared" si="57"/>
        <v>3991.8149710750954</v>
      </c>
      <c r="CA171" s="5">
        <f t="shared" si="29"/>
        <v>1284.0907364179716</v>
      </c>
      <c r="CB171" s="35">
        <f t="shared" si="30"/>
        <v>3.3196272500268187E-2</v>
      </c>
      <c r="CC171" s="5">
        <f t="shared" si="31"/>
        <v>2707.7242346571238</v>
      </c>
      <c r="CD171" s="35">
        <f t="shared" si="32"/>
        <v>7.0000000000000007E-2</v>
      </c>
      <c r="CE171" s="5">
        <f t="shared" si="58"/>
        <v>137102.79336662541</v>
      </c>
      <c r="CF171" s="5">
        <f t="shared" si="59"/>
        <v>525538.49183184013</v>
      </c>
      <c r="CG171" s="5">
        <f t="shared" si="33"/>
        <v>462897.20663337468</v>
      </c>
      <c r="CH171" s="5">
        <f t="shared" si="34"/>
        <v>662641.28519846557</v>
      </c>
    </row>
    <row r="172" spans="9:86" ht="14.25" customHeight="1">
      <c r="I172" s="150"/>
      <c r="J172" s="2">
        <v>167</v>
      </c>
      <c r="K172" s="118">
        <v>49919</v>
      </c>
      <c r="L172" s="5">
        <f t="shared" si="35"/>
        <v>482104.92748582637</v>
      </c>
      <c r="M172" s="5">
        <f t="shared" si="0"/>
        <v>4507.5996243055524</v>
      </c>
      <c r="N172" s="5">
        <f t="shared" si="1"/>
        <v>1193.128247840496</v>
      </c>
      <c r="O172" s="35">
        <f t="shared" si="2"/>
        <v>2.9697972698084232E-2</v>
      </c>
      <c r="P172" s="5">
        <f t="shared" si="3"/>
        <v>3314.4713764650564</v>
      </c>
      <c r="Q172" s="35">
        <f t="shared" si="4"/>
        <v>8.2500000000000004E-2</v>
      </c>
      <c r="R172" s="5">
        <f t="shared" si="36"/>
        <v>119088.20076201351</v>
      </c>
      <c r="S172" s="5">
        <f t="shared" si="37"/>
        <v>633680.9364970139</v>
      </c>
      <c r="T172" s="5">
        <f t="shared" si="38"/>
        <v>480911.79923798586</v>
      </c>
      <c r="U172" s="5">
        <f t="shared" si="39"/>
        <v>752769.13725902746</v>
      </c>
      <c r="V172" s="150"/>
      <c r="W172" s="2">
        <v>167</v>
      </c>
      <c r="X172" s="118">
        <v>49919</v>
      </c>
      <c r="Y172" s="5">
        <f t="shared" si="40"/>
        <v>478428.19885556266</v>
      </c>
      <c r="Z172" s="5">
        <f t="shared" si="41"/>
        <v>4402.5874432762648</v>
      </c>
      <c r="AA172" s="5">
        <f t="shared" si="5"/>
        <v>1213.0661175725136</v>
      </c>
      <c r="AB172" s="35">
        <f t="shared" si="6"/>
        <v>3.0426286422270136E-2</v>
      </c>
      <c r="AC172" s="5">
        <f t="shared" si="7"/>
        <v>3189.5213257037512</v>
      </c>
      <c r="AD172" s="35">
        <f t="shared" si="8"/>
        <v>0.08</v>
      </c>
      <c r="AE172" s="5">
        <f t="shared" si="42"/>
        <v>122784.8672620096</v>
      </c>
      <c r="AF172" s="5">
        <f t="shared" si="43"/>
        <v>612447.23576512677</v>
      </c>
      <c r="AG172" s="5">
        <f t="shared" si="9"/>
        <v>477215.13273799012</v>
      </c>
      <c r="AH172" s="5">
        <f t="shared" si="10"/>
        <v>735232.10302713641</v>
      </c>
      <c r="AI172" s="150"/>
      <c r="AJ172" s="2">
        <v>167</v>
      </c>
      <c r="AK172" s="118">
        <v>49919</v>
      </c>
      <c r="AL172" s="5">
        <f t="shared" si="44"/>
        <v>474668.92372334615</v>
      </c>
      <c r="AM172" s="5">
        <f t="shared" si="45"/>
        <v>4298.4734733542682</v>
      </c>
      <c r="AN172" s="5">
        <f t="shared" si="11"/>
        <v>1232.9033409743242</v>
      </c>
      <c r="AO172" s="35">
        <f t="shared" si="12"/>
        <v>3.1168756479020832E-2</v>
      </c>
      <c r="AP172" s="5">
        <f t="shared" si="13"/>
        <v>3065.570132379944</v>
      </c>
      <c r="AQ172" s="35">
        <f t="shared" si="14"/>
        <v>7.7499999999999999E-2</v>
      </c>
      <c r="AR172" s="5">
        <f t="shared" si="46"/>
        <v>126563.97961762807</v>
      </c>
      <c r="AS172" s="5">
        <f t="shared" si="47"/>
        <v>591281.09043253516</v>
      </c>
      <c r="AT172" s="5">
        <f t="shared" si="15"/>
        <v>473436.02038237185</v>
      </c>
      <c r="AU172" s="5">
        <f t="shared" si="16"/>
        <v>717845.07005016319</v>
      </c>
      <c r="AV172" s="150"/>
      <c r="AW172" s="2">
        <v>167</v>
      </c>
      <c r="AX172" s="118">
        <v>49919</v>
      </c>
      <c r="AY172" s="5">
        <f t="shared" si="48"/>
        <v>470827.17811193119</v>
      </c>
      <c r="AZ172" s="5">
        <f t="shared" si="49"/>
        <v>4195.2870513166654</v>
      </c>
      <c r="BA172" s="5">
        <f t="shared" si="17"/>
        <v>1252.6171881170958</v>
      </c>
      <c r="BB172" s="35">
        <f t="shared" si="18"/>
        <v>3.1925527998792981E-2</v>
      </c>
      <c r="BC172" s="5">
        <f t="shared" si="19"/>
        <v>2942.6698631995696</v>
      </c>
      <c r="BD172" s="35">
        <f t="shared" si="20"/>
        <v>7.4999999999999997E-2</v>
      </c>
      <c r="BE172" s="5">
        <f t="shared" si="50"/>
        <v>130425.4390761859</v>
      </c>
      <c r="BF172" s="5">
        <f t="shared" si="51"/>
        <v>570187.49849369738</v>
      </c>
      <c r="BG172" s="5">
        <f t="shared" si="21"/>
        <v>469574.56092381408</v>
      </c>
      <c r="BH172" s="5">
        <f t="shared" si="22"/>
        <v>700612.9375698833</v>
      </c>
      <c r="BI172" s="150"/>
      <c r="BJ172" s="2">
        <v>167</v>
      </c>
      <c r="BK172" s="118">
        <v>49919</v>
      </c>
      <c r="BL172" s="5">
        <f t="shared" si="52"/>
        <v>466903.16253966308</v>
      </c>
      <c r="BM172" s="5">
        <f t="shared" si="53"/>
        <v>4093.0576803371496</v>
      </c>
      <c r="BN172" s="5">
        <f t="shared" si="23"/>
        <v>1272.1844066600183</v>
      </c>
      <c r="BO172" s="35">
        <f t="shared" si="24"/>
        <v>3.2696743360832059E-2</v>
      </c>
      <c r="BP172" s="5">
        <f t="shared" si="25"/>
        <v>2820.8732736771312</v>
      </c>
      <c r="BQ172" s="35">
        <f t="shared" si="26"/>
        <v>7.2499999999999995E-2</v>
      </c>
      <c r="BR172" s="5">
        <f t="shared" si="54"/>
        <v>134369.02186699735</v>
      </c>
      <c r="BS172" s="5">
        <f t="shared" si="55"/>
        <v>549171.61074930697</v>
      </c>
      <c r="BT172" s="5">
        <f t="shared" si="27"/>
        <v>465630.97813300305</v>
      </c>
      <c r="BU172" s="5">
        <f t="shared" si="28"/>
        <v>683540.63261630433</v>
      </c>
      <c r="BV172" s="150"/>
      <c r="BW172" s="2">
        <v>167</v>
      </c>
      <c r="BX172" s="118">
        <v>49919</v>
      </c>
      <c r="BY172" s="5">
        <f t="shared" si="56"/>
        <v>462897.20663337468</v>
      </c>
      <c r="BZ172" s="5">
        <f t="shared" si="57"/>
        <v>3991.8149710750954</v>
      </c>
      <c r="CA172" s="5">
        <f t="shared" si="29"/>
        <v>1291.5812657137431</v>
      </c>
      <c r="CB172" s="35">
        <f t="shared" si="30"/>
        <v>3.3482542055693294E-2</v>
      </c>
      <c r="CC172" s="5">
        <f t="shared" si="31"/>
        <v>2700.2337053613523</v>
      </c>
      <c r="CD172" s="35">
        <f t="shared" si="32"/>
        <v>7.0000000000000007E-2</v>
      </c>
      <c r="CE172" s="5">
        <f t="shared" si="58"/>
        <v>138394.37463233917</v>
      </c>
      <c r="CF172" s="5">
        <f t="shared" si="59"/>
        <v>528238.72553720151</v>
      </c>
      <c r="CG172" s="5">
        <f t="shared" si="33"/>
        <v>461605.62536766095</v>
      </c>
      <c r="CH172" s="5">
        <f t="shared" si="34"/>
        <v>666633.10016954062</v>
      </c>
    </row>
    <row r="173" spans="9:86" ht="14.25" customHeight="1">
      <c r="I173" s="150"/>
      <c r="J173" s="2">
        <v>168</v>
      </c>
      <c r="K173" s="118">
        <v>49949</v>
      </c>
      <c r="L173" s="5">
        <f t="shared" si="35"/>
        <v>480911.79923798586</v>
      </c>
      <c r="M173" s="5">
        <f t="shared" si="0"/>
        <v>4507.5996243055524</v>
      </c>
      <c r="N173" s="5">
        <f t="shared" si="1"/>
        <v>1201.3310045443995</v>
      </c>
      <c r="O173" s="35">
        <f t="shared" si="2"/>
        <v>2.9976332619360106E-2</v>
      </c>
      <c r="P173" s="5">
        <f t="shared" si="3"/>
        <v>3306.2686197611529</v>
      </c>
      <c r="Q173" s="35">
        <f t="shared" si="4"/>
        <v>8.2500000000000004E-2</v>
      </c>
      <c r="R173" s="5">
        <f t="shared" si="36"/>
        <v>120289.53176655791</v>
      </c>
      <c r="S173" s="5">
        <f t="shared" si="37"/>
        <v>636987.205116775</v>
      </c>
      <c r="T173" s="5">
        <f t="shared" si="38"/>
        <v>479710.46823344147</v>
      </c>
      <c r="U173" s="5">
        <f t="shared" si="39"/>
        <v>757276.73688333295</v>
      </c>
      <c r="V173" s="150"/>
      <c r="W173" s="2">
        <v>168</v>
      </c>
      <c r="X173" s="118">
        <v>49949</v>
      </c>
      <c r="Y173" s="5">
        <f t="shared" si="40"/>
        <v>477215.13273799012</v>
      </c>
      <c r="Z173" s="5">
        <f t="shared" si="41"/>
        <v>4402.5874432762648</v>
      </c>
      <c r="AA173" s="5">
        <f t="shared" si="5"/>
        <v>1221.153225022997</v>
      </c>
      <c r="AB173" s="35">
        <f t="shared" si="6"/>
        <v>3.0706986629280883E-2</v>
      </c>
      <c r="AC173" s="5">
        <f t="shared" si="7"/>
        <v>3181.4342182532678</v>
      </c>
      <c r="AD173" s="35">
        <f t="shared" si="8"/>
        <v>0.08</v>
      </c>
      <c r="AE173" s="5">
        <f t="shared" si="42"/>
        <v>124006.0204870326</v>
      </c>
      <c r="AF173" s="5">
        <f t="shared" si="43"/>
        <v>615628.66998338001</v>
      </c>
      <c r="AG173" s="5">
        <f t="shared" si="9"/>
        <v>475993.97951296711</v>
      </c>
      <c r="AH173" s="5">
        <f t="shared" si="10"/>
        <v>739634.69047041261</v>
      </c>
      <c r="AI173" s="150"/>
      <c r="AJ173" s="2">
        <v>168</v>
      </c>
      <c r="AK173" s="118">
        <v>49949</v>
      </c>
      <c r="AL173" s="5">
        <f t="shared" si="44"/>
        <v>473436.02038237185</v>
      </c>
      <c r="AM173" s="5">
        <f t="shared" si="45"/>
        <v>4298.4734733542682</v>
      </c>
      <c r="AN173" s="5">
        <f t="shared" si="11"/>
        <v>1240.8658417181168</v>
      </c>
      <c r="AO173" s="35">
        <f t="shared" si="12"/>
        <v>3.1451747352453534E-2</v>
      </c>
      <c r="AP173" s="5">
        <f t="shared" si="13"/>
        <v>3057.6076316361514</v>
      </c>
      <c r="AQ173" s="35">
        <f t="shared" si="14"/>
        <v>7.7499999999999999E-2</v>
      </c>
      <c r="AR173" s="5">
        <f t="shared" si="46"/>
        <v>127804.84545934618</v>
      </c>
      <c r="AS173" s="5">
        <f t="shared" si="47"/>
        <v>594338.69806417136</v>
      </c>
      <c r="AT173" s="5">
        <f t="shared" si="15"/>
        <v>472195.15454065375</v>
      </c>
      <c r="AU173" s="5">
        <f t="shared" si="16"/>
        <v>722143.54352351755</v>
      </c>
      <c r="AV173" s="150"/>
      <c r="AW173" s="2">
        <v>168</v>
      </c>
      <c r="AX173" s="118">
        <v>49949</v>
      </c>
      <c r="AY173" s="5">
        <f t="shared" si="48"/>
        <v>469574.56092381408</v>
      </c>
      <c r="AZ173" s="5">
        <f t="shared" si="49"/>
        <v>4195.2870513166654</v>
      </c>
      <c r="BA173" s="5">
        <f t="shared" si="17"/>
        <v>1260.4460455428275</v>
      </c>
      <c r="BB173" s="35">
        <f t="shared" si="18"/>
        <v>3.221075800349401E-2</v>
      </c>
      <c r="BC173" s="5">
        <f t="shared" si="19"/>
        <v>2934.8410057738379</v>
      </c>
      <c r="BD173" s="35">
        <f t="shared" si="20"/>
        <v>7.4999999999999997E-2</v>
      </c>
      <c r="BE173" s="5">
        <f t="shared" si="50"/>
        <v>131685.88512172873</v>
      </c>
      <c r="BF173" s="5">
        <f t="shared" si="51"/>
        <v>573122.33949947124</v>
      </c>
      <c r="BG173" s="5">
        <f t="shared" si="21"/>
        <v>468314.11487827124</v>
      </c>
      <c r="BH173" s="5">
        <f t="shared" si="22"/>
        <v>704808.2246212</v>
      </c>
      <c r="BI173" s="150"/>
      <c r="BJ173" s="2">
        <v>168</v>
      </c>
      <c r="BK173" s="118">
        <v>49949</v>
      </c>
      <c r="BL173" s="5">
        <f t="shared" si="52"/>
        <v>465630.97813300305</v>
      </c>
      <c r="BM173" s="5">
        <f t="shared" si="53"/>
        <v>4093.0576803371496</v>
      </c>
      <c r="BN173" s="5">
        <f t="shared" si="23"/>
        <v>1279.8705207835897</v>
      </c>
      <c r="BO173" s="35">
        <f t="shared" si="24"/>
        <v>3.2984159067303467E-2</v>
      </c>
      <c r="BP173" s="5">
        <f t="shared" si="25"/>
        <v>2813.1871595535599</v>
      </c>
      <c r="BQ173" s="35">
        <f t="shared" si="26"/>
        <v>7.2499999999999995E-2</v>
      </c>
      <c r="BR173" s="5">
        <f t="shared" si="54"/>
        <v>135648.89238778094</v>
      </c>
      <c r="BS173" s="5">
        <f t="shared" si="55"/>
        <v>551984.79790886049</v>
      </c>
      <c r="BT173" s="5">
        <f t="shared" si="27"/>
        <v>464351.10761221946</v>
      </c>
      <c r="BU173" s="5">
        <f t="shared" si="28"/>
        <v>687633.69029664143</v>
      </c>
      <c r="BV173" s="150"/>
      <c r="BW173" s="2">
        <v>168</v>
      </c>
      <c r="BX173" s="118">
        <v>49949</v>
      </c>
      <c r="BY173" s="5">
        <f t="shared" si="56"/>
        <v>461605.62536766095</v>
      </c>
      <c r="BZ173" s="5">
        <f t="shared" si="57"/>
        <v>3991.8149710750954</v>
      </c>
      <c r="CA173" s="5">
        <f t="shared" si="29"/>
        <v>1299.1154897637398</v>
      </c>
      <c r="CB173" s="35">
        <f t="shared" si="30"/>
        <v>3.3772088164541324E-2</v>
      </c>
      <c r="CC173" s="5">
        <f t="shared" si="31"/>
        <v>2692.6994813113556</v>
      </c>
      <c r="CD173" s="35">
        <f t="shared" si="32"/>
        <v>7.0000000000000007E-2</v>
      </c>
      <c r="CE173" s="5">
        <f t="shared" si="58"/>
        <v>139693.4901221029</v>
      </c>
      <c r="CF173" s="5">
        <f t="shared" si="59"/>
        <v>530931.42501851288</v>
      </c>
      <c r="CG173" s="5">
        <f t="shared" si="33"/>
        <v>460306.50987789722</v>
      </c>
      <c r="CH173" s="5">
        <f t="shared" si="34"/>
        <v>670624.91514061578</v>
      </c>
    </row>
    <row r="174" spans="9:86" ht="14.25" customHeight="1">
      <c r="I174" s="150"/>
      <c r="J174" s="2">
        <v>169</v>
      </c>
      <c r="K174" s="118">
        <v>49980</v>
      </c>
      <c r="L174" s="5">
        <f t="shared" si="35"/>
        <v>479710.46823344147</v>
      </c>
      <c r="M174" s="5">
        <f t="shared" si="0"/>
        <v>4507.5996243055524</v>
      </c>
      <c r="N174" s="5">
        <f t="shared" si="1"/>
        <v>1209.5901552006421</v>
      </c>
      <c r="O174" s="35">
        <f t="shared" si="2"/>
        <v>3.0258005241912363E-2</v>
      </c>
      <c r="P174" s="5">
        <f t="shared" si="3"/>
        <v>3298.0094691049103</v>
      </c>
      <c r="Q174" s="35">
        <f t="shared" si="4"/>
        <v>8.2500000000000004E-2</v>
      </c>
      <c r="R174" s="5">
        <f t="shared" si="36"/>
        <v>121499.12192175855</v>
      </c>
      <c r="S174" s="5">
        <f t="shared" si="37"/>
        <v>640285.21458587993</v>
      </c>
      <c r="T174" s="5">
        <f t="shared" si="38"/>
        <v>478500.87807824084</v>
      </c>
      <c r="U174" s="5">
        <f t="shared" si="39"/>
        <v>761784.33650763845</v>
      </c>
      <c r="V174" s="150"/>
      <c r="W174" s="2">
        <v>169</v>
      </c>
      <c r="X174" s="118">
        <v>49980</v>
      </c>
      <c r="Y174" s="5">
        <f t="shared" si="40"/>
        <v>475993.97951296711</v>
      </c>
      <c r="Z174" s="5">
        <f t="shared" si="41"/>
        <v>4402.5874432762648</v>
      </c>
      <c r="AA174" s="5">
        <f t="shared" si="5"/>
        <v>1229.2942465231504</v>
      </c>
      <c r="AB174" s="35">
        <f t="shared" si="6"/>
        <v>3.0991003233636363E-2</v>
      </c>
      <c r="AC174" s="5">
        <f t="shared" si="7"/>
        <v>3173.2931967531144</v>
      </c>
      <c r="AD174" s="35">
        <f t="shared" si="8"/>
        <v>0.08</v>
      </c>
      <c r="AE174" s="5">
        <f t="shared" si="42"/>
        <v>125235.31473355574</v>
      </c>
      <c r="AF174" s="5">
        <f t="shared" si="43"/>
        <v>618801.96318013314</v>
      </c>
      <c r="AG174" s="5">
        <f t="shared" si="9"/>
        <v>474764.68526644394</v>
      </c>
      <c r="AH174" s="5">
        <f t="shared" si="10"/>
        <v>744037.27791368891</v>
      </c>
      <c r="AI174" s="150"/>
      <c r="AJ174" s="2">
        <v>169</v>
      </c>
      <c r="AK174" s="118">
        <v>49980</v>
      </c>
      <c r="AL174" s="5">
        <f t="shared" si="44"/>
        <v>472195.15454065375</v>
      </c>
      <c r="AM174" s="5">
        <f t="shared" si="45"/>
        <v>4298.4734733542682</v>
      </c>
      <c r="AN174" s="5">
        <f t="shared" si="11"/>
        <v>1248.8797669458795</v>
      </c>
      <c r="AO174" s="35">
        <f t="shared" si="12"/>
        <v>3.1738058002584363E-2</v>
      </c>
      <c r="AP174" s="5">
        <f t="shared" si="13"/>
        <v>3049.5937064083887</v>
      </c>
      <c r="AQ174" s="35">
        <f t="shared" si="14"/>
        <v>7.7499999999999999E-2</v>
      </c>
      <c r="AR174" s="5">
        <f t="shared" si="46"/>
        <v>129053.72522629205</v>
      </c>
      <c r="AS174" s="5">
        <f t="shared" si="47"/>
        <v>597388.29177057976</v>
      </c>
      <c r="AT174" s="5">
        <f t="shared" si="15"/>
        <v>470946.27477370785</v>
      </c>
      <c r="AU174" s="5">
        <f t="shared" si="16"/>
        <v>726442.0169968718</v>
      </c>
      <c r="AV174" s="150"/>
      <c r="AW174" s="2">
        <v>169</v>
      </c>
      <c r="AX174" s="118">
        <v>49980</v>
      </c>
      <c r="AY174" s="5">
        <f t="shared" si="48"/>
        <v>468314.11487827124</v>
      </c>
      <c r="AZ174" s="5">
        <f t="shared" si="49"/>
        <v>4195.2870513166654</v>
      </c>
      <c r="BA174" s="5">
        <f t="shared" si="17"/>
        <v>1268.3238333274703</v>
      </c>
      <c r="BB174" s="35">
        <f t="shared" si="18"/>
        <v>3.249931086080065E-2</v>
      </c>
      <c r="BC174" s="5">
        <f t="shared" si="19"/>
        <v>2926.9632179891951</v>
      </c>
      <c r="BD174" s="35">
        <f t="shared" si="20"/>
        <v>7.4999999999999997E-2</v>
      </c>
      <c r="BE174" s="5">
        <f t="shared" si="50"/>
        <v>132954.20895505621</v>
      </c>
      <c r="BF174" s="5">
        <f t="shared" si="51"/>
        <v>576049.30271746044</v>
      </c>
      <c r="BG174" s="5">
        <f t="shared" si="21"/>
        <v>467045.79104494379</v>
      </c>
      <c r="BH174" s="5">
        <f t="shared" si="22"/>
        <v>709003.51167251659</v>
      </c>
      <c r="BI174" s="150"/>
      <c r="BJ174" s="2">
        <v>169</v>
      </c>
      <c r="BK174" s="118">
        <v>49980</v>
      </c>
      <c r="BL174" s="5">
        <f t="shared" si="52"/>
        <v>464351.10761221946</v>
      </c>
      <c r="BM174" s="5">
        <f t="shared" si="53"/>
        <v>4093.0576803371496</v>
      </c>
      <c r="BN174" s="5">
        <f t="shared" si="23"/>
        <v>1287.6030718466573</v>
      </c>
      <c r="BO174" s="35">
        <f t="shared" si="24"/>
        <v>3.3274900412347555E-2</v>
      </c>
      <c r="BP174" s="5">
        <f t="shared" si="25"/>
        <v>2805.4546084904923</v>
      </c>
      <c r="BQ174" s="35">
        <f t="shared" si="26"/>
        <v>7.2499999999999981E-2</v>
      </c>
      <c r="BR174" s="5">
        <f t="shared" si="54"/>
        <v>136936.49545962759</v>
      </c>
      <c r="BS174" s="5">
        <f t="shared" si="55"/>
        <v>554790.25251735095</v>
      </c>
      <c r="BT174" s="5">
        <f t="shared" si="27"/>
        <v>463063.50454037281</v>
      </c>
      <c r="BU174" s="5">
        <f t="shared" si="28"/>
        <v>691726.74797697854</v>
      </c>
      <c r="BV174" s="150"/>
      <c r="BW174" s="2">
        <v>169</v>
      </c>
      <c r="BX174" s="118">
        <v>49980</v>
      </c>
      <c r="BY174" s="5">
        <f t="shared" si="56"/>
        <v>460306.50987789722</v>
      </c>
      <c r="BZ174" s="5">
        <f t="shared" si="57"/>
        <v>3991.8149710750954</v>
      </c>
      <c r="CA174" s="5">
        <f t="shared" si="29"/>
        <v>1306.693663454028</v>
      </c>
      <c r="CB174" s="35">
        <f t="shared" si="30"/>
        <v>3.4064962421686718E-2</v>
      </c>
      <c r="CC174" s="5">
        <f t="shared" si="31"/>
        <v>2685.1213076210674</v>
      </c>
      <c r="CD174" s="35">
        <f t="shared" si="32"/>
        <v>7.0000000000000007E-2</v>
      </c>
      <c r="CE174" s="5">
        <f t="shared" si="58"/>
        <v>141000.18378555693</v>
      </c>
      <c r="CF174" s="5">
        <f t="shared" si="59"/>
        <v>533616.54632613389</v>
      </c>
      <c r="CG174" s="5">
        <f t="shared" si="33"/>
        <v>458999.81621444318</v>
      </c>
      <c r="CH174" s="5">
        <f t="shared" si="34"/>
        <v>674616.73011169082</v>
      </c>
    </row>
    <row r="175" spans="9:86" ht="14.25" customHeight="1">
      <c r="I175" s="150"/>
      <c r="J175" s="2">
        <v>170</v>
      </c>
      <c r="K175" s="118">
        <v>50010</v>
      </c>
      <c r="L175" s="5">
        <f t="shared" si="35"/>
        <v>478500.87807824084</v>
      </c>
      <c r="M175" s="5">
        <f t="shared" si="0"/>
        <v>4507.5996243055524</v>
      </c>
      <c r="N175" s="5">
        <f t="shared" si="1"/>
        <v>1217.9060875176465</v>
      </c>
      <c r="O175" s="35">
        <f t="shared" si="2"/>
        <v>3.054304332503658E-2</v>
      </c>
      <c r="P175" s="5">
        <f t="shared" si="3"/>
        <v>3289.6935367879059</v>
      </c>
      <c r="Q175" s="35">
        <f t="shared" si="4"/>
        <v>8.2500000000000004E-2</v>
      </c>
      <c r="R175" s="5">
        <f t="shared" si="36"/>
        <v>122717.0280092762</v>
      </c>
      <c r="S175" s="5">
        <f t="shared" si="37"/>
        <v>643574.90812266781</v>
      </c>
      <c r="T175" s="5">
        <f t="shared" si="38"/>
        <v>477282.97199072322</v>
      </c>
      <c r="U175" s="5">
        <f t="shared" si="39"/>
        <v>766291.93613194395</v>
      </c>
      <c r="V175" s="150"/>
      <c r="W175" s="2">
        <v>170</v>
      </c>
      <c r="X175" s="118">
        <v>50010</v>
      </c>
      <c r="Y175" s="5">
        <f t="shared" si="40"/>
        <v>474764.68526644394</v>
      </c>
      <c r="Z175" s="5">
        <f t="shared" si="41"/>
        <v>4402.5874432762648</v>
      </c>
      <c r="AA175" s="5">
        <f t="shared" si="5"/>
        <v>1237.4895414999719</v>
      </c>
      <c r="AB175" s="35">
        <f t="shared" si="6"/>
        <v>3.1278388976353044E-2</v>
      </c>
      <c r="AC175" s="5">
        <f t="shared" si="7"/>
        <v>3165.0979017762929</v>
      </c>
      <c r="AD175" s="35">
        <f t="shared" si="8"/>
        <v>0.08</v>
      </c>
      <c r="AE175" s="5">
        <f t="shared" si="42"/>
        <v>126472.80427505572</v>
      </c>
      <c r="AF175" s="5">
        <f t="shared" si="43"/>
        <v>621967.06108190946</v>
      </c>
      <c r="AG175" s="5">
        <f t="shared" si="9"/>
        <v>473527.19572494394</v>
      </c>
      <c r="AH175" s="5">
        <f t="shared" si="10"/>
        <v>748439.86535696522</v>
      </c>
      <c r="AI175" s="150"/>
      <c r="AJ175" s="2">
        <v>170</v>
      </c>
      <c r="AK175" s="118">
        <v>50010</v>
      </c>
      <c r="AL175" s="5">
        <f t="shared" si="44"/>
        <v>470946.27477370785</v>
      </c>
      <c r="AM175" s="5">
        <f t="shared" si="45"/>
        <v>4298.4734733542682</v>
      </c>
      <c r="AN175" s="5">
        <f t="shared" si="11"/>
        <v>1256.9454487740718</v>
      </c>
      <c r="AO175" s="35">
        <f t="shared" si="12"/>
        <v>3.2027741152717448E-2</v>
      </c>
      <c r="AP175" s="5">
        <f t="shared" si="13"/>
        <v>3041.5280245801964</v>
      </c>
      <c r="AQ175" s="35">
        <f t="shared" si="14"/>
        <v>7.7499999999999999E-2</v>
      </c>
      <c r="AR175" s="5">
        <f t="shared" si="46"/>
        <v>130310.67067506613</v>
      </c>
      <c r="AS175" s="5">
        <f t="shared" si="47"/>
        <v>600429.81979515997</v>
      </c>
      <c r="AT175" s="5">
        <f t="shared" si="15"/>
        <v>469689.32932493376</v>
      </c>
      <c r="AU175" s="5">
        <f t="shared" si="16"/>
        <v>730740.49047022616</v>
      </c>
      <c r="AV175" s="150"/>
      <c r="AW175" s="2">
        <v>170</v>
      </c>
      <c r="AX175" s="118">
        <v>50010</v>
      </c>
      <c r="AY175" s="5">
        <f t="shared" si="48"/>
        <v>467045.79104494379</v>
      </c>
      <c r="AZ175" s="5">
        <f t="shared" si="49"/>
        <v>4195.2870513166654</v>
      </c>
      <c r="BA175" s="5">
        <f t="shared" si="17"/>
        <v>1276.2508572857669</v>
      </c>
      <c r="BB175" s="35">
        <f t="shared" si="18"/>
        <v>3.2791239276911591E-2</v>
      </c>
      <c r="BC175" s="5">
        <f t="shared" si="19"/>
        <v>2919.0361940308985</v>
      </c>
      <c r="BD175" s="35">
        <f t="shared" si="20"/>
        <v>7.4999999999999997E-2</v>
      </c>
      <c r="BE175" s="5">
        <f t="shared" si="50"/>
        <v>134230.45981234199</v>
      </c>
      <c r="BF175" s="5">
        <f t="shared" si="51"/>
        <v>578968.33891149133</v>
      </c>
      <c r="BG175" s="5">
        <f t="shared" si="21"/>
        <v>465769.54018765804</v>
      </c>
      <c r="BH175" s="5">
        <f t="shared" si="22"/>
        <v>713198.79872383329</v>
      </c>
      <c r="BI175" s="150"/>
      <c r="BJ175" s="2">
        <v>170</v>
      </c>
      <c r="BK175" s="118">
        <v>50010</v>
      </c>
      <c r="BL175" s="5">
        <f t="shared" si="52"/>
        <v>463063.50454037281</v>
      </c>
      <c r="BM175" s="5">
        <f t="shared" si="53"/>
        <v>4093.0576803371496</v>
      </c>
      <c r="BN175" s="5">
        <f t="shared" si="23"/>
        <v>1295.3823404057307</v>
      </c>
      <c r="BO175" s="35">
        <f t="shared" si="24"/>
        <v>3.3569020085696455E-2</v>
      </c>
      <c r="BP175" s="5">
        <f t="shared" si="25"/>
        <v>2797.6753399314189</v>
      </c>
      <c r="BQ175" s="35">
        <f t="shared" si="26"/>
        <v>7.2499999999999995E-2</v>
      </c>
      <c r="BR175" s="5">
        <f t="shared" si="54"/>
        <v>138231.87780003331</v>
      </c>
      <c r="BS175" s="5">
        <f t="shared" si="55"/>
        <v>557587.92785728234</v>
      </c>
      <c r="BT175" s="5">
        <f t="shared" si="27"/>
        <v>461768.1221999671</v>
      </c>
      <c r="BU175" s="5">
        <f t="shared" si="28"/>
        <v>695819.80565731565</v>
      </c>
      <c r="BV175" s="150"/>
      <c r="BW175" s="2">
        <v>170</v>
      </c>
      <c r="BX175" s="118">
        <v>50010</v>
      </c>
      <c r="BY175" s="5">
        <f t="shared" si="56"/>
        <v>458999.81621444318</v>
      </c>
      <c r="BZ175" s="5">
        <f t="shared" si="57"/>
        <v>3991.8149710750954</v>
      </c>
      <c r="CA175" s="5">
        <f t="shared" si="29"/>
        <v>1314.3160431575102</v>
      </c>
      <c r="CB175" s="35">
        <f t="shared" si="30"/>
        <v>3.4361217501057979E-2</v>
      </c>
      <c r="CC175" s="5">
        <f t="shared" si="31"/>
        <v>2677.4989279175852</v>
      </c>
      <c r="CD175" s="35">
        <f t="shared" si="32"/>
        <v>7.0000000000000007E-2</v>
      </c>
      <c r="CE175" s="5">
        <f t="shared" si="58"/>
        <v>142314.49982871444</v>
      </c>
      <c r="CF175" s="5">
        <f t="shared" si="59"/>
        <v>536294.04525405145</v>
      </c>
      <c r="CG175" s="5">
        <f t="shared" si="33"/>
        <v>457685.50017128565</v>
      </c>
      <c r="CH175" s="5">
        <f t="shared" si="34"/>
        <v>678608.54508276586</v>
      </c>
    </row>
    <row r="176" spans="9:86" ht="14.25" customHeight="1">
      <c r="I176" s="150"/>
      <c r="J176" s="2">
        <v>171</v>
      </c>
      <c r="K176" s="118">
        <v>50041</v>
      </c>
      <c r="L176" s="5">
        <f t="shared" si="35"/>
        <v>477282.97199072322</v>
      </c>
      <c r="M176" s="5">
        <f t="shared" si="0"/>
        <v>4507.5996243055524</v>
      </c>
      <c r="N176" s="5">
        <f t="shared" si="1"/>
        <v>1226.2791918693301</v>
      </c>
      <c r="O176" s="35">
        <f t="shared" si="2"/>
        <v>3.0831500736460335E-2</v>
      </c>
      <c r="P176" s="5">
        <f t="shared" si="3"/>
        <v>3281.3204324362223</v>
      </c>
      <c r="Q176" s="35">
        <f t="shared" si="4"/>
        <v>8.2500000000000004E-2</v>
      </c>
      <c r="R176" s="5">
        <f t="shared" si="36"/>
        <v>123943.30720114552</v>
      </c>
      <c r="S176" s="5">
        <f t="shared" si="37"/>
        <v>646856.228555104</v>
      </c>
      <c r="T176" s="5">
        <f t="shared" si="38"/>
        <v>476056.69279885391</v>
      </c>
      <c r="U176" s="5">
        <f t="shared" si="39"/>
        <v>770799.53575624956</v>
      </c>
      <c r="V176" s="150"/>
      <c r="W176" s="2">
        <v>171</v>
      </c>
      <c r="X176" s="118">
        <v>50041</v>
      </c>
      <c r="Y176" s="5">
        <f t="shared" si="40"/>
        <v>473527.19572494394</v>
      </c>
      <c r="Z176" s="5">
        <f t="shared" si="41"/>
        <v>4402.5874432762648</v>
      </c>
      <c r="AA176" s="5">
        <f t="shared" si="5"/>
        <v>1245.7394717766383</v>
      </c>
      <c r="AB176" s="35">
        <f t="shared" si="6"/>
        <v>3.156919770665708E-2</v>
      </c>
      <c r="AC176" s="5">
        <f t="shared" si="7"/>
        <v>3156.8479714996265</v>
      </c>
      <c r="AD176" s="35">
        <f t="shared" si="8"/>
        <v>0.08</v>
      </c>
      <c r="AE176" s="5">
        <f t="shared" si="42"/>
        <v>127718.54374683237</v>
      </c>
      <c r="AF176" s="5">
        <f t="shared" si="43"/>
        <v>625123.90905340912</v>
      </c>
      <c r="AG176" s="5">
        <f t="shared" si="9"/>
        <v>472281.4562531673</v>
      </c>
      <c r="AH176" s="5">
        <f t="shared" si="10"/>
        <v>752842.45280024153</v>
      </c>
      <c r="AI176" s="150"/>
      <c r="AJ176" s="2">
        <v>171</v>
      </c>
      <c r="AK176" s="118">
        <v>50041</v>
      </c>
      <c r="AL176" s="5">
        <f t="shared" si="44"/>
        <v>469689.32932493376</v>
      </c>
      <c r="AM176" s="5">
        <f t="shared" si="45"/>
        <v>4298.4734733542682</v>
      </c>
      <c r="AN176" s="5">
        <f t="shared" si="11"/>
        <v>1265.0632214640709</v>
      </c>
      <c r="AO176" s="35">
        <f t="shared" si="12"/>
        <v>3.2320850634157614E-2</v>
      </c>
      <c r="AP176" s="5">
        <f t="shared" si="13"/>
        <v>3033.4102518901973</v>
      </c>
      <c r="AQ176" s="35">
        <f t="shared" si="14"/>
        <v>7.7499999999999999E-2</v>
      </c>
      <c r="AR176" s="5">
        <f t="shared" si="46"/>
        <v>131575.7338965302</v>
      </c>
      <c r="AS176" s="5">
        <f t="shared" si="47"/>
        <v>603463.23004705017</v>
      </c>
      <c r="AT176" s="5">
        <f t="shared" si="15"/>
        <v>468424.26610346971</v>
      </c>
      <c r="AU176" s="5">
        <f t="shared" si="16"/>
        <v>735038.9639435804</v>
      </c>
      <c r="AV176" s="150"/>
      <c r="AW176" s="2">
        <v>171</v>
      </c>
      <c r="AX176" s="118">
        <v>50041</v>
      </c>
      <c r="AY176" s="5">
        <f t="shared" si="48"/>
        <v>465769.54018765804</v>
      </c>
      <c r="AZ176" s="5">
        <f t="shared" si="49"/>
        <v>4195.2870513166654</v>
      </c>
      <c r="BA176" s="5">
        <f t="shared" si="17"/>
        <v>1284.227425143803</v>
      </c>
      <c r="BB176" s="35">
        <f t="shared" si="18"/>
        <v>3.3086597065829317E-2</v>
      </c>
      <c r="BC176" s="5">
        <f t="shared" si="19"/>
        <v>2911.0596261728624</v>
      </c>
      <c r="BD176" s="35">
        <f t="shared" si="20"/>
        <v>7.4999999999999997E-2</v>
      </c>
      <c r="BE176" s="5">
        <f t="shared" si="50"/>
        <v>135514.68723748578</v>
      </c>
      <c r="BF176" s="5">
        <f t="shared" si="51"/>
        <v>581879.39853766421</v>
      </c>
      <c r="BG176" s="5">
        <f t="shared" si="21"/>
        <v>464485.31276251422</v>
      </c>
      <c r="BH176" s="5">
        <f t="shared" si="22"/>
        <v>717394.08577514999</v>
      </c>
      <c r="BI176" s="150"/>
      <c r="BJ176" s="2">
        <v>171</v>
      </c>
      <c r="BK176" s="118">
        <v>50041</v>
      </c>
      <c r="BL176" s="5">
        <f t="shared" si="52"/>
        <v>461768.1221999671</v>
      </c>
      <c r="BM176" s="5">
        <f t="shared" si="53"/>
        <v>4093.0576803371496</v>
      </c>
      <c r="BN176" s="5">
        <f t="shared" si="23"/>
        <v>1303.2086087123485</v>
      </c>
      <c r="BO176" s="35">
        <f t="shared" si="24"/>
        <v>3.3866571884700131E-2</v>
      </c>
      <c r="BP176" s="5">
        <f t="shared" si="25"/>
        <v>2789.8490716248011</v>
      </c>
      <c r="BQ176" s="35">
        <f t="shared" si="26"/>
        <v>7.2499999999999995E-2</v>
      </c>
      <c r="BR176" s="5">
        <f t="shared" si="54"/>
        <v>139535.08640874567</v>
      </c>
      <c r="BS176" s="5">
        <f t="shared" si="55"/>
        <v>560377.77692890714</v>
      </c>
      <c r="BT176" s="5">
        <f t="shared" si="27"/>
        <v>460464.91359125474</v>
      </c>
      <c r="BU176" s="5">
        <f t="shared" si="28"/>
        <v>699912.86333765276</v>
      </c>
      <c r="BV176" s="150"/>
      <c r="BW176" s="2">
        <v>171</v>
      </c>
      <c r="BX176" s="118">
        <v>50041</v>
      </c>
      <c r="BY176" s="5">
        <f t="shared" si="56"/>
        <v>457685.50017128565</v>
      </c>
      <c r="BZ176" s="5">
        <f t="shared" si="57"/>
        <v>3991.8149710750954</v>
      </c>
      <c r="CA176" s="5">
        <f t="shared" si="29"/>
        <v>1321.9828867425958</v>
      </c>
      <c r="CB176" s="35">
        <f t="shared" si="30"/>
        <v>3.4660907184025348E-2</v>
      </c>
      <c r="CC176" s="5">
        <f t="shared" si="31"/>
        <v>2669.8320843324996</v>
      </c>
      <c r="CD176" s="35">
        <f t="shared" si="32"/>
        <v>7.0000000000000007E-2</v>
      </c>
      <c r="CE176" s="5">
        <f t="shared" si="58"/>
        <v>143636.48271545704</v>
      </c>
      <c r="CF176" s="5">
        <f t="shared" si="59"/>
        <v>538963.87733838393</v>
      </c>
      <c r="CG176" s="5">
        <f t="shared" si="33"/>
        <v>456363.51728454308</v>
      </c>
      <c r="CH176" s="5">
        <f t="shared" si="34"/>
        <v>682600.36005384102</v>
      </c>
    </row>
    <row r="177" spans="9:86" ht="14.25" customHeight="1">
      <c r="I177" s="150"/>
      <c r="J177" s="2">
        <v>172</v>
      </c>
      <c r="K177" s="118">
        <v>50072</v>
      </c>
      <c r="L177" s="5">
        <f t="shared" si="35"/>
        <v>476056.69279885391</v>
      </c>
      <c r="M177" s="5">
        <f t="shared" si="0"/>
        <v>4507.5996243055524</v>
      </c>
      <c r="N177" s="5">
        <f t="shared" si="1"/>
        <v>1234.7098613134317</v>
      </c>
      <c r="O177" s="35">
        <f t="shared" si="2"/>
        <v>3.1123432481646753E-2</v>
      </c>
      <c r="P177" s="5">
        <f t="shared" si="3"/>
        <v>3272.8897629921207</v>
      </c>
      <c r="Q177" s="35">
        <f t="shared" si="4"/>
        <v>8.2500000000000004E-2</v>
      </c>
      <c r="R177" s="5">
        <f t="shared" si="36"/>
        <v>125178.01706245895</v>
      </c>
      <c r="S177" s="5">
        <f t="shared" si="37"/>
        <v>650129.11831809615</v>
      </c>
      <c r="T177" s="5">
        <f t="shared" si="38"/>
        <v>474821.98293754045</v>
      </c>
      <c r="U177" s="5">
        <f t="shared" si="39"/>
        <v>775307.13538055506</v>
      </c>
      <c r="V177" s="150"/>
      <c r="W177" s="2">
        <v>172</v>
      </c>
      <c r="X177" s="118">
        <v>50072</v>
      </c>
      <c r="Y177" s="5">
        <f t="shared" si="40"/>
        <v>472281.4562531673</v>
      </c>
      <c r="Z177" s="5">
        <f t="shared" si="41"/>
        <v>4402.5874432762648</v>
      </c>
      <c r="AA177" s="5">
        <f t="shared" si="5"/>
        <v>1254.0444015884827</v>
      </c>
      <c r="AB177" s="35">
        <f t="shared" si="6"/>
        <v>3.1863484411285038E-2</v>
      </c>
      <c r="AC177" s="5">
        <f t="shared" si="7"/>
        <v>3148.5430416877821</v>
      </c>
      <c r="AD177" s="35">
        <f t="shared" si="8"/>
        <v>0.08</v>
      </c>
      <c r="AE177" s="5">
        <f t="shared" si="42"/>
        <v>128972.58814842085</v>
      </c>
      <c r="AF177" s="5">
        <f t="shared" si="43"/>
        <v>628272.45209509693</v>
      </c>
      <c r="AG177" s="5">
        <f t="shared" si="9"/>
        <v>471027.4118515788</v>
      </c>
      <c r="AH177" s="5">
        <f t="shared" si="10"/>
        <v>757245.04024351784</v>
      </c>
      <c r="AI177" s="150"/>
      <c r="AJ177" s="2">
        <v>172</v>
      </c>
      <c r="AK177" s="118">
        <v>50072</v>
      </c>
      <c r="AL177" s="5">
        <f t="shared" si="44"/>
        <v>468424.26610346971</v>
      </c>
      <c r="AM177" s="5">
        <f t="shared" si="45"/>
        <v>4298.4734733542682</v>
      </c>
      <c r="AN177" s="5">
        <f t="shared" si="11"/>
        <v>1273.2334214360262</v>
      </c>
      <c r="AO177" s="35">
        <f t="shared" si="12"/>
        <v>3.2617441415508132E-2</v>
      </c>
      <c r="AP177" s="5">
        <f t="shared" si="13"/>
        <v>3025.240051918242</v>
      </c>
      <c r="AQ177" s="35">
        <f t="shared" si="14"/>
        <v>7.7499999999999999E-2</v>
      </c>
      <c r="AR177" s="5">
        <f t="shared" si="46"/>
        <v>132848.96731796622</v>
      </c>
      <c r="AS177" s="5">
        <f t="shared" si="47"/>
        <v>606488.47009896836</v>
      </c>
      <c r="AT177" s="5">
        <f t="shared" si="15"/>
        <v>467151.03268203366</v>
      </c>
      <c r="AU177" s="5">
        <f t="shared" si="16"/>
        <v>739337.43741693464</v>
      </c>
      <c r="AV177" s="150"/>
      <c r="AW177" s="2">
        <v>172</v>
      </c>
      <c r="AX177" s="118">
        <v>50072</v>
      </c>
      <c r="AY177" s="5">
        <f t="shared" si="48"/>
        <v>464485.31276251422</v>
      </c>
      <c r="AZ177" s="5">
        <f t="shared" si="49"/>
        <v>4195.2870513166654</v>
      </c>
      <c r="BA177" s="5">
        <f t="shared" si="17"/>
        <v>1292.2538465509519</v>
      </c>
      <c r="BB177" s="35">
        <f t="shared" si="18"/>
        <v>3.3385439178654913E-2</v>
      </c>
      <c r="BC177" s="5">
        <f t="shared" si="19"/>
        <v>2903.0332047657134</v>
      </c>
      <c r="BD177" s="35">
        <f t="shared" si="20"/>
        <v>7.4999999999999983E-2</v>
      </c>
      <c r="BE177" s="5">
        <f t="shared" si="50"/>
        <v>136806.94108403672</v>
      </c>
      <c r="BF177" s="5">
        <f t="shared" si="51"/>
        <v>584782.43174242997</v>
      </c>
      <c r="BG177" s="5">
        <f t="shared" si="21"/>
        <v>463193.05891596328</v>
      </c>
      <c r="BH177" s="5">
        <f t="shared" si="22"/>
        <v>721589.37282646669</v>
      </c>
      <c r="BI177" s="150"/>
      <c r="BJ177" s="2">
        <v>172</v>
      </c>
      <c r="BK177" s="118">
        <v>50072</v>
      </c>
      <c r="BL177" s="5">
        <f t="shared" si="52"/>
        <v>460464.91359125474</v>
      </c>
      <c r="BM177" s="5">
        <f t="shared" si="53"/>
        <v>4093.0576803371496</v>
      </c>
      <c r="BN177" s="5">
        <f t="shared" si="23"/>
        <v>1311.0821607233188</v>
      </c>
      <c r="BO177" s="35">
        <f t="shared" si="24"/>
        <v>3.41676107436183E-2</v>
      </c>
      <c r="BP177" s="5">
        <f t="shared" si="25"/>
        <v>2781.9755196138308</v>
      </c>
      <c r="BQ177" s="35">
        <f t="shared" si="26"/>
        <v>7.2499999999999995E-2</v>
      </c>
      <c r="BR177" s="5">
        <f t="shared" si="54"/>
        <v>140846.16856946898</v>
      </c>
      <c r="BS177" s="5">
        <f t="shared" si="55"/>
        <v>563159.75244852097</v>
      </c>
      <c r="BT177" s="5">
        <f t="shared" si="27"/>
        <v>459153.8314305314</v>
      </c>
      <c r="BU177" s="5">
        <f t="shared" si="28"/>
        <v>704005.92101798998</v>
      </c>
      <c r="BV177" s="150"/>
      <c r="BW177" s="2">
        <v>172</v>
      </c>
      <c r="BX177" s="118">
        <v>50072</v>
      </c>
      <c r="BY177" s="5">
        <f t="shared" si="56"/>
        <v>456363.51728454308</v>
      </c>
      <c r="BZ177" s="5">
        <f t="shared" si="57"/>
        <v>3991.8149710750954</v>
      </c>
      <c r="CA177" s="5">
        <f t="shared" si="29"/>
        <v>1329.6944535819275</v>
      </c>
      <c r="CB177" s="35">
        <f t="shared" si="30"/>
        <v>3.4964086388689877E-2</v>
      </c>
      <c r="CC177" s="5">
        <f t="shared" si="31"/>
        <v>2662.1205174931679</v>
      </c>
      <c r="CD177" s="35">
        <f t="shared" si="32"/>
        <v>6.9999999999999993E-2</v>
      </c>
      <c r="CE177" s="5">
        <f t="shared" si="58"/>
        <v>144966.17716903897</v>
      </c>
      <c r="CF177" s="5">
        <f t="shared" si="59"/>
        <v>541625.99785587715</v>
      </c>
      <c r="CG177" s="5">
        <f t="shared" si="33"/>
        <v>455033.82283096114</v>
      </c>
      <c r="CH177" s="5">
        <f t="shared" si="34"/>
        <v>686592.17502491619</v>
      </c>
    </row>
    <row r="178" spans="9:86" ht="14.25" customHeight="1">
      <c r="I178" s="150"/>
      <c r="J178" s="2">
        <v>173</v>
      </c>
      <c r="K178" s="118">
        <v>50100</v>
      </c>
      <c r="L178" s="5">
        <f t="shared" si="35"/>
        <v>474821.98293754045</v>
      </c>
      <c r="M178" s="5">
        <f t="shared" si="0"/>
        <v>4507.5996243055524</v>
      </c>
      <c r="N178" s="5">
        <f t="shared" si="1"/>
        <v>1243.1984916099618</v>
      </c>
      <c r="O178" s="35">
        <f t="shared" si="2"/>
        <v>3.1418894734033309E-2</v>
      </c>
      <c r="P178" s="5">
        <f t="shared" si="3"/>
        <v>3264.4011326955906</v>
      </c>
      <c r="Q178" s="35">
        <f t="shared" si="4"/>
        <v>8.2500000000000004E-2</v>
      </c>
      <c r="R178" s="5">
        <f t="shared" si="36"/>
        <v>126421.21555406891</v>
      </c>
      <c r="S178" s="5">
        <f t="shared" si="37"/>
        <v>653393.51945079176</v>
      </c>
      <c r="T178" s="5">
        <f t="shared" si="38"/>
        <v>473578.78444593051</v>
      </c>
      <c r="U178" s="5">
        <f t="shared" si="39"/>
        <v>779814.73500486067</v>
      </c>
      <c r="V178" s="150"/>
      <c r="W178" s="2">
        <v>173</v>
      </c>
      <c r="X178" s="118">
        <v>50100</v>
      </c>
      <c r="Y178" s="5">
        <f t="shared" si="40"/>
        <v>471027.4118515788</v>
      </c>
      <c r="Z178" s="5">
        <f t="shared" si="41"/>
        <v>4402.5874432762648</v>
      </c>
      <c r="AA178" s="5">
        <f t="shared" si="5"/>
        <v>1262.4046975990727</v>
      </c>
      <c r="AB178" s="35">
        <f t="shared" si="6"/>
        <v>3.2161305244719586E-2</v>
      </c>
      <c r="AC178" s="5">
        <f t="shared" si="7"/>
        <v>3140.1827456771921</v>
      </c>
      <c r="AD178" s="35">
        <f t="shared" si="8"/>
        <v>0.08</v>
      </c>
      <c r="AE178" s="5">
        <f t="shared" si="42"/>
        <v>130234.99284601993</v>
      </c>
      <c r="AF178" s="5">
        <f t="shared" si="43"/>
        <v>631412.63484077412</v>
      </c>
      <c r="AG178" s="5">
        <f t="shared" si="9"/>
        <v>469765.00715397974</v>
      </c>
      <c r="AH178" s="5">
        <f t="shared" si="10"/>
        <v>761647.62768679403</v>
      </c>
      <c r="AI178" s="150"/>
      <c r="AJ178" s="2">
        <v>173</v>
      </c>
      <c r="AK178" s="118">
        <v>50100</v>
      </c>
      <c r="AL178" s="5">
        <f t="shared" si="44"/>
        <v>467151.03268203366</v>
      </c>
      <c r="AM178" s="5">
        <f t="shared" si="45"/>
        <v>4298.4734733542682</v>
      </c>
      <c r="AN178" s="5">
        <f t="shared" si="11"/>
        <v>1281.4563872828007</v>
      </c>
      <c r="AO178" s="35">
        <f t="shared" si="12"/>
        <v>3.2917569632903473E-2</v>
      </c>
      <c r="AP178" s="5">
        <f t="shared" si="13"/>
        <v>3017.0170860714675</v>
      </c>
      <c r="AQ178" s="35">
        <f t="shared" si="14"/>
        <v>7.7499999999999999E-2</v>
      </c>
      <c r="AR178" s="5">
        <f t="shared" si="46"/>
        <v>134130.42370524904</v>
      </c>
      <c r="AS178" s="5">
        <f t="shared" si="47"/>
        <v>609505.48718503979</v>
      </c>
      <c r="AT178" s="5">
        <f t="shared" si="15"/>
        <v>465869.57629475085</v>
      </c>
      <c r="AU178" s="5">
        <f t="shared" si="16"/>
        <v>743635.91089028888</v>
      </c>
      <c r="AV178" s="150"/>
      <c r="AW178" s="2">
        <v>173</v>
      </c>
      <c r="AX178" s="118">
        <v>50100</v>
      </c>
      <c r="AY178" s="5">
        <f t="shared" si="48"/>
        <v>463193.05891596328</v>
      </c>
      <c r="AZ178" s="5">
        <f t="shared" si="49"/>
        <v>4195.2870513166654</v>
      </c>
      <c r="BA178" s="5">
        <f t="shared" si="17"/>
        <v>1300.330433091895</v>
      </c>
      <c r="BB178" s="35">
        <f t="shared" si="18"/>
        <v>3.3687821733817805E-2</v>
      </c>
      <c r="BC178" s="5">
        <f t="shared" si="19"/>
        <v>2894.9566182247704</v>
      </c>
      <c r="BD178" s="35">
        <f t="shared" si="20"/>
        <v>7.4999999999999997E-2</v>
      </c>
      <c r="BE178" s="5">
        <f t="shared" si="50"/>
        <v>138107.27151712863</v>
      </c>
      <c r="BF178" s="5">
        <f t="shared" si="51"/>
        <v>587677.3883606547</v>
      </c>
      <c r="BG178" s="5">
        <f t="shared" si="21"/>
        <v>461892.72848287137</v>
      </c>
      <c r="BH178" s="5">
        <f t="shared" si="22"/>
        <v>725784.65987778339</v>
      </c>
      <c r="BI178" s="150"/>
      <c r="BJ178" s="2">
        <v>173</v>
      </c>
      <c r="BK178" s="118">
        <v>50100</v>
      </c>
      <c r="BL178" s="5">
        <f t="shared" si="52"/>
        <v>459153.8314305314</v>
      </c>
      <c r="BM178" s="5">
        <f t="shared" si="53"/>
        <v>4093.0576803371496</v>
      </c>
      <c r="BN178" s="5">
        <f t="shared" si="23"/>
        <v>1319.0032821110226</v>
      </c>
      <c r="BO178" s="35">
        <f t="shared" si="24"/>
        <v>3.4472192763847179E-2</v>
      </c>
      <c r="BP178" s="5">
        <f t="shared" si="25"/>
        <v>2774.054398226127</v>
      </c>
      <c r="BQ178" s="35">
        <f t="shared" si="26"/>
        <v>7.2499999999999995E-2</v>
      </c>
      <c r="BR178" s="5">
        <f t="shared" si="54"/>
        <v>142165.17185158</v>
      </c>
      <c r="BS178" s="5">
        <f t="shared" si="55"/>
        <v>565933.80684674706</v>
      </c>
      <c r="BT178" s="5">
        <f t="shared" si="27"/>
        <v>457834.82814842038</v>
      </c>
      <c r="BU178" s="5">
        <f t="shared" si="28"/>
        <v>708098.97869832709</v>
      </c>
      <c r="BV178" s="150"/>
      <c r="BW178" s="2">
        <v>173</v>
      </c>
      <c r="BX178" s="118">
        <v>50100</v>
      </c>
      <c r="BY178" s="5">
        <f t="shared" si="56"/>
        <v>455033.82283096114</v>
      </c>
      <c r="BZ178" s="5">
        <f t="shared" si="57"/>
        <v>3991.8149710750954</v>
      </c>
      <c r="CA178" s="5">
        <f t="shared" si="29"/>
        <v>1337.4510045611551</v>
      </c>
      <c r="CB178" s="35">
        <f t="shared" si="30"/>
        <v>3.5270811200107201E-2</v>
      </c>
      <c r="CC178" s="5">
        <f t="shared" si="31"/>
        <v>2654.3639665139403</v>
      </c>
      <c r="CD178" s="35">
        <f t="shared" si="32"/>
        <v>7.0000000000000007E-2</v>
      </c>
      <c r="CE178" s="5">
        <f t="shared" si="58"/>
        <v>146303.62817360013</v>
      </c>
      <c r="CF178" s="5">
        <f t="shared" si="59"/>
        <v>544280.36182239105</v>
      </c>
      <c r="CG178" s="5">
        <f t="shared" si="33"/>
        <v>453696.37182639999</v>
      </c>
      <c r="CH178" s="5">
        <f t="shared" si="34"/>
        <v>690583.98999599111</v>
      </c>
    </row>
    <row r="179" spans="9:86" ht="14.25" customHeight="1">
      <c r="I179" s="150"/>
      <c r="J179" s="2">
        <v>174</v>
      </c>
      <c r="K179" s="118">
        <v>50131</v>
      </c>
      <c r="L179" s="5">
        <f t="shared" si="35"/>
        <v>473578.78444593051</v>
      </c>
      <c r="M179" s="5">
        <f t="shared" si="0"/>
        <v>4507.5996243055524</v>
      </c>
      <c r="N179" s="5">
        <f t="shared" si="1"/>
        <v>1251.74548123978</v>
      </c>
      <c r="O179" s="35">
        <f t="shared" si="2"/>
        <v>3.1717944866240799E-2</v>
      </c>
      <c r="P179" s="5">
        <f t="shared" si="3"/>
        <v>3255.8541430657724</v>
      </c>
      <c r="Q179" s="35">
        <f t="shared" si="4"/>
        <v>8.2500000000000004E-2</v>
      </c>
      <c r="R179" s="5">
        <f t="shared" si="36"/>
        <v>127672.96103530869</v>
      </c>
      <c r="S179" s="5">
        <f t="shared" si="37"/>
        <v>656649.37359385751</v>
      </c>
      <c r="T179" s="5">
        <f t="shared" si="38"/>
        <v>472327.0389646907</v>
      </c>
      <c r="U179" s="5">
        <f t="shared" si="39"/>
        <v>784322.33462916617</v>
      </c>
      <c r="V179" s="150"/>
      <c r="W179" s="2">
        <v>174</v>
      </c>
      <c r="X179" s="118">
        <v>50131</v>
      </c>
      <c r="Y179" s="5">
        <f t="shared" si="40"/>
        <v>469765.00715397974</v>
      </c>
      <c r="Z179" s="5">
        <f t="shared" si="41"/>
        <v>4402.5874432762648</v>
      </c>
      <c r="AA179" s="5">
        <f t="shared" si="5"/>
        <v>1270.8207289163997</v>
      </c>
      <c r="AB179" s="35">
        <f t="shared" si="6"/>
        <v>3.2462717560395461E-2</v>
      </c>
      <c r="AC179" s="5">
        <f t="shared" si="7"/>
        <v>3131.7667143598651</v>
      </c>
      <c r="AD179" s="35">
        <f t="shared" si="8"/>
        <v>0.08</v>
      </c>
      <c r="AE179" s="5">
        <f t="shared" si="42"/>
        <v>131505.81357493633</v>
      </c>
      <c r="AF179" s="5">
        <f t="shared" si="43"/>
        <v>634544.40155513398</v>
      </c>
      <c r="AG179" s="5">
        <f t="shared" si="9"/>
        <v>468494.18642506335</v>
      </c>
      <c r="AH179" s="5">
        <f t="shared" si="10"/>
        <v>766050.21513007034</v>
      </c>
      <c r="AI179" s="150"/>
      <c r="AJ179" s="2">
        <v>174</v>
      </c>
      <c r="AK179" s="118">
        <v>50131</v>
      </c>
      <c r="AL179" s="5">
        <f t="shared" si="44"/>
        <v>465869.57629475085</v>
      </c>
      <c r="AM179" s="5">
        <f t="shared" si="45"/>
        <v>4298.4734733542682</v>
      </c>
      <c r="AN179" s="5">
        <f t="shared" si="11"/>
        <v>1289.7324597840025</v>
      </c>
      <c r="AO179" s="35">
        <f t="shared" si="12"/>
        <v>3.3221292621212137E-2</v>
      </c>
      <c r="AP179" s="5">
        <f t="shared" si="13"/>
        <v>3008.7410135702657</v>
      </c>
      <c r="AQ179" s="35">
        <f t="shared" si="14"/>
        <v>7.7499999999999999E-2</v>
      </c>
      <c r="AR179" s="5">
        <f t="shared" si="46"/>
        <v>135420.15616503303</v>
      </c>
      <c r="AS179" s="5">
        <f t="shared" si="47"/>
        <v>612514.22819861001</v>
      </c>
      <c r="AT179" s="5">
        <f t="shared" si="15"/>
        <v>464579.84383496683</v>
      </c>
      <c r="AU179" s="5">
        <f t="shared" si="16"/>
        <v>747934.38436364301</v>
      </c>
      <c r="AV179" s="150"/>
      <c r="AW179" s="2">
        <v>174</v>
      </c>
      <c r="AX179" s="118">
        <v>50131</v>
      </c>
      <c r="AY179" s="5">
        <f t="shared" si="48"/>
        <v>461892.72848287137</v>
      </c>
      <c r="AZ179" s="5">
        <f t="shared" si="49"/>
        <v>4195.2870513166654</v>
      </c>
      <c r="BA179" s="5">
        <f t="shared" si="17"/>
        <v>1308.4574982987197</v>
      </c>
      <c r="BB179" s="35">
        <f t="shared" si="18"/>
        <v>3.3993802048275595E-2</v>
      </c>
      <c r="BC179" s="5">
        <f t="shared" si="19"/>
        <v>2886.8295530179457</v>
      </c>
      <c r="BD179" s="35">
        <f t="shared" si="20"/>
        <v>7.4999999999999997E-2</v>
      </c>
      <c r="BE179" s="5">
        <f t="shared" si="50"/>
        <v>139415.72901542735</v>
      </c>
      <c r="BF179" s="5">
        <f t="shared" si="51"/>
        <v>590564.21791367268</v>
      </c>
      <c r="BG179" s="5">
        <f t="shared" si="21"/>
        <v>460584.27098457265</v>
      </c>
      <c r="BH179" s="5">
        <f t="shared" si="22"/>
        <v>729979.94692909997</v>
      </c>
      <c r="BI179" s="150"/>
      <c r="BJ179" s="2">
        <v>174</v>
      </c>
      <c r="BK179" s="118">
        <v>50131</v>
      </c>
      <c r="BL179" s="5">
        <f t="shared" si="52"/>
        <v>457834.82814842038</v>
      </c>
      <c r="BM179" s="5">
        <f t="shared" si="53"/>
        <v>4093.0576803371496</v>
      </c>
      <c r="BN179" s="5">
        <f t="shared" si="23"/>
        <v>1326.9722602737766</v>
      </c>
      <c r="BO179" s="35">
        <f t="shared" si="24"/>
        <v>3.4780375245116131E-2</v>
      </c>
      <c r="BP179" s="5">
        <f t="shared" si="25"/>
        <v>2766.085420063373</v>
      </c>
      <c r="BQ179" s="35">
        <f t="shared" si="26"/>
        <v>7.2499999999999995E-2</v>
      </c>
      <c r="BR179" s="5">
        <f t="shared" si="54"/>
        <v>143492.14411185379</v>
      </c>
      <c r="BS179" s="5">
        <f t="shared" si="55"/>
        <v>568699.89226681041</v>
      </c>
      <c r="BT179" s="5">
        <f t="shared" si="27"/>
        <v>456507.85588814662</v>
      </c>
      <c r="BU179" s="5">
        <f t="shared" si="28"/>
        <v>712192.0363786642</v>
      </c>
      <c r="BV179" s="150"/>
      <c r="BW179" s="2">
        <v>174</v>
      </c>
      <c r="BX179" s="118">
        <v>50131</v>
      </c>
      <c r="BY179" s="5">
        <f t="shared" si="56"/>
        <v>453696.37182639999</v>
      </c>
      <c r="BZ179" s="5">
        <f t="shared" si="57"/>
        <v>3991.8149710750954</v>
      </c>
      <c r="CA179" s="5">
        <f t="shared" si="29"/>
        <v>1345.2528020877621</v>
      </c>
      <c r="CB179" s="35">
        <f t="shared" si="30"/>
        <v>3.5581138901481082E-2</v>
      </c>
      <c r="CC179" s="5">
        <f t="shared" si="31"/>
        <v>2646.5621689873333</v>
      </c>
      <c r="CD179" s="35">
        <f t="shared" si="32"/>
        <v>7.0000000000000007E-2</v>
      </c>
      <c r="CE179" s="5">
        <f t="shared" si="58"/>
        <v>147648.88097568788</v>
      </c>
      <c r="CF179" s="5">
        <f t="shared" si="59"/>
        <v>546926.9239913784</v>
      </c>
      <c r="CG179" s="5">
        <f t="shared" si="33"/>
        <v>452351.11902431224</v>
      </c>
      <c r="CH179" s="5">
        <f t="shared" si="34"/>
        <v>694575.80496706627</v>
      </c>
    </row>
    <row r="180" spans="9:86" ht="14.25" customHeight="1">
      <c r="I180" s="150"/>
      <c r="J180" s="2">
        <v>175</v>
      </c>
      <c r="K180" s="118">
        <v>50161</v>
      </c>
      <c r="L180" s="5">
        <f t="shared" si="35"/>
        <v>472327.0389646907</v>
      </c>
      <c r="M180" s="5">
        <f t="shared" si="0"/>
        <v>4507.5996243055524</v>
      </c>
      <c r="N180" s="5">
        <f t="shared" si="1"/>
        <v>1260.3512314233039</v>
      </c>
      <c r="O180" s="35">
        <f t="shared" si="2"/>
        <v>3.2020641482289294E-2</v>
      </c>
      <c r="P180" s="5">
        <f t="shared" si="3"/>
        <v>3247.2483928822485</v>
      </c>
      <c r="Q180" s="35">
        <f t="shared" si="4"/>
        <v>8.2500000000000004E-2</v>
      </c>
      <c r="R180" s="5">
        <f t="shared" si="36"/>
        <v>128933.312266732</v>
      </c>
      <c r="S180" s="5">
        <f t="shared" si="37"/>
        <v>659896.6219867398</v>
      </c>
      <c r="T180" s="5">
        <f t="shared" si="38"/>
        <v>471066.68773326738</v>
      </c>
      <c r="U180" s="5">
        <f t="shared" si="39"/>
        <v>788829.93425347179</v>
      </c>
      <c r="V180" s="150"/>
      <c r="W180" s="2">
        <v>175</v>
      </c>
      <c r="X180" s="118">
        <v>50161</v>
      </c>
      <c r="Y180" s="5">
        <f t="shared" si="40"/>
        <v>468494.18642506335</v>
      </c>
      <c r="Z180" s="5">
        <f t="shared" si="41"/>
        <v>4402.5874432762648</v>
      </c>
      <c r="AA180" s="5">
        <f t="shared" si="5"/>
        <v>1279.2928671091754</v>
      </c>
      <c r="AB180" s="35">
        <f t="shared" si="6"/>
        <v>3.2767779942912079E-2</v>
      </c>
      <c r="AC180" s="5">
        <f t="shared" si="7"/>
        <v>3123.2945761670894</v>
      </c>
      <c r="AD180" s="35">
        <f t="shared" si="8"/>
        <v>8.0000000000000016E-2</v>
      </c>
      <c r="AE180" s="5">
        <f t="shared" si="42"/>
        <v>132785.10644204551</v>
      </c>
      <c r="AF180" s="5">
        <f t="shared" si="43"/>
        <v>637667.69613130111</v>
      </c>
      <c r="AG180" s="5">
        <f t="shared" si="9"/>
        <v>467214.89355795417</v>
      </c>
      <c r="AH180" s="5">
        <f t="shared" si="10"/>
        <v>770452.80257334665</v>
      </c>
      <c r="AI180" s="150"/>
      <c r="AJ180" s="2">
        <v>175</v>
      </c>
      <c r="AK180" s="118">
        <v>50161</v>
      </c>
      <c r="AL180" s="5">
        <f t="shared" si="44"/>
        <v>464579.84383496683</v>
      </c>
      <c r="AM180" s="5">
        <f t="shared" si="45"/>
        <v>4298.4734733542682</v>
      </c>
      <c r="AN180" s="5">
        <f t="shared" si="11"/>
        <v>1298.0619819201074</v>
      </c>
      <c r="AO180" s="35">
        <f t="shared" si="12"/>
        <v>3.3528668946246044E-2</v>
      </c>
      <c r="AP180" s="5">
        <f t="shared" si="13"/>
        <v>3000.4114914341608</v>
      </c>
      <c r="AQ180" s="35">
        <f t="shared" si="14"/>
        <v>7.7499999999999999E-2</v>
      </c>
      <c r="AR180" s="5">
        <f t="shared" si="46"/>
        <v>136718.21814695312</v>
      </c>
      <c r="AS180" s="5">
        <f t="shared" si="47"/>
        <v>615514.63969004422</v>
      </c>
      <c r="AT180" s="5">
        <f t="shared" si="15"/>
        <v>463281.78185304673</v>
      </c>
      <c r="AU180" s="5">
        <f t="shared" si="16"/>
        <v>752232.85783699737</v>
      </c>
      <c r="AV180" s="150"/>
      <c r="AW180" s="2">
        <v>175</v>
      </c>
      <c r="AX180" s="118">
        <v>50161</v>
      </c>
      <c r="AY180" s="5">
        <f t="shared" si="48"/>
        <v>460584.27098457265</v>
      </c>
      <c r="AZ180" s="5">
        <f t="shared" si="49"/>
        <v>4195.2870513166654</v>
      </c>
      <c r="BA180" s="5">
        <f t="shared" si="17"/>
        <v>1316.6353576630868</v>
      </c>
      <c r="BB180" s="35">
        <f t="shared" si="18"/>
        <v>3.4303438669720125E-2</v>
      </c>
      <c r="BC180" s="5">
        <f t="shared" si="19"/>
        <v>2878.6516936535786</v>
      </c>
      <c r="BD180" s="35">
        <f t="shared" si="20"/>
        <v>7.4999999999999983E-2</v>
      </c>
      <c r="BE180" s="5">
        <f t="shared" si="50"/>
        <v>140732.36437309044</v>
      </c>
      <c r="BF180" s="5">
        <f t="shared" si="51"/>
        <v>593442.86960732623</v>
      </c>
      <c r="BG180" s="5">
        <f t="shared" si="21"/>
        <v>459267.63562690956</v>
      </c>
      <c r="BH180" s="5">
        <f t="shared" si="22"/>
        <v>734175.23398041667</v>
      </c>
      <c r="BI180" s="150"/>
      <c r="BJ180" s="2">
        <v>175</v>
      </c>
      <c r="BK180" s="118">
        <v>50161</v>
      </c>
      <c r="BL180" s="5">
        <f t="shared" si="52"/>
        <v>456507.85588814662</v>
      </c>
      <c r="BM180" s="5">
        <f t="shared" si="53"/>
        <v>4093.0576803371496</v>
      </c>
      <c r="BN180" s="5">
        <f t="shared" si="23"/>
        <v>1334.9893843462637</v>
      </c>
      <c r="BO180" s="35">
        <f t="shared" si="24"/>
        <v>3.5092216717690722E-2</v>
      </c>
      <c r="BP180" s="5">
        <f t="shared" si="25"/>
        <v>2758.0682959908859</v>
      </c>
      <c r="BQ180" s="35">
        <f t="shared" si="26"/>
        <v>7.2499999999999995E-2</v>
      </c>
      <c r="BR180" s="5">
        <f t="shared" si="54"/>
        <v>144827.13349620005</v>
      </c>
      <c r="BS180" s="5">
        <f t="shared" si="55"/>
        <v>571457.96056280134</v>
      </c>
      <c r="BT180" s="5">
        <f t="shared" si="27"/>
        <v>455172.86650380032</v>
      </c>
      <c r="BU180" s="5">
        <f t="shared" si="28"/>
        <v>716285.09405900142</v>
      </c>
      <c r="BV180" s="150"/>
      <c r="BW180" s="2">
        <v>175</v>
      </c>
      <c r="BX180" s="118">
        <v>50161</v>
      </c>
      <c r="BY180" s="5">
        <f t="shared" si="56"/>
        <v>452351.11902431224</v>
      </c>
      <c r="BZ180" s="5">
        <f t="shared" si="57"/>
        <v>3991.8149710750954</v>
      </c>
      <c r="CA180" s="5">
        <f t="shared" si="29"/>
        <v>1353.1001100999406</v>
      </c>
      <c r="CB180" s="35">
        <f t="shared" si="30"/>
        <v>3.5895128006363117E-2</v>
      </c>
      <c r="CC180" s="5">
        <f t="shared" si="31"/>
        <v>2638.7148609751548</v>
      </c>
      <c r="CD180" s="35">
        <f t="shared" si="32"/>
        <v>7.0000000000000007E-2</v>
      </c>
      <c r="CE180" s="5">
        <f t="shared" si="58"/>
        <v>149001.98108578782</v>
      </c>
      <c r="CF180" s="5">
        <f t="shared" si="59"/>
        <v>549565.63885235356</v>
      </c>
      <c r="CG180" s="5">
        <f t="shared" si="33"/>
        <v>450998.0189142123</v>
      </c>
      <c r="CH180" s="5">
        <f t="shared" si="34"/>
        <v>698567.61993814143</v>
      </c>
    </row>
    <row r="181" spans="9:86" ht="14.25" customHeight="1">
      <c r="I181" s="150"/>
      <c r="J181" s="2">
        <v>176</v>
      </c>
      <c r="K181" s="118">
        <v>50192</v>
      </c>
      <c r="L181" s="5">
        <f t="shared" si="35"/>
        <v>471066.68773326738</v>
      </c>
      <c r="M181" s="5">
        <f t="shared" si="0"/>
        <v>4507.5996243055524</v>
      </c>
      <c r="N181" s="5">
        <f t="shared" si="1"/>
        <v>1269.0161461393391</v>
      </c>
      <c r="O181" s="35">
        <f t="shared" si="2"/>
        <v>3.2327044450858614E-2</v>
      </c>
      <c r="P181" s="5">
        <f t="shared" si="3"/>
        <v>3238.5834781662134</v>
      </c>
      <c r="Q181" s="35">
        <f t="shared" si="4"/>
        <v>8.2500000000000004E-2</v>
      </c>
      <c r="R181" s="5">
        <f t="shared" si="36"/>
        <v>130202.32841287134</v>
      </c>
      <c r="S181" s="5">
        <f t="shared" si="37"/>
        <v>663135.20546490606</v>
      </c>
      <c r="T181" s="5">
        <f t="shared" si="38"/>
        <v>469797.67158712802</v>
      </c>
      <c r="U181" s="5">
        <f t="shared" si="39"/>
        <v>793337.5338777774</v>
      </c>
      <c r="V181" s="150"/>
      <c r="W181" s="2">
        <v>176</v>
      </c>
      <c r="X181" s="118">
        <v>50192</v>
      </c>
      <c r="Y181" s="5">
        <f t="shared" si="40"/>
        <v>467214.89355795417</v>
      </c>
      <c r="Z181" s="5">
        <f t="shared" si="41"/>
        <v>4402.5874432762648</v>
      </c>
      <c r="AA181" s="5">
        <f t="shared" si="5"/>
        <v>1287.8214862232367</v>
      </c>
      <c r="AB181" s="35">
        <f t="shared" si="6"/>
        <v>3.3076552241290906E-2</v>
      </c>
      <c r="AC181" s="5">
        <f t="shared" si="7"/>
        <v>3114.7659570530282</v>
      </c>
      <c r="AD181" s="35">
        <f t="shared" si="8"/>
        <v>0.08</v>
      </c>
      <c r="AE181" s="5">
        <f t="shared" si="42"/>
        <v>134072.92792826873</v>
      </c>
      <c r="AF181" s="5">
        <f t="shared" si="43"/>
        <v>640782.46208835416</v>
      </c>
      <c r="AG181" s="5">
        <f t="shared" si="9"/>
        <v>465927.07207173092</v>
      </c>
      <c r="AH181" s="5">
        <f t="shared" si="10"/>
        <v>774855.39001662284</v>
      </c>
      <c r="AI181" s="150"/>
      <c r="AJ181" s="2">
        <v>176</v>
      </c>
      <c r="AK181" s="118">
        <v>50192</v>
      </c>
      <c r="AL181" s="5">
        <f t="shared" si="44"/>
        <v>463281.78185304673</v>
      </c>
      <c r="AM181" s="5">
        <f t="shared" si="45"/>
        <v>4298.4734733542682</v>
      </c>
      <c r="AN181" s="5">
        <f t="shared" si="11"/>
        <v>1306.4452988866747</v>
      </c>
      <c r="AO181" s="35">
        <f t="shared" si="12"/>
        <v>3.3839758438014636E-2</v>
      </c>
      <c r="AP181" s="5">
        <f t="shared" si="13"/>
        <v>2992.0281744675935</v>
      </c>
      <c r="AQ181" s="35">
        <f t="shared" si="14"/>
        <v>7.7499999999999999E-2</v>
      </c>
      <c r="AR181" s="5">
        <f t="shared" si="46"/>
        <v>138024.6634458398</v>
      </c>
      <c r="AS181" s="5">
        <f t="shared" si="47"/>
        <v>618506.66786451184</v>
      </c>
      <c r="AT181" s="5">
        <f t="shared" si="15"/>
        <v>461975.33655416005</v>
      </c>
      <c r="AU181" s="5">
        <f t="shared" si="16"/>
        <v>756531.33131035161</v>
      </c>
      <c r="AV181" s="150"/>
      <c r="AW181" s="2">
        <v>176</v>
      </c>
      <c r="AX181" s="118">
        <v>50192</v>
      </c>
      <c r="AY181" s="5">
        <f t="shared" si="48"/>
        <v>459267.63562690956</v>
      </c>
      <c r="AZ181" s="5">
        <f t="shared" si="49"/>
        <v>4195.2870513166654</v>
      </c>
      <c r="BA181" s="5">
        <f t="shared" si="17"/>
        <v>1324.8643286484808</v>
      </c>
      <c r="BB181" s="35">
        <f t="shared" si="18"/>
        <v>3.4616791409828325E-2</v>
      </c>
      <c r="BC181" s="5">
        <f t="shared" si="19"/>
        <v>2870.4227226681846</v>
      </c>
      <c r="BD181" s="35">
        <f t="shared" si="20"/>
        <v>7.4999999999999997E-2</v>
      </c>
      <c r="BE181" s="5">
        <f t="shared" si="50"/>
        <v>142057.22870173893</v>
      </c>
      <c r="BF181" s="5">
        <f t="shared" si="51"/>
        <v>596313.29232999438</v>
      </c>
      <c r="BG181" s="5">
        <f t="shared" si="21"/>
        <v>457942.77129826107</v>
      </c>
      <c r="BH181" s="5">
        <f t="shared" si="22"/>
        <v>738370.52103173337</v>
      </c>
      <c r="BI181" s="150"/>
      <c r="BJ181" s="2">
        <v>176</v>
      </c>
      <c r="BK181" s="118">
        <v>50192</v>
      </c>
      <c r="BL181" s="5">
        <f t="shared" si="52"/>
        <v>455172.86650380032</v>
      </c>
      <c r="BM181" s="5">
        <f t="shared" si="53"/>
        <v>4093.0576803371496</v>
      </c>
      <c r="BN181" s="5">
        <f t="shared" si="23"/>
        <v>1343.0549452100227</v>
      </c>
      <c r="BO181" s="35">
        <f t="shared" si="24"/>
        <v>3.5407776975620114E-2</v>
      </c>
      <c r="BP181" s="5">
        <f t="shared" si="25"/>
        <v>2750.0027351271269</v>
      </c>
      <c r="BQ181" s="35">
        <f t="shared" si="26"/>
        <v>7.2499999999999995E-2</v>
      </c>
      <c r="BR181" s="5">
        <f t="shared" si="54"/>
        <v>146170.18844141008</v>
      </c>
      <c r="BS181" s="5">
        <f t="shared" si="55"/>
        <v>574207.96329792845</v>
      </c>
      <c r="BT181" s="5">
        <f t="shared" si="27"/>
        <v>453829.81155859033</v>
      </c>
      <c r="BU181" s="5">
        <f t="shared" si="28"/>
        <v>720378.15173933853</v>
      </c>
      <c r="BV181" s="150"/>
      <c r="BW181" s="2">
        <v>176</v>
      </c>
      <c r="BX181" s="118">
        <v>50192</v>
      </c>
      <c r="BY181" s="5">
        <f t="shared" si="56"/>
        <v>450998.0189142123</v>
      </c>
      <c r="BZ181" s="5">
        <f t="shared" si="57"/>
        <v>3991.8149710750954</v>
      </c>
      <c r="CA181" s="5">
        <f t="shared" si="29"/>
        <v>1360.9931940755237</v>
      </c>
      <c r="CB181" s="35">
        <f t="shared" si="30"/>
        <v>3.6212838291897018E-2</v>
      </c>
      <c r="CC181" s="5">
        <f t="shared" si="31"/>
        <v>2630.8217769995717</v>
      </c>
      <c r="CD181" s="35">
        <f t="shared" si="32"/>
        <v>7.0000000000000007E-2</v>
      </c>
      <c r="CE181" s="5">
        <f t="shared" si="58"/>
        <v>150362.97427986335</v>
      </c>
      <c r="CF181" s="5">
        <f t="shared" si="59"/>
        <v>552196.46062935318</v>
      </c>
      <c r="CG181" s="5">
        <f t="shared" si="33"/>
        <v>449637.02572013676</v>
      </c>
      <c r="CH181" s="5">
        <f t="shared" si="34"/>
        <v>702559.43490921659</v>
      </c>
    </row>
    <row r="182" spans="9:86" ht="14.25" customHeight="1">
      <c r="I182" s="150"/>
      <c r="J182" s="2">
        <v>177</v>
      </c>
      <c r="K182" s="118">
        <v>50222</v>
      </c>
      <c r="L182" s="5">
        <f t="shared" si="35"/>
        <v>469797.67158712802</v>
      </c>
      <c r="M182" s="5">
        <f t="shared" si="0"/>
        <v>4507.5996243055524</v>
      </c>
      <c r="N182" s="5">
        <f t="shared" si="1"/>
        <v>1277.7406321440471</v>
      </c>
      <c r="O182" s="35">
        <f t="shared" si="2"/>
        <v>3.263721493963375E-2</v>
      </c>
      <c r="P182" s="5">
        <f t="shared" si="3"/>
        <v>3229.8589921615053</v>
      </c>
      <c r="Q182" s="35">
        <f t="shared" si="4"/>
        <v>8.2500000000000004E-2</v>
      </c>
      <c r="R182" s="5">
        <f t="shared" si="36"/>
        <v>131480.06904501538</v>
      </c>
      <c r="S182" s="5">
        <f t="shared" si="37"/>
        <v>666365.06445706752</v>
      </c>
      <c r="T182" s="5">
        <f t="shared" si="38"/>
        <v>468519.93095498398</v>
      </c>
      <c r="U182" s="5">
        <f t="shared" si="39"/>
        <v>797845.1335020829</v>
      </c>
      <c r="V182" s="150"/>
      <c r="W182" s="2">
        <v>177</v>
      </c>
      <c r="X182" s="118">
        <v>50222</v>
      </c>
      <c r="Y182" s="5">
        <f t="shared" si="40"/>
        <v>465927.07207173092</v>
      </c>
      <c r="Z182" s="5">
        <f t="shared" si="41"/>
        <v>4402.5874432762648</v>
      </c>
      <c r="AA182" s="5">
        <f t="shared" si="5"/>
        <v>1296.4069627980584</v>
      </c>
      <c r="AB182" s="35">
        <f t="shared" si="6"/>
        <v>3.338909560331723E-2</v>
      </c>
      <c r="AC182" s="5">
        <f t="shared" si="7"/>
        <v>3106.1804804782064</v>
      </c>
      <c r="AD182" s="35">
        <f t="shared" si="8"/>
        <v>0.08</v>
      </c>
      <c r="AE182" s="5">
        <f t="shared" si="42"/>
        <v>135369.3348910668</v>
      </c>
      <c r="AF182" s="5">
        <f t="shared" si="43"/>
        <v>643888.64256883238</v>
      </c>
      <c r="AG182" s="5">
        <f t="shared" si="9"/>
        <v>464630.66510893288</v>
      </c>
      <c r="AH182" s="5">
        <f t="shared" si="10"/>
        <v>779257.97745989915</v>
      </c>
      <c r="AI182" s="150"/>
      <c r="AJ182" s="2">
        <v>177</v>
      </c>
      <c r="AK182" s="118">
        <v>50222</v>
      </c>
      <c r="AL182" s="5">
        <f t="shared" si="44"/>
        <v>461975.33655416005</v>
      </c>
      <c r="AM182" s="5">
        <f t="shared" si="45"/>
        <v>4298.4734733542682</v>
      </c>
      <c r="AN182" s="5">
        <f t="shared" si="11"/>
        <v>1314.8827581086512</v>
      </c>
      <c r="AO182" s="35">
        <f t="shared" si="12"/>
        <v>3.4154622225063297E-2</v>
      </c>
      <c r="AP182" s="5">
        <f t="shared" si="13"/>
        <v>2983.590715245617</v>
      </c>
      <c r="AQ182" s="35">
        <f t="shared" si="14"/>
        <v>7.7499999999999999E-2</v>
      </c>
      <c r="AR182" s="5">
        <f t="shared" si="46"/>
        <v>139339.54620394844</v>
      </c>
      <c r="AS182" s="5">
        <f t="shared" si="47"/>
        <v>621490.25857975741</v>
      </c>
      <c r="AT182" s="5">
        <f t="shared" si="15"/>
        <v>460660.45379605138</v>
      </c>
      <c r="AU182" s="5">
        <f t="shared" si="16"/>
        <v>760829.80478370585</v>
      </c>
      <c r="AV182" s="150"/>
      <c r="AW182" s="2">
        <v>177</v>
      </c>
      <c r="AX182" s="118">
        <v>50222</v>
      </c>
      <c r="AY182" s="5">
        <f t="shared" si="48"/>
        <v>457942.77129826107</v>
      </c>
      <c r="AZ182" s="5">
        <f t="shared" si="49"/>
        <v>4195.2870513166654</v>
      </c>
      <c r="BA182" s="5">
        <f t="shared" si="17"/>
        <v>1333.1447307025342</v>
      </c>
      <c r="BB182" s="35">
        <f t="shared" si="18"/>
        <v>3.4933921378597285E-2</v>
      </c>
      <c r="BC182" s="5">
        <f t="shared" si="19"/>
        <v>2862.1423206141312</v>
      </c>
      <c r="BD182" s="35">
        <f t="shared" si="20"/>
        <v>7.4999999999999983E-2</v>
      </c>
      <c r="BE182" s="5">
        <f t="shared" si="50"/>
        <v>143390.37343244147</v>
      </c>
      <c r="BF182" s="5">
        <f t="shared" si="51"/>
        <v>599175.43465060845</v>
      </c>
      <c r="BG182" s="5">
        <f t="shared" si="21"/>
        <v>456609.62656755856</v>
      </c>
      <c r="BH182" s="5">
        <f t="shared" si="22"/>
        <v>742565.80808304995</v>
      </c>
      <c r="BI182" s="150"/>
      <c r="BJ182" s="2">
        <v>177</v>
      </c>
      <c r="BK182" s="118">
        <v>50222</v>
      </c>
      <c r="BL182" s="5">
        <f t="shared" si="52"/>
        <v>453829.81155859033</v>
      </c>
      <c r="BM182" s="5">
        <f t="shared" si="53"/>
        <v>4093.0576803371496</v>
      </c>
      <c r="BN182" s="5">
        <f t="shared" si="23"/>
        <v>1351.1692355039995</v>
      </c>
      <c r="BO182" s="35">
        <f t="shared" si="24"/>
        <v>3.5727117111068699E-2</v>
      </c>
      <c r="BP182" s="5">
        <f t="shared" si="25"/>
        <v>2741.8884448331501</v>
      </c>
      <c r="BQ182" s="35">
        <f t="shared" si="26"/>
        <v>7.2500000000000009E-2</v>
      </c>
      <c r="BR182" s="5">
        <f t="shared" si="54"/>
        <v>147521.35767691408</v>
      </c>
      <c r="BS182" s="5">
        <f t="shared" si="55"/>
        <v>576949.85174276156</v>
      </c>
      <c r="BT182" s="5">
        <f t="shared" si="27"/>
        <v>452478.64232308633</v>
      </c>
      <c r="BU182" s="5">
        <f t="shared" si="28"/>
        <v>724471.20941967564</v>
      </c>
      <c r="BV182" s="150"/>
      <c r="BW182" s="2">
        <v>177</v>
      </c>
      <c r="BX182" s="118">
        <v>50222</v>
      </c>
      <c r="BY182" s="5">
        <f t="shared" si="56"/>
        <v>449637.02572013676</v>
      </c>
      <c r="BZ182" s="5">
        <f t="shared" si="57"/>
        <v>3991.8149710750954</v>
      </c>
      <c r="CA182" s="5">
        <f t="shared" si="29"/>
        <v>1368.9323210409643</v>
      </c>
      <c r="CB182" s="35">
        <f t="shared" si="30"/>
        <v>3.6534330833146708E-2</v>
      </c>
      <c r="CC182" s="5">
        <f t="shared" si="31"/>
        <v>2622.8826500341311</v>
      </c>
      <c r="CD182" s="35">
        <f t="shared" si="32"/>
        <v>7.0000000000000007E-2</v>
      </c>
      <c r="CE182" s="5">
        <f t="shared" si="58"/>
        <v>151731.90660090433</v>
      </c>
      <c r="CF182" s="5">
        <f t="shared" si="59"/>
        <v>554819.34327938734</v>
      </c>
      <c r="CG182" s="5">
        <f t="shared" si="33"/>
        <v>448268.09339909581</v>
      </c>
      <c r="CH182" s="5">
        <f t="shared" si="34"/>
        <v>706551.24988029164</v>
      </c>
    </row>
    <row r="183" spans="9:86" ht="14.25" customHeight="1">
      <c r="I183" s="150"/>
      <c r="J183" s="2">
        <v>178</v>
      </c>
      <c r="K183" s="118">
        <v>50253</v>
      </c>
      <c r="L183" s="5">
        <f t="shared" si="35"/>
        <v>468519.93095498398</v>
      </c>
      <c r="M183" s="5">
        <f t="shared" si="0"/>
        <v>4507.5996243055524</v>
      </c>
      <c r="N183" s="5">
        <f t="shared" si="1"/>
        <v>1286.5250989900373</v>
      </c>
      <c r="O183" s="35">
        <f t="shared" si="2"/>
        <v>3.2951215450776158E-2</v>
      </c>
      <c r="P183" s="5">
        <f t="shared" si="3"/>
        <v>3221.0745253155151</v>
      </c>
      <c r="Q183" s="35">
        <f t="shared" si="4"/>
        <v>8.2500000000000004E-2</v>
      </c>
      <c r="R183" s="5">
        <f t="shared" si="36"/>
        <v>132766.59414400542</v>
      </c>
      <c r="S183" s="5">
        <f t="shared" si="37"/>
        <v>669586.13898238307</v>
      </c>
      <c r="T183" s="5">
        <f t="shared" si="38"/>
        <v>467233.40585599397</v>
      </c>
      <c r="U183" s="5">
        <f t="shared" si="39"/>
        <v>802352.73312638851</v>
      </c>
      <c r="V183" s="150"/>
      <c r="W183" s="2">
        <v>178</v>
      </c>
      <c r="X183" s="118">
        <v>50253</v>
      </c>
      <c r="Y183" s="5">
        <f t="shared" si="40"/>
        <v>464630.66510893288</v>
      </c>
      <c r="Z183" s="5">
        <f t="shared" si="41"/>
        <v>4402.5874432762648</v>
      </c>
      <c r="AA183" s="5">
        <f t="shared" si="5"/>
        <v>1305.0496758833788</v>
      </c>
      <c r="AB183" s="35">
        <f t="shared" si="6"/>
        <v>3.3705472511008097E-2</v>
      </c>
      <c r="AC183" s="5">
        <f t="shared" si="7"/>
        <v>3097.5377673928861</v>
      </c>
      <c r="AD183" s="35">
        <f t="shared" si="8"/>
        <v>0.08</v>
      </c>
      <c r="AE183" s="5">
        <f t="shared" si="42"/>
        <v>136674.38456695018</v>
      </c>
      <c r="AF183" s="5">
        <f t="shared" si="43"/>
        <v>646986.18033622531</v>
      </c>
      <c r="AG183" s="5">
        <f t="shared" si="9"/>
        <v>463325.6154330495</v>
      </c>
      <c r="AH183" s="5">
        <f t="shared" si="10"/>
        <v>783660.56490317546</v>
      </c>
      <c r="AI183" s="150"/>
      <c r="AJ183" s="2">
        <v>178</v>
      </c>
      <c r="AK183" s="118">
        <v>50253</v>
      </c>
      <c r="AL183" s="5">
        <f t="shared" si="44"/>
        <v>460660.45379605138</v>
      </c>
      <c r="AM183" s="5">
        <f t="shared" si="45"/>
        <v>4298.4734733542682</v>
      </c>
      <c r="AN183" s="5">
        <f t="shared" si="11"/>
        <v>1323.3747092547696</v>
      </c>
      <c r="AO183" s="35">
        <f t="shared" si="12"/>
        <v>3.447332276993767E-2</v>
      </c>
      <c r="AP183" s="5">
        <f t="shared" si="13"/>
        <v>2975.0987640994986</v>
      </c>
      <c r="AQ183" s="35">
        <f t="shared" si="14"/>
        <v>7.7499999999999999E-2</v>
      </c>
      <c r="AR183" s="5">
        <f t="shared" si="46"/>
        <v>140662.92091320321</v>
      </c>
      <c r="AS183" s="5">
        <f t="shared" si="47"/>
        <v>624465.35734385694</v>
      </c>
      <c r="AT183" s="5">
        <f t="shared" si="15"/>
        <v>459337.07908679661</v>
      </c>
      <c r="AU183" s="5">
        <f t="shared" si="16"/>
        <v>765128.2782570601</v>
      </c>
      <c r="AV183" s="150"/>
      <c r="AW183" s="2">
        <v>178</v>
      </c>
      <c r="AX183" s="118">
        <v>50253</v>
      </c>
      <c r="AY183" s="5">
        <f t="shared" si="48"/>
        <v>456609.62656755856</v>
      </c>
      <c r="AZ183" s="5">
        <f t="shared" si="49"/>
        <v>4195.2870513166654</v>
      </c>
      <c r="BA183" s="5">
        <f t="shared" si="17"/>
        <v>1341.4768852694247</v>
      </c>
      <c r="BB183" s="35">
        <f t="shared" si="18"/>
        <v>3.5254891019804918E-2</v>
      </c>
      <c r="BC183" s="5">
        <f t="shared" si="19"/>
        <v>2853.8101660472407</v>
      </c>
      <c r="BD183" s="35">
        <f t="shared" si="20"/>
        <v>7.4999999999999997E-2</v>
      </c>
      <c r="BE183" s="5">
        <f t="shared" si="50"/>
        <v>144731.85031771089</v>
      </c>
      <c r="BF183" s="5">
        <f t="shared" si="51"/>
        <v>602029.24481665564</v>
      </c>
      <c r="BG183" s="5">
        <f t="shared" si="21"/>
        <v>455268.14968228916</v>
      </c>
      <c r="BH183" s="5">
        <f t="shared" si="22"/>
        <v>746761.09513436654</v>
      </c>
      <c r="BI183" s="150"/>
      <c r="BJ183" s="2">
        <v>178</v>
      </c>
      <c r="BK183" s="118">
        <v>50253</v>
      </c>
      <c r="BL183" s="5">
        <f t="shared" si="52"/>
        <v>452478.64232308633</v>
      </c>
      <c r="BM183" s="5">
        <f t="shared" si="53"/>
        <v>4093.0576803371496</v>
      </c>
      <c r="BN183" s="5">
        <f t="shared" si="23"/>
        <v>1359.3325496351699</v>
      </c>
      <c r="BO183" s="35">
        <f t="shared" si="24"/>
        <v>3.6050299549773401E-2</v>
      </c>
      <c r="BP183" s="5">
        <f t="shared" si="25"/>
        <v>2733.7251307019797</v>
      </c>
      <c r="BQ183" s="35">
        <f t="shared" si="26"/>
        <v>7.2499999999999981E-2</v>
      </c>
      <c r="BR183" s="5">
        <f t="shared" si="54"/>
        <v>148880.69022654925</v>
      </c>
      <c r="BS183" s="5">
        <f t="shared" si="55"/>
        <v>579683.57687346358</v>
      </c>
      <c r="BT183" s="5">
        <f t="shared" si="27"/>
        <v>451119.30977345118</v>
      </c>
      <c r="BU183" s="5">
        <f t="shared" si="28"/>
        <v>728564.26710001286</v>
      </c>
      <c r="BV183" s="150"/>
      <c r="BW183" s="2">
        <v>178</v>
      </c>
      <c r="BX183" s="118">
        <v>50253</v>
      </c>
      <c r="BY183" s="5">
        <f t="shared" si="56"/>
        <v>448268.09339909581</v>
      </c>
      <c r="BZ183" s="5">
        <f t="shared" si="57"/>
        <v>3991.8149710750954</v>
      </c>
      <c r="CA183" s="5">
        <f t="shared" si="29"/>
        <v>1376.9177595803699</v>
      </c>
      <c r="CB183" s="35">
        <f t="shared" si="30"/>
        <v>3.6859668038550092E-2</v>
      </c>
      <c r="CC183" s="5">
        <f t="shared" si="31"/>
        <v>2614.8972114947255</v>
      </c>
      <c r="CD183" s="35">
        <f t="shared" si="32"/>
        <v>7.0000000000000007E-2</v>
      </c>
      <c r="CE183" s="5">
        <f t="shared" si="58"/>
        <v>153108.82436048469</v>
      </c>
      <c r="CF183" s="5">
        <f t="shared" si="59"/>
        <v>557434.24049088208</v>
      </c>
      <c r="CG183" s="5">
        <f t="shared" si="33"/>
        <v>446891.17563951545</v>
      </c>
      <c r="CH183" s="5">
        <f t="shared" si="34"/>
        <v>710543.0648513668</v>
      </c>
    </row>
    <row r="184" spans="9:86" ht="14.25" customHeight="1">
      <c r="I184" s="150"/>
      <c r="J184" s="2">
        <v>179</v>
      </c>
      <c r="K184" s="118">
        <v>50284</v>
      </c>
      <c r="L184" s="5">
        <f t="shared" si="35"/>
        <v>467233.40585599397</v>
      </c>
      <c r="M184" s="5">
        <f t="shared" si="0"/>
        <v>4507.5996243055524</v>
      </c>
      <c r="N184" s="5">
        <f t="shared" si="1"/>
        <v>1295.369959045594</v>
      </c>
      <c r="O184" s="35">
        <f t="shared" si="2"/>
        <v>3.3269109857564594E-2</v>
      </c>
      <c r="P184" s="5">
        <f t="shared" si="3"/>
        <v>3212.2296652599584</v>
      </c>
      <c r="Q184" s="35">
        <f t="shared" si="4"/>
        <v>8.2500000000000004E-2</v>
      </c>
      <c r="R184" s="5">
        <f t="shared" si="36"/>
        <v>134061.964103051</v>
      </c>
      <c r="S184" s="5">
        <f t="shared" si="37"/>
        <v>672798.36864764302</v>
      </c>
      <c r="T184" s="5">
        <f t="shared" si="38"/>
        <v>465938.03589694836</v>
      </c>
      <c r="U184" s="5">
        <f t="shared" si="39"/>
        <v>806860.33275069401</v>
      </c>
      <c r="V184" s="150"/>
      <c r="W184" s="2">
        <v>179</v>
      </c>
      <c r="X184" s="118">
        <v>50284</v>
      </c>
      <c r="Y184" s="5">
        <f t="shared" si="40"/>
        <v>463325.6154330495</v>
      </c>
      <c r="Z184" s="5">
        <f t="shared" si="41"/>
        <v>4402.5874432762648</v>
      </c>
      <c r="AA184" s="5">
        <f t="shared" si="5"/>
        <v>1313.7500070559345</v>
      </c>
      <c r="AB184" s="35">
        <f t="shared" si="6"/>
        <v>3.4025746817249423E-2</v>
      </c>
      <c r="AC184" s="5">
        <f t="shared" si="7"/>
        <v>3088.8374362203303</v>
      </c>
      <c r="AD184" s="35">
        <f t="shared" si="8"/>
        <v>0.08</v>
      </c>
      <c r="AE184" s="5">
        <f t="shared" si="42"/>
        <v>137988.13457400611</v>
      </c>
      <c r="AF184" s="5">
        <f t="shared" si="43"/>
        <v>650075.01777244569</v>
      </c>
      <c r="AG184" s="5">
        <f t="shared" si="9"/>
        <v>462011.86542599357</v>
      </c>
      <c r="AH184" s="5">
        <f t="shared" si="10"/>
        <v>788063.15234645177</v>
      </c>
      <c r="AI184" s="150"/>
      <c r="AJ184" s="2">
        <v>179</v>
      </c>
      <c r="AK184" s="118">
        <v>50284</v>
      </c>
      <c r="AL184" s="5">
        <f t="shared" si="44"/>
        <v>459337.07908679661</v>
      </c>
      <c r="AM184" s="5">
        <f t="shared" si="45"/>
        <v>4298.4734733542682</v>
      </c>
      <c r="AN184" s="5">
        <f t="shared" si="11"/>
        <v>1331.92150425204</v>
      </c>
      <c r="AO184" s="35">
        <f t="shared" si="12"/>
        <v>3.4795923905817129E-2</v>
      </c>
      <c r="AP184" s="5">
        <f t="shared" si="13"/>
        <v>2966.5519691022282</v>
      </c>
      <c r="AQ184" s="35">
        <f t="shared" si="14"/>
        <v>7.7499999999999999E-2</v>
      </c>
      <c r="AR184" s="5">
        <f t="shared" si="46"/>
        <v>141994.84241745525</v>
      </c>
      <c r="AS184" s="5">
        <f t="shared" si="47"/>
        <v>627431.90931295918</v>
      </c>
      <c r="AT184" s="5">
        <f t="shared" si="15"/>
        <v>458005.15758254455</v>
      </c>
      <c r="AU184" s="5">
        <f t="shared" si="16"/>
        <v>769426.75173041446</v>
      </c>
      <c r="AV184" s="150"/>
      <c r="AW184" s="2">
        <v>179</v>
      </c>
      <c r="AX184" s="118">
        <v>50284</v>
      </c>
      <c r="AY184" s="5">
        <f t="shared" si="48"/>
        <v>455268.14968228916</v>
      </c>
      <c r="AZ184" s="5">
        <f t="shared" si="49"/>
        <v>4195.2870513166654</v>
      </c>
      <c r="BA184" s="5">
        <f t="shared" si="17"/>
        <v>1349.8611158023582</v>
      </c>
      <c r="BB184" s="35">
        <f t="shared" si="18"/>
        <v>3.557976414763997E-2</v>
      </c>
      <c r="BC184" s="5">
        <f t="shared" si="19"/>
        <v>2845.4259355143072</v>
      </c>
      <c r="BD184" s="35">
        <f t="shared" si="20"/>
        <v>7.4999999999999997E-2</v>
      </c>
      <c r="BE184" s="5">
        <f t="shared" si="50"/>
        <v>146081.71143351326</v>
      </c>
      <c r="BF184" s="5">
        <f t="shared" si="51"/>
        <v>604874.67075216991</v>
      </c>
      <c r="BG184" s="5">
        <f t="shared" si="21"/>
        <v>453918.28856648679</v>
      </c>
      <c r="BH184" s="5">
        <f t="shared" si="22"/>
        <v>750956.38218568312</v>
      </c>
      <c r="BI184" s="150"/>
      <c r="BJ184" s="2">
        <v>179</v>
      </c>
      <c r="BK184" s="118">
        <v>50284</v>
      </c>
      <c r="BL184" s="5">
        <f t="shared" si="52"/>
        <v>451119.30977345118</v>
      </c>
      <c r="BM184" s="5">
        <f t="shared" si="53"/>
        <v>4093.0576803371496</v>
      </c>
      <c r="BN184" s="5">
        <f t="shared" si="23"/>
        <v>1367.5451837892156</v>
      </c>
      <c r="BO184" s="35">
        <f t="shared" si="24"/>
        <v>3.6377388087669847E-2</v>
      </c>
      <c r="BP184" s="5">
        <f t="shared" si="25"/>
        <v>2725.512496547934</v>
      </c>
      <c r="BQ184" s="35">
        <f t="shared" si="26"/>
        <v>7.2499999999999995E-2</v>
      </c>
      <c r="BR184" s="5">
        <f t="shared" si="54"/>
        <v>150248.23541033847</v>
      </c>
      <c r="BS184" s="5">
        <f t="shared" si="55"/>
        <v>582409.08937001147</v>
      </c>
      <c r="BT184" s="5">
        <f t="shared" si="27"/>
        <v>449751.76458966197</v>
      </c>
      <c r="BU184" s="5">
        <f t="shared" si="28"/>
        <v>732657.32478034997</v>
      </c>
      <c r="BV184" s="150"/>
      <c r="BW184" s="2">
        <v>179</v>
      </c>
      <c r="BX184" s="118">
        <v>50284</v>
      </c>
      <c r="BY184" s="5">
        <f t="shared" si="56"/>
        <v>446891.17563951545</v>
      </c>
      <c r="BZ184" s="5">
        <f t="shared" si="57"/>
        <v>3991.8149710750954</v>
      </c>
      <c r="CA184" s="5">
        <f t="shared" si="29"/>
        <v>1384.9497798445886</v>
      </c>
      <c r="CB184" s="35">
        <f t="shared" si="30"/>
        <v>3.7188913686541647E-2</v>
      </c>
      <c r="CC184" s="5">
        <f t="shared" si="31"/>
        <v>2606.8651912305068</v>
      </c>
      <c r="CD184" s="35">
        <f t="shared" si="32"/>
        <v>7.0000000000000007E-2</v>
      </c>
      <c r="CE184" s="5">
        <f t="shared" si="58"/>
        <v>154493.77414032927</v>
      </c>
      <c r="CF184" s="5">
        <f t="shared" si="59"/>
        <v>560041.10568211263</v>
      </c>
      <c r="CG184" s="5">
        <f t="shared" si="33"/>
        <v>445506.22585967084</v>
      </c>
      <c r="CH184" s="5">
        <f t="shared" si="34"/>
        <v>714534.87982244184</v>
      </c>
    </row>
    <row r="185" spans="9:86" ht="14.25" customHeight="1">
      <c r="I185" s="150"/>
      <c r="J185" s="2">
        <v>180</v>
      </c>
      <c r="K185" s="118">
        <v>50314</v>
      </c>
      <c r="L185" s="5">
        <f t="shared" si="35"/>
        <v>465938.03589694836</v>
      </c>
      <c r="M185" s="5">
        <f t="shared" si="0"/>
        <v>4507.5996243055524</v>
      </c>
      <c r="N185" s="5">
        <f t="shared" si="1"/>
        <v>1304.2756275140323</v>
      </c>
      <c r="O185" s="35">
        <f t="shared" si="2"/>
        <v>3.3590963442250488E-2</v>
      </c>
      <c r="P185" s="5">
        <f t="shared" si="3"/>
        <v>3203.3239967915201</v>
      </c>
      <c r="Q185" s="35">
        <f t="shared" si="4"/>
        <v>8.2500000000000004E-2</v>
      </c>
      <c r="R185" s="5">
        <f t="shared" si="36"/>
        <v>135366.23973056502</v>
      </c>
      <c r="S185" s="5">
        <f t="shared" si="37"/>
        <v>676001.69264443452</v>
      </c>
      <c r="T185" s="5">
        <f t="shared" si="38"/>
        <v>464633.76026943431</v>
      </c>
      <c r="U185" s="5">
        <f t="shared" si="39"/>
        <v>811367.93237499951</v>
      </c>
      <c r="V185" s="150"/>
      <c r="W185" s="2">
        <v>180</v>
      </c>
      <c r="X185" s="118">
        <v>50314</v>
      </c>
      <c r="Y185" s="5">
        <f t="shared" si="40"/>
        <v>462011.86542599357</v>
      </c>
      <c r="Z185" s="5">
        <f t="shared" si="41"/>
        <v>4402.5874432762648</v>
      </c>
      <c r="AA185" s="5">
        <f t="shared" si="5"/>
        <v>1322.5083404363077</v>
      </c>
      <c r="AB185" s="35">
        <f t="shared" si="6"/>
        <v>3.4349983783647675E-2</v>
      </c>
      <c r="AC185" s="5">
        <f t="shared" si="7"/>
        <v>3080.0791028399572</v>
      </c>
      <c r="AD185" s="35">
        <f t="shared" si="8"/>
        <v>0.08</v>
      </c>
      <c r="AE185" s="5">
        <f t="shared" si="42"/>
        <v>139310.6429144424</v>
      </c>
      <c r="AF185" s="5">
        <f t="shared" si="43"/>
        <v>653155.09687528561</v>
      </c>
      <c r="AG185" s="5">
        <f t="shared" si="9"/>
        <v>460689.35708555725</v>
      </c>
      <c r="AH185" s="5">
        <f t="shared" si="10"/>
        <v>792465.73978972808</v>
      </c>
      <c r="AI185" s="150"/>
      <c r="AJ185" s="2">
        <v>180</v>
      </c>
      <c r="AK185" s="118">
        <v>50314</v>
      </c>
      <c r="AL185" s="5">
        <f t="shared" si="44"/>
        <v>458005.15758254455</v>
      </c>
      <c r="AM185" s="5">
        <f t="shared" si="45"/>
        <v>4298.4734733542682</v>
      </c>
      <c r="AN185" s="5">
        <f t="shared" si="11"/>
        <v>1340.5234973003348</v>
      </c>
      <c r="AO185" s="35">
        <f t="shared" si="12"/>
        <v>3.5122490874362804E-2</v>
      </c>
      <c r="AP185" s="5">
        <f t="shared" si="13"/>
        <v>2957.9499760539334</v>
      </c>
      <c r="AQ185" s="35">
        <f t="shared" si="14"/>
        <v>7.7499999999999999E-2</v>
      </c>
      <c r="AR185" s="5">
        <f t="shared" si="46"/>
        <v>143335.36591475559</v>
      </c>
      <c r="AS185" s="5">
        <f t="shared" si="47"/>
        <v>630389.85928901308</v>
      </c>
      <c r="AT185" s="5">
        <f t="shared" si="15"/>
        <v>456664.63408524421</v>
      </c>
      <c r="AU185" s="5">
        <f t="shared" si="16"/>
        <v>773725.2252037687</v>
      </c>
      <c r="AV185" s="150"/>
      <c r="AW185" s="2">
        <v>180</v>
      </c>
      <c r="AX185" s="118">
        <v>50314</v>
      </c>
      <c r="AY185" s="5">
        <f t="shared" si="48"/>
        <v>453918.28856648679</v>
      </c>
      <c r="AZ185" s="5">
        <f t="shared" si="49"/>
        <v>4195.2870513166654</v>
      </c>
      <c r="BA185" s="5">
        <f t="shared" si="17"/>
        <v>1358.2977477761233</v>
      </c>
      <c r="BB185" s="35">
        <f t="shared" si="18"/>
        <v>3.5908605984546114E-2</v>
      </c>
      <c r="BC185" s="5">
        <f t="shared" si="19"/>
        <v>2836.9893035405421</v>
      </c>
      <c r="BD185" s="35">
        <f t="shared" si="20"/>
        <v>7.4999999999999997E-2</v>
      </c>
      <c r="BE185" s="5">
        <f t="shared" si="50"/>
        <v>147440.00918128938</v>
      </c>
      <c r="BF185" s="5">
        <f t="shared" si="51"/>
        <v>607711.66005571047</v>
      </c>
      <c r="BG185" s="5">
        <f t="shared" si="21"/>
        <v>452559.99081871065</v>
      </c>
      <c r="BH185" s="5">
        <f t="shared" si="22"/>
        <v>755151.66923699982</v>
      </c>
      <c r="BI185" s="150"/>
      <c r="BJ185" s="2">
        <v>180</v>
      </c>
      <c r="BK185" s="118">
        <v>50314</v>
      </c>
      <c r="BL185" s="5">
        <f t="shared" si="52"/>
        <v>449751.76458966197</v>
      </c>
      <c r="BM185" s="5">
        <f t="shared" si="53"/>
        <v>4093.0576803371496</v>
      </c>
      <c r="BN185" s="5">
        <f t="shared" si="23"/>
        <v>1375.8074359412753</v>
      </c>
      <c r="BO185" s="35">
        <f t="shared" si="24"/>
        <v>3.6708447928732818E-2</v>
      </c>
      <c r="BP185" s="5">
        <f t="shared" si="25"/>
        <v>2717.2502443958742</v>
      </c>
      <c r="BQ185" s="35">
        <f t="shared" si="26"/>
        <v>7.2499999999999995E-2</v>
      </c>
      <c r="BR185" s="5">
        <f t="shared" si="54"/>
        <v>151624.04284627974</v>
      </c>
      <c r="BS185" s="5">
        <f t="shared" si="55"/>
        <v>585126.33961440739</v>
      </c>
      <c r="BT185" s="5">
        <f t="shared" si="27"/>
        <v>448375.95715372066</v>
      </c>
      <c r="BU185" s="5">
        <f t="shared" si="28"/>
        <v>736750.38246068708</v>
      </c>
      <c r="BV185" s="150"/>
      <c r="BW185" s="2">
        <v>180</v>
      </c>
      <c r="BX185" s="118">
        <v>50314</v>
      </c>
      <c r="BY185" s="5">
        <f t="shared" si="56"/>
        <v>445506.22585967084</v>
      </c>
      <c r="BZ185" s="5">
        <f t="shared" si="57"/>
        <v>3991.8149710750954</v>
      </c>
      <c r="CA185" s="5">
        <f t="shared" si="29"/>
        <v>1393.0286535603486</v>
      </c>
      <c r="CB185" s="35">
        <f t="shared" si="30"/>
        <v>3.7522132963389007E-2</v>
      </c>
      <c r="CC185" s="5">
        <f t="shared" si="31"/>
        <v>2598.7863175147468</v>
      </c>
      <c r="CD185" s="35">
        <f t="shared" si="32"/>
        <v>7.0000000000000007E-2</v>
      </c>
      <c r="CE185" s="5">
        <f t="shared" si="58"/>
        <v>155886.80279388963</v>
      </c>
      <c r="CF185" s="5">
        <f t="shared" si="59"/>
        <v>562639.89199962735</v>
      </c>
      <c r="CG185" s="5">
        <f t="shared" si="33"/>
        <v>444113.19720611052</v>
      </c>
      <c r="CH185" s="5">
        <f t="shared" si="34"/>
        <v>718526.694793517</v>
      </c>
    </row>
    <row r="186" spans="9:86" ht="14.25" customHeight="1">
      <c r="I186" s="150"/>
      <c r="J186" s="2">
        <v>181</v>
      </c>
      <c r="K186" s="118">
        <v>50345</v>
      </c>
      <c r="L186" s="5">
        <f t="shared" si="35"/>
        <v>464633.76026943431</v>
      </c>
      <c r="M186" s="5">
        <f t="shared" si="0"/>
        <v>4507.5996243055524</v>
      </c>
      <c r="N186" s="5">
        <f t="shared" si="1"/>
        <v>1313.2425224531917</v>
      </c>
      <c r="O186" s="35">
        <f t="shared" si="2"/>
        <v>3.3916842935175308E-2</v>
      </c>
      <c r="P186" s="5">
        <f t="shared" si="3"/>
        <v>3194.3571018523608</v>
      </c>
      <c r="Q186" s="35">
        <f t="shared" si="4"/>
        <v>8.2500000000000004E-2</v>
      </c>
      <c r="R186" s="5">
        <f t="shared" si="36"/>
        <v>136679.48225301821</v>
      </c>
      <c r="S186" s="5">
        <f t="shared" si="37"/>
        <v>679196.04974628682</v>
      </c>
      <c r="T186" s="5">
        <f t="shared" si="38"/>
        <v>463320.51774698112</v>
      </c>
      <c r="U186" s="5">
        <f t="shared" si="39"/>
        <v>815875.53199930501</v>
      </c>
      <c r="V186" s="150"/>
      <c r="W186" s="2">
        <v>181</v>
      </c>
      <c r="X186" s="118">
        <v>50345</v>
      </c>
      <c r="Y186" s="5">
        <f t="shared" si="40"/>
        <v>460689.35708555725</v>
      </c>
      <c r="Z186" s="5">
        <f t="shared" si="41"/>
        <v>4402.5874432762648</v>
      </c>
      <c r="AA186" s="5">
        <f t="shared" si="5"/>
        <v>1331.3250627058828</v>
      </c>
      <c r="AB186" s="35">
        <f t="shared" si="6"/>
        <v>3.4678250119643241E-2</v>
      </c>
      <c r="AC186" s="5">
        <f t="shared" si="7"/>
        <v>3071.262380570382</v>
      </c>
      <c r="AD186" s="35">
        <f t="shared" si="8"/>
        <v>0.08</v>
      </c>
      <c r="AE186" s="5">
        <f t="shared" si="42"/>
        <v>140641.96797714828</v>
      </c>
      <c r="AF186" s="5">
        <f t="shared" si="43"/>
        <v>656226.35925585602</v>
      </c>
      <c r="AG186" s="5">
        <f t="shared" si="9"/>
        <v>459358.03202285134</v>
      </c>
      <c r="AH186" s="5">
        <f t="shared" si="10"/>
        <v>796868.32723300427</v>
      </c>
      <c r="AI186" s="150"/>
      <c r="AJ186" s="2">
        <v>181</v>
      </c>
      <c r="AK186" s="118">
        <v>50345</v>
      </c>
      <c r="AL186" s="5">
        <f t="shared" si="44"/>
        <v>456664.63408524421</v>
      </c>
      <c r="AM186" s="5">
        <f t="shared" si="45"/>
        <v>4298.4734733542682</v>
      </c>
      <c r="AN186" s="5">
        <f t="shared" si="11"/>
        <v>1349.181044887066</v>
      </c>
      <c r="AO186" s="35">
        <f t="shared" si="12"/>
        <v>3.5453090364826939E-2</v>
      </c>
      <c r="AP186" s="5">
        <f t="shared" si="13"/>
        <v>2949.2924284672022</v>
      </c>
      <c r="AQ186" s="35">
        <f t="shared" si="14"/>
        <v>7.7499999999999999E-2</v>
      </c>
      <c r="AR186" s="5">
        <f t="shared" si="46"/>
        <v>144684.54695964264</v>
      </c>
      <c r="AS186" s="5">
        <f t="shared" si="47"/>
        <v>633339.15171748027</v>
      </c>
      <c r="AT186" s="5">
        <f t="shared" si="15"/>
        <v>455315.45304035716</v>
      </c>
      <c r="AU186" s="5">
        <f t="shared" si="16"/>
        <v>778023.69867712294</v>
      </c>
      <c r="AV186" s="150"/>
      <c r="AW186" s="2">
        <v>181</v>
      </c>
      <c r="AX186" s="118">
        <v>50345</v>
      </c>
      <c r="AY186" s="5">
        <f t="shared" si="48"/>
        <v>452559.99081871065</v>
      </c>
      <c r="AZ186" s="5">
        <f t="shared" si="49"/>
        <v>4195.2870513166654</v>
      </c>
      <c r="BA186" s="5">
        <f t="shared" si="17"/>
        <v>1366.7871086997243</v>
      </c>
      <c r="BB186" s="35">
        <f t="shared" si="18"/>
        <v>3.6241483200327551E-2</v>
      </c>
      <c r="BC186" s="5">
        <f t="shared" si="19"/>
        <v>2828.4999426169411</v>
      </c>
      <c r="BD186" s="35">
        <f t="shared" si="20"/>
        <v>7.4999999999999983E-2</v>
      </c>
      <c r="BE186" s="5">
        <f t="shared" si="50"/>
        <v>148806.79628998911</v>
      </c>
      <c r="BF186" s="5">
        <f t="shared" si="51"/>
        <v>610540.15999832738</v>
      </c>
      <c r="BG186" s="5">
        <f t="shared" si="21"/>
        <v>451193.20371001092</v>
      </c>
      <c r="BH186" s="5">
        <f t="shared" si="22"/>
        <v>759346.95628831652</v>
      </c>
      <c r="BI186" s="150"/>
      <c r="BJ186" s="2">
        <v>181</v>
      </c>
      <c r="BK186" s="118">
        <v>50345</v>
      </c>
      <c r="BL186" s="5">
        <f t="shared" si="52"/>
        <v>448375.95715372066</v>
      </c>
      <c r="BM186" s="5">
        <f t="shared" si="53"/>
        <v>4093.0576803371496</v>
      </c>
      <c r="BN186" s="5">
        <f t="shared" si="23"/>
        <v>1384.1196058667538</v>
      </c>
      <c r="BO186" s="35">
        <f t="shared" si="24"/>
        <v>3.7043545724077899E-2</v>
      </c>
      <c r="BP186" s="5">
        <f t="shared" si="25"/>
        <v>2708.9380744703958</v>
      </c>
      <c r="BQ186" s="35">
        <f t="shared" si="26"/>
        <v>7.2499999999999995E-2</v>
      </c>
      <c r="BR186" s="5">
        <f t="shared" si="54"/>
        <v>153008.1624521465</v>
      </c>
      <c r="BS186" s="5">
        <f t="shared" si="55"/>
        <v>587835.27768887777</v>
      </c>
      <c r="BT186" s="5">
        <f t="shared" si="27"/>
        <v>446991.83754785394</v>
      </c>
      <c r="BU186" s="5">
        <f t="shared" si="28"/>
        <v>740843.4401410243</v>
      </c>
      <c r="BV186" s="150"/>
      <c r="BW186" s="2">
        <v>181</v>
      </c>
      <c r="BX186" s="118">
        <v>50345</v>
      </c>
      <c r="BY186" s="5">
        <f t="shared" si="56"/>
        <v>444113.19720611052</v>
      </c>
      <c r="BZ186" s="5">
        <f t="shared" si="57"/>
        <v>3991.8149710750954</v>
      </c>
      <c r="CA186" s="5">
        <f t="shared" si="29"/>
        <v>1401.1546540394506</v>
      </c>
      <c r="CB186" s="35">
        <f t="shared" si="30"/>
        <v>3.7859392502290784E-2</v>
      </c>
      <c r="CC186" s="5">
        <f t="shared" si="31"/>
        <v>2590.6603170356448</v>
      </c>
      <c r="CD186" s="35">
        <f t="shared" si="32"/>
        <v>7.0000000000000007E-2</v>
      </c>
      <c r="CE186" s="5">
        <f t="shared" si="58"/>
        <v>157287.95744792907</v>
      </c>
      <c r="CF186" s="5">
        <f t="shared" si="59"/>
        <v>565230.55231666297</v>
      </c>
      <c r="CG186" s="5">
        <f t="shared" si="33"/>
        <v>442712.04255207104</v>
      </c>
      <c r="CH186" s="5">
        <f t="shared" si="34"/>
        <v>722518.50976459205</v>
      </c>
    </row>
    <row r="187" spans="9:86" ht="14.25" customHeight="1">
      <c r="I187" s="150"/>
      <c r="J187" s="2">
        <v>182</v>
      </c>
      <c r="K187" s="118">
        <v>50375</v>
      </c>
      <c r="L187" s="5">
        <f t="shared" si="35"/>
        <v>463320.51774698112</v>
      </c>
      <c r="M187" s="5">
        <f t="shared" si="0"/>
        <v>4507.5996243055524</v>
      </c>
      <c r="N187" s="5">
        <f t="shared" si="1"/>
        <v>1322.2710647950571</v>
      </c>
      <c r="O187" s="35">
        <f t="shared" si="2"/>
        <v>3.4246816555199004E-2</v>
      </c>
      <c r="P187" s="5">
        <f t="shared" si="3"/>
        <v>3185.3285595104953</v>
      </c>
      <c r="Q187" s="35">
        <f t="shared" si="4"/>
        <v>8.2500000000000004E-2</v>
      </c>
      <c r="R187" s="5">
        <f t="shared" si="36"/>
        <v>138001.75331781327</v>
      </c>
      <c r="S187" s="5">
        <f t="shared" si="37"/>
        <v>682381.37830579735</v>
      </c>
      <c r="T187" s="5">
        <f t="shared" si="38"/>
        <v>461998.24668218609</v>
      </c>
      <c r="U187" s="5">
        <f t="shared" si="39"/>
        <v>820383.13162361062</v>
      </c>
      <c r="V187" s="150"/>
      <c r="W187" s="2">
        <v>182</v>
      </c>
      <c r="X187" s="118">
        <v>50375</v>
      </c>
      <c r="Y187" s="5">
        <f t="shared" si="40"/>
        <v>459358.03202285134</v>
      </c>
      <c r="Z187" s="5">
        <f t="shared" si="41"/>
        <v>4402.5874432762648</v>
      </c>
      <c r="AA187" s="5">
        <f t="shared" si="5"/>
        <v>1340.2005631239222</v>
      </c>
      <c r="AB187" s="35">
        <f t="shared" si="6"/>
        <v>3.5010614022935004E-2</v>
      </c>
      <c r="AC187" s="5">
        <f t="shared" si="7"/>
        <v>3062.3868801523427</v>
      </c>
      <c r="AD187" s="35">
        <f t="shared" si="8"/>
        <v>0.08</v>
      </c>
      <c r="AE187" s="5">
        <f t="shared" si="42"/>
        <v>141982.16854027219</v>
      </c>
      <c r="AF187" s="5">
        <f t="shared" si="43"/>
        <v>659288.74613600841</v>
      </c>
      <c r="AG187" s="5">
        <f t="shared" si="9"/>
        <v>458017.83145972743</v>
      </c>
      <c r="AH187" s="5">
        <f t="shared" si="10"/>
        <v>801270.91467628058</v>
      </c>
      <c r="AI187" s="150"/>
      <c r="AJ187" s="2">
        <v>182</v>
      </c>
      <c r="AK187" s="118">
        <v>50375</v>
      </c>
      <c r="AL187" s="5">
        <f t="shared" si="44"/>
        <v>455315.45304035716</v>
      </c>
      <c r="AM187" s="5">
        <f t="shared" si="45"/>
        <v>4298.4734733542682</v>
      </c>
      <c r="AN187" s="5">
        <f t="shared" si="11"/>
        <v>1357.8945058019617</v>
      </c>
      <c r="AO187" s="35">
        <f t="shared" si="12"/>
        <v>3.578779055447355E-2</v>
      </c>
      <c r="AP187" s="5">
        <f t="shared" si="13"/>
        <v>2940.5789675523065</v>
      </c>
      <c r="AQ187" s="35">
        <f t="shared" si="14"/>
        <v>7.7499999999999999E-2</v>
      </c>
      <c r="AR187" s="5">
        <f t="shared" si="46"/>
        <v>146042.4414654446</v>
      </c>
      <c r="AS187" s="5">
        <f t="shared" si="47"/>
        <v>636279.73068503255</v>
      </c>
      <c r="AT187" s="5">
        <f t="shared" si="15"/>
        <v>453957.5585345552</v>
      </c>
      <c r="AU187" s="5">
        <f t="shared" si="16"/>
        <v>782322.17215047718</v>
      </c>
      <c r="AV187" s="150"/>
      <c r="AW187" s="2">
        <v>182</v>
      </c>
      <c r="AX187" s="118">
        <v>50375</v>
      </c>
      <c r="AY187" s="5">
        <f t="shared" si="48"/>
        <v>451193.20371001092</v>
      </c>
      <c r="AZ187" s="5">
        <f t="shared" si="49"/>
        <v>4195.2870513166654</v>
      </c>
      <c r="BA187" s="5">
        <f t="shared" si="17"/>
        <v>1375.3295281290975</v>
      </c>
      <c r="BB187" s="35">
        <f t="shared" si="18"/>
        <v>3.6578463952565483E-2</v>
      </c>
      <c r="BC187" s="5">
        <f t="shared" si="19"/>
        <v>2819.9575231875679</v>
      </c>
      <c r="BD187" s="35">
        <f t="shared" si="20"/>
        <v>7.4999999999999997E-2</v>
      </c>
      <c r="BE187" s="5">
        <f t="shared" si="50"/>
        <v>150182.12581811822</v>
      </c>
      <c r="BF187" s="5">
        <f t="shared" si="51"/>
        <v>613360.117521515</v>
      </c>
      <c r="BG187" s="5">
        <f t="shared" si="21"/>
        <v>449817.87418188184</v>
      </c>
      <c r="BH187" s="5">
        <f t="shared" si="22"/>
        <v>763542.24333963322</v>
      </c>
      <c r="BI187" s="150"/>
      <c r="BJ187" s="2">
        <v>182</v>
      </c>
      <c r="BK187" s="118">
        <v>50375</v>
      </c>
      <c r="BL187" s="5">
        <f t="shared" si="52"/>
        <v>446991.83754785394</v>
      </c>
      <c r="BM187" s="5">
        <f t="shared" si="53"/>
        <v>4093.0576803371496</v>
      </c>
      <c r="BN187" s="5">
        <f t="shared" si="23"/>
        <v>1392.4819951521986</v>
      </c>
      <c r="BO187" s="35">
        <f t="shared" si="24"/>
        <v>3.7382749612374006E-2</v>
      </c>
      <c r="BP187" s="5">
        <f t="shared" si="25"/>
        <v>2700.575685184951</v>
      </c>
      <c r="BQ187" s="35">
        <f t="shared" si="26"/>
        <v>7.2499999999999995E-2</v>
      </c>
      <c r="BR187" s="5">
        <f t="shared" si="54"/>
        <v>154400.64444729869</v>
      </c>
      <c r="BS187" s="5">
        <f t="shared" si="55"/>
        <v>590535.85337406269</v>
      </c>
      <c r="BT187" s="5">
        <f t="shared" si="27"/>
        <v>445599.35555270175</v>
      </c>
      <c r="BU187" s="5">
        <f t="shared" si="28"/>
        <v>744936.49782136141</v>
      </c>
      <c r="BV187" s="150"/>
      <c r="BW187" s="2">
        <v>182</v>
      </c>
      <c r="BX187" s="118">
        <v>50375</v>
      </c>
      <c r="BY187" s="5">
        <f t="shared" si="56"/>
        <v>442712.04255207104</v>
      </c>
      <c r="BZ187" s="5">
        <f t="shared" si="57"/>
        <v>3991.8149710750954</v>
      </c>
      <c r="CA187" s="5">
        <f t="shared" si="29"/>
        <v>1409.3280561880142</v>
      </c>
      <c r="CB187" s="35">
        <f t="shared" si="30"/>
        <v>3.8200760423784987E-2</v>
      </c>
      <c r="CC187" s="5">
        <f t="shared" si="31"/>
        <v>2582.4869148870812</v>
      </c>
      <c r="CD187" s="35">
        <f t="shared" si="32"/>
        <v>7.0000000000000007E-2</v>
      </c>
      <c r="CE187" s="5">
        <f t="shared" si="58"/>
        <v>158697.28550411708</v>
      </c>
      <c r="CF187" s="5">
        <f t="shared" si="59"/>
        <v>567813.03923155006</v>
      </c>
      <c r="CG187" s="5">
        <f t="shared" si="33"/>
        <v>441302.71449588303</v>
      </c>
      <c r="CH187" s="5">
        <f t="shared" si="34"/>
        <v>726510.32473566709</v>
      </c>
    </row>
    <row r="188" spans="9:86" ht="14.25" customHeight="1">
      <c r="I188" s="150"/>
      <c r="J188" s="2">
        <v>183</v>
      </c>
      <c r="K188" s="118">
        <v>50406</v>
      </c>
      <c r="L188" s="5">
        <f t="shared" si="35"/>
        <v>461998.24668218609</v>
      </c>
      <c r="M188" s="5">
        <f t="shared" si="0"/>
        <v>4507.5996243055524</v>
      </c>
      <c r="N188" s="5">
        <f t="shared" si="1"/>
        <v>1331.3616783655229</v>
      </c>
      <c r="O188" s="35">
        <f t="shared" si="2"/>
        <v>3.4580954051491419E-2</v>
      </c>
      <c r="P188" s="5">
        <f t="shared" si="3"/>
        <v>3176.2379459400295</v>
      </c>
      <c r="Q188" s="35">
        <f t="shared" si="4"/>
        <v>8.2500000000000004E-2</v>
      </c>
      <c r="R188" s="5">
        <f t="shared" si="36"/>
        <v>139333.1149961788</v>
      </c>
      <c r="S188" s="5">
        <f t="shared" si="37"/>
        <v>685557.61625173735</v>
      </c>
      <c r="T188" s="5">
        <f t="shared" si="38"/>
        <v>460666.88500382059</v>
      </c>
      <c r="U188" s="5">
        <f t="shared" si="39"/>
        <v>824890.73124791612</v>
      </c>
      <c r="V188" s="150"/>
      <c r="W188" s="2">
        <v>183</v>
      </c>
      <c r="X188" s="118">
        <v>50406</v>
      </c>
      <c r="Y188" s="5">
        <f t="shared" si="40"/>
        <v>458017.83145972743</v>
      </c>
      <c r="Z188" s="5">
        <f t="shared" si="41"/>
        <v>4402.5874432762648</v>
      </c>
      <c r="AA188" s="5">
        <f t="shared" si="5"/>
        <v>1349.1352335447486</v>
      </c>
      <c r="AB188" s="35">
        <f t="shared" si="6"/>
        <v>3.5347145221267445E-2</v>
      </c>
      <c r="AC188" s="5">
        <f t="shared" si="7"/>
        <v>3053.4522097315162</v>
      </c>
      <c r="AD188" s="35">
        <f t="shared" si="8"/>
        <v>7.9999999999999988E-2</v>
      </c>
      <c r="AE188" s="5">
        <f t="shared" si="42"/>
        <v>143331.30377381694</v>
      </c>
      <c r="AF188" s="5">
        <f t="shared" si="43"/>
        <v>662342.19834573998</v>
      </c>
      <c r="AG188" s="5">
        <f t="shared" si="9"/>
        <v>456668.69622618268</v>
      </c>
      <c r="AH188" s="5">
        <f t="shared" si="10"/>
        <v>805673.50211955688</v>
      </c>
      <c r="AI188" s="150"/>
      <c r="AJ188" s="2">
        <v>183</v>
      </c>
      <c r="AK188" s="118">
        <v>50406</v>
      </c>
      <c r="AL188" s="5">
        <f t="shared" si="44"/>
        <v>453957.5585345552</v>
      </c>
      <c r="AM188" s="5">
        <f t="shared" si="45"/>
        <v>4298.4734733542682</v>
      </c>
      <c r="AN188" s="5">
        <f t="shared" si="11"/>
        <v>1366.6642411519324</v>
      </c>
      <c r="AO188" s="35">
        <f t="shared" si="12"/>
        <v>3.6126661150361318E-2</v>
      </c>
      <c r="AP188" s="5">
        <f t="shared" si="13"/>
        <v>2931.8092322023358</v>
      </c>
      <c r="AQ188" s="35">
        <f t="shared" si="14"/>
        <v>7.7499999999999999E-2</v>
      </c>
      <c r="AR188" s="5">
        <f t="shared" si="46"/>
        <v>147409.10570659654</v>
      </c>
      <c r="AS188" s="5">
        <f t="shared" si="47"/>
        <v>639211.53991723491</v>
      </c>
      <c r="AT188" s="5">
        <f t="shared" si="15"/>
        <v>452590.89429340325</v>
      </c>
      <c r="AU188" s="5">
        <f t="shared" si="16"/>
        <v>786620.64562383143</v>
      </c>
      <c r="AV188" s="150"/>
      <c r="AW188" s="2">
        <v>183</v>
      </c>
      <c r="AX188" s="118">
        <v>50406</v>
      </c>
      <c r="AY188" s="5">
        <f t="shared" si="48"/>
        <v>449817.87418188184</v>
      </c>
      <c r="AZ188" s="5">
        <f t="shared" si="49"/>
        <v>4195.2870513166654</v>
      </c>
      <c r="BA188" s="5">
        <f t="shared" si="17"/>
        <v>1383.9253376799043</v>
      </c>
      <c r="BB188" s="35">
        <f t="shared" si="18"/>
        <v>3.6919617928397049E-2</v>
      </c>
      <c r="BC188" s="5">
        <f t="shared" si="19"/>
        <v>2811.3617136367611</v>
      </c>
      <c r="BD188" s="35">
        <f t="shared" si="20"/>
        <v>7.4999999999999997E-2</v>
      </c>
      <c r="BE188" s="5">
        <f t="shared" si="50"/>
        <v>151566.05115579814</v>
      </c>
      <c r="BF188" s="5">
        <f t="shared" si="51"/>
        <v>616171.47923515178</v>
      </c>
      <c r="BG188" s="5">
        <f t="shared" si="21"/>
        <v>448433.94884420192</v>
      </c>
      <c r="BH188" s="5">
        <f t="shared" si="22"/>
        <v>767737.53039094992</v>
      </c>
      <c r="BI188" s="150"/>
      <c r="BJ188" s="2">
        <v>183</v>
      </c>
      <c r="BK188" s="118">
        <v>50406</v>
      </c>
      <c r="BL188" s="5">
        <f t="shared" si="52"/>
        <v>445599.35555270175</v>
      </c>
      <c r="BM188" s="5">
        <f t="shared" si="53"/>
        <v>4093.0576803371496</v>
      </c>
      <c r="BN188" s="5">
        <f t="shared" si="23"/>
        <v>1400.8949072062433</v>
      </c>
      <c r="BO188" s="35">
        <f t="shared" si="24"/>
        <v>3.772612926161803E-2</v>
      </c>
      <c r="BP188" s="5">
        <f t="shared" si="25"/>
        <v>2692.1627731309063</v>
      </c>
      <c r="BQ188" s="35">
        <f t="shared" si="26"/>
        <v>7.2499999999999995E-2</v>
      </c>
      <c r="BR188" s="5">
        <f t="shared" si="54"/>
        <v>155801.53935450493</v>
      </c>
      <c r="BS188" s="5">
        <f t="shared" si="55"/>
        <v>593228.01614719362</v>
      </c>
      <c r="BT188" s="5">
        <f t="shared" si="27"/>
        <v>444198.46064549551</v>
      </c>
      <c r="BU188" s="5">
        <f t="shared" si="28"/>
        <v>749029.55550169852</v>
      </c>
      <c r="BV188" s="150"/>
      <c r="BW188" s="2">
        <v>183</v>
      </c>
      <c r="BX188" s="118">
        <v>50406</v>
      </c>
      <c r="BY188" s="5">
        <f t="shared" si="56"/>
        <v>441302.71449588303</v>
      </c>
      <c r="BZ188" s="5">
        <f t="shared" si="57"/>
        <v>3991.8149710750954</v>
      </c>
      <c r="CA188" s="5">
        <f t="shared" si="29"/>
        <v>1417.5491365157777</v>
      </c>
      <c r="CB188" s="35">
        <f t="shared" si="30"/>
        <v>3.8546306377519518E-2</v>
      </c>
      <c r="CC188" s="5">
        <f t="shared" si="31"/>
        <v>2574.2658345593177</v>
      </c>
      <c r="CD188" s="35">
        <f t="shared" si="32"/>
        <v>7.0000000000000007E-2</v>
      </c>
      <c r="CE188" s="5">
        <f t="shared" si="58"/>
        <v>160114.83464063285</v>
      </c>
      <c r="CF188" s="5">
        <f t="shared" si="59"/>
        <v>570387.3050661094</v>
      </c>
      <c r="CG188" s="5">
        <f t="shared" si="33"/>
        <v>439885.16535936727</v>
      </c>
      <c r="CH188" s="5">
        <f t="shared" si="34"/>
        <v>730502.13970674225</v>
      </c>
    </row>
    <row r="189" spans="9:86" ht="14.25" customHeight="1">
      <c r="I189" s="150"/>
      <c r="J189" s="2">
        <v>184</v>
      </c>
      <c r="K189" s="118">
        <v>50437</v>
      </c>
      <c r="L189" s="5">
        <f t="shared" si="35"/>
        <v>460666.88500382059</v>
      </c>
      <c r="M189" s="5">
        <f t="shared" si="0"/>
        <v>4507.5996243055524</v>
      </c>
      <c r="N189" s="5">
        <f t="shared" si="1"/>
        <v>1340.5147899042859</v>
      </c>
      <c r="O189" s="35">
        <f t="shared" si="2"/>
        <v>3.4919326746740253E-2</v>
      </c>
      <c r="P189" s="5">
        <f t="shared" si="3"/>
        <v>3167.0848344012666</v>
      </c>
      <c r="Q189" s="35">
        <f t="shared" si="4"/>
        <v>8.2500000000000004E-2</v>
      </c>
      <c r="R189" s="5">
        <f t="shared" si="36"/>
        <v>140673.6297860831</v>
      </c>
      <c r="S189" s="5">
        <f t="shared" si="37"/>
        <v>688724.70108613861</v>
      </c>
      <c r="T189" s="5">
        <f t="shared" si="38"/>
        <v>459326.37021391629</v>
      </c>
      <c r="U189" s="5">
        <f t="shared" si="39"/>
        <v>829398.33087222173</v>
      </c>
      <c r="V189" s="150"/>
      <c r="W189" s="2">
        <v>184</v>
      </c>
      <c r="X189" s="118">
        <v>50437</v>
      </c>
      <c r="Y189" s="5">
        <f t="shared" si="40"/>
        <v>456668.69622618268</v>
      </c>
      <c r="Z189" s="5">
        <f t="shared" si="41"/>
        <v>4402.5874432762648</v>
      </c>
      <c r="AA189" s="5">
        <f t="shared" si="5"/>
        <v>1358.1294684350469</v>
      </c>
      <c r="AB189" s="35">
        <f t="shared" si="6"/>
        <v>3.5687915015634383E-2</v>
      </c>
      <c r="AC189" s="5">
        <f t="shared" si="7"/>
        <v>3044.4579748412179</v>
      </c>
      <c r="AD189" s="35">
        <f t="shared" si="8"/>
        <v>0.08</v>
      </c>
      <c r="AE189" s="5">
        <f t="shared" si="42"/>
        <v>144689.43324225198</v>
      </c>
      <c r="AF189" s="5">
        <f t="shared" si="43"/>
        <v>665386.65632058121</v>
      </c>
      <c r="AG189" s="5">
        <f t="shared" si="9"/>
        <v>455310.56675774761</v>
      </c>
      <c r="AH189" s="5">
        <f t="shared" si="10"/>
        <v>810076.08956283319</v>
      </c>
      <c r="AI189" s="150"/>
      <c r="AJ189" s="2">
        <v>184</v>
      </c>
      <c r="AK189" s="118">
        <v>50437</v>
      </c>
      <c r="AL189" s="5">
        <f t="shared" si="44"/>
        <v>452590.89429340325</v>
      </c>
      <c r="AM189" s="5">
        <f t="shared" si="45"/>
        <v>4298.4734733542682</v>
      </c>
      <c r="AN189" s="5">
        <f t="shared" si="11"/>
        <v>1375.490614376039</v>
      </c>
      <c r="AO189" s="35">
        <f t="shared" si="12"/>
        <v>3.6469773432543075E-2</v>
      </c>
      <c r="AP189" s="5">
        <f t="shared" si="13"/>
        <v>2922.9828589782292</v>
      </c>
      <c r="AQ189" s="35">
        <f t="shared" si="14"/>
        <v>7.7499999999999999E-2</v>
      </c>
      <c r="AR189" s="5">
        <f t="shared" si="46"/>
        <v>148784.59632097257</v>
      </c>
      <c r="AS189" s="5">
        <f t="shared" si="47"/>
        <v>642134.52277621313</v>
      </c>
      <c r="AT189" s="5">
        <f t="shared" si="15"/>
        <v>451215.40367902722</v>
      </c>
      <c r="AU189" s="5">
        <f t="shared" si="16"/>
        <v>790919.11909718567</v>
      </c>
      <c r="AV189" s="150"/>
      <c r="AW189" s="2">
        <v>184</v>
      </c>
      <c r="AX189" s="118">
        <v>50437</v>
      </c>
      <c r="AY189" s="5">
        <f t="shared" si="48"/>
        <v>448433.94884420192</v>
      </c>
      <c r="AZ189" s="5">
        <f t="shared" si="49"/>
        <v>4195.2870513166654</v>
      </c>
      <c r="BA189" s="5">
        <f t="shared" si="17"/>
        <v>1392.5748710404037</v>
      </c>
      <c r="BB189" s="35">
        <f t="shared" si="18"/>
        <v>3.7265016387710334E-2</v>
      </c>
      <c r="BC189" s="5">
        <f t="shared" si="19"/>
        <v>2802.7121802762617</v>
      </c>
      <c r="BD189" s="35">
        <f t="shared" si="20"/>
        <v>7.4999999999999997E-2</v>
      </c>
      <c r="BE189" s="5">
        <f t="shared" si="50"/>
        <v>152958.62602683855</v>
      </c>
      <c r="BF189" s="5">
        <f t="shared" si="51"/>
        <v>618974.19141542807</v>
      </c>
      <c r="BG189" s="5">
        <f t="shared" si="21"/>
        <v>447041.37397316151</v>
      </c>
      <c r="BH189" s="5">
        <f t="shared" si="22"/>
        <v>771932.81744226662</v>
      </c>
      <c r="BI189" s="150"/>
      <c r="BJ189" s="2">
        <v>184</v>
      </c>
      <c r="BK189" s="118">
        <v>50437</v>
      </c>
      <c r="BL189" s="5">
        <f t="shared" si="52"/>
        <v>444198.46064549551</v>
      </c>
      <c r="BM189" s="5">
        <f t="shared" si="53"/>
        <v>4093.0576803371496</v>
      </c>
      <c r="BN189" s="5">
        <f t="shared" si="23"/>
        <v>1409.3586472706143</v>
      </c>
      <c r="BO189" s="35">
        <f t="shared" si="24"/>
        <v>3.8073755912325612E-2</v>
      </c>
      <c r="BP189" s="5">
        <f t="shared" si="25"/>
        <v>2683.6990330665353</v>
      </c>
      <c r="BQ189" s="35">
        <f t="shared" si="26"/>
        <v>7.2499999999999995E-2</v>
      </c>
      <c r="BR189" s="5">
        <f t="shared" si="54"/>
        <v>157210.89800177555</v>
      </c>
      <c r="BS189" s="5">
        <f t="shared" si="55"/>
        <v>595911.71518026013</v>
      </c>
      <c r="BT189" s="5">
        <f t="shared" si="27"/>
        <v>442789.10199822491</v>
      </c>
      <c r="BU189" s="5">
        <f t="shared" si="28"/>
        <v>753122.61318203574</v>
      </c>
      <c r="BV189" s="150"/>
      <c r="BW189" s="2">
        <v>184</v>
      </c>
      <c r="BX189" s="118">
        <v>50437</v>
      </c>
      <c r="BY189" s="5">
        <f t="shared" si="56"/>
        <v>439885.16535936727</v>
      </c>
      <c r="BZ189" s="5">
        <f t="shared" si="57"/>
        <v>3991.8149710750954</v>
      </c>
      <c r="CA189" s="5">
        <f t="shared" si="29"/>
        <v>1425.8181731454529</v>
      </c>
      <c r="CB189" s="35">
        <f t="shared" si="30"/>
        <v>3.8896101585438665E-2</v>
      </c>
      <c r="CC189" s="5">
        <f t="shared" si="31"/>
        <v>2565.9967979296425</v>
      </c>
      <c r="CD189" s="35">
        <f t="shared" si="32"/>
        <v>7.0000000000000007E-2</v>
      </c>
      <c r="CE189" s="5">
        <f t="shared" si="58"/>
        <v>161540.65281377829</v>
      </c>
      <c r="CF189" s="5">
        <f t="shared" si="59"/>
        <v>572953.30186403904</v>
      </c>
      <c r="CG189" s="5">
        <f t="shared" si="33"/>
        <v>438459.3471862218</v>
      </c>
      <c r="CH189" s="5">
        <f t="shared" si="34"/>
        <v>734493.9546778173</v>
      </c>
    </row>
    <row r="190" spans="9:86" ht="14.25" customHeight="1">
      <c r="I190" s="150"/>
      <c r="J190" s="2">
        <v>185</v>
      </c>
      <c r="K190" s="118">
        <v>50465</v>
      </c>
      <c r="L190" s="5">
        <f t="shared" si="35"/>
        <v>459326.37021391629</v>
      </c>
      <c r="M190" s="5">
        <f t="shared" si="0"/>
        <v>4507.5996243055524</v>
      </c>
      <c r="N190" s="5">
        <f t="shared" si="1"/>
        <v>1349.7308290848778</v>
      </c>
      <c r="O190" s="35">
        <f t="shared" si="2"/>
        <v>3.5262007581832094E-2</v>
      </c>
      <c r="P190" s="5">
        <f t="shared" si="3"/>
        <v>3157.8687952206747</v>
      </c>
      <c r="Q190" s="35">
        <f t="shared" si="4"/>
        <v>8.2500000000000004E-2</v>
      </c>
      <c r="R190" s="5">
        <f t="shared" si="36"/>
        <v>142023.36061516797</v>
      </c>
      <c r="S190" s="5">
        <f t="shared" si="37"/>
        <v>691882.56988135923</v>
      </c>
      <c r="T190" s="5">
        <f t="shared" si="38"/>
        <v>457976.63938483142</v>
      </c>
      <c r="U190" s="5">
        <f t="shared" si="39"/>
        <v>833905.93049652723</v>
      </c>
      <c r="V190" s="150"/>
      <c r="W190" s="2">
        <v>185</v>
      </c>
      <c r="X190" s="118">
        <v>50465</v>
      </c>
      <c r="Y190" s="5">
        <f t="shared" si="40"/>
        <v>455310.56675774761</v>
      </c>
      <c r="Z190" s="5">
        <f t="shared" si="41"/>
        <v>4402.5874432762648</v>
      </c>
      <c r="AA190" s="5">
        <f t="shared" si="5"/>
        <v>1367.1836648912804</v>
      </c>
      <c r="AB190" s="35">
        <f t="shared" si="6"/>
        <v>3.6032996324955588E-2</v>
      </c>
      <c r="AC190" s="5">
        <f t="shared" si="7"/>
        <v>3035.4037783849844</v>
      </c>
      <c r="AD190" s="35">
        <f t="shared" si="8"/>
        <v>0.08</v>
      </c>
      <c r="AE190" s="5">
        <f t="shared" si="42"/>
        <v>146056.61690714327</v>
      </c>
      <c r="AF190" s="5">
        <f t="shared" si="43"/>
        <v>668422.06009896623</v>
      </c>
      <c r="AG190" s="5">
        <f t="shared" si="9"/>
        <v>453943.38309285633</v>
      </c>
      <c r="AH190" s="5">
        <f t="shared" si="10"/>
        <v>814478.6770061095</v>
      </c>
      <c r="AI190" s="150"/>
      <c r="AJ190" s="2">
        <v>185</v>
      </c>
      <c r="AK190" s="118">
        <v>50465</v>
      </c>
      <c r="AL190" s="5">
        <f t="shared" si="44"/>
        <v>451215.40367902722</v>
      </c>
      <c r="AM190" s="5">
        <f t="shared" si="45"/>
        <v>4298.4734733542682</v>
      </c>
      <c r="AN190" s="5">
        <f t="shared" si="11"/>
        <v>1384.3739912605506</v>
      </c>
      <c r="AO190" s="35">
        <f t="shared" si="12"/>
        <v>3.6817200298737862E-2</v>
      </c>
      <c r="AP190" s="5">
        <f t="shared" si="13"/>
        <v>2914.0994820937176</v>
      </c>
      <c r="AQ190" s="35">
        <f t="shared" si="14"/>
        <v>7.7499999999999999E-2</v>
      </c>
      <c r="AR190" s="5">
        <f t="shared" si="46"/>
        <v>150168.97031223311</v>
      </c>
      <c r="AS190" s="5">
        <f t="shared" si="47"/>
        <v>645048.62225830683</v>
      </c>
      <c r="AT190" s="5">
        <f t="shared" si="15"/>
        <v>449831.02968776668</v>
      </c>
      <c r="AU190" s="5">
        <f t="shared" si="16"/>
        <v>795217.59257053991</v>
      </c>
      <c r="AV190" s="150"/>
      <c r="AW190" s="2">
        <v>185</v>
      </c>
      <c r="AX190" s="118">
        <v>50465</v>
      </c>
      <c r="AY190" s="5">
        <f t="shared" si="48"/>
        <v>447041.37397316151</v>
      </c>
      <c r="AZ190" s="5">
        <f t="shared" si="49"/>
        <v>4195.2870513166654</v>
      </c>
      <c r="BA190" s="5">
        <f t="shared" si="17"/>
        <v>1401.2784639844062</v>
      </c>
      <c r="BB190" s="35">
        <f t="shared" si="18"/>
        <v>3.7614732207812147E-2</v>
      </c>
      <c r="BC190" s="5">
        <f t="shared" si="19"/>
        <v>2794.0085873322591</v>
      </c>
      <c r="BD190" s="35">
        <f t="shared" si="20"/>
        <v>7.4999999999999997E-2</v>
      </c>
      <c r="BE190" s="5">
        <f t="shared" si="50"/>
        <v>154359.90449082296</v>
      </c>
      <c r="BF190" s="5">
        <f t="shared" si="51"/>
        <v>621768.20000276028</v>
      </c>
      <c r="BG190" s="5">
        <f t="shared" si="21"/>
        <v>445640.09550917707</v>
      </c>
      <c r="BH190" s="5">
        <f t="shared" si="22"/>
        <v>776128.1044935832</v>
      </c>
      <c r="BI190" s="150"/>
      <c r="BJ190" s="2">
        <v>185</v>
      </c>
      <c r="BK190" s="118">
        <v>50465</v>
      </c>
      <c r="BL190" s="5">
        <f t="shared" si="52"/>
        <v>442789.10199822491</v>
      </c>
      <c r="BM190" s="5">
        <f t="shared" si="53"/>
        <v>4093.0576803371496</v>
      </c>
      <c r="BN190" s="5">
        <f t="shared" si="23"/>
        <v>1417.8735224312077</v>
      </c>
      <c r="BO190" s="35">
        <f t="shared" si="24"/>
        <v>3.8425702422194438E-2</v>
      </c>
      <c r="BP190" s="5">
        <f t="shared" si="25"/>
        <v>2675.1841579059419</v>
      </c>
      <c r="BQ190" s="35">
        <f t="shared" si="26"/>
        <v>7.2499999999999981E-2</v>
      </c>
      <c r="BR190" s="5">
        <f t="shared" si="54"/>
        <v>158628.77152420676</v>
      </c>
      <c r="BS190" s="5">
        <f t="shared" si="55"/>
        <v>598586.89933816611</v>
      </c>
      <c r="BT190" s="5">
        <f t="shared" si="27"/>
        <v>441371.22847579373</v>
      </c>
      <c r="BU190" s="5">
        <f t="shared" si="28"/>
        <v>757215.67086237285</v>
      </c>
      <c r="BV190" s="150"/>
      <c r="BW190" s="2">
        <v>185</v>
      </c>
      <c r="BX190" s="118">
        <v>50465</v>
      </c>
      <c r="BY190" s="5">
        <f t="shared" si="56"/>
        <v>438459.3471862218</v>
      </c>
      <c r="BZ190" s="5">
        <f t="shared" si="57"/>
        <v>3991.8149710750954</v>
      </c>
      <c r="CA190" s="5">
        <f t="shared" si="29"/>
        <v>1434.1354458221349</v>
      </c>
      <c r="CB190" s="35">
        <f t="shared" si="30"/>
        <v>3.9250218886441875E-2</v>
      </c>
      <c r="CC190" s="5">
        <f t="shared" si="31"/>
        <v>2557.6795252529605</v>
      </c>
      <c r="CD190" s="35">
        <f t="shared" si="32"/>
        <v>7.0000000000000007E-2</v>
      </c>
      <c r="CE190" s="5">
        <f t="shared" si="58"/>
        <v>162974.78825960043</v>
      </c>
      <c r="CF190" s="5">
        <f t="shared" si="59"/>
        <v>575510.98138929205</v>
      </c>
      <c r="CG190" s="5">
        <f t="shared" si="33"/>
        <v>437025.21174039965</v>
      </c>
      <c r="CH190" s="5">
        <f t="shared" si="34"/>
        <v>738485.76964889246</v>
      </c>
    </row>
    <row r="191" spans="9:86" ht="14.25" customHeight="1">
      <c r="I191" s="150"/>
      <c r="J191" s="2">
        <v>186</v>
      </c>
      <c r="K191" s="118">
        <v>50496</v>
      </c>
      <c r="L191" s="5">
        <f t="shared" si="35"/>
        <v>457976.63938483142</v>
      </c>
      <c r="M191" s="5">
        <f t="shared" si="0"/>
        <v>4507.5996243055524</v>
      </c>
      <c r="N191" s="5">
        <f t="shared" si="1"/>
        <v>1359.0102285348362</v>
      </c>
      <c r="O191" s="35">
        <f t="shared" si="2"/>
        <v>3.5609071162065423E-2</v>
      </c>
      <c r="P191" s="5">
        <f t="shared" si="3"/>
        <v>3148.5893957707162</v>
      </c>
      <c r="Q191" s="35">
        <f t="shared" si="4"/>
        <v>8.2500000000000018E-2</v>
      </c>
      <c r="R191" s="5">
        <f t="shared" si="36"/>
        <v>143382.37084370281</v>
      </c>
      <c r="S191" s="5">
        <f t="shared" si="37"/>
        <v>695031.15927712992</v>
      </c>
      <c r="T191" s="5">
        <f t="shared" si="38"/>
        <v>456617.62915629661</v>
      </c>
      <c r="U191" s="5">
        <f t="shared" si="39"/>
        <v>838413.53012083273</v>
      </c>
      <c r="V191" s="150"/>
      <c r="W191" s="2">
        <v>186</v>
      </c>
      <c r="X191" s="118">
        <v>50496</v>
      </c>
      <c r="Y191" s="5">
        <f t="shared" si="40"/>
        <v>453943.38309285633</v>
      </c>
      <c r="Z191" s="5">
        <f t="shared" si="41"/>
        <v>4402.5874432762648</v>
      </c>
      <c r="AA191" s="5">
        <f t="shared" si="5"/>
        <v>1376.2982226572226</v>
      </c>
      <c r="AB191" s="35">
        <f t="shared" si="6"/>
        <v>3.6382463732285153E-2</v>
      </c>
      <c r="AC191" s="5">
        <f t="shared" si="7"/>
        <v>3026.2892206190422</v>
      </c>
      <c r="AD191" s="35">
        <f t="shared" si="8"/>
        <v>0.08</v>
      </c>
      <c r="AE191" s="5">
        <f t="shared" si="42"/>
        <v>147432.9151298005</v>
      </c>
      <c r="AF191" s="5">
        <f t="shared" si="43"/>
        <v>671448.34931958525</v>
      </c>
      <c r="AG191" s="5">
        <f t="shared" si="9"/>
        <v>452567.08487019909</v>
      </c>
      <c r="AH191" s="5">
        <f t="shared" si="10"/>
        <v>818881.26444938569</v>
      </c>
      <c r="AI191" s="150"/>
      <c r="AJ191" s="2">
        <v>186</v>
      </c>
      <c r="AK191" s="118">
        <v>50496</v>
      </c>
      <c r="AL191" s="5">
        <f t="shared" si="44"/>
        <v>449831.02968776668</v>
      </c>
      <c r="AM191" s="5">
        <f t="shared" si="45"/>
        <v>4298.4734733542682</v>
      </c>
      <c r="AN191" s="5">
        <f t="shared" si="11"/>
        <v>1393.3147399541085</v>
      </c>
      <c r="AO191" s="35">
        <f t="shared" si="12"/>
        <v>3.7169016310534889E-2</v>
      </c>
      <c r="AP191" s="5">
        <f t="shared" si="13"/>
        <v>2905.1587334001597</v>
      </c>
      <c r="AQ191" s="35">
        <f t="shared" si="14"/>
        <v>7.7499999999999999E-2</v>
      </c>
      <c r="AR191" s="5">
        <f t="shared" si="46"/>
        <v>151562.28505218722</v>
      </c>
      <c r="AS191" s="5">
        <f t="shared" si="47"/>
        <v>647953.780991707</v>
      </c>
      <c r="AT191" s="5">
        <f t="shared" si="15"/>
        <v>448437.71494781255</v>
      </c>
      <c r="AU191" s="5">
        <f t="shared" si="16"/>
        <v>799516.06604389427</v>
      </c>
      <c r="AV191" s="150"/>
      <c r="AW191" s="2">
        <v>186</v>
      </c>
      <c r="AX191" s="118">
        <v>50496</v>
      </c>
      <c r="AY191" s="5">
        <f t="shared" si="48"/>
        <v>445640.09550917707</v>
      </c>
      <c r="AZ191" s="5">
        <f t="shared" si="49"/>
        <v>4195.2870513166654</v>
      </c>
      <c r="BA191" s="5">
        <f t="shared" si="17"/>
        <v>1410.0364543843089</v>
      </c>
      <c r="BB191" s="35">
        <f t="shared" si="18"/>
        <v>3.7968839929627164E-2</v>
      </c>
      <c r="BC191" s="5">
        <f t="shared" si="19"/>
        <v>2785.2505969323565</v>
      </c>
      <c r="BD191" s="35">
        <f t="shared" si="20"/>
        <v>7.4999999999999997E-2</v>
      </c>
      <c r="BE191" s="5">
        <f t="shared" si="50"/>
        <v>155769.94094520726</v>
      </c>
      <c r="BF191" s="5">
        <f t="shared" si="51"/>
        <v>624553.45059969265</v>
      </c>
      <c r="BG191" s="5">
        <f t="shared" si="21"/>
        <v>444230.05905479274</v>
      </c>
      <c r="BH191" s="5">
        <f t="shared" si="22"/>
        <v>780323.3915448999</v>
      </c>
      <c r="BI191" s="150"/>
      <c r="BJ191" s="2">
        <v>186</v>
      </c>
      <c r="BK191" s="118">
        <v>50496</v>
      </c>
      <c r="BL191" s="5">
        <f t="shared" si="52"/>
        <v>441371.22847579373</v>
      </c>
      <c r="BM191" s="5">
        <f t="shared" si="53"/>
        <v>4093.0576803371496</v>
      </c>
      <c r="BN191" s="5">
        <f t="shared" si="23"/>
        <v>1426.4398416292292</v>
      </c>
      <c r="BO191" s="35">
        <f t="shared" si="24"/>
        <v>3.8782043312298772E-2</v>
      </c>
      <c r="BP191" s="5">
        <f t="shared" si="25"/>
        <v>2666.6178387079203</v>
      </c>
      <c r="BQ191" s="35">
        <f t="shared" si="26"/>
        <v>7.2499999999999995E-2</v>
      </c>
      <c r="BR191" s="5">
        <f t="shared" si="54"/>
        <v>160055.211365836</v>
      </c>
      <c r="BS191" s="5">
        <f t="shared" si="55"/>
        <v>601253.51717687398</v>
      </c>
      <c r="BT191" s="5">
        <f t="shared" si="27"/>
        <v>439944.78863416449</v>
      </c>
      <c r="BU191" s="5">
        <f t="shared" si="28"/>
        <v>761308.72854270996</v>
      </c>
      <c r="BV191" s="150"/>
      <c r="BW191" s="2">
        <v>186</v>
      </c>
      <c r="BX191" s="118">
        <v>50496</v>
      </c>
      <c r="BY191" s="5">
        <f t="shared" si="56"/>
        <v>437025.21174039965</v>
      </c>
      <c r="BZ191" s="5">
        <f t="shared" si="57"/>
        <v>3991.8149710750954</v>
      </c>
      <c r="CA191" s="5">
        <f t="shared" si="29"/>
        <v>1442.501235922764</v>
      </c>
      <c r="CB191" s="35">
        <f t="shared" si="30"/>
        <v>3.9608732782573673E-2</v>
      </c>
      <c r="CC191" s="5">
        <f t="shared" si="31"/>
        <v>2549.3137351523314</v>
      </c>
      <c r="CD191" s="35">
        <f t="shared" si="32"/>
        <v>7.0000000000000007E-2</v>
      </c>
      <c r="CE191" s="5">
        <f t="shared" si="58"/>
        <v>164417.2894955232</v>
      </c>
      <c r="CF191" s="5">
        <f t="shared" si="59"/>
        <v>578060.29512444441</v>
      </c>
      <c r="CG191" s="5">
        <f t="shared" si="33"/>
        <v>435582.71050447691</v>
      </c>
      <c r="CH191" s="5">
        <f t="shared" si="34"/>
        <v>742477.58461996762</v>
      </c>
    </row>
    <row r="192" spans="9:86" ht="14.25" customHeight="1">
      <c r="I192" s="150"/>
      <c r="J192" s="2">
        <v>187</v>
      </c>
      <c r="K192" s="118">
        <v>50526</v>
      </c>
      <c r="L192" s="5">
        <f t="shared" si="35"/>
        <v>456617.62915629661</v>
      </c>
      <c r="M192" s="5">
        <f t="shared" si="0"/>
        <v>4507.5996243055524</v>
      </c>
      <c r="N192" s="5">
        <f t="shared" si="1"/>
        <v>1368.3534238560133</v>
      </c>
      <c r="O192" s="35">
        <f t="shared" si="2"/>
        <v>3.596059380495719E-2</v>
      </c>
      <c r="P192" s="5">
        <f t="shared" si="3"/>
        <v>3139.2462004495392</v>
      </c>
      <c r="Q192" s="35">
        <f t="shared" si="4"/>
        <v>8.2500000000000004E-2</v>
      </c>
      <c r="R192" s="5">
        <f t="shared" si="36"/>
        <v>144750.72426755883</v>
      </c>
      <c r="S192" s="5">
        <f t="shared" si="37"/>
        <v>698170.40547757945</v>
      </c>
      <c r="T192" s="5">
        <f t="shared" si="38"/>
        <v>455249.27573244058</v>
      </c>
      <c r="U192" s="5">
        <f t="shared" si="39"/>
        <v>842921.12974513834</v>
      </c>
      <c r="V192" s="150"/>
      <c r="W192" s="2">
        <v>187</v>
      </c>
      <c r="X192" s="118">
        <v>50526</v>
      </c>
      <c r="Y192" s="5">
        <f t="shared" si="40"/>
        <v>452567.08487019909</v>
      </c>
      <c r="Z192" s="5">
        <f t="shared" si="41"/>
        <v>4402.5874432762648</v>
      </c>
      <c r="AA192" s="5">
        <f t="shared" si="5"/>
        <v>1385.4735441416042</v>
      </c>
      <c r="AB192" s="35">
        <f t="shared" si="6"/>
        <v>3.6736393532613335E-2</v>
      </c>
      <c r="AC192" s="5">
        <f t="shared" si="7"/>
        <v>3017.1138991346606</v>
      </c>
      <c r="AD192" s="35">
        <f t="shared" si="8"/>
        <v>0.08</v>
      </c>
      <c r="AE192" s="5">
        <f t="shared" si="42"/>
        <v>148818.3886739421</v>
      </c>
      <c r="AF192" s="5">
        <f t="shared" si="43"/>
        <v>674465.46321871993</v>
      </c>
      <c r="AG192" s="5">
        <f t="shared" si="9"/>
        <v>451181.61132605746</v>
      </c>
      <c r="AH192" s="5">
        <f t="shared" si="10"/>
        <v>823283.851892662</v>
      </c>
      <c r="AI192" s="150"/>
      <c r="AJ192" s="2">
        <v>187</v>
      </c>
      <c r="AK192" s="118">
        <v>50526</v>
      </c>
      <c r="AL192" s="5">
        <f t="shared" si="44"/>
        <v>448437.71494781255</v>
      </c>
      <c r="AM192" s="5">
        <f t="shared" si="45"/>
        <v>4298.4734733542682</v>
      </c>
      <c r="AN192" s="5">
        <f t="shared" si="11"/>
        <v>1402.3132309829789</v>
      </c>
      <c r="AO192" s="35">
        <f t="shared" si="12"/>
        <v>3.7525297741190428E-2</v>
      </c>
      <c r="AP192" s="5">
        <f t="shared" si="13"/>
        <v>2896.1602423712893</v>
      </c>
      <c r="AQ192" s="35">
        <f t="shared" si="14"/>
        <v>7.7499999999999999E-2</v>
      </c>
      <c r="AR192" s="5">
        <f t="shared" si="46"/>
        <v>152964.5982831702</v>
      </c>
      <c r="AS192" s="5">
        <f t="shared" si="47"/>
        <v>650849.94123407826</v>
      </c>
      <c r="AT192" s="5">
        <f t="shared" si="15"/>
        <v>447035.40171682957</v>
      </c>
      <c r="AU192" s="5">
        <f t="shared" si="16"/>
        <v>803814.53951724852</v>
      </c>
      <c r="AV192" s="150"/>
      <c r="AW192" s="2">
        <v>187</v>
      </c>
      <c r="AX192" s="118">
        <v>50526</v>
      </c>
      <c r="AY192" s="5">
        <f t="shared" si="48"/>
        <v>444230.05905479274</v>
      </c>
      <c r="AZ192" s="5">
        <f t="shared" si="49"/>
        <v>4195.2870513166654</v>
      </c>
      <c r="BA192" s="5">
        <f t="shared" si="17"/>
        <v>1418.8491822242108</v>
      </c>
      <c r="BB192" s="35">
        <f t="shared" si="18"/>
        <v>3.8327415805490248E-2</v>
      </c>
      <c r="BC192" s="5">
        <f t="shared" si="19"/>
        <v>2776.4378690924545</v>
      </c>
      <c r="BD192" s="35">
        <f t="shared" si="20"/>
        <v>7.4999999999999997E-2</v>
      </c>
      <c r="BE192" s="5">
        <f t="shared" si="50"/>
        <v>157188.79012743148</v>
      </c>
      <c r="BF192" s="5">
        <f t="shared" si="51"/>
        <v>627329.8884687851</v>
      </c>
      <c r="BG192" s="5">
        <f t="shared" si="21"/>
        <v>442811.20987256855</v>
      </c>
      <c r="BH192" s="5">
        <f t="shared" si="22"/>
        <v>784518.6785962166</v>
      </c>
      <c r="BI192" s="150"/>
      <c r="BJ192" s="2">
        <v>187</v>
      </c>
      <c r="BK192" s="118">
        <v>50526</v>
      </c>
      <c r="BL192" s="5">
        <f t="shared" si="52"/>
        <v>439944.78863416449</v>
      </c>
      <c r="BM192" s="5">
        <f t="shared" si="53"/>
        <v>4093.0576803371496</v>
      </c>
      <c r="BN192" s="5">
        <f t="shared" si="23"/>
        <v>1435.0579156724057</v>
      </c>
      <c r="BO192" s="35">
        <f t="shared" si="24"/>
        <v>3.9142854814877046E-2</v>
      </c>
      <c r="BP192" s="5">
        <f t="shared" si="25"/>
        <v>2657.9997646647439</v>
      </c>
      <c r="BQ192" s="35">
        <f t="shared" si="26"/>
        <v>7.2499999999999995E-2</v>
      </c>
      <c r="BR192" s="5">
        <f t="shared" si="54"/>
        <v>161490.2692815084</v>
      </c>
      <c r="BS192" s="5">
        <f t="shared" si="55"/>
        <v>603911.51694153878</v>
      </c>
      <c r="BT192" s="5">
        <f t="shared" si="27"/>
        <v>438509.73071849206</v>
      </c>
      <c r="BU192" s="5">
        <f t="shared" si="28"/>
        <v>765401.78622304718</v>
      </c>
      <c r="BV192" s="150"/>
      <c r="BW192" s="2">
        <v>187</v>
      </c>
      <c r="BX192" s="118">
        <v>50526</v>
      </c>
      <c r="BY192" s="5">
        <f t="shared" si="56"/>
        <v>435582.71050447691</v>
      </c>
      <c r="BZ192" s="5">
        <f t="shared" si="57"/>
        <v>3991.8149710750954</v>
      </c>
      <c r="CA192" s="5">
        <f t="shared" si="29"/>
        <v>1450.9158264656467</v>
      </c>
      <c r="CB192" s="35">
        <f t="shared" si="30"/>
        <v>3.9971719486806424E-2</v>
      </c>
      <c r="CC192" s="5">
        <f t="shared" si="31"/>
        <v>2540.8991446094487</v>
      </c>
      <c r="CD192" s="35">
        <f t="shared" si="32"/>
        <v>7.0000000000000007E-2</v>
      </c>
      <c r="CE192" s="5">
        <f t="shared" si="58"/>
        <v>165868.20532198885</v>
      </c>
      <c r="CF192" s="5">
        <f t="shared" si="59"/>
        <v>580601.19426905387</v>
      </c>
      <c r="CG192" s="5">
        <f t="shared" si="33"/>
        <v>434131.79467801127</v>
      </c>
      <c r="CH192" s="5">
        <f t="shared" si="34"/>
        <v>746469.39959104266</v>
      </c>
    </row>
    <row r="193" spans="9:86" ht="14.25" customHeight="1">
      <c r="I193" s="150"/>
      <c r="J193" s="2">
        <v>188</v>
      </c>
      <c r="K193" s="118">
        <v>50557</v>
      </c>
      <c r="L193" s="5">
        <f t="shared" si="35"/>
        <v>455249.27573244058</v>
      </c>
      <c r="M193" s="5">
        <f t="shared" si="0"/>
        <v>4507.5996243055524</v>
      </c>
      <c r="N193" s="5">
        <f t="shared" si="1"/>
        <v>1377.7608536450234</v>
      </c>
      <c r="O193" s="35">
        <f t="shared" si="2"/>
        <v>3.6316653589707509E-2</v>
      </c>
      <c r="P193" s="5">
        <f t="shared" si="3"/>
        <v>3129.838770660529</v>
      </c>
      <c r="Q193" s="35">
        <f t="shared" si="4"/>
        <v>8.2500000000000004E-2</v>
      </c>
      <c r="R193" s="5">
        <f t="shared" si="36"/>
        <v>146128.48512120385</v>
      </c>
      <c r="S193" s="5">
        <f t="shared" si="37"/>
        <v>701300.24424824002</v>
      </c>
      <c r="T193" s="5">
        <f t="shared" si="38"/>
        <v>453871.51487879554</v>
      </c>
      <c r="U193" s="5">
        <f t="shared" si="39"/>
        <v>847428.72936944384</v>
      </c>
      <c r="V193" s="150"/>
      <c r="W193" s="2">
        <v>188</v>
      </c>
      <c r="X193" s="118">
        <v>50557</v>
      </c>
      <c r="Y193" s="5">
        <f t="shared" si="40"/>
        <v>451181.61132605746</v>
      </c>
      <c r="Z193" s="5">
        <f t="shared" si="41"/>
        <v>4402.5874432762648</v>
      </c>
      <c r="AA193" s="5">
        <f t="shared" si="5"/>
        <v>1394.7100344358814</v>
      </c>
      <c r="AB193" s="35">
        <f t="shared" si="6"/>
        <v>3.7094863782326265E-2</v>
      </c>
      <c r="AC193" s="5">
        <f t="shared" si="7"/>
        <v>3007.8774088403834</v>
      </c>
      <c r="AD193" s="35">
        <f t="shared" si="8"/>
        <v>0.08</v>
      </c>
      <c r="AE193" s="5">
        <f t="shared" si="42"/>
        <v>150213.09870837798</v>
      </c>
      <c r="AF193" s="5">
        <f t="shared" si="43"/>
        <v>677473.34062756028</v>
      </c>
      <c r="AG193" s="5">
        <f t="shared" si="9"/>
        <v>449786.90129162156</v>
      </c>
      <c r="AH193" s="5">
        <f t="shared" si="10"/>
        <v>827686.43933593831</v>
      </c>
      <c r="AI193" s="150"/>
      <c r="AJ193" s="2">
        <v>188</v>
      </c>
      <c r="AK193" s="118">
        <v>50557</v>
      </c>
      <c r="AL193" s="5">
        <f t="shared" si="44"/>
        <v>447035.40171682957</v>
      </c>
      <c r="AM193" s="5">
        <f t="shared" si="45"/>
        <v>4298.4734733542682</v>
      </c>
      <c r="AN193" s="5">
        <f t="shared" si="11"/>
        <v>1411.3698372664107</v>
      </c>
      <c r="AO193" s="35">
        <f t="shared" si="12"/>
        <v>3.7886122625082744E-2</v>
      </c>
      <c r="AP193" s="5">
        <f t="shared" si="13"/>
        <v>2887.1036360878575</v>
      </c>
      <c r="AQ193" s="35">
        <f t="shared" si="14"/>
        <v>7.7499999999999999E-2</v>
      </c>
      <c r="AR193" s="5">
        <f t="shared" si="46"/>
        <v>154375.96812043662</v>
      </c>
      <c r="AS193" s="5">
        <f t="shared" si="47"/>
        <v>653737.04487016611</v>
      </c>
      <c r="AT193" s="5">
        <f t="shared" si="15"/>
        <v>445624.03187956318</v>
      </c>
      <c r="AU193" s="5">
        <f t="shared" si="16"/>
        <v>808113.01299060276</v>
      </c>
      <c r="AV193" s="150"/>
      <c r="AW193" s="2">
        <v>188</v>
      </c>
      <c r="AX193" s="118">
        <v>50557</v>
      </c>
      <c r="AY193" s="5">
        <f t="shared" si="48"/>
        <v>442811.20987256855</v>
      </c>
      <c r="AZ193" s="5">
        <f t="shared" si="49"/>
        <v>4195.2870513166654</v>
      </c>
      <c r="BA193" s="5">
        <f t="shared" si="17"/>
        <v>1427.7169896131122</v>
      </c>
      <c r="BB193" s="35">
        <f t="shared" si="18"/>
        <v>3.8690537848596329E-2</v>
      </c>
      <c r="BC193" s="5">
        <f t="shared" si="19"/>
        <v>2767.5700617035532</v>
      </c>
      <c r="BD193" s="35">
        <f t="shared" si="20"/>
        <v>7.4999999999999997E-2</v>
      </c>
      <c r="BE193" s="5">
        <f t="shared" si="50"/>
        <v>158616.50711704459</v>
      </c>
      <c r="BF193" s="5">
        <f t="shared" si="51"/>
        <v>630097.45853048866</v>
      </c>
      <c r="BG193" s="5">
        <f t="shared" si="21"/>
        <v>441383.49288295541</v>
      </c>
      <c r="BH193" s="5">
        <f t="shared" si="22"/>
        <v>788713.9656475333</v>
      </c>
      <c r="BI193" s="150"/>
      <c r="BJ193" s="2">
        <v>188</v>
      </c>
      <c r="BK193" s="118">
        <v>50557</v>
      </c>
      <c r="BL193" s="5">
        <f t="shared" si="52"/>
        <v>438509.73071849206</v>
      </c>
      <c r="BM193" s="5">
        <f t="shared" si="53"/>
        <v>4093.0576803371496</v>
      </c>
      <c r="BN193" s="5">
        <f t="shared" si="23"/>
        <v>1443.7280572462601</v>
      </c>
      <c r="BO193" s="35">
        <f t="shared" si="24"/>
        <v>3.9508214922776702E-2</v>
      </c>
      <c r="BP193" s="5">
        <f t="shared" si="25"/>
        <v>2649.3296230908895</v>
      </c>
      <c r="BQ193" s="35">
        <f t="shared" si="26"/>
        <v>7.2499999999999995E-2</v>
      </c>
      <c r="BR193" s="5">
        <f t="shared" si="54"/>
        <v>162933.99733875465</v>
      </c>
      <c r="BS193" s="5">
        <f t="shared" si="55"/>
        <v>606560.8465646297</v>
      </c>
      <c r="BT193" s="5">
        <f t="shared" si="27"/>
        <v>437066.00266124582</v>
      </c>
      <c r="BU193" s="5">
        <f t="shared" si="28"/>
        <v>769494.8439033844</v>
      </c>
      <c r="BV193" s="150"/>
      <c r="BW193" s="2">
        <v>188</v>
      </c>
      <c r="BX193" s="118">
        <v>50557</v>
      </c>
      <c r="BY193" s="5">
        <f t="shared" si="56"/>
        <v>434131.79467801127</v>
      </c>
      <c r="BZ193" s="5">
        <f t="shared" si="57"/>
        <v>3991.8149710750954</v>
      </c>
      <c r="CA193" s="5">
        <f t="shared" si="29"/>
        <v>1459.3795021200294</v>
      </c>
      <c r="CB193" s="35">
        <f t="shared" si="30"/>
        <v>4.0339256972480302E-2</v>
      </c>
      <c r="CC193" s="5">
        <f t="shared" si="31"/>
        <v>2532.435468955066</v>
      </c>
      <c r="CD193" s="35">
        <f t="shared" si="32"/>
        <v>7.0000000000000007E-2</v>
      </c>
      <c r="CE193" s="5">
        <f t="shared" si="58"/>
        <v>167327.58482410887</v>
      </c>
      <c r="CF193" s="5">
        <f t="shared" si="59"/>
        <v>583133.62973800895</v>
      </c>
      <c r="CG193" s="5">
        <f t="shared" si="33"/>
        <v>432672.41517589125</v>
      </c>
      <c r="CH193" s="5">
        <f t="shared" si="34"/>
        <v>750461.21456211782</v>
      </c>
    </row>
    <row r="194" spans="9:86" ht="14.25" customHeight="1">
      <c r="I194" s="150"/>
      <c r="J194" s="2">
        <v>189</v>
      </c>
      <c r="K194" s="118">
        <v>50587</v>
      </c>
      <c r="L194" s="5">
        <f t="shared" si="35"/>
        <v>453871.51487879554</v>
      </c>
      <c r="M194" s="5">
        <f t="shared" si="0"/>
        <v>4507.5996243055524</v>
      </c>
      <c r="N194" s="5">
        <f t="shared" si="1"/>
        <v>1387.2329595138331</v>
      </c>
      <c r="O194" s="35">
        <f t="shared" si="2"/>
        <v>3.6677330408389816E-2</v>
      </c>
      <c r="P194" s="5">
        <f t="shared" si="3"/>
        <v>3120.3666647917194</v>
      </c>
      <c r="Q194" s="35">
        <f t="shared" si="4"/>
        <v>8.2500000000000004E-2</v>
      </c>
      <c r="R194" s="5">
        <f t="shared" si="36"/>
        <v>147515.71808071769</v>
      </c>
      <c r="S194" s="5">
        <f t="shared" si="37"/>
        <v>704420.61091303173</v>
      </c>
      <c r="T194" s="5">
        <f t="shared" si="38"/>
        <v>452484.2819192817</v>
      </c>
      <c r="U194" s="5">
        <f t="shared" si="39"/>
        <v>851936.32899374946</v>
      </c>
      <c r="V194" s="150"/>
      <c r="W194" s="2">
        <v>189</v>
      </c>
      <c r="X194" s="118">
        <v>50587</v>
      </c>
      <c r="Y194" s="5">
        <f t="shared" si="40"/>
        <v>449786.90129162156</v>
      </c>
      <c r="Z194" s="5">
        <f t="shared" si="41"/>
        <v>4402.5874432762648</v>
      </c>
      <c r="AA194" s="5">
        <f t="shared" si="5"/>
        <v>1404.008101332121</v>
      </c>
      <c r="AB194" s="35">
        <f t="shared" si="6"/>
        <v>3.7457954350391155E-2</v>
      </c>
      <c r="AC194" s="5">
        <f t="shared" si="7"/>
        <v>2998.5793419441438</v>
      </c>
      <c r="AD194" s="35">
        <f t="shared" si="8"/>
        <v>0.08</v>
      </c>
      <c r="AE194" s="5">
        <f t="shared" si="42"/>
        <v>151617.10680971009</v>
      </c>
      <c r="AF194" s="5">
        <f t="shared" si="43"/>
        <v>680471.91996950447</v>
      </c>
      <c r="AG194" s="5">
        <f t="shared" si="9"/>
        <v>448382.89319028944</v>
      </c>
      <c r="AH194" s="5">
        <f t="shared" si="10"/>
        <v>832089.02677921462</v>
      </c>
      <c r="AI194" s="150"/>
      <c r="AJ194" s="2">
        <v>189</v>
      </c>
      <c r="AK194" s="118">
        <v>50587</v>
      </c>
      <c r="AL194" s="5">
        <f t="shared" si="44"/>
        <v>445624.03187956318</v>
      </c>
      <c r="AM194" s="5">
        <f t="shared" si="45"/>
        <v>4298.4734733542682</v>
      </c>
      <c r="AN194" s="5">
        <f t="shared" si="11"/>
        <v>1420.4849341320892</v>
      </c>
      <c r="AO194" s="35">
        <f t="shared" si="12"/>
        <v>3.8251570808892028E-2</v>
      </c>
      <c r="AP194" s="5">
        <f t="shared" si="13"/>
        <v>2877.988539222179</v>
      </c>
      <c r="AQ194" s="35">
        <f t="shared" si="14"/>
        <v>7.7500000000000013E-2</v>
      </c>
      <c r="AR194" s="5">
        <f t="shared" si="46"/>
        <v>155796.4530545687</v>
      </c>
      <c r="AS194" s="5">
        <f t="shared" si="47"/>
        <v>656615.03340938827</v>
      </c>
      <c r="AT194" s="5">
        <f t="shared" si="15"/>
        <v>444203.5469454311</v>
      </c>
      <c r="AU194" s="5">
        <f t="shared" si="16"/>
        <v>812411.486463957</v>
      </c>
      <c r="AV194" s="150"/>
      <c r="AW194" s="2">
        <v>189</v>
      </c>
      <c r="AX194" s="118">
        <v>50587</v>
      </c>
      <c r="AY194" s="5">
        <f t="shared" si="48"/>
        <v>441383.49288295541</v>
      </c>
      <c r="AZ194" s="5">
        <f t="shared" si="49"/>
        <v>4195.2870513166654</v>
      </c>
      <c r="BA194" s="5">
        <f t="shared" si="17"/>
        <v>1436.6402207981942</v>
      </c>
      <c r="BB194" s="35">
        <f t="shared" si="18"/>
        <v>3.9058285884175308E-2</v>
      </c>
      <c r="BC194" s="5">
        <f t="shared" si="19"/>
        <v>2758.6468305184712</v>
      </c>
      <c r="BD194" s="35">
        <f t="shared" si="20"/>
        <v>7.4999999999999997E-2</v>
      </c>
      <c r="BE194" s="5">
        <f t="shared" si="50"/>
        <v>160053.14733784279</v>
      </c>
      <c r="BF194" s="5">
        <f t="shared" si="51"/>
        <v>632856.10536100715</v>
      </c>
      <c r="BG194" s="5">
        <f t="shared" si="21"/>
        <v>439946.85266215721</v>
      </c>
      <c r="BH194" s="5">
        <f t="shared" si="22"/>
        <v>792909.25269884989</v>
      </c>
      <c r="BI194" s="150"/>
      <c r="BJ194" s="2">
        <v>189</v>
      </c>
      <c r="BK194" s="118">
        <v>50587</v>
      </c>
      <c r="BL194" s="5">
        <f t="shared" si="52"/>
        <v>437066.00266124582</v>
      </c>
      <c r="BM194" s="5">
        <f t="shared" si="53"/>
        <v>4093.0576803371496</v>
      </c>
      <c r="BN194" s="5">
        <f t="shared" si="23"/>
        <v>1452.4505809254561</v>
      </c>
      <c r="BO194" s="35">
        <f t="shared" si="24"/>
        <v>3.9878203440624004E-2</v>
      </c>
      <c r="BP194" s="5">
        <f t="shared" si="25"/>
        <v>2640.6070994116935</v>
      </c>
      <c r="BQ194" s="35">
        <f t="shared" si="26"/>
        <v>7.2499999999999995E-2</v>
      </c>
      <c r="BR194" s="5">
        <f t="shared" si="54"/>
        <v>164386.4479196801</v>
      </c>
      <c r="BS194" s="5">
        <f t="shared" si="55"/>
        <v>609201.45366404136</v>
      </c>
      <c r="BT194" s="5">
        <f t="shared" si="27"/>
        <v>435613.55208032037</v>
      </c>
      <c r="BU194" s="5">
        <f t="shared" si="28"/>
        <v>773587.9015837214</v>
      </c>
      <c r="BV194" s="150"/>
      <c r="BW194" s="2">
        <v>189</v>
      </c>
      <c r="BX194" s="118">
        <v>50587</v>
      </c>
      <c r="BY194" s="5">
        <f t="shared" si="56"/>
        <v>432672.41517589125</v>
      </c>
      <c r="BZ194" s="5">
        <f t="shared" si="57"/>
        <v>3991.8149710750954</v>
      </c>
      <c r="CA194" s="5">
        <f t="shared" si="29"/>
        <v>1467.8925492157296</v>
      </c>
      <c r="CB194" s="35">
        <f t="shared" si="30"/>
        <v>4.0711425024467923E-2</v>
      </c>
      <c r="CC194" s="5">
        <f t="shared" si="31"/>
        <v>2523.9224218593658</v>
      </c>
      <c r="CD194" s="35">
        <f t="shared" si="32"/>
        <v>7.0000000000000007E-2</v>
      </c>
      <c r="CE194" s="5">
        <f t="shared" si="58"/>
        <v>168795.4773733246</v>
      </c>
      <c r="CF194" s="5">
        <f t="shared" si="59"/>
        <v>585657.5521598683</v>
      </c>
      <c r="CG194" s="5">
        <f t="shared" si="33"/>
        <v>431204.52262667549</v>
      </c>
      <c r="CH194" s="5">
        <f t="shared" si="34"/>
        <v>754453.02953319286</v>
      </c>
    </row>
    <row r="195" spans="9:86" ht="14.25" customHeight="1">
      <c r="I195" s="150"/>
      <c r="J195" s="2">
        <v>190</v>
      </c>
      <c r="K195" s="118">
        <v>50618</v>
      </c>
      <c r="L195" s="5">
        <f t="shared" si="35"/>
        <v>452484.2819192817</v>
      </c>
      <c r="M195" s="5">
        <f t="shared" si="0"/>
        <v>4507.5996243055524</v>
      </c>
      <c r="N195" s="5">
        <f t="shared" si="1"/>
        <v>1396.7701861104906</v>
      </c>
      <c r="O195" s="35">
        <f t="shared" si="2"/>
        <v>3.7042706018937277E-2</v>
      </c>
      <c r="P195" s="5">
        <f t="shared" si="3"/>
        <v>3110.8294381950618</v>
      </c>
      <c r="Q195" s="35">
        <f t="shared" si="4"/>
        <v>8.2500000000000004E-2</v>
      </c>
      <c r="R195" s="5">
        <f t="shared" si="36"/>
        <v>148912.48826682818</v>
      </c>
      <c r="S195" s="5">
        <f t="shared" si="37"/>
        <v>707531.44035122683</v>
      </c>
      <c r="T195" s="5">
        <f t="shared" si="38"/>
        <v>451087.51173317118</v>
      </c>
      <c r="U195" s="5">
        <f t="shared" si="39"/>
        <v>856443.92861805507</v>
      </c>
      <c r="V195" s="150"/>
      <c r="W195" s="2">
        <v>190</v>
      </c>
      <c r="X195" s="118">
        <v>50618</v>
      </c>
      <c r="Y195" s="5">
        <f t="shared" si="40"/>
        <v>448382.89319028944</v>
      </c>
      <c r="Z195" s="5">
        <f t="shared" si="41"/>
        <v>4402.5874432762648</v>
      </c>
      <c r="AA195" s="5">
        <f t="shared" si="5"/>
        <v>1413.3681553410015</v>
      </c>
      <c r="AB195" s="35">
        <f t="shared" si="6"/>
        <v>3.7825746971337233E-2</v>
      </c>
      <c r="AC195" s="5">
        <f t="shared" si="7"/>
        <v>2989.2192879352633</v>
      </c>
      <c r="AD195" s="35">
        <f t="shared" si="8"/>
        <v>0.08</v>
      </c>
      <c r="AE195" s="5">
        <f t="shared" si="42"/>
        <v>153030.47496505111</v>
      </c>
      <c r="AF195" s="5">
        <f t="shared" si="43"/>
        <v>683461.13925743976</v>
      </c>
      <c r="AG195" s="5">
        <f t="shared" si="9"/>
        <v>446969.52503494843</v>
      </c>
      <c r="AH195" s="5">
        <f t="shared" si="10"/>
        <v>836491.61422249093</v>
      </c>
      <c r="AI195" s="150"/>
      <c r="AJ195" s="2">
        <v>190</v>
      </c>
      <c r="AK195" s="118">
        <v>50618</v>
      </c>
      <c r="AL195" s="5">
        <f t="shared" si="44"/>
        <v>444203.5469454311</v>
      </c>
      <c r="AM195" s="5">
        <f t="shared" si="45"/>
        <v>4298.4734733542682</v>
      </c>
      <c r="AN195" s="5">
        <f t="shared" si="11"/>
        <v>1429.6588993316923</v>
      </c>
      <c r="AO195" s="35">
        <f t="shared" si="12"/>
        <v>3.8621724004576335E-2</v>
      </c>
      <c r="AP195" s="5">
        <f t="shared" si="13"/>
        <v>2868.8145740225759</v>
      </c>
      <c r="AQ195" s="35">
        <f t="shared" si="14"/>
        <v>7.7499999999999999E-2</v>
      </c>
      <c r="AR195" s="5">
        <f t="shared" si="46"/>
        <v>157226.1119539004</v>
      </c>
      <c r="AS195" s="5">
        <f t="shared" si="47"/>
        <v>659483.84798341081</v>
      </c>
      <c r="AT195" s="5">
        <f t="shared" si="15"/>
        <v>442773.8880460994</v>
      </c>
      <c r="AU195" s="5">
        <f t="shared" si="16"/>
        <v>816709.95993731124</v>
      </c>
      <c r="AV195" s="150"/>
      <c r="AW195" s="2">
        <v>190</v>
      </c>
      <c r="AX195" s="118">
        <v>50618</v>
      </c>
      <c r="AY195" s="5">
        <f t="shared" si="48"/>
        <v>439946.85266215721</v>
      </c>
      <c r="AZ195" s="5">
        <f t="shared" si="49"/>
        <v>4195.2870513166654</v>
      </c>
      <c r="BA195" s="5">
        <f t="shared" si="17"/>
        <v>1445.619222178183</v>
      </c>
      <c r="BB195" s="35">
        <f t="shared" si="18"/>
        <v>3.9430741602462571E-2</v>
      </c>
      <c r="BC195" s="5">
        <f t="shared" si="19"/>
        <v>2749.6678291384824</v>
      </c>
      <c r="BD195" s="35">
        <f t="shared" si="20"/>
        <v>7.4999999999999997E-2</v>
      </c>
      <c r="BE195" s="5">
        <f t="shared" si="50"/>
        <v>161498.76656002097</v>
      </c>
      <c r="BF195" s="5">
        <f t="shared" si="51"/>
        <v>635605.77319014561</v>
      </c>
      <c r="BG195" s="5">
        <f t="shared" si="21"/>
        <v>438501.23343997903</v>
      </c>
      <c r="BH195" s="5">
        <f t="shared" si="22"/>
        <v>797104.53975016659</v>
      </c>
      <c r="BI195" s="150"/>
      <c r="BJ195" s="2">
        <v>190</v>
      </c>
      <c r="BK195" s="118">
        <v>50618</v>
      </c>
      <c r="BL195" s="5">
        <f t="shared" si="52"/>
        <v>435613.55208032037</v>
      </c>
      <c r="BM195" s="5">
        <f t="shared" si="53"/>
        <v>4093.0576803371496</v>
      </c>
      <c r="BN195" s="5">
        <f t="shared" si="23"/>
        <v>1461.2258031852139</v>
      </c>
      <c r="BO195" s="35">
        <f t="shared" si="24"/>
        <v>4.0252902037789307E-2</v>
      </c>
      <c r="BP195" s="5">
        <f t="shared" si="25"/>
        <v>2631.8318771519357</v>
      </c>
      <c r="BQ195" s="35">
        <f t="shared" si="26"/>
        <v>7.2500000000000009E-2</v>
      </c>
      <c r="BR195" s="5">
        <f t="shared" si="54"/>
        <v>165847.67372286532</v>
      </c>
      <c r="BS195" s="5">
        <f t="shared" si="55"/>
        <v>611833.28554119333</v>
      </c>
      <c r="BT195" s="5">
        <f t="shared" si="27"/>
        <v>434152.32627713517</v>
      </c>
      <c r="BU195" s="5">
        <f t="shared" si="28"/>
        <v>777680.95926405862</v>
      </c>
      <c r="BV195" s="150"/>
      <c r="BW195" s="2">
        <v>190</v>
      </c>
      <c r="BX195" s="118">
        <v>50618</v>
      </c>
      <c r="BY195" s="5">
        <f t="shared" si="56"/>
        <v>431204.52262667549</v>
      </c>
      <c r="BZ195" s="5">
        <f t="shared" si="57"/>
        <v>3991.8149710750954</v>
      </c>
      <c r="CA195" s="5">
        <f t="shared" si="29"/>
        <v>1476.4552557528218</v>
      </c>
      <c r="CB195" s="35">
        <f t="shared" si="30"/>
        <v>4.1088305292134267E-2</v>
      </c>
      <c r="CC195" s="5">
        <f t="shared" si="31"/>
        <v>2515.3597153222736</v>
      </c>
      <c r="CD195" s="35">
        <f t="shared" si="32"/>
        <v>6.9999999999999993E-2</v>
      </c>
      <c r="CE195" s="5">
        <f t="shared" si="58"/>
        <v>170271.9326290774</v>
      </c>
      <c r="CF195" s="5">
        <f t="shared" si="59"/>
        <v>588172.91187519056</v>
      </c>
      <c r="CG195" s="5">
        <f t="shared" si="33"/>
        <v>429728.06737092265</v>
      </c>
      <c r="CH195" s="5">
        <f t="shared" si="34"/>
        <v>758444.84450426791</v>
      </c>
    </row>
    <row r="196" spans="9:86" ht="14.25" customHeight="1">
      <c r="I196" s="150"/>
      <c r="J196" s="2">
        <v>191</v>
      </c>
      <c r="K196" s="118">
        <v>50649</v>
      </c>
      <c r="L196" s="5">
        <f t="shared" si="35"/>
        <v>451087.51173317118</v>
      </c>
      <c r="M196" s="5">
        <f t="shared" si="0"/>
        <v>4507.5996243055524</v>
      </c>
      <c r="N196" s="5">
        <f t="shared" si="1"/>
        <v>1406.3729811400003</v>
      </c>
      <c r="O196" s="35">
        <f t="shared" si="2"/>
        <v>3.7412864099999374E-2</v>
      </c>
      <c r="P196" s="5">
        <f t="shared" si="3"/>
        <v>3101.2266431655521</v>
      </c>
      <c r="Q196" s="35">
        <f t="shared" si="4"/>
        <v>8.2500000000000018E-2</v>
      </c>
      <c r="R196" s="5">
        <f t="shared" si="36"/>
        <v>150318.86124796819</v>
      </c>
      <c r="S196" s="5">
        <f t="shared" si="37"/>
        <v>710632.66699439241</v>
      </c>
      <c r="T196" s="5">
        <f t="shared" si="38"/>
        <v>449681.1387520312</v>
      </c>
      <c r="U196" s="5">
        <f t="shared" si="39"/>
        <v>860951.52824236057</v>
      </c>
      <c r="V196" s="150"/>
      <c r="W196" s="2">
        <v>191</v>
      </c>
      <c r="X196" s="118">
        <v>50649</v>
      </c>
      <c r="Y196" s="5">
        <f t="shared" si="40"/>
        <v>446969.52503494843</v>
      </c>
      <c r="Z196" s="5">
        <f t="shared" si="41"/>
        <v>4402.5874432762648</v>
      </c>
      <c r="AA196" s="5">
        <f t="shared" si="5"/>
        <v>1422.7906097099417</v>
      </c>
      <c r="AB196" s="35">
        <f t="shared" si="6"/>
        <v>3.8198325300107049E-2</v>
      </c>
      <c r="AC196" s="5">
        <f t="shared" si="7"/>
        <v>2979.7968335663231</v>
      </c>
      <c r="AD196" s="35">
        <f t="shared" si="8"/>
        <v>0.08</v>
      </c>
      <c r="AE196" s="5">
        <f t="shared" si="42"/>
        <v>154453.26557476106</v>
      </c>
      <c r="AF196" s="5">
        <f t="shared" si="43"/>
        <v>686440.93609100603</v>
      </c>
      <c r="AG196" s="5">
        <f t="shared" si="9"/>
        <v>445546.73442523851</v>
      </c>
      <c r="AH196" s="5">
        <f t="shared" si="10"/>
        <v>840894.20166576712</v>
      </c>
      <c r="AI196" s="150"/>
      <c r="AJ196" s="2">
        <v>191</v>
      </c>
      <c r="AK196" s="118">
        <v>50649</v>
      </c>
      <c r="AL196" s="5">
        <f t="shared" si="44"/>
        <v>442773.8880460994</v>
      </c>
      <c r="AM196" s="5">
        <f t="shared" si="45"/>
        <v>4298.4734733542682</v>
      </c>
      <c r="AN196" s="5">
        <f t="shared" si="11"/>
        <v>1438.8921130565432</v>
      </c>
      <c r="AO196" s="35">
        <f t="shared" si="12"/>
        <v>3.8996665844217071E-2</v>
      </c>
      <c r="AP196" s="5">
        <f t="shared" si="13"/>
        <v>2859.581360297725</v>
      </c>
      <c r="AQ196" s="35">
        <f t="shared" si="14"/>
        <v>7.7499999999999986E-2</v>
      </c>
      <c r="AR196" s="5">
        <f t="shared" si="46"/>
        <v>158665.00406695693</v>
      </c>
      <c r="AS196" s="5">
        <f t="shared" si="47"/>
        <v>662343.42934370856</v>
      </c>
      <c r="AT196" s="5">
        <f t="shared" si="15"/>
        <v>441334.99593304284</v>
      </c>
      <c r="AU196" s="5">
        <f t="shared" si="16"/>
        <v>821008.43341066549</v>
      </c>
      <c r="AV196" s="150"/>
      <c r="AW196" s="2">
        <v>191</v>
      </c>
      <c r="AX196" s="118">
        <v>50649</v>
      </c>
      <c r="AY196" s="5">
        <f t="shared" si="48"/>
        <v>438501.23343997903</v>
      </c>
      <c r="AZ196" s="5">
        <f t="shared" si="49"/>
        <v>4195.2870513166654</v>
      </c>
      <c r="BA196" s="5">
        <f t="shared" si="17"/>
        <v>1454.6543423167968</v>
      </c>
      <c r="BB196" s="35">
        <f t="shared" si="18"/>
        <v>3.9807988613539159E-2</v>
      </c>
      <c r="BC196" s="5">
        <f t="shared" si="19"/>
        <v>2740.6327089998686</v>
      </c>
      <c r="BD196" s="35">
        <f t="shared" si="20"/>
        <v>7.4999999999999997E-2</v>
      </c>
      <c r="BE196" s="5">
        <f t="shared" si="50"/>
        <v>162953.42090233776</v>
      </c>
      <c r="BF196" s="5">
        <f t="shared" si="51"/>
        <v>638346.40589914552</v>
      </c>
      <c r="BG196" s="5">
        <f t="shared" si="21"/>
        <v>437046.57909766224</v>
      </c>
      <c r="BH196" s="5">
        <f t="shared" si="22"/>
        <v>801299.82680148329</v>
      </c>
      <c r="BI196" s="150"/>
      <c r="BJ196" s="2">
        <v>191</v>
      </c>
      <c r="BK196" s="118">
        <v>50649</v>
      </c>
      <c r="BL196" s="5">
        <f t="shared" si="52"/>
        <v>434152.32627713517</v>
      </c>
      <c r="BM196" s="5">
        <f t="shared" si="53"/>
        <v>4093.0576803371496</v>
      </c>
      <c r="BN196" s="5">
        <f t="shared" si="23"/>
        <v>1470.0540424127912</v>
      </c>
      <c r="BO196" s="35">
        <f t="shared" si="24"/>
        <v>4.0632394303221644E-2</v>
      </c>
      <c r="BP196" s="5">
        <f t="shared" si="25"/>
        <v>2623.0036379243584</v>
      </c>
      <c r="BQ196" s="35">
        <f t="shared" si="26"/>
        <v>7.2499999999999995E-2</v>
      </c>
      <c r="BR196" s="5">
        <f t="shared" si="54"/>
        <v>167317.7277652781</v>
      </c>
      <c r="BS196" s="5">
        <f t="shared" si="55"/>
        <v>614456.28917911765</v>
      </c>
      <c r="BT196" s="5">
        <f t="shared" si="27"/>
        <v>432682.27223472239</v>
      </c>
      <c r="BU196" s="5">
        <f t="shared" si="28"/>
        <v>781774.01694439573</v>
      </c>
      <c r="BV196" s="150"/>
      <c r="BW196" s="2">
        <v>191</v>
      </c>
      <c r="BX196" s="118">
        <v>50649</v>
      </c>
      <c r="BY196" s="5">
        <f t="shared" si="56"/>
        <v>429728.06737092265</v>
      </c>
      <c r="BZ196" s="5">
        <f t="shared" si="57"/>
        <v>3991.8149710750954</v>
      </c>
      <c r="CA196" s="5">
        <f t="shared" si="29"/>
        <v>1485.06791141138</v>
      </c>
      <c r="CB196" s="35">
        <f t="shared" si="30"/>
        <v>4.1469981344165741E-2</v>
      </c>
      <c r="CC196" s="5">
        <f t="shared" si="31"/>
        <v>2506.7470596637154</v>
      </c>
      <c r="CD196" s="35">
        <f t="shared" si="32"/>
        <v>6.9999999999999993E-2</v>
      </c>
      <c r="CE196" s="5">
        <f t="shared" si="58"/>
        <v>171757.00054048878</v>
      </c>
      <c r="CF196" s="5">
        <f t="shared" si="59"/>
        <v>590679.65893485432</v>
      </c>
      <c r="CG196" s="5">
        <f t="shared" si="33"/>
        <v>428242.99945951125</v>
      </c>
      <c r="CH196" s="5">
        <f t="shared" si="34"/>
        <v>762436.65947534307</v>
      </c>
    </row>
    <row r="197" spans="9:86" ht="14.25" customHeight="1">
      <c r="I197" s="150"/>
      <c r="J197" s="2">
        <v>192</v>
      </c>
      <c r="K197" s="118">
        <v>50679</v>
      </c>
      <c r="L197" s="5">
        <f t="shared" si="35"/>
        <v>449681.1387520312</v>
      </c>
      <c r="M197" s="5">
        <f t="shared" si="0"/>
        <v>4507.5996243055524</v>
      </c>
      <c r="N197" s="5">
        <f t="shared" si="1"/>
        <v>1416.041795385338</v>
      </c>
      <c r="O197" s="35">
        <f t="shared" si="2"/>
        <v>3.7787890307745986E-2</v>
      </c>
      <c r="P197" s="5">
        <f t="shared" si="3"/>
        <v>3091.5578289202144</v>
      </c>
      <c r="Q197" s="35">
        <f t="shared" si="4"/>
        <v>8.2500000000000004E-2</v>
      </c>
      <c r="R197" s="5">
        <f t="shared" si="36"/>
        <v>151734.90304335352</v>
      </c>
      <c r="S197" s="5">
        <f t="shared" si="37"/>
        <v>713724.2248233126</v>
      </c>
      <c r="T197" s="5">
        <f t="shared" si="38"/>
        <v>448265.09695664584</v>
      </c>
      <c r="U197" s="5">
        <f t="shared" si="39"/>
        <v>865459.12786666607</v>
      </c>
      <c r="V197" s="150"/>
      <c r="W197" s="2">
        <v>192</v>
      </c>
      <c r="X197" s="118">
        <v>50679</v>
      </c>
      <c r="Y197" s="5">
        <f t="shared" si="40"/>
        <v>445546.73442523851</v>
      </c>
      <c r="Z197" s="5">
        <f t="shared" si="41"/>
        <v>4402.5874432762648</v>
      </c>
      <c r="AA197" s="5">
        <f t="shared" si="5"/>
        <v>1432.2758804413411</v>
      </c>
      <c r="AB197" s="35">
        <f t="shared" si="6"/>
        <v>3.8575774968854754E-2</v>
      </c>
      <c r="AC197" s="5">
        <f t="shared" si="7"/>
        <v>2970.3115628349237</v>
      </c>
      <c r="AD197" s="35">
        <f t="shared" si="8"/>
        <v>0.08</v>
      </c>
      <c r="AE197" s="5">
        <f t="shared" si="42"/>
        <v>155885.54145520239</v>
      </c>
      <c r="AF197" s="5">
        <f t="shared" si="43"/>
        <v>689411.24765384092</v>
      </c>
      <c r="AG197" s="5">
        <f t="shared" si="9"/>
        <v>444114.45854479715</v>
      </c>
      <c r="AH197" s="5">
        <f t="shared" si="10"/>
        <v>845296.78910904331</v>
      </c>
      <c r="AI197" s="150"/>
      <c r="AJ197" s="2">
        <v>192</v>
      </c>
      <c r="AK197" s="118">
        <v>50679</v>
      </c>
      <c r="AL197" s="5">
        <f t="shared" si="44"/>
        <v>441334.99593304284</v>
      </c>
      <c r="AM197" s="5">
        <f t="shared" si="45"/>
        <v>4298.4734733542682</v>
      </c>
      <c r="AN197" s="5">
        <f t="shared" si="11"/>
        <v>1448.1849579533664</v>
      </c>
      <c r="AO197" s="35">
        <f t="shared" si="12"/>
        <v>3.9376481936811855E-2</v>
      </c>
      <c r="AP197" s="5">
        <f t="shared" si="13"/>
        <v>2850.2885154009018</v>
      </c>
      <c r="AQ197" s="35">
        <f t="shared" si="14"/>
        <v>7.7499999999999999E-2</v>
      </c>
      <c r="AR197" s="5">
        <f t="shared" si="46"/>
        <v>160113.1890249103</v>
      </c>
      <c r="AS197" s="5">
        <f t="shared" si="47"/>
        <v>665193.71785910951</v>
      </c>
      <c r="AT197" s="5">
        <f t="shared" si="15"/>
        <v>439886.81097508949</v>
      </c>
      <c r="AU197" s="5">
        <f t="shared" si="16"/>
        <v>825306.90688401985</v>
      </c>
      <c r="AV197" s="150"/>
      <c r="AW197" s="2">
        <v>192</v>
      </c>
      <c r="AX197" s="118">
        <v>50679</v>
      </c>
      <c r="AY197" s="5">
        <f t="shared" si="48"/>
        <v>437046.57909766224</v>
      </c>
      <c r="AZ197" s="5">
        <f t="shared" si="49"/>
        <v>4195.2870513166654</v>
      </c>
      <c r="BA197" s="5">
        <f t="shared" si="17"/>
        <v>1463.7459319562768</v>
      </c>
      <c r="BB197" s="35">
        <f t="shared" si="18"/>
        <v>4.0190112504118844E-2</v>
      </c>
      <c r="BC197" s="5">
        <f t="shared" si="19"/>
        <v>2731.5411193603886</v>
      </c>
      <c r="BD197" s="35">
        <f t="shared" si="20"/>
        <v>7.4999999999999997E-2</v>
      </c>
      <c r="BE197" s="5">
        <f t="shared" si="50"/>
        <v>164417.16683429404</v>
      </c>
      <c r="BF197" s="5">
        <f t="shared" si="51"/>
        <v>641077.94701850589</v>
      </c>
      <c r="BG197" s="5">
        <f t="shared" si="21"/>
        <v>435582.83316570596</v>
      </c>
      <c r="BH197" s="5">
        <f t="shared" si="22"/>
        <v>805495.11385279987</v>
      </c>
      <c r="BI197" s="150"/>
      <c r="BJ197" s="2">
        <v>192</v>
      </c>
      <c r="BK197" s="118">
        <v>50679</v>
      </c>
      <c r="BL197" s="5">
        <f t="shared" si="52"/>
        <v>432682.27223472239</v>
      </c>
      <c r="BM197" s="5">
        <f t="shared" si="53"/>
        <v>4093.0576803371496</v>
      </c>
      <c r="BN197" s="5">
        <f t="shared" si="23"/>
        <v>1478.9356189190353</v>
      </c>
      <c r="BO197" s="35">
        <f t="shared" si="24"/>
        <v>4.101676580223021E-2</v>
      </c>
      <c r="BP197" s="5">
        <f t="shared" si="25"/>
        <v>2614.1220614181143</v>
      </c>
      <c r="BQ197" s="35">
        <f t="shared" si="26"/>
        <v>7.2499999999999995E-2</v>
      </c>
      <c r="BR197" s="5">
        <f t="shared" si="54"/>
        <v>168796.66338419713</v>
      </c>
      <c r="BS197" s="5">
        <f t="shared" si="55"/>
        <v>617070.41124053579</v>
      </c>
      <c r="BT197" s="5">
        <f t="shared" si="27"/>
        <v>431203.33661580336</v>
      </c>
      <c r="BU197" s="5">
        <f t="shared" si="28"/>
        <v>785867.07462473295</v>
      </c>
      <c r="BV197" s="150"/>
      <c r="BW197" s="2">
        <v>192</v>
      </c>
      <c r="BX197" s="118">
        <v>50679</v>
      </c>
      <c r="BY197" s="5">
        <f t="shared" si="56"/>
        <v>428242.99945951125</v>
      </c>
      <c r="BZ197" s="5">
        <f t="shared" si="57"/>
        <v>3991.8149710750954</v>
      </c>
      <c r="CA197" s="5">
        <f t="shared" si="29"/>
        <v>1493.7308075612796</v>
      </c>
      <c r="CB197" s="35">
        <f t="shared" si="30"/>
        <v>4.185653872534599E-2</v>
      </c>
      <c r="CC197" s="5">
        <f t="shared" si="31"/>
        <v>2498.0841635138158</v>
      </c>
      <c r="CD197" s="35">
        <f t="shared" si="32"/>
        <v>7.0000000000000007E-2</v>
      </c>
      <c r="CE197" s="5">
        <f t="shared" si="58"/>
        <v>173250.73134805006</v>
      </c>
      <c r="CF197" s="5">
        <f t="shared" si="59"/>
        <v>593177.74309836817</v>
      </c>
      <c r="CG197" s="5">
        <f t="shared" si="33"/>
        <v>426749.26865195</v>
      </c>
      <c r="CH197" s="5">
        <f t="shared" si="34"/>
        <v>766428.47444641823</v>
      </c>
    </row>
    <row r="198" spans="9:86" ht="14.25" customHeight="1">
      <c r="I198" s="150"/>
      <c r="J198" s="2">
        <v>193</v>
      </c>
      <c r="K198" s="118">
        <v>50710</v>
      </c>
      <c r="L198" s="5">
        <f t="shared" si="35"/>
        <v>448265.09695664584</v>
      </c>
      <c r="M198" s="5">
        <f t="shared" si="0"/>
        <v>4507.5996243055524</v>
      </c>
      <c r="N198" s="5">
        <f t="shared" si="1"/>
        <v>1425.7770827286122</v>
      </c>
      <c r="O198" s="35">
        <f t="shared" si="2"/>
        <v>3.8167872334700384E-2</v>
      </c>
      <c r="P198" s="5">
        <f t="shared" si="3"/>
        <v>3081.8225415769402</v>
      </c>
      <c r="Q198" s="35">
        <f t="shared" si="4"/>
        <v>8.2500000000000004E-2</v>
      </c>
      <c r="R198" s="5">
        <f t="shared" si="36"/>
        <v>153160.68012608212</v>
      </c>
      <c r="S198" s="5">
        <f t="shared" si="37"/>
        <v>716806.04736488953</v>
      </c>
      <c r="T198" s="5">
        <f t="shared" si="38"/>
        <v>446839.31987391721</v>
      </c>
      <c r="U198" s="5">
        <f t="shared" si="39"/>
        <v>869966.72749097168</v>
      </c>
      <c r="V198" s="150"/>
      <c r="W198" s="2">
        <v>193</v>
      </c>
      <c r="X198" s="118">
        <v>50710</v>
      </c>
      <c r="Y198" s="5">
        <f t="shared" si="40"/>
        <v>444114.45854479715</v>
      </c>
      <c r="Z198" s="5">
        <f t="shared" si="41"/>
        <v>4402.5874432762648</v>
      </c>
      <c r="AA198" s="5">
        <f t="shared" si="5"/>
        <v>1441.8243863109501</v>
      </c>
      <c r="AB198" s="35">
        <f t="shared" si="6"/>
        <v>3.8958183645773345E-2</v>
      </c>
      <c r="AC198" s="5">
        <f t="shared" si="7"/>
        <v>2960.7630569653147</v>
      </c>
      <c r="AD198" s="35">
        <f t="shared" si="8"/>
        <v>8.0000000000000016E-2</v>
      </c>
      <c r="AE198" s="5">
        <f t="shared" si="42"/>
        <v>157327.36584151332</v>
      </c>
      <c r="AF198" s="5">
        <f t="shared" si="43"/>
        <v>692372.01071080624</v>
      </c>
      <c r="AG198" s="5">
        <f t="shared" si="9"/>
        <v>442672.63415848621</v>
      </c>
      <c r="AH198" s="5">
        <f t="shared" si="10"/>
        <v>849699.37655231962</v>
      </c>
      <c r="AI198" s="150"/>
      <c r="AJ198" s="2">
        <v>193</v>
      </c>
      <c r="AK198" s="118">
        <v>50710</v>
      </c>
      <c r="AL198" s="5">
        <f t="shared" si="44"/>
        <v>439886.81097508949</v>
      </c>
      <c r="AM198" s="5">
        <f t="shared" si="45"/>
        <v>4298.4734733542682</v>
      </c>
      <c r="AN198" s="5">
        <f t="shared" si="11"/>
        <v>1457.5378191401487</v>
      </c>
      <c r="AO198" s="35">
        <f t="shared" si="12"/>
        <v>3.9761259927095782E-2</v>
      </c>
      <c r="AP198" s="5">
        <f t="shared" si="13"/>
        <v>2840.9356542141195</v>
      </c>
      <c r="AQ198" s="35">
        <f t="shared" si="14"/>
        <v>7.7499999999999999E-2</v>
      </c>
      <c r="AR198" s="5">
        <f t="shared" si="46"/>
        <v>161570.72684405046</v>
      </c>
      <c r="AS198" s="5">
        <f t="shared" si="47"/>
        <v>668034.65351332363</v>
      </c>
      <c r="AT198" s="5">
        <f t="shared" si="15"/>
        <v>438429.27315594937</v>
      </c>
      <c r="AU198" s="5">
        <f t="shared" si="16"/>
        <v>829605.38035737409</v>
      </c>
      <c r="AV198" s="150"/>
      <c r="AW198" s="2">
        <v>193</v>
      </c>
      <c r="AX198" s="118">
        <v>50710</v>
      </c>
      <c r="AY198" s="5">
        <f t="shared" si="48"/>
        <v>435582.83316570596</v>
      </c>
      <c r="AZ198" s="5">
        <f t="shared" si="49"/>
        <v>4195.2870513166654</v>
      </c>
      <c r="BA198" s="5">
        <f t="shared" si="17"/>
        <v>1472.8943440310031</v>
      </c>
      <c r="BB198" s="35">
        <f t="shared" si="18"/>
        <v>4.0577200896363505E-2</v>
      </c>
      <c r="BC198" s="5">
        <f t="shared" si="19"/>
        <v>2722.3927072856623</v>
      </c>
      <c r="BD198" s="35">
        <f t="shared" si="20"/>
        <v>7.5000000000000011E-2</v>
      </c>
      <c r="BE198" s="5">
        <f t="shared" si="50"/>
        <v>165890.06117832504</v>
      </c>
      <c r="BF198" s="5">
        <f t="shared" si="51"/>
        <v>643800.33972579159</v>
      </c>
      <c r="BG198" s="5">
        <f t="shared" si="21"/>
        <v>434109.93882167496</v>
      </c>
      <c r="BH198" s="5">
        <f t="shared" si="22"/>
        <v>809690.40090411669</v>
      </c>
      <c r="BI198" s="150"/>
      <c r="BJ198" s="2">
        <v>193</v>
      </c>
      <c r="BK198" s="118">
        <v>50710</v>
      </c>
      <c r="BL198" s="5">
        <f t="shared" si="52"/>
        <v>431203.33661580336</v>
      </c>
      <c r="BM198" s="5">
        <f t="shared" si="53"/>
        <v>4093.0576803371496</v>
      </c>
      <c r="BN198" s="5">
        <f t="shared" si="23"/>
        <v>1487.8708549500043</v>
      </c>
      <c r="BO198" s="35">
        <f t="shared" si="24"/>
        <v>4.1406104135293685E-2</v>
      </c>
      <c r="BP198" s="5">
        <f t="shared" si="25"/>
        <v>2605.1868253871453</v>
      </c>
      <c r="BQ198" s="35">
        <f t="shared" si="26"/>
        <v>7.2499999999999995E-2</v>
      </c>
      <c r="BR198" s="5">
        <f t="shared" si="54"/>
        <v>170284.53423914715</v>
      </c>
      <c r="BS198" s="5">
        <f t="shared" si="55"/>
        <v>619675.59806592297</v>
      </c>
      <c r="BT198" s="5">
        <f t="shared" si="27"/>
        <v>429715.46576085337</v>
      </c>
      <c r="BU198" s="5">
        <f t="shared" si="28"/>
        <v>789960.13230507006</v>
      </c>
      <c r="BV198" s="150"/>
      <c r="BW198" s="2">
        <v>193</v>
      </c>
      <c r="BX198" s="118">
        <v>50710</v>
      </c>
      <c r="BY198" s="5">
        <f t="shared" si="56"/>
        <v>426749.26865195</v>
      </c>
      <c r="BZ198" s="5">
        <f t="shared" si="57"/>
        <v>3991.8149710750954</v>
      </c>
      <c r="CA198" s="5">
        <f t="shared" si="29"/>
        <v>1502.4442372720537</v>
      </c>
      <c r="CB198" s="35">
        <f t="shared" si="30"/>
        <v>4.2248065015359368E-2</v>
      </c>
      <c r="CC198" s="5">
        <f t="shared" si="31"/>
        <v>2489.3707338030417</v>
      </c>
      <c r="CD198" s="35">
        <f t="shared" si="32"/>
        <v>7.0000000000000007E-2</v>
      </c>
      <c r="CE198" s="5">
        <f t="shared" si="58"/>
        <v>174753.17558532211</v>
      </c>
      <c r="CF198" s="5">
        <f t="shared" si="59"/>
        <v>595667.11383217119</v>
      </c>
      <c r="CG198" s="5">
        <f t="shared" si="33"/>
        <v>425246.82441467792</v>
      </c>
      <c r="CH198" s="5">
        <f t="shared" si="34"/>
        <v>770420.28941749327</v>
      </c>
    </row>
    <row r="199" spans="9:86" ht="14.25" customHeight="1">
      <c r="I199" s="150"/>
      <c r="J199" s="2">
        <v>194</v>
      </c>
      <c r="K199" s="118">
        <v>50740</v>
      </c>
      <c r="L199" s="5">
        <f t="shared" si="35"/>
        <v>446839.31987391721</v>
      </c>
      <c r="M199" s="5">
        <f t="shared" si="0"/>
        <v>4507.5996243055524</v>
      </c>
      <c r="N199" s="5">
        <f t="shared" si="1"/>
        <v>1435.5793001723714</v>
      </c>
      <c r="O199" s="35">
        <f t="shared" si="2"/>
        <v>3.8552899970685915E-2</v>
      </c>
      <c r="P199" s="5">
        <f t="shared" si="3"/>
        <v>3072.020324133181</v>
      </c>
      <c r="Q199" s="35">
        <f t="shared" si="4"/>
        <v>8.2500000000000018E-2</v>
      </c>
      <c r="R199" s="5">
        <f t="shared" si="36"/>
        <v>154596.25942625449</v>
      </c>
      <c r="S199" s="5">
        <f t="shared" si="37"/>
        <v>719878.06768902275</v>
      </c>
      <c r="T199" s="5">
        <f t="shared" si="38"/>
        <v>445403.74057374481</v>
      </c>
      <c r="U199" s="5">
        <f t="shared" si="39"/>
        <v>874474.32711527729</v>
      </c>
      <c r="V199" s="150"/>
      <c r="W199" s="2">
        <v>194</v>
      </c>
      <c r="X199" s="118">
        <v>50740</v>
      </c>
      <c r="Y199" s="5">
        <f t="shared" si="40"/>
        <v>442672.63415848621</v>
      </c>
      <c r="Z199" s="5">
        <f t="shared" si="41"/>
        <v>4402.5874432762648</v>
      </c>
      <c r="AA199" s="5">
        <f t="shared" si="5"/>
        <v>1451.4365488863564</v>
      </c>
      <c r="AB199" s="35">
        <f t="shared" si="6"/>
        <v>3.9345641096035167E-2</v>
      </c>
      <c r="AC199" s="5">
        <f t="shared" si="7"/>
        <v>2951.1508943899084</v>
      </c>
      <c r="AD199" s="35">
        <f t="shared" si="8"/>
        <v>8.0000000000000016E-2</v>
      </c>
      <c r="AE199" s="5">
        <f t="shared" si="42"/>
        <v>158778.80239039968</v>
      </c>
      <c r="AF199" s="5">
        <f t="shared" si="43"/>
        <v>695323.16160519619</v>
      </c>
      <c r="AG199" s="5">
        <f t="shared" si="9"/>
        <v>441221.19760959985</v>
      </c>
      <c r="AH199" s="5">
        <f t="shared" si="10"/>
        <v>854101.96399559593</v>
      </c>
      <c r="AI199" s="150"/>
      <c r="AJ199" s="2">
        <v>194</v>
      </c>
      <c r="AK199" s="118">
        <v>50740</v>
      </c>
      <c r="AL199" s="5">
        <f t="shared" si="44"/>
        <v>438429.27315594937</v>
      </c>
      <c r="AM199" s="5">
        <f t="shared" si="45"/>
        <v>4298.4734733542682</v>
      </c>
      <c r="AN199" s="5">
        <f t="shared" si="11"/>
        <v>1466.9510842220952</v>
      </c>
      <c r="AO199" s="35">
        <f t="shared" si="12"/>
        <v>4.0151089556475866E-2</v>
      </c>
      <c r="AP199" s="5">
        <f t="shared" si="13"/>
        <v>2831.522389132173</v>
      </c>
      <c r="AQ199" s="35">
        <f t="shared" si="14"/>
        <v>7.7499999999999999E-2</v>
      </c>
      <c r="AR199" s="5">
        <f t="shared" si="46"/>
        <v>163037.67792827255</v>
      </c>
      <c r="AS199" s="5">
        <f t="shared" si="47"/>
        <v>670866.17590245581</v>
      </c>
      <c r="AT199" s="5">
        <f t="shared" si="15"/>
        <v>436962.32207172725</v>
      </c>
      <c r="AU199" s="5">
        <f t="shared" si="16"/>
        <v>833903.85383072833</v>
      </c>
      <c r="AV199" s="150"/>
      <c r="AW199" s="2">
        <v>194</v>
      </c>
      <c r="AX199" s="118">
        <v>50740</v>
      </c>
      <c r="AY199" s="5">
        <f t="shared" si="48"/>
        <v>434109.93882167496</v>
      </c>
      <c r="AZ199" s="5">
        <f t="shared" si="49"/>
        <v>4195.2870513166654</v>
      </c>
      <c r="BA199" s="5">
        <f t="shared" si="17"/>
        <v>1482.0999336811969</v>
      </c>
      <c r="BB199" s="35">
        <f t="shared" si="18"/>
        <v>4.096934350881154E-2</v>
      </c>
      <c r="BC199" s="5">
        <f t="shared" si="19"/>
        <v>2713.1871176354684</v>
      </c>
      <c r="BD199" s="35">
        <f t="shared" si="20"/>
        <v>7.4999999999999997E-2</v>
      </c>
      <c r="BE199" s="5">
        <f t="shared" si="50"/>
        <v>167372.16111200623</v>
      </c>
      <c r="BF199" s="5">
        <f t="shared" si="51"/>
        <v>646513.5268434271</v>
      </c>
      <c r="BG199" s="5">
        <f t="shared" si="21"/>
        <v>432627.83888799377</v>
      </c>
      <c r="BH199" s="5">
        <f t="shared" si="22"/>
        <v>813885.68795543327</v>
      </c>
      <c r="BI199" s="150"/>
      <c r="BJ199" s="2">
        <v>194</v>
      </c>
      <c r="BK199" s="118">
        <v>50740</v>
      </c>
      <c r="BL199" s="5">
        <f t="shared" si="52"/>
        <v>429715.46576085337</v>
      </c>
      <c r="BM199" s="5">
        <f t="shared" si="53"/>
        <v>4093.0576803371496</v>
      </c>
      <c r="BN199" s="5">
        <f t="shared" si="23"/>
        <v>1496.8600746986604</v>
      </c>
      <c r="BO199" s="35">
        <f t="shared" si="24"/>
        <v>4.1800498998982673E-2</v>
      </c>
      <c r="BP199" s="5">
        <f t="shared" si="25"/>
        <v>2596.1976056384892</v>
      </c>
      <c r="BQ199" s="35">
        <f t="shared" si="26"/>
        <v>7.2499999999999995E-2</v>
      </c>
      <c r="BR199" s="5">
        <f t="shared" si="54"/>
        <v>171781.39431384581</v>
      </c>
      <c r="BS199" s="5">
        <f t="shared" si="55"/>
        <v>622271.7956715615</v>
      </c>
      <c r="BT199" s="5">
        <f t="shared" si="27"/>
        <v>428218.60568615474</v>
      </c>
      <c r="BU199" s="5">
        <f t="shared" si="28"/>
        <v>794053.18998540728</v>
      </c>
      <c r="BV199" s="150"/>
      <c r="BW199" s="2">
        <v>194</v>
      </c>
      <c r="BX199" s="118">
        <v>50740</v>
      </c>
      <c r="BY199" s="5">
        <f t="shared" si="56"/>
        <v>425246.82441467792</v>
      </c>
      <c r="BZ199" s="5">
        <f t="shared" si="57"/>
        <v>3991.8149710750954</v>
      </c>
      <c r="CA199" s="5">
        <f t="shared" si="29"/>
        <v>1511.2084953228073</v>
      </c>
      <c r="CB199" s="35">
        <f t="shared" si="30"/>
        <v>4.2644649889707099E-2</v>
      </c>
      <c r="CC199" s="5">
        <f t="shared" si="31"/>
        <v>2480.6064757522881</v>
      </c>
      <c r="CD199" s="35">
        <f t="shared" si="32"/>
        <v>7.0000000000000007E-2</v>
      </c>
      <c r="CE199" s="5">
        <f t="shared" si="58"/>
        <v>176264.38408064493</v>
      </c>
      <c r="CF199" s="5">
        <f t="shared" si="59"/>
        <v>598147.7203079235</v>
      </c>
      <c r="CG199" s="5">
        <f t="shared" si="33"/>
        <v>423735.61591935513</v>
      </c>
      <c r="CH199" s="5">
        <f t="shared" si="34"/>
        <v>774412.10438856843</v>
      </c>
    </row>
    <row r="200" spans="9:86" ht="14.25" customHeight="1">
      <c r="I200" s="150"/>
      <c r="J200" s="2">
        <v>195</v>
      </c>
      <c r="K200" s="118">
        <v>50771</v>
      </c>
      <c r="L200" s="5">
        <f t="shared" si="35"/>
        <v>445403.74057374481</v>
      </c>
      <c r="M200" s="5">
        <f t="shared" si="0"/>
        <v>4507.5996243055524</v>
      </c>
      <c r="N200" s="5">
        <f t="shared" si="1"/>
        <v>1445.4489078610568</v>
      </c>
      <c r="O200" s="35">
        <f t="shared" si="2"/>
        <v>3.8943065165975704E-2</v>
      </c>
      <c r="P200" s="5">
        <f t="shared" si="3"/>
        <v>3062.1507164444956</v>
      </c>
      <c r="Q200" s="35">
        <f t="shared" si="4"/>
        <v>8.2500000000000004E-2</v>
      </c>
      <c r="R200" s="5">
        <f t="shared" si="36"/>
        <v>156041.70833411554</v>
      </c>
      <c r="S200" s="5">
        <f t="shared" si="37"/>
        <v>722940.21840546723</v>
      </c>
      <c r="T200" s="5">
        <f t="shared" si="38"/>
        <v>443958.29166588373</v>
      </c>
      <c r="U200" s="5">
        <f t="shared" si="39"/>
        <v>878981.92673958279</v>
      </c>
      <c r="V200" s="150"/>
      <c r="W200" s="2">
        <v>195</v>
      </c>
      <c r="X200" s="118">
        <v>50771</v>
      </c>
      <c r="Y200" s="5">
        <f t="shared" si="40"/>
        <v>441221.19760959985</v>
      </c>
      <c r="Z200" s="5">
        <f t="shared" si="41"/>
        <v>4402.5874432762648</v>
      </c>
      <c r="AA200" s="5">
        <f t="shared" si="5"/>
        <v>1461.1127925455989</v>
      </c>
      <c r="AB200" s="35">
        <f t="shared" si="6"/>
        <v>3.9738239244935372E-2</v>
      </c>
      <c r="AC200" s="5">
        <f t="shared" si="7"/>
        <v>2941.4746507306659</v>
      </c>
      <c r="AD200" s="35">
        <f t="shared" si="8"/>
        <v>0.08</v>
      </c>
      <c r="AE200" s="5">
        <f t="shared" si="42"/>
        <v>160239.91518294529</v>
      </c>
      <c r="AF200" s="5">
        <f t="shared" si="43"/>
        <v>698264.6362559268</v>
      </c>
      <c r="AG200" s="5">
        <f t="shared" si="9"/>
        <v>439760.08481705427</v>
      </c>
      <c r="AH200" s="5">
        <f t="shared" si="10"/>
        <v>858504.55143887212</v>
      </c>
      <c r="AI200" s="150"/>
      <c r="AJ200" s="2">
        <v>195</v>
      </c>
      <c r="AK200" s="118">
        <v>50771</v>
      </c>
      <c r="AL200" s="5">
        <f t="shared" si="44"/>
        <v>436962.32207172725</v>
      </c>
      <c r="AM200" s="5">
        <f t="shared" si="45"/>
        <v>4298.4734733542682</v>
      </c>
      <c r="AN200" s="5">
        <f t="shared" si="11"/>
        <v>1476.4251433076965</v>
      </c>
      <c r="AO200" s="35">
        <f t="shared" si="12"/>
        <v>4.0546062726168189E-2</v>
      </c>
      <c r="AP200" s="5">
        <f t="shared" si="13"/>
        <v>2822.0483300465717</v>
      </c>
      <c r="AQ200" s="35">
        <f t="shared" si="14"/>
        <v>7.7499999999999999E-2</v>
      </c>
      <c r="AR200" s="5">
        <f t="shared" si="46"/>
        <v>164514.10307158023</v>
      </c>
      <c r="AS200" s="5">
        <f t="shared" si="47"/>
        <v>673688.2242325024</v>
      </c>
      <c r="AT200" s="5">
        <f t="shared" si="15"/>
        <v>435485.89692841953</v>
      </c>
      <c r="AU200" s="5">
        <f t="shared" si="16"/>
        <v>838202.32730408269</v>
      </c>
      <c r="AV200" s="150"/>
      <c r="AW200" s="2">
        <v>195</v>
      </c>
      <c r="AX200" s="118">
        <v>50771</v>
      </c>
      <c r="AY200" s="5">
        <f t="shared" si="48"/>
        <v>432627.83888799377</v>
      </c>
      <c r="AZ200" s="5">
        <f t="shared" si="49"/>
        <v>4195.2870513166654</v>
      </c>
      <c r="BA200" s="5">
        <f t="shared" si="17"/>
        <v>1491.3630582667047</v>
      </c>
      <c r="BB200" s="35">
        <f t="shared" si="18"/>
        <v>4.1366632219508592E-2</v>
      </c>
      <c r="BC200" s="5">
        <f t="shared" si="19"/>
        <v>2703.9239930499607</v>
      </c>
      <c r="BD200" s="35">
        <f t="shared" si="20"/>
        <v>7.4999999999999997E-2</v>
      </c>
      <c r="BE200" s="5">
        <f t="shared" si="50"/>
        <v>168863.52417027293</v>
      </c>
      <c r="BF200" s="5">
        <f t="shared" si="51"/>
        <v>649217.4508364771</v>
      </c>
      <c r="BG200" s="5">
        <f t="shared" si="21"/>
        <v>431136.47582972707</v>
      </c>
      <c r="BH200" s="5">
        <f t="shared" si="22"/>
        <v>818080.97500675009</v>
      </c>
      <c r="BI200" s="150"/>
      <c r="BJ200" s="2">
        <v>195</v>
      </c>
      <c r="BK200" s="118">
        <v>50771</v>
      </c>
      <c r="BL200" s="5">
        <f t="shared" si="52"/>
        <v>428218.60568615474</v>
      </c>
      <c r="BM200" s="5">
        <f t="shared" si="53"/>
        <v>4093.0576803371496</v>
      </c>
      <c r="BN200" s="5">
        <f t="shared" si="23"/>
        <v>1505.9036043166316</v>
      </c>
      <c r="BO200" s="35">
        <f t="shared" si="24"/>
        <v>4.2200042249084017E-2</v>
      </c>
      <c r="BP200" s="5">
        <f t="shared" si="25"/>
        <v>2587.154076020518</v>
      </c>
      <c r="BQ200" s="35">
        <f t="shared" si="26"/>
        <v>7.2499999999999995E-2</v>
      </c>
      <c r="BR200" s="5">
        <f t="shared" si="54"/>
        <v>173287.29791816245</v>
      </c>
      <c r="BS200" s="5">
        <f t="shared" si="55"/>
        <v>624858.94974758197</v>
      </c>
      <c r="BT200" s="5">
        <f t="shared" si="27"/>
        <v>426712.7020818381</v>
      </c>
      <c r="BU200" s="5">
        <f t="shared" si="28"/>
        <v>798146.24766574439</v>
      </c>
      <c r="BV200" s="150"/>
      <c r="BW200" s="2">
        <v>195</v>
      </c>
      <c r="BX200" s="118">
        <v>50771</v>
      </c>
      <c r="BY200" s="5">
        <f t="shared" si="56"/>
        <v>423735.61591935513</v>
      </c>
      <c r="BZ200" s="5">
        <f t="shared" si="57"/>
        <v>3991.8149710750954</v>
      </c>
      <c r="CA200" s="5">
        <f t="shared" si="29"/>
        <v>1520.0238782121905</v>
      </c>
      <c r="CB200" s="35">
        <f t="shared" si="30"/>
        <v>4.3046385182825317E-2</v>
      </c>
      <c r="CC200" s="5">
        <f t="shared" si="31"/>
        <v>2471.7910928629049</v>
      </c>
      <c r="CD200" s="35">
        <f t="shared" si="32"/>
        <v>7.0000000000000007E-2</v>
      </c>
      <c r="CE200" s="5">
        <f t="shared" si="58"/>
        <v>177784.40795885713</v>
      </c>
      <c r="CF200" s="5">
        <f t="shared" si="59"/>
        <v>600619.51140078646</v>
      </c>
      <c r="CG200" s="5">
        <f t="shared" si="33"/>
        <v>422215.59204114293</v>
      </c>
      <c r="CH200" s="5">
        <f t="shared" si="34"/>
        <v>778403.91935964359</v>
      </c>
    </row>
    <row r="201" spans="9:86" ht="14.25" customHeight="1">
      <c r="I201" s="150"/>
      <c r="J201" s="2">
        <v>196</v>
      </c>
      <c r="K201" s="118">
        <v>50802</v>
      </c>
      <c r="L201" s="5">
        <f t="shared" si="35"/>
        <v>443958.29166588373</v>
      </c>
      <c r="M201" s="5">
        <f t="shared" si="0"/>
        <v>4507.5996243055524</v>
      </c>
      <c r="N201" s="5">
        <f t="shared" si="1"/>
        <v>1455.3863691026017</v>
      </c>
      <c r="O201" s="35">
        <f t="shared" si="2"/>
        <v>3.9338462096738677E-2</v>
      </c>
      <c r="P201" s="5">
        <f t="shared" si="3"/>
        <v>3052.2132552029507</v>
      </c>
      <c r="Q201" s="35">
        <f t="shared" si="4"/>
        <v>8.2500000000000004E-2</v>
      </c>
      <c r="R201" s="5">
        <f t="shared" si="36"/>
        <v>157497.09470321814</v>
      </c>
      <c r="S201" s="5">
        <f t="shared" si="37"/>
        <v>725992.43166067021</v>
      </c>
      <c r="T201" s="5">
        <f t="shared" si="38"/>
        <v>442502.90529678116</v>
      </c>
      <c r="U201" s="5">
        <f t="shared" si="39"/>
        <v>883489.52636388829</v>
      </c>
      <c r="V201" s="150"/>
      <c r="W201" s="2">
        <v>196</v>
      </c>
      <c r="X201" s="118">
        <v>50802</v>
      </c>
      <c r="Y201" s="5">
        <f t="shared" si="40"/>
        <v>439760.08481705427</v>
      </c>
      <c r="Z201" s="5">
        <f t="shared" si="41"/>
        <v>4402.5874432762648</v>
      </c>
      <c r="AA201" s="5">
        <f t="shared" si="5"/>
        <v>1470.853544495903</v>
      </c>
      <c r="AB201" s="35">
        <f t="shared" si="6"/>
        <v>4.0136072243331405E-2</v>
      </c>
      <c r="AC201" s="5">
        <f t="shared" si="7"/>
        <v>2931.7338987803619</v>
      </c>
      <c r="AD201" s="35">
        <f t="shared" si="8"/>
        <v>0.08</v>
      </c>
      <c r="AE201" s="5">
        <f t="shared" si="42"/>
        <v>161710.7687274412</v>
      </c>
      <c r="AF201" s="5">
        <f t="shared" si="43"/>
        <v>701196.37015470711</v>
      </c>
      <c r="AG201" s="5">
        <f t="shared" si="9"/>
        <v>438289.23127255839</v>
      </c>
      <c r="AH201" s="5">
        <f t="shared" si="10"/>
        <v>862907.13888214831</v>
      </c>
      <c r="AI201" s="150"/>
      <c r="AJ201" s="2">
        <v>196</v>
      </c>
      <c r="AK201" s="118">
        <v>50802</v>
      </c>
      <c r="AL201" s="5">
        <f t="shared" si="44"/>
        <v>435485.89692841953</v>
      </c>
      <c r="AM201" s="5">
        <f t="shared" si="45"/>
        <v>4298.4734733542682</v>
      </c>
      <c r="AN201" s="5">
        <f t="shared" si="11"/>
        <v>1485.9603890248923</v>
      </c>
      <c r="AO201" s="35">
        <f t="shared" si="12"/>
        <v>4.0946273562630801E-2</v>
      </c>
      <c r="AP201" s="5">
        <f t="shared" si="13"/>
        <v>2812.5130843293759</v>
      </c>
      <c r="AQ201" s="35">
        <f t="shared" si="14"/>
        <v>7.7499999999999986E-2</v>
      </c>
      <c r="AR201" s="5">
        <f t="shared" si="46"/>
        <v>166000.06346060513</v>
      </c>
      <c r="AS201" s="5">
        <f t="shared" si="47"/>
        <v>676500.73731683183</v>
      </c>
      <c r="AT201" s="5">
        <f t="shared" si="15"/>
        <v>433999.93653939466</v>
      </c>
      <c r="AU201" s="5">
        <f t="shared" si="16"/>
        <v>842500.80077743693</v>
      </c>
      <c r="AV201" s="150"/>
      <c r="AW201" s="2">
        <v>196</v>
      </c>
      <c r="AX201" s="118">
        <v>50802</v>
      </c>
      <c r="AY201" s="5">
        <f t="shared" si="48"/>
        <v>431136.47582972707</v>
      </c>
      <c r="AZ201" s="5">
        <f t="shared" si="49"/>
        <v>4195.2870513166654</v>
      </c>
      <c r="BA201" s="5">
        <f t="shared" si="17"/>
        <v>1500.6840773808713</v>
      </c>
      <c r="BB201" s="35">
        <f t="shared" si="18"/>
        <v>4.1769161131433967E-2</v>
      </c>
      <c r="BC201" s="5">
        <f t="shared" si="19"/>
        <v>2694.6029739357941</v>
      </c>
      <c r="BD201" s="35">
        <f t="shared" si="20"/>
        <v>7.4999999999999997E-2</v>
      </c>
      <c r="BE201" s="5">
        <f t="shared" si="50"/>
        <v>170364.20824765379</v>
      </c>
      <c r="BF201" s="5">
        <f t="shared" si="51"/>
        <v>651912.05381041288</v>
      </c>
      <c r="BG201" s="5">
        <f t="shared" si="21"/>
        <v>429635.79175234621</v>
      </c>
      <c r="BH201" s="5">
        <f t="shared" si="22"/>
        <v>822276.26205806667</v>
      </c>
      <c r="BI201" s="150"/>
      <c r="BJ201" s="2">
        <v>196</v>
      </c>
      <c r="BK201" s="118">
        <v>50802</v>
      </c>
      <c r="BL201" s="5">
        <f t="shared" si="52"/>
        <v>426712.7020818381</v>
      </c>
      <c r="BM201" s="5">
        <f t="shared" si="53"/>
        <v>4093.0576803371496</v>
      </c>
      <c r="BN201" s="5">
        <f t="shared" si="23"/>
        <v>1515.0017719260445</v>
      </c>
      <c r="BO201" s="35">
        <f t="shared" si="24"/>
        <v>4.260482796602065E-2</v>
      </c>
      <c r="BP201" s="5">
        <f t="shared" si="25"/>
        <v>2578.0559084111051</v>
      </c>
      <c r="BQ201" s="35">
        <f t="shared" si="26"/>
        <v>7.2499999999999995E-2</v>
      </c>
      <c r="BR201" s="5">
        <f t="shared" si="54"/>
        <v>174802.29969008849</v>
      </c>
      <c r="BS201" s="5">
        <f t="shared" si="55"/>
        <v>627437.00565599313</v>
      </c>
      <c r="BT201" s="5">
        <f t="shared" si="27"/>
        <v>425197.70030991203</v>
      </c>
      <c r="BU201" s="5">
        <f t="shared" si="28"/>
        <v>802239.30534608162</v>
      </c>
      <c r="BV201" s="150"/>
      <c r="BW201" s="2">
        <v>196</v>
      </c>
      <c r="BX201" s="118">
        <v>50802</v>
      </c>
      <c r="BY201" s="5">
        <f t="shared" si="56"/>
        <v>422215.59204114293</v>
      </c>
      <c r="BZ201" s="5">
        <f t="shared" si="57"/>
        <v>3991.8149710750954</v>
      </c>
      <c r="CA201" s="5">
        <f t="shared" si="29"/>
        <v>1528.8906841684284</v>
      </c>
      <c r="CB201" s="35">
        <f t="shared" si="30"/>
        <v>4.3453364953498316E-2</v>
      </c>
      <c r="CC201" s="5">
        <f t="shared" si="31"/>
        <v>2462.924286906667</v>
      </c>
      <c r="CD201" s="35">
        <f t="shared" si="32"/>
        <v>7.0000000000000007E-2</v>
      </c>
      <c r="CE201" s="5">
        <f t="shared" si="58"/>
        <v>179313.29864302557</v>
      </c>
      <c r="CF201" s="5">
        <f t="shared" si="59"/>
        <v>603082.43568769319</v>
      </c>
      <c r="CG201" s="5">
        <f t="shared" si="33"/>
        <v>420686.70135697449</v>
      </c>
      <c r="CH201" s="5">
        <f t="shared" si="34"/>
        <v>782395.73433071875</v>
      </c>
    </row>
    <row r="202" spans="9:86" ht="14.25" customHeight="1">
      <c r="I202" s="150"/>
      <c r="J202" s="2">
        <v>197</v>
      </c>
      <c r="K202" s="118">
        <v>50830</v>
      </c>
      <c r="L202" s="5">
        <f t="shared" si="35"/>
        <v>442502.90529678116</v>
      </c>
      <c r="M202" s="5">
        <f t="shared" si="0"/>
        <v>4507.5996243055524</v>
      </c>
      <c r="N202" s="5">
        <f t="shared" si="1"/>
        <v>1465.392150390182</v>
      </c>
      <c r="O202" s="35">
        <f t="shared" si="2"/>
        <v>3.9739187232880065E-2</v>
      </c>
      <c r="P202" s="5">
        <f t="shared" si="3"/>
        <v>3042.2074739153704</v>
      </c>
      <c r="Q202" s="35">
        <f t="shared" si="4"/>
        <v>8.2500000000000004E-2</v>
      </c>
      <c r="R202" s="5">
        <f t="shared" si="36"/>
        <v>158962.48685360834</v>
      </c>
      <c r="S202" s="5">
        <f t="shared" si="37"/>
        <v>729034.63913458562</v>
      </c>
      <c r="T202" s="5">
        <f t="shared" si="38"/>
        <v>441037.51314639096</v>
      </c>
      <c r="U202" s="5">
        <f t="shared" si="39"/>
        <v>887997.12598819402</v>
      </c>
      <c r="V202" s="150"/>
      <c r="W202" s="2">
        <v>197</v>
      </c>
      <c r="X202" s="118">
        <v>50830</v>
      </c>
      <c r="Y202" s="5">
        <f t="shared" si="40"/>
        <v>438289.23127255839</v>
      </c>
      <c r="Z202" s="5">
        <f t="shared" si="41"/>
        <v>4402.5874432762648</v>
      </c>
      <c r="AA202" s="5">
        <f t="shared" si="5"/>
        <v>1480.6592347925421</v>
      </c>
      <c r="AB202" s="35">
        <f t="shared" si="6"/>
        <v>4.0539236535476718E-2</v>
      </c>
      <c r="AC202" s="5">
        <f t="shared" si="7"/>
        <v>2921.9282084837228</v>
      </c>
      <c r="AD202" s="35">
        <f t="shared" si="8"/>
        <v>0.08</v>
      </c>
      <c r="AE202" s="5">
        <f t="shared" si="42"/>
        <v>163191.42796223375</v>
      </c>
      <c r="AF202" s="5">
        <f t="shared" si="43"/>
        <v>704118.29836319084</v>
      </c>
      <c r="AG202" s="5">
        <f t="shared" si="9"/>
        <v>436808.57203776587</v>
      </c>
      <c r="AH202" s="5">
        <f t="shared" si="10"/>
        <v>867309.72632542462</v>
      </c>
      <c r="AI202" s="150"/>
      <c r="AJ202" s="2">
        <v>197</v>
      </c>
      <c r="AK202" s="118">
        <v>50830</v>
      </c>
      <c r="AL202" s="5">
        <f t="shared" si="44"/>
        <v>433999.93653939466</v>
      </c>
      <c r="AM202" s="5">
        <f t="shared" si="45"/>
        <v>4298.4734733542682</v>
      </c>
      <c r="AN202" s="5">
        <f t="shared" si="11"/>
        <v>1495.5572165373442</v>
      </c>
      <c r="AO202" s="35">
        <f t="shared" si="12"/>
        <v>4.1351818485390698E-2</v>
      </c>
      <c r="AP202" s="5">
        <f t="shared" si="13"/>
        <v>2802.916256816924</v>
      </c>
      <c r="AQ202" s="35">
        <f t="shared" si="14"/>
        <v>7.7499999999999999E-2</v>
      </c>
      <c r="AR202" s="5">
        <f t="shared" si="46"/>
        <v>167495.62067714246</v>
      </c>
      <c r="AS202" s="5">
        <f t="shared" si="47"/>
        <v>679303.65357364877</v>
      </c>
      <c r="AT202" s="5">
        <f t="shared" si="15"/>
        <v>432504.3793228573</v>
      </c>
      <c r="AU202" s="5">
        <f t="shared" si="16"/>
        <v>846799.27425079118</v>
      </c>
      <c r="AV202" s="150"/>
      <c r="AW202" s="2">
        <v>197</v>
      </c>
      <c r="AX202" s="118">
        <v>50830</v>
      </c>
      <c r="AY202" s="5">
        <f t="shared" si="48"/>
        <v>429635.79175234621</v>
      </c>
      <c r="AZ202" s="5">
        <f t="shared" si="49"/>
        <v>4195.2870513166654</v>
      </c>
      <c r="BA202" s="5">
        <f t="shared" si="17"/>
        <v>1510.0633528645017</v>
      </c>
      <c r="BB202" s="35">
        <f t="shared" si="18"/>
        <v>4.2177026640320789E-2</v>
      </c>
      <c r="BC202" s="5">
        <f t="shared" si="19"/>
        <v>2685.2236984521637</v>
      </c>
      <c r="BD202" s="35">
        <f t="shared" si="20"/>
        <v>7.4999999999999997E-2</v>
      </c>
      <c r="BE202" s="5">
        <f t="shared" si="50"/>
        <v>171874.27160051829</v>
      </c>
      <c r="BF202" s="5">
        <f t="shared" si="51"/>
        <v>654597.27750886499</v>
      </c>
      <c r="BG202" s="5">
        <f t="shared" si="21"/>
        <v>428125.72839948168</v>
      </c>
      <c r="BH202" s="5">
        <f t="shared" si="22"/>
        <v>826471.54910938325</v>
      </c>
      <c r="BI202" s="150"/>
      <c r="BJ202" s="2">
        <v>197</v>
      </c>
      <c r="BK202" s="118">
        <v>50830</v>
      </c>
      <c r="BL202" s="5">
        <f t="shared" si="52"/>
        <v>425197.70030991203</v>
      </c>
      <c r="BM202" s="5">
        <f t="shared" si="53"/>
        <v>4093.0576803371496</v>
      </c>
      <c r="BN202" s="5">
        <f t="shared" si="23"/>
        <v>1524.1549076314309</v>
      </c>
      <c r="BO202" s="35">
        <f t="shared" si="24"/>
        <v>4.3014952522664913E-2</v>
      </c>
      <c r="BP202" s="5">
        <f t="shared" si="25"/>
        <v>2568.9027727057187</v>
      </c>
      <c r="BQ202" s="35">
        <f t="shared" si="26"/>
        <v>7.2500000000000009E-2</v>
      </c>
      <c r="BR202" s="5">
        <f t="shared" si="54"/>
        <v>176326.45459771992</v>
      </c>
      <c r="BS202" s="5">
        <f t="shared" si="55"/>
        <v>630005.90842869889</v>
      </c>
      <c r="BT202" s="5">
        <f t="shared" si="27"/>
        <v>423673.54540228058</v>
      </c>
      <c r="BU202" s="5">
        <f t="shared" si="28"/>
        <v>806332.36302641884</v>
      </c>
      <c r="BV202" s="150"/>
      <c r="BW202" s="2">
        <v>197</v>
      </c>
      <c r="BX202" s="118">
        <v>50830</v>
      </c>
      <c r="BY202" s="5">
        <f t="shared" si="56"/>
        <v>420686.70135697449</v>
      </c>
      <c r="BZ202" s="5">
        <f t="shared" si="57"/>
        <v>3991.8149710750954</v>
      </c>
      <c r="CA202" s="5">
        <f t="shared" si="29"/>
        <v>1537.8092131594108</v>
      </c>
      <c r="CB202" s="35">
        <f t="shared" si="30"/>
        <v>4.3865685552664999E-2</v>
      </c>
      <c r="CC202" s="5">
        <f t="shared" si="31"/>
        <v>2454.0057579156846</v>
      </c>
      <c r="CD202" s="35">
        <f t="shared" si="32"/>
        <v>7.0000000000000007E-2</v>
      </c>
      <c r="CE202" s="5">
        <f t="shared" si="58"/>
        <v>180851.10785618497</v>
      </c>
      <c r="CF202" s="5">
        <f t="shared" si="59"/>
        <v>605536.44144560886</v>
      </c>
      <c r="CG202" s="5">
        <f t="shared" si="33"/>
        <v>419148.89214381506</v>
      </c>
      <c r="CH202" s="5">
        <f t="shared" si="34"/>
        <v>786387.5493017938</v>
      </c>
    </row>
    <row r="203" spans="9:86" ht="14.25" customHeight="1">
      <c r="I203" s="150"/>
      <c r="J203" s="2">
        <v>198</v>
      </c>
      <c r="K203" s="118">
        <v>50861</v>
      </c>
      <c r="L203" s="5">
        <f t="shared" si="35"/>
        <v>441037.51314639096</v>
      </c>
      <c r="M203" s="5">
        <f t="shared" si="0"/>
        <v>4507.5996243055524</v>
      </c>
      <c r="N203" s="5">
        <f t="shared" si="1"/>
        <v>1475.4667214241144</v>
      </c>
      <c r="O203" s="35">
        <f t="shared" si="2"/>
        <v>4.0145339408379208E-2</v>
      </c>
      <c r="P203" s="5">
        <f t="shared" si="3"/>
        <v>3032.132902881438</v>
      </c>
      <c r="Q203" s="35">
        <f t="shared" si="4"/>
        <v>8.2500000000000004E-2</v>
      </c>
      <c r="R203" s="5">
        <f t="shared" si="36"/>
        <v>160437.95357503244</v>
      </c>
      <c r="S203" s="5">
        <f t="shared" si="37"/>
        <v>732066.7720374671</v>
      </c>
      <c r="T203" s="5">
        <f t="shared" si="38"/>
        <v>439562.04642496683</v>
      </c>
      <c r="U203" s="5">
        <f t="shared" si="39"/>
        <v>892504.72561249952</v>
      </c>
      <c r="V203" s="150"/>
      <c r="W203" s="2">
        <v>198</v>
      </c>
      <c r="X203" s="118">
        <v>50861</v>
      </c>
      <c r="Y203" s="5">
        <f t="shared" si="40"/>
        <v>436808.57203776587</v>
      </c>
      <c r="Z203" s="5">
        <f t="shared" si="41"/>
        <v>4402.5874432762648</v>
      </c>
      <c r="AA203" s="5">
        <f t="shared" si="5"/>
        <v>1490.5302963578256</v>
      </c>
      <c r="AB203" s="35">
        <f t="shared" si="6"/>
        <v>4.0947830929351531E-2</v>
      </c>
      <c r="AC203" s="5">
        <f t="shared" si="7"/>
        <v>2912.0571469184392</v>
      </c>
      <c r="AD203" s="35">
        <f t="shared" si="8"/>
        <v>0.08</v>
      </c>
      <c r="AE203" s="5">
        <f t="shared" si="42"/>
        <v>164681.95825859156</v>
      </c>
      <c r="AF203" s="5">
        <f t="shared" si="43"/>
        <v>707030.35551010934</v>
      </c>
      <c r="AG203" s="5">
        <f t="shared" si="9"/>
        <v>435318.04174140806</v>
      </c>
      <c r="AH203" s="5">
        <f t="shared" si="10"/>
        <v>871712.31376870093</v>
      </c>
      <c r="AI203" s="150"/>
      <c r="AJ203" s="2">
        <v>198</v>
      </c>
      <c r="AK203" s="118">
        <v>50861</v>
      </c>
      <c r="AL203" s="5">
        <f t="shared" si="44"/>
        <v>432504.3793228573</v>
      </c>
      <c r="AM203" s="5">
        <f t="shared" si="45"/>
        <v>4298.4734733542682</v>
      </c>
      <c r="AN203" s="5">
        <f t="shared" si="11"/>
        <v>1505.2160235608148</v>
      </c>
      <c r="AO203" s="35">
        <f t="shared" si="12"/>
        <v>4.1762796277367523E-2</v>
      </c>
      <c r="AP203" s="5">
        <f t="shared" si="13"/>
        <v>2793.2574497934534</v>
      </c>
      <c r="AQ203" s="35">
        <f t="shared" si="14"/>
        <v>7.7499999999999999E-2</v>
      </c>
      <c r="AR203" s="5">
        <f t="shared" si="46"/>
        <v>169000.83670070328</v>
      </c>
      <c r="AS203" s="5">
        <f t="shared" si="47"/>
        <v>682096.91102344217</v>
      </c>
      <c r="AT203" s="5">
        <f t="shared" si="15"/>
        <v>430999.16329929652</v>
      </c>
      <c r="AU203" s="5">
        <f t="shared" si="16"/>
        <v>851097.74772414542</v>
      </c>
      <c r="AV203" s="150"/>
      <c r="AW203" s="2">
        <v>198</v>
      </c>
      <c r="AX203" s="118">
        <v>50861</v>
      </c>
      <c r="AY203" s="5">
        <f t="shared" si="48"/>
        <v>428125.72839948168</v>
      </c>
      <c r="AZ203" s="5">
        <f t="shared" si="49"/>
        <v>4195.2870513166654</v>
      </c>
      <c r="BA203" s="5">
        <f t="shared" si="17"/>
        <v>1519.501248819905</v>
      </c>
      <c r="BB203" s="35">
        <f t="shared" si="18"/>
        <v>4.2590327504972568E-2</v>
      </c>
      <c r="BC203" s="5">
        <f t="shared" si="19"/>
        <v>2675.7858024967604</v>
      </c>
      <c r="BD203" s="35">
        <f t="shared" si="20"/>
        <v>7.4999999999999997E-2</v>
      </c>
      <c r="BE203" s="5">
        <f t="shared" si="50"/>
        <v>173393.77284933819</v>
      </c>
      <c r="BF203" s="5">
        <f t="shared" si="51"/>
        <v>657273.06331136171</v>
      </c>
      <c r="BG203" s="5">
        <f t="shared" si="21"/>
        <v>426606.22715066175</v>
      </c>
      <c r="BH203" s="5">
        <f t="shared" si="22"/>
        <v>830666.83616069984</v>
      </c>
      <c r="BI203" s="150"/>
      <c r="BJ203" s="2">
        <v>198</v>
      </c>
      <c r="BK203" s="118">
        <v>50861</v>
      </c>
      <c r="BL203" s="5">
        <f t="shared" si="52"/>
        <v>423673.54540228058</v>
      </c>
      <c r="BM203" s="5">
        <f t="shared" si="53"/>
        <v>4093.0576803371496</v>
      </c>
      <c r="BN203" s="5">
        <f t="shared" si="23"/>
        <v>1533.3633435317047</v>
      </c>
      <c r="BO203" s="35">
        <f t="shared" si="24"/>
        <v>4.3430514654648082E-2</v>
      </c>
      <c r="BP203" s="5">
        <f t="shared" si="25"/>
        <v>2559.6943368054449</v>
      </c>
      <c r="BQ203" s="35">
        <f t="shared" si="26"/>
        <v>7.2499999999999981E-2</v>
      </c>
      <c r="BR203" s="5">
        <f t="shared" si="54"/>
        <v>177859.81794125162</v>
      </c>
      <c r="BS203" s="5">
        <f t="shared" si="55"/>
        <v>632565.60276550439</v>
      </c>
      <c r="BT203" s="5">
        <f t="shared" si="27"/>
        <v>422140.18205874885</v>
      </c>
      <c r="BU203" s="5">
        <f t="shared" si="28"/>
        <v>810425.42070675595</v>
      </c>
      <c r="BV203" s="150"/>
      <c r="BW203" s="2">
        <v>198</v>
      </c>
      <c r="BX203" s="118">
        <v>50861</v>
      </c>
      <c r="BY203" s="5">
        <f t="shared" si="56"/>
        <v>419148.89214381506</v>
      </c>
      <c r="BZ203" s="5">
        <f t="shared" si="57"/>
        <v>3991.8149710750954</v>
      </c>
      <c r="CA203" s="5">
        <f t="shared" si="29"/>
        <v>1546.7797669028409</v>
      </c>
      <c r="CB203" s="35">
        <f t="shared" si="30"/>
        <v>4.4283445693721321E-2</v>
      </c>
      <c r="CC203" s="5">
        <f t="shared" si="31"/>
        <v>2445.0352041722545</v>
      </c>
      <c r="CD203" s="35">
        <f t="shared" si="32"/>
        <v>7.0000000000000007E-2</v>
      </c>
      <c r="CE203" s="5">
        <f t="shared" si="58"/>
        <v>182397.88762308782</v>
      </c>
      <c r="CF203" s="5">
        <f t="shared" si="59"/>
        <v>607981.47664978111</v>
      </c>
      <c r="CG203" s="5">
        <f t="shared" si="33"/>
        <v>417602.11237691221</v>
      </c>
      <c r="CH203" s="5">
        <f t="shared" si="34"/>
        <v>790379.36427286896</v>
      </c>
    </row>
    <row r="204" spans="9:86" ht="14.25" customHeight="1">
      <c r="I204" s="150"/>
      <c r="J204" s="2">
        <v>199</v>
      </c>
      <c r="K204" s="118">
        <v>50891</v>
      </c>
      <c r="L204" s="5">
        <f t="shared" si="35"/>
        <v>439562.04642496683</v>
      </c>
      <c r="M204" s="5">
        <f t="shared" si="0"/>
        <v>4507.5996243055524</v>
      </c>
      <c r="N204" s="5">
        <f t="shared" si="1"/>
        <v>1485.6105551339056</v>
      </c>
      <c r="O204" s="35">
        <f t="shared" si="2"/>
        <v>4.0557019894232361E-2</v>
      </c>
      <c r="P204" s="5">
        <f t="shared" si="3"/>
        <v>3021.9890691716469</v>
      </c>
      <c r="Q204" s="35">
        <f t="shared" si="4"/>
        <v>8.2500000000000004E-2</v>
      </c>
      <c r="R204" s="5">
        <f t="shared" si="36"/>
        <v>161923.56413016634</v>
      </c>
      <c r="S204" s="5">
        <f t="shared" si="37"/>
        <v>735088.7611066387</v>
      </c>
      <c r="T204" s="5">
        <f t="shared" si="38"/>
        <v>438076.43586983293</v>
      </c>
      <c r="U204" s="5">
        <f t="shared" si="39"/>
        <v>897012.32523680502</v>
      </c>
      <c r="V204" s="150"/>
      <c r="W204" s="2">
        <v>199</v>
      </c>
      <c r="X204" s="118">
        <v>50891</v>
      </c>
      <c r="Y204" s="5">
        <f t="shared" si="40"/>
        <v>435318.04174140806</v>
      </c>
      <c r="Z204" s="5">
        <f t="shared" si="41"/>
        <v>4402.5874432762648</v>
      </c>
      <c r="AA204" s="5">
        <f t="shared" si="5"/>
        <v>1500.467165000211</v>
      </c>
      <c r="AB204" s="35">
        <f t="shared" si="6"/>
        <v>4.1361956669598368E-2</v>
      </c>
      <c r="AC204" s="5">
        <f t="shared" si="7"/>
        <v>2902.1202782760538</v>
      </c>
      <c r="AD204" s="35">
        <f t="shared" si="8"/>
        <v>0.08</v>
      </c>
      <c r="AE204" s="5">
        <f t="shared" si="42"/>
        <v>166182.42542359178</v>
      </c>
      <c r="AF204" s="5">
        <f t="shared" si="43"/>
        <v>709932.47578838537</v>
      </c>
      <c r="AG204" s="5">
        <f t="shared" si="9"/>
        <v>433817.57457640785</v>
      </c>
      <c r="AH204" s="5">
        <f t="shared" si="10"/>
        <v>876114.90121197712</v>
      </c>
      <c r="AI204" s="150"/>
      <c r="AJ204" s="2">
        <v>199</v>
      </c>
      <c r="AK204" s="118">
        <v>50891</v>
      </c>
      <c r="AL204" s="5">
        <f t="shared" si="44"/>
        <v>430999.16329929652</v>
      </c>
      <c r="AM204" s="5">
        <f t="shared" si="45"/>
        <v>4298.4734733542682</v>
      </c>
      <c r="AN204" s="5">
        <f t="shared" si="11"/>
        <v>1514.937210379645</v>
      </c>
      <c r="AO204" s="35">
        <f t="shared" si="12"/>
        <v>4.2179308157801736E-2</v>
      </c>
      <c r="AP204" s="5">
        <f t="shared" si="13"/>
        <v>2783.5362629746232</v>
      </c>
      <c r="AQ204" s="35">
        <f t="shared" si="14"/>
        <v>7.7499999999999999E-2</v>
      </c>
      <c r="AR204" s="5">
        <f t="shared" si="46"/>
        <v>170515.77391108291</v>
      </c>
      <c r="AS204" s="5">
        <f t="shared" si="47"/>
        <v>684880.44728641678</v>
      </c>
      <c r="AT204" s="5">
        <f t="shared" si="15"/>
        <v>429484.22608891688</v>
      </c>
      <c r="AU204" s="5">
        <f t="shared" si="16"/>
        <v>855396.22119749966</v>
      </c>
      <c r="AV204" s="150"/>
      <c r="AW204" s="2">
        <v>199</v>
      </c>
      <c r="AX204" s="118">
        <v>50891</v>
      </c>
      <c r="AY204" s="5">
        <f t="shared" si="48"/>
        <v>426606.22715066175</v>
      </c>
      <c r="AZ204" s="5">
        <f t="shared" si="49"/>
        <v>4195.2870513166654</v>
      </c>
      <c r="BA204" s="5">
        <f t="shared" si="17"/>
        <v>1528.9981316250296</v>
      </c>
      <c r="BB204" s="35">
        <f t="shared" si="18"/>
        <v>4.3009164920184154E-2</v>
      </c>
      <c r="BC204" s="5">
        <f t="shared" si="19"/>
        <v>2666.2889196916358</v>
      </c>
      <c r="BD204" s="35">
        <f t="shared" si="20"/>
        <v>7.4999999999999997E-2</v>
      </c>
      <c r="BE204" s="5">
        <f t="shared" si="50"/>
        <v>174922.77098096322</v>
      </c>
      <c r="BF204" s="5">
        <f t="shared" si="51"/>
        <v>659939.35223105329</v>
      </c>
      <c r="BG204" s="5">
        <f t="shared" si="21"/>
        <v>425077.22901903675</v>
      </c>
      <c r="BH204" s="5">
        <f t="shared" si="22"/>
        <v>834862.12321201654</v>
      </c>
      <c r="BI204" s="150"/>
      <c r="BJ204" s="2">
        <v>199</v>
      </c>
      <c r="BK204" s="118">
        <v>50891</v>
      </c>
      <c r="BL204" s="5">
        <f t="shared" si="52"/>
        <v>422140.18205874885</v>
      </c>
      <c r="BM204" s="5">
        <f t="shared" si="53"/>
        <v>4093.0576803371496</v>
      </c>
      <c r="BN204" s="5">
        <f t="shared" si="23"/>
        <v>1542.6274137322089</v>
      </c>
      <c r="BO204" s="35">
        <f t="shared" si="24"/>
        <v>4.3851615533273908E-2</v>
      </c>
      <c r="BP204" s="5">
        <f t="shared" si="25"/>
        <v>2550.4302666049407</v>
      </c>
      <c r="BQ204" s="35">
        <f t="shared" si="26"/>
        <v>7.2499999999999981E-2</v>
      </c>
      <c r="BR204" s="5">
        <f t="shared" si="54"/>
        <v>179402.44535498382</v>
      </c>
      <c r="BS204" s="5">
        <f t="shared" si="55"/>
        <v>635116.03303210938</v>
      </c>
      <c r="BT204" s="5">
        <f t="shared" si="27"/>
        <v>420597.55464501661</v>
      </c>
      <c r="BU204" s="5">
        <f t="shared" si="28"/>
        <v>814518.47838709317</v>
      </c>
      <c r="BV204" s="150"/>
      <c r="BW204" s="2">
        <v>199</v>
      </c>
      <c r="BX204" s="118">
        <v>50891</v>
      </c>
      <c r="BY204" s="5">
        <f t="shared" si="56"/>
        <v>417602.11237691221</v>
      </c>
      <c r="BZ204" s="5">
        <f t="shared" si="57"/>
        <v>3991.8149710750954</v>
      </c>
      <c r="CA204" s="5">
        <f t="shared" si="29"/>
        <v>1555.8026488764408</v>
      </c>
      <c r="CB204" s="35">
        <f t="shared" si="30"/>
        <v>4.4706746525426506E-2</v>
      </c>
      <c r="CC204" s="5">
        <f t="shared" si="31"/>
        <v>2436.0123221986546</v>
      </c>
      <c r="CD204" s="35">
        <f t="shared" si="32"/>
        <v>7.0000000000000007E-2</v>
      </c>
      <c r="CE204" s="5">
        <f t="shared" si="58"/>
        <v>183953.69027196427</v>
      </c>
      <c r="CF204" s="5">
        <f t="shared" si="59"/>
        <v>610417.48897197971</v>
      </c>
      <c r="CG204" s="5">
        <f t="shared" si="33"/>
        <v>416046.30972803576</v>
      </c>
      <c r="CH204" s="5">
        <f t="shared" si="34"/>
        <v>794371.179243944</v>
      </c>
    </row>
    <row r="205" spans="9:86" ht="14.25" customHeight="1">
      <c r="I205" s="150"/>
      <c r="J205" s="2">
        <v>200</v>
      </c>
      <c r="K205" s="118">
        <v>50922</v>
      </c>
      <c r="L205" s="5">
        <f t="shared" si="35"/>
        <v>438076.43586983293</v>
      </c>
      <c r="M205" s="5">
        <f t="shared" si="0"/>
        <v>4507.5996243055524</v>
      </c>
      <c r="N205" s="5">
        <f t="shared" si="1"/>
        <v>1495.8241277004508</v>
      </c>
      <c r="O205" s="35">
        <f t="shared" si="2"/>
        <v>4.0974332474113986E-2</v>
      </c>
      <c r="P205" s="5">
        <f t="shared" si="3"/>
        <v>3011.7754966051016</v>
      </c>
      <c r="Q205" s="35">
        <f t="shared" si="4"/>
        <v>8.2500000000000004E-2</v>
      </c>
      <c r="R205" s="5">
        <f t="shared" si="36"/>
        <v>163419.38825786678</v>
      </c>
      <c r="S205" s="5">
        <f t="shared" si="37"/>
        <v>738100.53660324379</v>
      </c>
      <c r="T205" s="5">
        <f t="shared" si="38"/>
        <v>436580.61174213246</v>
      </c>
      <c r="U205" s="5">
        <f t="shared" si="39"/>
        <v>901519.92486111051</v>
      </c>
      <c r="V205" s="150"/>
      <c r="W205" s="2">
        <v>200</v>
      </c>
      <c r="X205" s="118">
        <v>50922</v>
      </c>
      <c r="Y205" s="5">
        <f t="shared" si="40"/>
        <v>433817.57457640785</v>
      </c>
      <c r="Z205" s="5">
        <f t="shared" si="41"/>
        <v>4402.5874432762648</v>
      </c>
      <c r="AA205" s="5">
        <f t="shared" si="5"/>
        <v>1510.4702794335458</v>
      </c>
      <c r="AB205" s="35">
        <f t="shared" si="6"/>
        <v>4.1781717513175803E-2</v>
      </c>
      <c r="AC205" s="5">
        <f t="shared" si="7"/>
        <v>2892.117163842719</v>
      </c>
      <c r="AD205" s="35">
        <f t="shared" si="8"/>
        <v>0.08</v>
      </c>
      <c r="AE205" s="5">
        <f t="shared" si="42"/>
        <v>167692.89570302531</v>
      </c>
      <c r="AF205" s="5">
        <f t="shared" si="43"/>
        <v>712824.59295222815</v>
      </c>
      <c r="AG205" s="5">
        <f t="shared" si="9"/>
        <v>432307.10429697431</v>
      </c>
      <c r="AH205" s="5">
        <f t="shared" si="10"/>
        <v>880517.48865525343</v>
      </c>
      <c r="AI205" s="150"/>
      <c r="AJ205" s="2">
        <v>200</v>
      </c>
      <c r="AK205" s="118">
        <v>50922</v>
      </c>
      <c r="AL205" s="5">
        <f t="shared" si="44"/>
        <v>429484.22608891688</v>
      </c>
      <c r="AM205" s="5">
        <f t="shared" si="45"/>
        <v>4298.4734733542682</v>
      </c>
      <c r="AN205" s="5">
        <f t="shared" si="11"/>
        <v>1524.7211798633466</v>
      </c>
      <c r="AO205" s="35">
        <f t="shared" si="12"/>
        <v>4.2601457857900864E-2</v>
      </c>
      <c r="AP205" s="5">
        <f t="shared" si="13"/>
        <v>2773.7522934909216</v>
      </c>
      <c r="AQ205" s="35">
        <f t="shared" si="14"/>
        <v>7.7499999999999999E-2</v>
      </c>
      <c r="AR205" s="5">
        <f t="shared" si="46"/>
        <v>172040.49509094626</v>
      </c>
      <c r="AS205" s="5">
        <f t="shared" si="47"/>
        <v>687654.1995799077</v>
      </c>
      <c r="AT205" s="5">
        <f t="shared" si="15"/>
        <v>427959.50490905356</v>
      </c>
      <c r="AU205" s="5">
        <f t="shared" si="16"/>
        <v>859694.6946708539</v>
      </c>
      <c r="AV205" s="150"/>
      <c r="AW205" s="2">
        <v>200</v>
      </c>
      <c r="AX205" s="118">
        <v>50922</v>
      </c>
      <c r="AY205" s="5">
        <f t="shared" si="48"/>
        <v>425077.22901903675</v>
      </c>
      <c r="AZ205" s="5">
        <f t="shared" si="49"/>
        <v>4195.2870513166654</v>
      </c>
      <c r="BA205" s="5">
        <f t="shared" si="17"/>
        <v>1538.5543699476857</v>
      </c>
      <c r="BB205" s="35">
        <f t="shared" si="18"/>
        <v>4.3433642592380292E-2</v>
      </c>
      <c r="BC205" s="5">
        <f t="shared" si="19"/>
        <v>2656.7326813689797</v>
      </c>
      <c r="BD205" s="35">
        <f t="shared" si="20"/>
        <v>7.5000000000000011E-2</v>
      </c>
      <c r="BE205" s="5">
        <f t="shared" si="50"/>
        <v>176461.32535091092</v>
      </c>
      <c r="BF205" s="5">
        <f t="shared" si="51"/>
        <v>662596.08491242223</v>
      </c>
      <c r="BG205" s="5">
        <f t="shared" si="21"/>
        <v>423538.67464908905</v>
      </c>
      <c r="BH205" s="5">
        <f t="shared" si="22"/>
        <v>839057.41026333312</v>
      </c>
      <c r="BI205" s="150"/>
      <c r="BJ205" s="2">
        <v>200</v>
      </c>
      <c r="BK205" s="118">
        <v>50922</v>
      </c>
      <c r="BL205" s="5">
        <f t="shared" si="52"/>
        <v>420597.55464501661</v>
      </c>
      <c r="BM205" s="5">
        <f t="shared" si="53"/>
        <v>4093.0576803371496</v>
      </c>
      <c r="BN205" s="5">
        <f t="shared" si="23"/>
        <v>1551.9474543568408</v>
      </c>
      <c r="BO205" s="35">
        <f t="shared" si="24"/>
        <v>4.427835884114964E-2</v>
      </c>
      <c r="BP205" s="5">
        <f t="shared" si="25"/>
        <v>2541.1102259803088</v>
      </c>
      <c r="BQ205" s="35">
        <f t="shared" si="26"/>
        <v>7.2499999999999995E-2</v>
      </c>
      <c r="BR205" s="5">
        <f t="shared" si="54"/>
        <v>180954.39280934067</v>
      </c>
      <c r="BS205" s="5">
        <f t="shared" si="55"/>
        <v>637657.14325808967</v>
      </c>
      <c r="BT205" s="5">
        <f t="shared" si="27"/>
        <v>419045.60719065979</v>
      </c>
      <c r="BU205" s="5">
        <f t="shared" si="28"/>
        <v>818611.5360674304</v>
      </c>
      <c r="BV205" s="150"/>
      <c r="BW205" s="2">
        <v>200</v>
      </c>
      <c r="BX205" s="118">
        <v>50922</v>
      </c>
      <c r="BY205" s="5">
        <f t="shared" si="56"/>
        <v>416046.30972803576</v>
      </c>
      <c r="BZ205" s="5">
        <f t="shared" si="57"/>
        <v>3991.8149710750954</v>
      </c>
      <c r="CA205" s="5">
        <f t="shared" si="29"/>
        <v>1564.87816432822</v>
      </c>
      <c r="CB205" s="35">
        <f t="shared" si="30"/>
        <v>4.5135691707526342E-2</v>
      </c>
      <c r="CC205" s="5">
        <f t="shared" si="31"/>
        <v>2426.9368067468754</v>
      </c>
      <c r="CD205" s="35">
        <f t="shared" si="32"/>
        <v>7.0000000000000007E-2</v>
      </c>
      <c r="CE205" s="5">
        <f t="shared" si="58"/>
        <v>185518.56843629249</v>
      </c>
      <c r="CF205" s="5">
        <f t="shared" si="59"/>
        <v>612844.42577872658</v>
      </c>
      <c r="CG205" s="5">
        <f t="shared" si="33"/>
        <v>414481.43156370753</v>
      </c>
      <c r="CH205" s="5">
        <f t="shared" si="34"/>
        <v>798362.99421501905</v>
      </c>
    </row>
    <row r="206" spans="9:86" ht="14.25" customHeight="1">
      <c r="I206" s="150"/>
      <c r="J206" s="2">
        <v>201</v>
      </c>
      <c r="K206" s="118">
        <v>50952</v>
      </c>
      <c r="L206" s="5">
        <f t="shared" si="35"/>
        <v>436580.61174213246</v>
      </c>
      <c r="M206" s="5">
        <f t="shared" si="0"/>
        <v>4507.5996243055524</v>
      </c>
      <c r="N206" s="5">
        <f t="shared" si="1"/>
        <v>1506.1079185783919</v>
      </c>
      <c r="O206" s="35">
        <f t="shared" si="2"/>
        <v>4.13973835228756E-2</v>
      </c>
      <c r="P206" s="5">
        <f t="shared" si="3"/>
        <v>3001.4917057271605</v>
      </c>
      <c r="Q206" s="35">
        <f t="shared" si="4"/>
        <v>8.249999999999999E-2</v>
      </c>
      <c r="R206" s="5">
        <f t="shared" si="36"/>
        <v>164925.49617644519</v>
      </c>
      <c r="S206" s="5">
        <f t="shared" si="37"/>
        <v>741102.02830897097</v>
      </c>
      <c r="T206" s="5">
        <f t="shared" si="38"/>
        <v>435074.50382355409</v>
      </c>
      <c r="U206" s="5">
        <f t="shared" si="39"/>
        <v>906027.52448541613</v>
      </c>
      <c r="V206" s="150"/>
      <c r="W206" s="2">
        <v>201</v>
      </c>
      <c r="X206" s="118">
        <v>50952</v>
      </c>
      <c r="Y206" s="5">
        <f t="shared" si="40"/>
        <v>432307.10429697431</v>
      </c>
      <c r="Z206" s="5">
        <f t="shared" si="41"/>
        <v>4402.5874432762648</v>
      </c>
      <c r="AA206" s="5">
        <f t="shared" si="5"/>
        <v>1520.5400812964358</v>
      </c>
      <c r="AB206" s="35">
        <f t="shared" si="6"/>
        <v>4.2207219807849305E-2</v>
      </c>
      <c r="AC206" s="5">
        <f t="shared" si="7"/>
        <v>2882.047361979829</v>
      </c>
      <c r="AD206" s="35">
        <f t="shared" si="8"/>
        <v>0.08</v>
      </c>
      <c r="AE206" s="5">
        <f t="shared" si="42"/>
        <v>169213.43578432174</v>
      </c>
      <c r="AF206" s="5">
        <f t="shared" si="43"/>
        <v>715706.64031420799</v>
      </c>
      <c r="AG206" s="5">
        <f t="shared" si="9"/>
        <v>430786.56421567791</v>
      </c>
      <c r="AH206" s="5">
        <f t="shared" si="10"/>
        <v>884920.07609852974</v>
      </c>
      <c r="AI206" s="150"/>
      <c r="AJ206" s="2">
        <v>201</v>
      </c>
      <c r="AK206" s="118">
        <v>50952</v>
      </c>
      <c r="AL206" s="5">
        <f t="shared" si="44"/>
        <v>427959.50490905356</v>
      </c>
      <c r="AM206" s="5">
        <f t="shared" si="45"/>
        <v>4298.4734733542682</v>
      </c>
      <c r="AN206" s="5">
        <f t="shared" si="11"/>
        <v>1534.5683374832975</v>
      </c>
      <c r="AO206" s="35">
        <f t="shared" si="12"/>
        <v>4.3029351699322427E-2</v>
      </c>
      <c r="AP206" s="5">
        <f t="shared" si="13"/>
        <v>2763.9051358709708</v>
      </c>
      <c r="AQ206" s="35">
        <f t="shared" si="14"/>
        <v>7.7499999999999999E-2</v>
      </c>
      <c r="AR206" s="5">
        <f t="shared" si="46"/>
        <v>173575.06342842957</v>
      </c>
      <c r="AS206" s="5">
        <f t="shared" si="47"/>
        <v>690418.10471577873</v>
      </c>
      <c r="AT206" s="5">
        <f t="shared" si="15"/>
        <v>426424.93657157029</v>
      </c>
      <c r="AU206" s="5">
        <f t="shared" si="16"/>
        <v>863993.16814420826</v>
      </c>
      <c r="AV206" s="150"/>
      <c r="AW206" s="2">
        <v>201</v>
      </c>
      <c r="AX206" s="118">
        <v>50952</v>
      </c>
      <c r="AY206" s="5">
        <f t="shared" si="48"/>
        <v>423538.67464908905</v>
      </c>
      <c r="AZ206" s="5">
        <f t="shared" si="49"/>
        <v>4195.2870513166654</v>
      </c>
      <c r="BA206" s="5">
        <f t="shared" si="17"/>
        <v>1548.1703347598591</v>
      </c>
      <c r="BB206" s="35">
        <f t="shared" si="18"/>
        <v>4.3863866818090742E-2</v>
      </c>
      <c r="BC206" s="5">
        <f t="shared" si="19"/>
        <v>2647.1167165568063</v>
      </c>
      <c r="BD206" s="35">
        <f t="shared" si="20"/>
        <v>7.4999999999999997E-2</v>
      </c>
      <c r="BE206" s="5">
        <f t="shared" si="50"/>
        <v>178009.49568567079</v>
      </c>
      <c r="BF206" s="5">
        <f t="shared" si="51"/>
        <v>665243.20162897906</v>
      </c>
      <c r="BG206" s="5">
        <f t="shared" si="21"/>
        <v>421990.50431432918</v>
      </c>
      <c r="BH206" s="5">
        <f t="shared" si="22"/>
        <v>843252.69731464982</v>
      </c>
      <c r="BI206" s="150"/>
      <c r="BJ206" s="2">
        <v>201</v>
      </c>
      <c r="BK206" s="118">
        <v>50952</v>
      </c>
      <c r="BL206" s="5">
        <f t="shared" si="52"/>
        <v>419045.60719065979</v>
      </c>
      <c r="BM206" s="5">
        <f t="shared" si="53"/>
        <v>4093.0576803371496</v>
      </c>
      <c r="BN206" s="5">
        <f t="shared" si="23"/>
        <v>1561.3238035602467</v>
      </c>
      <c r="BO206" s="35">
        <f t="shared" si="24"/>
        <v>4.4710850850653107E-2</v>
      </c>
      <c r="BP206" s="5">
        <f t="shared" si="25"/>
        <v>2531.7338767769029</v>
      </c>
      <c r="BQ206" s="35">
        <f t="shared" si="26"/>
        <v>7.2499999999999995E-2</v>
      </c>
      <c r="BR206" s="5">
        <f t="shared" si="54"/>
        <v>182515.71661290093</v>
      </c>
      <c r="BS206" s="5">
        <f t="shared" si="55"/>
        <v>640188.87713486655</v>
      </c>
      <c r="BT206" s="5">
        <f t="shared" si="27"/>
        <v>417484.28338709957</v>
      </c>
      <c r="BU206" s="5">
        <f t="shared" si="28"/>
        <v>822704.5937477675</v>
      </c>
      <c r="BV206" s="150"/>
      <c r="BW206" s="2">
        <v>201</v>
      </c>
      <c r="BX206" s="118">
        <v>50952</v>
      </c>
      <c r="BY206" s="5">
        <f t="shared" si="56"/>
        <v>414481.43156370753</v>
      </c>
      <c r="BZ206" s="5">
        <f t="shared" si="57"/>
        <v>3991.8149710750954</v>
      </c>
      <c r="CA206" s="5">
        <f t="shared" si="29"/>
        <v>1574.0066202868015</v>
      </c>
      <c r="CB206" s="35">
        <f t="shared" si="30"/>
        <v>4.557038748921239E-2</v>
      </c>
      <c r="CC206" s="5">
        <f t="shared" si="31"/>
        <v>2417.8083507882939</v>
      </c>
      <c r="CD206" s="35">
        <f t="shared" si="32"/>
        <v>6.9999999999999993E-2</v>
      </c>
      <c r="CE206" s="5">
        <f t="shared" si="58"/>
        <v>187092.57505657928</v>
      </c>
      <c r="CF206" s="5">
        <f t="shared" si="59"/>
        <v>615262.23412951489</v>
      </c>
      <c r="CG206" s="5">
        <f t="shared" si="33"/>
        <v>412907.42494342074</v>
      </c>
      <c r="CH206" s="5">
        <f t="shared" si="34"/>
        <v>802354.80918609421</v>
      </c>
    </row>
    <row r="207" spans="9:86" ht="14.25" customHeight="1">
      <c r="I207" s="150"/>
      <c r="J207" s="2">
        <v>202</v>
      </c>
      <c r="K207" s="118">
        <v>50983</v>
      </c>
      <c r="L207" s="5">
        <f t="shared" si="35"/>
        <v>435074.50382355409</v>
      </c>
      <c r="M207" s="5">
        <f t="shared" si="0"/>
        <v>4507.5996243055524</v>
      </c>
      <c r="N207" s="5">
        <f t="shared" si="1"/>
        <v>1516.4624105186181</v>
      </c>
      <c r="O207" s="35">
        <f t="shared" si="2"/>
        <v>4.1826282088006456E-2</v>
      </c>
      <c r="P207" s="5">
        <f t="shared" si="3"/>
        <v>2991.1372137869344</v>
      </c>
      <c r="Q207" s="35">
        <f t="shared" si="4"/>
        <v>8.2500000000000004E-2</v>
      </c>
      <c r="R207" s="5">
        <f t="shared" si="36"/>
        <v>166441.9585869638</v>
      </c>
      <c r="S207" s="5">
        <f t="shared" si="37"/>
        <v>744093.16552275792</v>
      </c>
      <c r="T207" s="5">
        <f t="shared" si="38"/>
        <v>433558.04141303548</v>
      </c>
      <c r="U207" s="5">
        <f t="shared" si="39"/>
        <v>910535.12410972174</v>
      </c>
      <c r="V207" s="150"/>
      <c r="W207" s="2">
        <v>202</v>
      </c>
      <c r="X207" s="118">
        <v>50983</v>
      </c>
      <c r="Y207" s="5">
        <f t="shared" si="40"/>
        <v>430786.56421567791</v>
      </c>
      <c r="Z207" s="5">
        <f t="shared" si="41"/>
        <v>4402.5874432762648</v>
      </c>
      <c r="AA207" s="5">
        <f t="shared" si="5"/>
        <v>1530.6770151717451</v>
      </c>
      <c r="AB207" s="35">
        <f t="shared" si="6"/>
        <v>4.2638572573644021E-2</v>
      </c>
      <c r="AC207" s="5">
        <f t="shared" si="7"/>
        <v>2871.9104281045197</v>
      </c>
      <c r="AD207" s="35">
        <f t="shared" si="8"/>
        <v>0.08</v>
      </c>
      <c r="AE207" s="5">
        <f t="shared" si="42"/>
        <v>170744.11279949348</v>
      </c>
      <c r="AF207" s="5">
        <f t="shared" si="43"/>
        <v>718578.55074231257</v>
      </c>
      <c r="AG207" s="5">
        <f t="shared" si="9"/>
        <v>429255.88720050617</v>
      </c>
      <c r="AH207" s="5">
        <f t="shared" si="10"/>
        <v>889322.66354180605</v>
      </c>
      <c r="AI207" s="150"/>
      <c r="AJ207" s="2">
        <v>202</v>
      </c>
      <c r="AK207" s="118">
        <v>50983</v>
      </c>
      <c r="AL207" s="5">
        <f t="shared" si="44"/>
        <v>426424.93657157029</v>
      </c>
      <c r="AM207" s="5">
        <f t="shared" si="45"/>
        <v>4298.4734733542682</v>
      </c>
      <c r="AN207" s="5">
        <f t="shared" si="11"/>
        <v>1544.4790913295433</v>
      </c>
      <c r="AO207" s="35">
        <f t="shared" si="12"/>
        <v>4.3463098675618497E-2</v>
      </c>
      <c r="AP207" s="5">
        <f t="shared" si="13"/>
        <v>2753.9943820247249</v>
      </c>
      <c r="AQ207" s="35">
        <f t="shared" si="14"/>
        <v>7.7499999999999999E-2</v>
      </c>
      <c r="AR207" s="5">
        <f t="shared" si="46"/>
        <v>175119.5425197591</v>
      </c>
      <c r="AS207" s="5">
        <f t="shared" si="47"/>
        <v>693172.09909780347</v>
      </c>
      <c r="AT207" s="5">
        <f t="shared" si="15"/>
        <v>424880.45748024073</v>
      </c>
      <c r="AU207" s="5">
        <f t="shared" si="16"/>
        <v>868291.64161756262</v>
      </c>
      <c r="AV207" s="150"/>
      <c r="AW207" s="2">
        <v>202</v>
      </c>
      <c r="AX207" s="118">
        <v>50983</v>
      </c>
      <c r="AY207" s="5">
        <f t="shared" si="48"/>
        <v>421990.50431432918</v>
      </c>
      <c r="AZ207" s="5">
        <f t="shared" si="49"/>
        <v>4195.2870513166654</v>
      </c>
      <c r="BA207" s="5">
        <f t="shared" si="17"/>
        <v>1557.8463993521082</v>
      </c>
      <c r="BB207" s="35">
        <f t="shared" si="18"/>
        <v>4.4299946565386536E-2</v>
      </c>
      <c r="BC207" s="5">
        <f t="shared" si="19"/>
        <v>2637.4406519645572</v>
      </c>
      <c r="BD207" s="35">
        <f t="shared" si="20"/>
        <v>7.4999999999999997E-2</v>
      </c>
      <c r="BE207" s="5">
        <f t="shared" si="50"/>
        <v>179567.34208502289</v>
      </c>
      <c r="BF207" s="5">
        <f t="shared" si="51"/>
        <v>667880.64228094358</v>
      </c>
      <c r="BG207" s="5">
        <f t="shared" si="21"/>
        <v>420432.65791497706</v>
      </c>
      <c r="BH207" s="5">
        <f t="shared" si="22"/>
        <v>847447.9843659664</v>
      </c>
      <c r="BI207" s="150"/>
      <c r="BJ207" s="2">
        <v>202</v>
      </c>
      <c r="BK207" s="118">
        <v>50983</v>
      </c>
      <c r="BL207" s="5">
        <f t="shared" si="52"/>
        <v>417484.28338709957</v>
      </c>
      <c r="BM207" s="5">
        <f t="shared" si="53"/>
        <v>4093.0576803371496</v>
      </c>
      <c r="BN207" s="5">
        <f t="shared" si="23"/>
        <v>1570.7568015400898</v>
      </c>
      <c r="BO207" s="35">
        <f t="shared" si="24"/>
        <v>4.514920050536092E-2</v>
      </c>
      <c r="BP207" s="5">
        <f t="shared" si="25"/>
        <v>2522.3008787970598</v>
      </c>
      <c r="BQ207" s="35">
        <f t="shared" si="26"/>
        <v>7.2499999999999995E-2</v>
      </c>
      <c r="BR207" s="5">
        <f t="shared" si="54"/>
        <v>184086.47341444102</v>
      </c>
      <c r="BS207" s="5">
        <f t="shared" si="55"/>
        <v>642711.17801366362</v>
      </c>
      <c r="BT207" s="5">
        <f t="shared" si="27"/>
        <v>415913.52658555948</v>
      </c>
      <c r="BU207" s="5">
        <f t="shared" si="28"/>
        <v>826797.65142810461</v>
      </c>
      <c r="BV207" s="150"/>
      <c r="BW207" s="2">
        <v>202</v>
      </c>
      <c r="BX207" s="118">
        <v>50983</v>
      </c>
      <c r="BY207" s="5">
        <f t="shared" si="56"/>
        <v>412907.42494342074</v>
      </c>
      <c r="BZ207" s="5">
        <f t="shared" si="57"/>
        <v>3991.8149710750954</v>
      </c>
      <c r="CA207" s="5">
        <f t="shared" si="29"/>
        <v>1583.1883255718076</v>
      </c>
      <c r="CB207" s="35">
        <f t="shared" si="30"/>
        <v>4.6010942790541867E-2</v>
      </c>
      <c r="CC207" s="5">
        <f t="shared" si="31"/>
        <v>2408.6266455032878</v>
      </c>
      <c r="CD207" s="35">
        <f t="shared" si="32"/>
        <v>7.0000000000000007E-2</v>
      </c>
      <c r="CE207" s="5">
        <f t="shared" si="58"/>
        <v>188675.76338215108</v>
      </c>
      <c r="CF207" s="5">
        <f t="shared" si="59"/>
        <v>617670.86077501823</v>
      </c>
      <c r="CG207" s="5">
        <f t="shared" si="33"/>
        <v>411324.23661784892</v>
      </c>
      <c r="CH207" s="5">
        <f t="shared" si="34"/>
        <v>806346.62415716937</v>
      </c>
    </row>
    <row r="208" spans="9:86" ht="14.25" customHeight="1">
      <c r="I208" s="150"/>
      <c r="J208" s="2">
        <v>203</v>
      </c>
      <c r="K208" s="118">
        <v>51014</v>
      </c>
      <c r="L208" s="5">
        <f t="shared" si="35"/>
        <v>433558.04141303548</v>
      </c>
      <c r="M208" s="5">
        <f t="shared" si="0"/>
        <v>4507.5996243055524</v>
      </c>
      <c r="N208" s="5">
        <f t="shared" si="1"/>
        <v>1526.8880895909333</v>
      </c>
      <c r="O208" s="35">
        <f t="shared" si="2"/>
        <v>4.2261139974188254E-2</v>
      </c>
      <c r="P208" s="5">
        <f t="shared" si="3"/>
        <v>2980.7115347146191</v>
      </c>
      <c r="Q208" s="35">
        <f t="shared" si="4"/>
        <v>8.2500000000000018E-2</v>
      </c>
      <c r="R208" s="5">
        <f t="shared" si="36"/>
        <v>167968.84667655473</v>
      </c>
      <c r="S208" s="5">
        <f t="shared" si="37"/>
        <v>747073.87705747259</v>
      </c>
      <c r="T208" s="5">
        <f t="shared" si="38"/>
        <v>432031.15332344454</v>
      </c>
      <c r="U208" s="5">
        <f t="shared" si="39"/>
        <v>915042.72373402736</v>
      </c>
      <c r="V208" s="150"/>
      <c r="W208" s="2">
        <v>203</v>
      </c>
      <c r="X208" s="118">
        <v>51014</v>
      </c>
      <c r="Y208" s="5">
        <f t="shared" si="40"/>
        <v>429255.88720050617</v>
      </c>
      <c r="Z208" s="5">
        <f t="shared" si="41"/>
        <v>4402.5874432762648</v>
      </c>
      <c r="AA208" s="5">
        <f t="shared" si="5"/>
        <v>1540.8815286062236</v>
      </c>
      <c r="AB208" s="35">
        <f t="shared" si="6"/>
        <v>4.307588758739074E-2</v>
      </c>
      <c r="AC208" s="5">
        <f t="shared" si="7"/>
        <v>2861.7059146700412</v>
      </c>
      <c r="AD208" s="35">
        <f t="shared" si="8"/>
        <v>0.08</v>
      </c>
      <c r="AE208" s="5">
        <f t="shared" si="42"/>
        <v>172284.99432809971</v>
      </c>
      <c r="AF208" s="5">
        <f t="shared" si="43"/>
        <v>721440.25665698259</v>
      </c>
      <c r="AG208" s="5">
        <f t="shared" si="9"/>
        <v>427715.00567189994</v>
      </c>
      <c r="AH208" s="5">
        <f t="shared" si="10"/>
        <v>893725.25098508224</v>
      </c>
      <c r="AI208" s="150"/>
      <c r="AJ208" s="2">
        <v>203</v>
      </c>
      <c r="AK208" s="118">
        <v>51014</v>
      </c>
      <c r="AL208" s="5">
        <f t="shared" si="44"/>
        <v>424880.45748024073</v>
      </c>
      <c r="AM208" s="5">
        <f t="shared" si="45"/>
        <v>4298.4734733542682</v>
      </c>
      <c r="AN208" s="5">
        <f t="shared" si="11"/>
        <v>1554.4538521277136</v>
      </c>
      <c r="AO208" s="35">
        <f t="shared" si="12"/>
        <v>4.3902810536773279E-2</v>
      </c>
      <c r="AP208" s="5">
        <f t="shared" si="13"/>
        <v>2744.0196212265546</v>
      </c>
      <c r="AQ208" s="35">
        <f t="shared" si="14"/>
        <v>7.7499999999999999E-2</v>
      </c>
      <c r="AR208" s="5">
        <f t="shared" si="46"/>
        <v>176673.99637188681</v>
      </c>
      <c r="AS208" s="5">
        <f t="shared" si="47"/>
        <v>695916.11871903006</v>
      </c>
      <c r="AT208" s="5">
        <f t="shared" si="15"/>
        <v>423326.00362811302</v>
      </c>
      <c r="AU208" s="5">
        <f t="shared" si="16"/>
        <v>872590.11509091686</v>
      </c>
      <c r="AV208" s="150"/>
      <c r="AW208" s="2">
        <v>203</v>
      </c>
      <c r="AX208" s="118">
        <v>51014</v>
      </c>
      <c r="AY208" s="5">
        <f t="shared" si="48"/>
        <v>420432.65791497706</v>
      </c>
      <c r="AZ208" s="5">
        <f t="shared" si="49"/>
        <v>4195.2870513166654</v>
      </c>
      <c r="BA208" s="5">
        <f t="shared" si="17"/>
        <v>1567.582939348059</v>
      </c>
      <c r="BB208" s="35">
        <f t="shared" si="18"/>
        <v>4.474199355840907E-2</v>
      </c>
      <c r="BC208" s="5">
        <f t="shared" si="19"/>
        <v>2627.7041119686064</v>
      </c>
      <c r="BD208" s="35">
        <f t="shared" si="20"/>
        <v>7.4999999999999997E-2</v>
      </c>
      <c r="BE208" s="5">
        <f t="shared" si="50"/>
        <v>181134.92502437095</v>
      </c>
      <c r="BF208" s="5">
        <f t="shared" si="51"/>
        <v>670508.34639291221</v>
      </c>
      <c r="BG208" s="5">
        <f t="shared" si="21"/>
        <v>418865.07497562899</v>
      </c>
      <c r="BH208" s="5">
        <f t="shared" si="22"/>
        <v>851643.27141728322</v>
      </c>
      <c r="BI208" s="150"/>
      <c r="BJ208" s="2">
        <v>203</v>
      </c>
      <c r="BK208" s="118">
        <v>51014</v>
      </c>
      <c r="BL208" s="5">
        <f t="shared" si="52"/>
        <v>415913.52658555948</v>
      </c>
      <c r="BM208" s="5">
        <f t="shared" si="53"/>
        <v>4093.0576803371496</v>
      </c>
      <c r="BN208" s="5">
        <f t="shared" si="23"/>
        <v>1580.2467905493945</v>
      </c>
      <c r="BO208" s="35">
        <f t="shared" si="24"/>
        <v>4.5593519504568886E-2</v>
      </c>
      <c r="BP208" s="5">
        <f t="shared" si="25"/>
        <v>2512.8108897877551</v>
      </c>
      <c r="BQ208" s="35">
        <f t="shared" si="26"/>
        <v>7.2499999999999995E-2</v>
      </c>
      <c r="BR208" s="5">
        <f t="shared" si="54"/>
        <v>185666.72020499042</v>
      </c>
      <c r="BS208" s="5">
        <f t="shared" si="55"/>
        <v>645223.98890345136</v>
      </c>
      <c r="BT208" s="5">
        <f t="shared" si="27"/>
        <v>414333.27979501011</v>
      </c>
      <c r="BU208" s="5">
        <f t="shared" si="28"/>
        <v>830890.70910844184</v>
      </c>
      <c r="BV208" s="150"/>
      <c r="BW208" s="2">
        <v>203</v>
      </c>
      <c r="BX208" s="118">
        <v>51014</v>
      </c>
      <c r="BY208" s="5">
        <f t="shared" si="56"/>
        <v>411324.23661784892</v>
      </c>
      <c r="BZ208" s="5">
        <f t="shared" si="57"/>
        <v>3991.8149710750954</v>
      </c>
      <c r="CA208" s="5">
        <f t="shared" si="29"/>
        <v>1592.4235908043102</v>
      </c>
      <c r="CB208" s="35">
        <f t="shared" si="30"/>
        <v>4.6457469286949639E-2</v>
      </c>
      <c r="CC208" s="5">
        <f t="shared" si="31"/>
        <v>2399.3913802707852</v>
      </c>
      <c r="CD208" s="35">
        <f t="shared" si="32"/>
        <v>6.9999999999999993E-2</v>
      </c>
      <c r="CE208" s="5">
        <f t="shared" si="58"/>
        <v>190268.18697295539</v>
      </c>
      <c r="CF208" s="5">
        <f t="shared" si="59"/>
        <v>620070.25215528905</v>
      </c>
      <c r="CG208" s="5">
        <f t="shared" si="33"/>
        <v>409731.81302704458</v>
      </c>
      <c r="CH208" s="5">
        <f t="shared" si="34"/>
        <v>810338.43912824441</v>
      </c>
    </row>
    <row r="209" spans="9:86" ht="14.25" customHeight="1">
      <c r="I209" s="150"/>
      <c r="J209" s="2">
        <v>204</v>
      </c>
      <c r="K209" s="118">
        <v>51044</v>
      </c>
      <c r="L209" s="5">
        <f t="shared" si="35"/>
        <v>432031.15332344454</v>
      </c>
      <c r="M209" s="5">
        <f t="shared" si="0"/>
        <v>4507.5996243055524</v>
      </c>
      <c r="N209" s="5">
        <f t="shared" si="1"/>
        <v>1537.3854452068713</v>
      </c>
      <c r="O209" s="35">
        <f t="shared" si="2"/>
        <v>4.27020718310809E-2</v>
      </c>
      <c r="P209" s="5">
        <f t="shared" si="3"/>
        <v>2970.2141790986811</v>
      </c>
      <c r="Q209" s="35">
        <f t="shared" si="4"/>
        <v>8.2500000000000004E-2</v>
      </c>
      <c r="R209" s="5">
        <f t="shared" si="36"/>
        <v>169506.2321217616</v>
      </c>
      <c r="S209" s="5">
        <f t="shared" si="37"/>
        <v>750044.09123657132</v>
      </c>
      <c r="T209" s="5">
        <f t="shared" si="38"/>
        <v>430493.76787823765</v>
      </c>
      <c r="U209" s="5">
        <f t="shared" si="39"/>
        <v>919550.32335833297</v>
      </c>
      <c r="V209" s="150"/>
      <c r="W209" s="2">
        <v>204</v>
      </c>
      <c r="X209" s="118">
        <v>51044</v>
      </c>
      <c r="Y209" s="5">
        <f t="shared" si="40"/>
        <v>427715.00567189994</v>
      </c>
      <c r="Z209" s="5">
        <f t="shared" si="41"/>
        <v>4402.5874432762648</v>
      </c>
      <c r="AA209" s="5">
        <f t="shared" si="5"/>
        <v>1551.1540721302649</v>
      </c>
      <c r="AB209" s="35">
        <f t="shared" si="6"/>
        <v>4.3519279470502978E-2</v>
      </c>
      <c r="AC209" s="5">
        <f t="shared" si="7"/>
        <v>2851.4333711459999</v>
      </c>
      <c r="AD209" s="35">
        <f t="shared" si="8"/>
        <v>0.08</v>
      </c>
      <c r="AE209" s="5">
        <f t="shared" si="42"/>
        <v>173836.14840022998</v>
      </c>
      <c r="AF209" s="5">
        <f t="shared" si="43"/>
        <v>724291.69002812856</v>
      </c>
      <c r="AG209" s="5">
        <f t="shared" si="9"/>
        <v>426163.85159976967</v>
      </c>
      <c r="AH209" s="5">
        <f t="shared" si="10"/>
        <v>898127.83842835855</v>
      </c>
      <c r="AI209" s="150"/>
      <c r="AJ209" s="2">
        <v>204</v>
      </c>
      <c r="AK209" s="118">
        <v>51044</v>
      </c>
      <c r="AL209" s="5">
        <f t="shared" si="44"/>
        <v>423326.00362811302</v>
      </c>
      <c r="AM209" s="5">
        <f t="shared" si="45"/>
        <v>4298.4734733542682</v>
      </c>
      <c r="AN209" s="5">
        <f t="shared" si="11"/>
        <v>1564.4930332560384</v>
      </c>
      <c r="AO209" s="35">
        <f t="shared" si="12"/>
        <v>4.4348601876971226E-2</v>
      </c>
      <c r="AP209" s="5">
        <f t="shared" si="13"/>
        <v>2733.9804400982298</v>
      </c>
      <c r="AQ209" s="35">
        <f t="shared" si="14"/>
        <v>7.7499999999999999E-2</v>
      </c>
      <c r="AR209" s="5">
        <f t="shared" si="46"/>
        <v>178238.48940514284</v>
      </c>
      <c r="AS209" s="5">
        <f t="shared" si="47"/>
        <v>698650.09915912827</v>
      </c>
      <c r="AT209" s="5">
        <f t="shared" si="15"/>
        <v>421761.51059485698</v>
      </c>
      <c r="AU209" s="5">
        <f t="shared" si="16"/>
        <v>876888.58856427111</v>
      </c>
      <c r="AV209" s="150"/>
      <c r="AW209" s="2">
        <v>204</v>
      </c>
      <c r="AX209" s="118">
        <v>51044</v>
      </c>
      <c r="AY209" s="5">
        <f t="shared" si="48"/>
        <v>418865.07497562899</v>
      </c>
      <c r="AZ209" s="5">
        <f t="shared" si="49"/>
        <v>4195.2870513166654</v>
      </c>
      <c r="BA209" s="5">
        <f t="shared" si="17"/>
        <v>1577.3803327189844</v>
      </c>
      <c r="BB209" s="35">
        <f t="shared" si="18"/>
        <v>4.5190122365129495E-2</v>
      </c>
      <c r="BC209" s="5">
        <f t="shared" si="19"/>
        <v>2617.906718597681</v>
      </c>
      <c r="BD209" s="35">
        <f t="shared" si="20"/>
        <v>7.4999999999999997E-2</v>
      </c>
      <c r="BE209" s="5">
        <f t="shared" si="50"/>
        <v>182712.30535708994</v>
      </c>
      <c r="BF209" s="5">
        <f t="shared" si="51"/>
        <v>673126.25311150984</v>
      </c>
      <c r="BG209" s="5">
        <f t="shared" si="21"/>
        <v>417287.69464290998</v>
      </c>
      <c r="BH209" s="5">
        <f t="shared" si="22"/>
        <v>855838.5584685998</v>
      </c>
      <c r="BI209" s="150"/>
      <c r="BJ209" s="2">
        <v>204</v>
      </c>
      <c r="BK209" s="118">
        <v>51044</v>
      </c>
      <c r="BL209" s="5">
        <f t="shared" si="52"/>
        <v>414333.27979501011</v>
      </c>
      <c r="BM209" s="5">
        <f t="shared" si="53"/>
        <v>4093.0576803371496</v>
      </c>
      <c r="BN209" s="5">
        <f t="shared" si="23"/>
        <v>1589.7941149089634</v>
      </c>
      <c r="BO209" s="35">
        <f t="shared" si="24"/>
        <v>4.6043922391042547E-2</v>
      </c>
      <c r="BP209" s="5">
        <f t="shared" si="25"/>
        <v>2503.2635654281862</v>
      </c>
      <c r="BQ209" s="35">
        <f t="shared" si="26"/>
        <v>7.2500000000000009E-2</v>
      </c>
      <c r="BR209" s="5">
        <f t="shared" si="54"/>
        <v>187256.51431989938</v>
      </c>
      <c r="BS209" s="5">
        <f t="shared" si="55"/>
        <v>647727.25246887957</v>
      </c>
      <c r="BT209" s="5">
        <f t="shared" si="27"/>
        <v>412743.48568010115</v>
      </c>
      <c r="BU209" s="5">
        <f t="shared" si="28"/>
        <v>834983.76678877894</v>
      </c>
      <c r="BV209" s="150"/>
      <c r="BW209" s="2">
        <v>204</v>
      </c>
      <c r="BX209" s="118">
        <v>51044</v>
      </c>
      <c r="BY209" s="5">
        <f t="shared" si="56"/>
        <v>409731.81302704458</v>
      </c>
      <c r="BZ209" s="5">
        <f t="shared" si="57"/>
        <v>3991.8149710750954</v>
      </c>
      <c r="CA209" s="5">
        <f t="shared" si="29"/>
        <v>1601.7127284173353</v>
      </c>
      <c r="CB209" s="35">
        <f t="shared" si="30"/>
        <v>4.691008149698974E-2</v>
      </c>
      <c r="CC209" s="5">
        <f t="shared" si="31"/>
        <v>2390.1022426577601</v>
      </c>
      <c r="CD209" s="35">
        <f t="shared" si="32"/>
        <v>7.0000000000000007E-2</v>
      </c>
      <c r="CE209" s="5">
        <f t="shared" si="58"/>
        <v>191869.89970137272</v>
      </c>
      <c r="CF209" s="5">
        <f t="shared" si="59"/>
        <v>622460.35439794685</v>
      </c>
      <c r="CG209" s="5">
        <f t="shared" si="33"/>
        <v>408130.10029862722</v>
      </c>
      <c r="CH209" s="5">
        <f t="shared" si="34"/>
        <v>814330.25409931957</v>
      </c>
    </row>
    <row r="210" spans="9:86" ht="14.25" customHeight="1">
      <c r="I210" s="150"/>
      <c r="J210" s="2">
        <v>205</v>
      </c>
      <c r="K210" s="118">
        <v>51075</v>
      </c>
      <c r="L210" s="5">
        <f t="shared" si="35"/>
        <v>430493.76787823765</v>
      </c>
      <c r="M210" s="5">
        <f t="shared" si="0"/>
        <v>4507.5996243055524</v>
      </c>
      <c r="N210" s="5">
        <f t="shared" si="1"/>
        <v>1547.9549701426686</v>
      </c>
      <c r="O210" s="35">
        <f t="shared" si="2"/>
        <v>4.3149195244484864E-2</v>
      </c>
      <c r="P210" s="5">
        <f t="shared" si="3"/>
        <v>2959.6446541628839</v>
      </c>
      <c r="Q210" s="35">
        <f t="shared" si="4"/>
        <v>8.2500000000000004E-2</v>
      </c>
      <c r="R210" s="5">
        <f t="shared" si="36"/>
        <v>171054.18709190426</v>
      </c>
      <c r="S210" s="5">
        <f t="shared" si="37"/>
        <v>753003.73589073424</v>
      </c>
      <c r="T210" s="5">
        <f t="shared" si="38"/>
        <v>428945.81290809496</v>
      </c>
      <c r="U210" s="5">
        <f t="shared" si="39"/>
        <v>924057.92298263847</v>
      </c>
      <c r="V210" s="150"/>
      <c r="W210" s="2">
        <v>205</v>
      </c>
      <c r="X210" s="118">
        <v>51075</v>
      </c>
      <c r="Y210" s="5">
        <f t="shared" si="40"/>
        <v>426163.85159976967</v>
      </c>
      <c r="Z210" s="5">
        <f t="shared" si="41"/>
        <v>4402.5874432762648</v>
      </c>
      <c r="AA210" s="5">
        <f t="shared" si="5"/>
        <v>1561.4950992778004</v>
      </c>
      <c r="AB210" s="35">
        <f t="shared" si="6"/>
        <v>4.3968865780130213E-2</v>
      </c>
      <c r="AC210" s="5">
        <f t="shared" si="7"/>
        <v>2841.0923439984645</v>
      </c>
      <c r="AD210" s="35">
        <f t="shared" si="8"/>
        <v>0.08</v>
      </c>
      <c r="AE210" s="5">
        <f t="shared" si="42"/>
        <v>175397.64349950777</v>
      </c>
      <c r="AF210" s="5">
        <f t="shared" si="43"/>
        <v>727132.78237212705</v>
      </c>
      <c r="AG210" s="5">
        <f t="shared" si="9"/>
        <v>424602.35650049185</v>
      </c>
      <c r="AH210" s="5">
        <f t="shared" si="10"/>
        <v>902530.42587163486</v>
      </c>
      <c r="AI210" s="150"/>
      <c r="AJ210" s="2">
        <v>205</v>
      </c>
      <c r="AK210" s="118">
        <v>51075</v>
      </c>
      <c r="AL210" s="5">
        <f t="shared" si="44"/>
        <v>421761.51059485698</v>
      </c>
      <c r="AM210" s="5">
        <f t="shared" si="45"/>
        <v>4298.4734733542682</v>
      </c>
      <c r="AN210" s="5">
        <f t="shared" si="11"/>
        <v>1574.5970507624834</v>
      </c>
      <c r="AO210" s="35">
        <f t="shared" si="12"/>
        <v>4.4800590225741219E-2</v>
      </c>
      <c r="AP210" s="5">
        <f t="shared" si="13"/>
        <v>2723.8764225917848</v>
      </c>
      <c r="AQ210" s="35">
        <f t="shared" si="14"/>
        <v>7.7499999999999999E-2</v>
      </c>
      <c r="AR210" s="5">
        <f t="shared" si="46"/>
        <v>179813.08645590532</v>
      </c>
      <c r="AS210" s="5">
        <f t="shared" si="47"/>
        <v>701373.97558172001</v>
      </c>
      <c r="AT210" s="5">
        <f t="shared" si="15"/>
        <v>420186.91354409448</v>
      </c>
      <c r="AU210" s="5">
        <f t="shared" si="16"/>
        <v>881187.06203762535</v>
      </c>
      <c r="AV210" s="150"/>
      <c r="AW210" s="2">
        <v>205</v>
      </c>
      <c r="AX210" s="118">
        <v>51075</v>
      </c>
      <c r="AY210" s="5">
        <f t="shared" si="48"/>
        <v>417287.69464290998</v>
      </c>
      <c r="AZ210" s="5">
        <f t="shared" si="49"/>
        <v>4195.2870513166654</v>
      </c>
      <c r="BA210" s="5">
        <f t="shared" si="17"/>
        <v>1587.2389597984784</v>
      </c>
      <c r="BB210" s="35">
        <f t="shared" si="18"/>
        <v>4.5644450488483534E-2</v>
      </c>
      <c r="BC210" s="5">
        <f t="shared" si="19"/>
        <v>2608.048091518187</v>
      </c>
      <c r="BD210" s="35">
        <f t="shared" si="20"/>
        <v>7.4999999999999997E-2</v>
      </c>
      <c r="BE210" s="5">
        <f t="shared" si="50"/>
        <v>184299.54431688841</v>
      </c>
      <c r="BF210" s="5">
        <f t="shared" si="51"/>
        <v>675734.30120302807</v>
      </c>
      <c r="BG210" s="5">
        <f t="shared" si="21"/>
        <v>415700.4556831115</v>
      </c>
      <c r="BH210" s="5">
        <f t="shared" si="22"/>
        <v>860033.8455199165</v>
      </c>
      <c r="BI210" s="150"/>
      <c r="BJ210" s="2">
        <v>205</v>
      </c>
      <c r="BK210" s="118">
        <v>51075</v>
      </c>
      <c r="BL210" s="5">
        <f t="shared" si="52"/>
        <v>412743.48568010115</v>
      </c>
      <c r="BM210" s="5">
        <f t="shared" si="53"/>
        <v>4093.0576803371496</v>
      </c>
      <c r="BN210" s="5">
        <f t="shared" si="23"/>
        <v>1599.3991210198719</v>
      </c>
      <c r="BO210" s="35">
        <f t="shared" si="24"/>
        <v>4.6500526642142881E-2</v>
      </c>
      <c r="BP210" s="5">
        <f t="shared" si="25"/>
        <v>2493.6585593172776</v>
      </c>
      <c r="BQ210" s="35">
        <f t="shared" si="26"/>
        <v>7.2499999999999995E-2</v>
      </c>
      <c r="BR210" s="5">
        <f t="shared" si="54"/>
        <v>188855.91344091925</v>
      </c>
      <c r="BS210" s="5">
        <f t="shared" si="55"/>
        <v>650220.9110281968</v>
      </c>
      <c r="BT210" s="5">
        <f t="shared" si="27"/>
        <v>411144.08655908128</v>
      </c>
      <c r="BU210" s="5">
        <f t="shared" si="28"/>
        <v>839076.82446911605</v>
      </c>
      <c r="BV210" s="150"/>
      <c r="BW210" s="2">
        <v>205</v>
      </c>
      <c r="BX210" s="118">
        <v>51075</v>
      </c>
      <c r="BY210" s="5">
        <f t="shared" si="56"/>
        <v>408130.10029862722</v>
      </c>
      <c r="BZ210" s="5">
        <f t="shared" si="57"/>
        <v>3991.8149710750954</v>
      </c>
      <c r="CA210" s="5">
        <f t="shared" si="29"/>
        <v>1611.0560526664367</v>
      </c>
      <c r="CB210" s="35">
        <f t="shared" si="30"/>
        <v>4.7368896873451867E-2</v>
      </c>
      <c r="CC210" s="5">
        <f t="shared" si="31"/>
        <v>2380.7589184086587</v>
      </c>
      <c r="CD210" s="35">
        <f t="shared" si="32"/>
        <v>6.9999999999999993E-2</v>
      </c>
      <c r="CE210" s="5">
        <f t="shared" si="58"/>
        <v>193480.95575403917</v>
      </c>
      <c r="CF210" s="5">
        <f t="shared" si="59"/>
        <v>624841.11331635551</v>
      </c>
      <c r="CG210" s="5">
        <f t="shared" si="33"/>
        <v>406519.04424596077</v>
      </c>
      <c r="CH210" s="5">
        <f t="shared" si="34"/>
        <v>818322.06907039462</v>
      </c>
    </row>
    <row r="211" spans="9:86" ht="14.25" customHeight="1">
      <c r="I211" s="150"/>
      <c r="J211" s="2">
        <v>206</v>
      </c>
      <c r="K211" s="118">
        <v>51105</v>
      </c>
      <c r="L211" s="5">
        <f t="shared" si="35"/>
        <v>428945.81290809496</v>
      </c>
      <c r="M211" s="5">
        <f t="shared" si="0"/>
        <v>4507.5996243055524</v>
      </c>
      <c r="N211" s="5">
        <f t="shared" si="1"/>
        <v>1558.5971605623995</v>
      </c>
      <c r="O211" s="35">
        <f t="shared" si="2"/>
        <v>4.3602630831032482E-2</v>
      </c>
      <c r="P211" s="5">
        <f t="shared" si="3"/>
        <v>2949.0024637431529</v>
      </c>
      <c r="Q211" s="35">
        <f t="shared" si="4"/>
        <v>8.2500000000000004E-2</v>
      </c>
      <c r="R211" s="5">
        <f t="shared" si="36"/>
        <v>172612.78425246666</v>
      </c>
      <c r="S211" s="5">
        <f t="shared" si="37"/>
        <v>755952.73835447745</v>
      </c>
      <c r="T211" s="5">
        <f t="shared" si="38"/>
        <v>427387.21574753255</v>
      </c>
      <c r="U211" s="5">
        <f t="shared" si="39"/>
        <v>928565.52260694408</v>
      </c>
      <c r="V211" s="150"/>
      <c r="W211" s="2">
        <v>206</v>
      </c>
      <c r="X211" s="118">
        <v>51105</v>
      </c>
      <c r="Y211" s="5">
        <f t="shared" si="40"/>
        <v>424602.35650049185</v>
      </c>
      <c r="Z211" s="5">
        <f t="shared" si="41"/>
        <v>4402.5874432762648</v>
      </c>
      <c r="AA211" s="5">
        <f t="shared" si="5"/>
        <v>1571.905066606319</v>
      </c>
      <c r="AB211" s="35">
        <f t="shared" si="6"/>
        <v>4.4424767103839607E-2</v>
      </c>
      <c r="AC211" s="5">
        <f t="shared" si="7"/>
        <v>2830.6823766699458</v>
      </c>
      <c r="AD211" s="35">
        <f t="shared" si="8"/>
        <v>0.08</v>
      </c>
      <c r="AE211" s="5">
        <f t="shared" si="42"/>
        <v>176969.5485661141</v>
      </c>
      <c r="AF211" s="5">
        <f t="shared" si="43"/>
        <v>729963.46474879701</v>
      </c>
      <c r="AG211" s="5">
        <f t="shared" si="9"/>
        <v>423030.45143388555</v>
      </c>
      <c r="AH211" s="5">
        <f t="shared" si="10"/>
        <v>906933.01331491116</v>
      </c>
      <c r="AI211" s="150"/>
      <c r="AJ211" s="2">
        <v>206</v>
      </c>
      <c r="AK211" s="118">
        <v>51105</v>
      </c>
      <c r="AL211" s="5">
        <f t="shared" si="44"/>
        <v>420186.91354409448</v>
      </c>
      <c r="AM211" s="5">
        <f t="shared" si="45"/>
        <v>4298.4734733542682</v>
      </c>
      <c r="AN211" s="5">
        <f t="shared" si="11"/>
        <v>1584.7663233819912</v>
      </c>
      <c r="AO211" s="35">
        <f t="shared" si="12"/>
        <v>4.5258896142628749E-2</v>
      </c>
      <c r="AP211" s="5">
        <f t="shared" si="13"/>
        <v>2713.707149972277</v>
      </c>
      <c r="AQ211" s="35">
        <f t="shared" si="14"/>
        <v>7.7499999999999999E-2</v>
      </c>
      <c r="AR211" s="5">
        <f t="shared" si="46"/>
        <v>181397.85277928732</v>
      </c>
      <c r="AS211" s="5">
        <f t="shared" si="47"/>
        <v>704087.68273169233</v>
      </c>
      <c r="AT211" s="5">
        <f t="shared" si="15"/>
        <v>418602.1472207125</v>
      </c>
      <c r="AU211" s="5">
        <f t="shared" si="16"/>
        <v>885485.53551097959</v>
      </c>
      <c r="AV211" s="150"/>
      <c r="AW211" s="2">
        <v>206</v>
      </c>
      <c r="AX211" s="118">
        <v>51105</v>
      </c>
      <c r="AY211" s="5">
        <f t="shared" si="48"/>
        <v>415700.4556831115</v>
      </c>
      <c r="AZ211" s="5">
        <f t="shared" si="49"/>
        <v>4195.2870513166654</v>
      </c>
      <c r="BA211" s="5">
        <f t="shared" si="17"/>
        <v>1597.1592032972185</v>
      </c>
      <c r="BB211" s="35">
        <f t="shared" si="18"/>
        <v>4.6105098461034159E-2</v>
      </c>
      <c r="BC211" s="5">
        <f t="shared" si="19"/>
        <v>2598.1278480194469</v>
      </c>
      <c r="BD211" s="35">
        <f t="shared" si="20"/>
        <v>7.5000000000000011E-2</v>
      </c>
      <c r="BE211" s="5">
        <f t="shared" si="50"/>
        <v>185896.70352018563</v>
      </c>
      <c r="BF211" s="5">
        <f t="shared" si="51"/>
        <v>678332.42905104754</v>
      </c>
      <c r="BG211" s="5">
        <f t="shared" si="21"/>
        <v>414103.29647981428</v>
      </c>
      <c r="BH211" s="5">
        <f t="shared" si="22"/>
        <v>864229.1325712332</v>
      </c>
      <c r="BI211" s="150"/>
      <c r="BJ211" s="2">
        <v>206</v>
      </c>
      <c r="BK211" s="118">
        <v>51105</v>
      </c>
      <c r="BL211" s="5">
        <f t="shared" si="52"/>
        <v>411144.08655908128</v>
      </c>
      <c r="BM211" s="5">
        <f t="shared" si="53"/>
        <v>4093.0576803371496</v>
      </c>
      <c r="BN211" s="5">
        <f t="shared" si="23"/>
        <v>1609.0621573760336</v>
      </c>
      <c r="BO211" s="35">
        <f t="shared" si="24"/>
        <v>4.6963452764479302E-2</v>
      </c>
      <c r="BP211" s="5">
        <f t="shared" si="25"/>
        <v>2483.995522961116</v>
      </c>
      <c r="BQ211" s="35">
        <f t="shared" si="26"/>
        <v>7.2499999999999995E-2</v>
      </c>
      <c r="BR211" s="5">
        <f t="shared" si="54"/>
        <v>190464.97559829528</v>
      </c>
      <c r="BS211" s="5">
        <f t="shared" si="55"/>
        <v>652704.90655115794</v>
      </c>
      <c r="BT211" s="5">
        <f t="shared" si="27"/>
        <v>409535.02440170525</v>
      </c>
      <c r="BU211" s="5">
        <f t="shared" si="28"/>
        <v>843169.88214945327</v>
      </c>
      <c r="BV211" s="150"/>
      <c r="BW211" s="2">
        <v>206</v>
      </c>
      <c r="BX211" s="118">
        <v>51105</v>
      </c>
      <c r="BY211" s="5">
        <f t="shared" si="56"/>
        <v>406519.04424596077</v>
      </c>
      <c r="BZ211" s="5">
        <f t="shared" si="57"/>
        <v>3991.8149710750954</v>
      </c>
      <c r="CA211" s="5">
        <f t="shared" si="29"/>
        <v>1620.453879640324</v>
      </c>
      <c r="CB211" s="35">
        <f t="shared" si="30"/>
        <v>4.7834035898004792E-2</v>
      </c>
      <c r="CC211" s="5">
        <f t="shared" si="31"/>
        <v>2371.3610914347714</v>
      </c>
      <c r="CD211" s="35">
        <f t="shared" si="32"/>
        <v>7.0000000000000007E-2</v>
      </c>
      <c r="CE211" s="5">
        <f t="shared" si="58"/>
        <v>195101.40963367949</v>
      </c>
      <c r="CF211" s="5">
        <f t="shared" si="59"/>
        <v>627212.47440779023</v>
      </c>
      <c r="CG211" s="5">
        <f t="shared" si="33"/>
        <v>404898.59036632045</v>
      </c>
      <c r="CH211" s="5">
        <f t="shared" si="34"/>
        <v>822313.88404146978</v>
      </c>
    </row>
    <row r="212" spans="9:86" ht="14.25" customHeight="1">
      <c r="I212" s="150"/>
      <c r="J212" s="2">
        <v>207</v>
      </c>
      <c r="K212" s="118">
        <v>51136</v>
      </c>
      <c r="L212" s="5">
        <f t="shared" si="35"/>
        <v>427387.21574753255</v>
      </c>
      <c r="M212" s="5">
        <f t="shared" si="0"/>
        <v>4507.5996243055524</v>
      </c>
      <c r="N212" s="5">
        <f t="shared" si="1"/>
        <v>1569.312516041266</v>
      </c>
      <c r="O212" s="35">
        <f t="shared" si="2"/>
        <v>4.4062502336568575E-2</v>
      </c>
      <c r="P212" s="5">
        <f t="shared" si="3"/>
        <v>2938.2871082642864</v>
      </c>
      <c r="Q212" s="35">
        <f t="shared" si="4"/>
        <v>8.2500000000000004E-2</v>
      </c>
      <c r="R212" s="5">
        <f t="shared" si="36"/>
        <v>174182.09676850794</v>
      </c>
      <c r="S212" s="5">
        <f t="shared" si="37"/>
        <v>758891.02546274173</v>
      </c>
      <c r="T212" s="5">
        <f t="shared" si="38"/>
        <v>425817.90323149128</v>
      </c>
      <c r="U212" s="5">
        <f t="shared" si="39"/>
        <v>933073.1222312497</v>
      </c>
      <c r="V212" s="150"/>
      <c r="W212" s="2">
        <v>207</v>
      </c>
      <c r="X212" s="118">
        <v>51136</v>
      </c>
      <c r="Y212" s="5">
        <f t="shared" si="40"/>
        <v>423030.45143388555</v>
      </c>
      <c r="Z212" s="5">
        <f t="shared" si="41"/>
        <v>4402.5874432762648</v>
      </c>
      <c r="AA212" s="5">
        <f t="shared" si="5"/>
        <v>1582.3844337170276</v>
      </c>
      <c r="AB212" s="35">
        <f t="shared" si="6"/>
        <v>4.4887107157986751E-2</v>
      </c>
      <c r="AC212" s="5">
        <f t="shared" si="7"/>
        <v>2820.2030095592372</v>
      </c>
      <c r="AD212" s="35">
        <f t="shared" si="8"/>
        <v>0.08</v>
      </c>
      <c r="AE212" s="5">
        <f t="shared" si="42"/>
        <v>178551.93299983113</v>
      </c>
      <c r="AF212" s="5">
        <f t="shared" si="43"/>
        <v>732783.6677583562</v>
      </c>
      <c r="AG212" s="5">
        <f t="shared" si="9"/>
        <v>421448.06700016855</v>
      </c>
      <c r="AH212" s="5">
        <f t="shared" si="10"/>
        <v>911335.60075818736</v>
      </c>
      <c r="AI212" s="150"/>
      <c r="AJ212" s="2">
        <v>207</v>
      </c>
      <c r="AK212" s="118">
        <v>51136</v>
      </c>
      <c r="AL212" s="5">
        <f t="shared" si="44"/>
        <v>418602.1472207125</v>
      </c>
      <c r="AM212" s="5">
        <f t="shared" si="45"/>
        <v>4298.4734733542682</v>
      </c>
      <c r="AN212" s="5">
        <f t="shared" si="11"/>
        <v>1595.0012725538331</v>
      </c>
      <c r="AO212" s="35">
        <f t="shared" si="12"/>
        <v>4.5723643315556659E-2</v>
      </c>
      <c r="AP212" s="5">
        <f t="shared" si="13"/>
        <v>2703.4722008004351</v>
      </c>
      <c r="AQ212" s="35">
        <f t="shared" si="14"/>
        <v>7.7499999999999999E-2</v>
      </c>
      <c r="AR212" s="5">
        <f t="shared" si="46"/>
        <v>182992.85405184116</v>
      </c>
      <c r="AS212" s="5">
        <f t="shared" si="47"/>
        <v>706791.15493249276</v>
      </c>
      <c r="AT212" s="5">
        <f t="shared" si="15"/>
        <v>417007.14594815869</v>
      </c>
      <c r="AU212" s="5">
        <f t="shared" si="16"/>
        <v>889784.00898433395</v>
      </c>
      <c r="AV212" s="150"/>
      <c r="AW212" s="2">
        <v>207</v>
      </c>
      <c r="AX212" s="118">
        <v>51136</v>
      </c>
      <c r="AY212" s="5">
        <f t="shared" si="48"/>
        <v>414103.29647981428</v>
      </c>
      <c r="AZ212" s="5">
        <f t="shared" si="49"/>
        <v>4195.2870513166654</v>
      </c>
      <c r="BA212" s="5">
        <f t="shared" si="17"/>
        <v>1607.1414483178264</v>
      </c>
      <c r="BB212" s="35">
        <f t="shared" si="18"/>
        <v>4.6572189943322538E-2</v>
      </c>
      <c r="BC212" s="5">
        <f t="shared" si="19"/>
        <v>2588.145602998839</v>
      </c>
      <c r="BD212" s="35">
        <f t="shared" si="20"/>
        <v>7.4999999999999997E-2</v>
      </c>
      <c r="BE212" s="5">
        <f t="shared" si="50"/>
        <v>187503.84496850346</v>
      </c>
      <c r="BF212" s="5">
        <f t="shared" si="51"/>
        <v>680920.57465404633</v>
      </c>
      <c r="BG212" s="5">
        <f t="shared" si="21"/>
        <v>412496.15503149643</v>
      </c>
      <c r="BH212" s="5">
        <f t="shared" si="22"/>
        <v>868424.41962254979</v>
      </c>
      <c r="BI212" s="150"/>
      <c r="BJ212" s="2">
        <v>207</v>
      </c>
      <c r="BK212" s="118">
        <v>51136</v>
      </c>
      <c r="BL212" s="5">
        <f t="shared" si="52"/>
        <v>409535.02440170525</v>
      </c>
      <c r="BM212" s="5">
        <f t="shared" si="53"/>
        <v>4093.0576803371496</v>
      </c>
      <c r="BN212" s="5">
        <f t="shared" si="23"/>
        <v>1618.7835745768471</v>
      </c>
      <c r="BO212" s="35">
        <f t="shared" si="24"/>
        <v>4.7432824392250633E-2</v>
      </c>
      <c r="BP212" s="5">
        <f t="shared" si="25"/>
        <v>2474.2741057603025</v>
      </c>
      <c r="BQ212" s="35">
        <f t="shared" si="26"/>
        <v>7.2499999999999995E-2</v>
      </c>
      <c r="BR212" s="5">
        <f t="shared" si="54"/>
        <v>192083.75917287212</v>
      </c>
      <c r="BS212" s="5">
        <f t="shared" si="55"/>
        <v>655179.18065691821</v>
      </c>
      <c r="BT212" s="5">
        <f t="shared" si="27"/>
        <v>407916.24082712841</v>
      </c>
      <c r="BU212" s="5">
        <f t="shared" si="28"/>
        <v>847262.93982979027</v>
      </c>
      <c r="BV212" s="150"/>
      <c r="BW212" s="2">
        <v>207</v>
      </c>
      <c r="BX212" s="118">
        <v>51136</v>
      </c>
      <c r="BY212" s="5">
        <f t="shared" si="56"/>
        <v>404898.59036632045</v>
      </c>
      <c r="BZ212" s="5">
        <f t="shared" si="57"/>
        <v>3991.8149710750954</v>
      </c>
      <c r="CA212" s="5">
        <f t="shared" si="29"/>
        <v>1629.9065272715593</v>
      </c>
      <c r="CB212" s="35">
        <f t="shared" si="30"/>
        <v>4.8305622179527413E-2</v>
      </c>
      <c r="CC212" s="5">
        <f t="shared" si="31"/>
        <v>2361.9084438035361</v>
      </c>
      <c r="CD212" s="35">
        <f t="shared" si="32"/>
        <v>7.0000000000000007E-2</v>
      </c>
      <c r="CE212" s="5">
        <f t="shared" si="58"/>
        <v>196731.31616095104</v>
      </c>
      <c r="CF212" s="5">
        <f t="shared" si="59"/>
        <v>629574.38285159378</v>
      </c>
      <c r="CG212" s="5">
        <f t="shared" si="33"/>
        <v>403268.6838390489</v>
      </c>
      <c r="CH212" s="5">
        <f t="shared" si="34"/>
        <v>826305.69901254482</v>
      </c>
    </row>
    <row r="213" spans="9:86" ht="14.25" customHeight="1">
      <c r="I213" s="150"/>
      <c r="J213" s="2">
        <v>208</v>
      </c>
      <c r="K213" s="118">
        <v>51167</v>
      </c>
      <c r="L213" s="5">
        <f t="shared" si="35"/>
        <v>425817.90323149128</v>
      </c>
      <c r="M213" s="5">
        <f t="shared" si="0"/>
        <v>4507.5996243055524</v>
      </c>
      <c r="N213" s="5">
        <f t="shared" si="1"/>
        <v>1580.1015395890499</v>
      </c>
      <c r="O213" s="35">
        <f t="shared" si="2"/>
        <v>4.4528936738389174E-2</v>
      </c>
      <c r="P213" s="5">
        <f t="shared" si="3"/>
        <v>2927.4980847165025</v>
      </c>
      <c r="Q213" s="35">
        <f t="shared" si="4"/>
        <v>8.2500000000000004E-2</v>
      </c>
      <c r="R213" s="5">
        <f t="shared" si="36"/>
        <v>175762.19830809699</v>
      </c>
      <c r="S213" s="5">
        <f t="shared" si="37"/>
        <v>761818.52354745823</v>
      </c>
      <c r="T213" s="5">
        <f t="shared" si="38"/>
        <v>424237.80169190222</v>
      </c>
      <c r="U213" s="5">
        <f t="shared" si="39"/>
        <v>937580.7218555552</v>
      </c>
      <c r="V213" s="150"/>
      <c r="W213" s="2">
        <v>208</v>
      </c>
      <c r="X213" s="118">
        <v>51167</v>
      </c>
      <c r="Y213" s="5">
        <f t="shared" si="40"/>
        <v>421448.06700016855</v>
      </c>
      <c r="Z213" s="5">
        <f t="shared" si="41"/>
        <v>4402.5874432762648</v>
      </c>
      <c r="AA213" s="5">
        <f t="shared" si="5"/>
        <v>1592.933663275141</v>
      </c>
      <c r="AB213" s="35">
        <f t="shared" si="6"/>
        <v>4.5356012889944154E-2</v>
      </c>
      <c r="AC213" s="5">
        <f t="shared" si="7"/>
        <v>2809.6537800011238</v>
      </c>
      <c r="AD213" s="35">
        <f t="shared" si="8"/>
        <v>0.08</v>
      </c>
      <c r="AE213" s="5">
        <f t="shared" si="42"/>
        <v>180144.86666310628</v>
      </c>
      <c r="AF213" s="5">
        <f t="shared" si="43"/>
        <v>735593.3215383573</v>
      </c>
      <c r="AG213" s="5">
        <f t="shared" si="9"/>
        <v>419855.1333368934</v>
      </c>
      <c r="AH213" s="5">
        <f t="shared" si="10"/>
        <v>915738.18820146355</v>
      </c>
      <c r="AI213" s="150"/>
      <c r="AJ213" s="2">
        <v>208</v>
      </c>
      <c r="AK213" s="118">
        <v>51167</v>
      </c>
      <c r="AL213" s="5">
        <f t="shared" si="44"/>
        <v>417007.14594815869</v>
      </c>
      <c r="AM213" s="5">
        <f t="shared" si="45"/>
        <v>4298.4734733542682</v>
      </c>
      <c r="AN213" s="5">
        <f t="shared" si="11"/>
        <v>1605.3023224390768</v>
      </c>
      <c r="AO213" s="35">
        <f t="shared" si="12"/>
        <v>4.6194958663043462E-2</v>
      </c>
      <c r="AP213" s="5">
        <f t="shared" si="13"/>
        <v>2693.1711509151914</v>
      </c>
      <c r="AQ213" s="35">
        <f t="shared" si="14"/>
        <v>7.7499999999999999E-2</v>
      </c>
      <c r="AR213" s="5">
        <f t="shared" si="46"/>
        <v>184598.15637428022</v>
      </c>
      <c r="AS213" s="5">
        <f t="shared" si="47"/>
        <v>709484.32608340797</v>
      </c>
      <c r="AT213" s="5">
        <f t="shared" si="15"/>
        <v>415401.8436257196</v>
      </c>
      <c r="AU213" s="5">
        <f t="shared" si="16"/>
        <v>894082.48245768819</v>
      </c>
      <c r="AV213" s="150"/>
      <c r="AW213" s="2">
        <v>208</v>
      </c>
      <c r="AX213" s="118">
        <v>51167</v>
      </c>
      <c r="AY213" s="5">
        <f t="shared" si="48"/>
        <v>412496.15503149643</v>
      </c>
      <c r="AZ213" s="5">
        <f t="shared" si="49"/>
        <v>4195.2870513166654</v>
      </c>
      <c r="BA213" s="5">
        <f t="shared" si="17"/>
        <v>1617.186082369813</v>
      </c>
      <c r="BB213" s="35">
        <f t="shared" si="18"/>
        <v>4.7045851826075763E-2</v>
      </c>
      <c r="BC213" s="5">
        <f t="shared" si="19"/>
        <v>2578.1009689468524</v>
      </c>
      <c r="BD213" s="35">
        <f t="shared" si="20"/>
        <v>7.4999999999999997E-2</v>
      </c>
      <c r="BE213" s="5">
        <f t="shared" si="50"/>
        <v>189121.03105087328</v>
      </c>
      <c r="BF213" s="5">
        <f t="shared" si="51"/>
        <v>683498.67562299315</v>
      </c>
      <c r="BG213" s="5">
        <f t="shared" si="21"/>
        <v>410878.9689491266</v>
      </c>
      <c r="BH213" s="5">
        <f t="shared" si="22"/>
        <v>872619.70667386637</v>
      </c>
      <c r="BI213" s="150"/>
      <c r="BJ213" s="2">
        <v>208</v>
      </c>
      <c r="BK213" s="118">
        <v>51167</v>
      </c>
      <c r="BL213" s="5">
        <f t="shared" si="52"/>
        <v>407916.24082712841</v>
      </c>
      <c r="BM213" s="5">
        <f t="shared" si="53"/>
        <v>4093.0576803371496</v>
      </c>
      <c r="BN213" s="5">
        <f t="shared" si="23"/>
        <v>1628.5637253399154</v>
      </c>
      <c r="BO213" s="35">
        <f t="shared" si="24"/>
        <v>4.7908768389442601E-2</v>
      </c>
      <c r="BP213" s="5">
        <f t="shared" si="25"/>
        <v>2464.4939549972341</v>
      </c>
      <c r="BQ213" s="35">
        <f t="shared" si="26"/>
        <v>7.2499999999999995E-2</v>
      </c>
      <c r="BR213" s="5">
        <f t="shared" si="54"/>
        <v>193712.32289821203</v>
      </c>
      <c r="BS213" s="5">
        <f t="shared" si="55"/>
        <v>657643.67461191549</v>
      </c>
      <c r="BT213" s="5">
        <f t="shared" si="27"/>
        <v>406287.67710178852</v>
      </c>
      <c r="BU213" s="5">
        <f t="shared" si="28"/>
        <v>851355.99751012749</v>
      </c>
      <c r="BV213" s="150"/>
      <c r="BW213" s="2">
        <v>208</v>
      </c>
      <c r="BX213" s="118">
        <v>51167</v>
      </c>
      <c r="BY213" s="5">
        <f t="shared" si="56"/>
        <v>403268.6838390489</v>
      </c>
      <c r="BZ213" s="5">
        <f t="shared" si="57"/>
        <v>3991.8149710750954</v>
      </c>
      <c r="CA213" s="5">
        <f t="shared" si="29"/>
        <v>1639.4143153473101</v>
      </c>
      <c r="CB213" s="35">
        <f t="shared" si="30"/>
        <v>4.8783782556295702E-2</v>
      </c>
      <c r="CC213" s="5">
        <f t="shared" si="31"/>
        <v>2352.4006557277853</v>
      </c>
      <c r="CD213" s="35">
        <f t="shared" si="32"/>
        <v>7.0000000000000007E-2</v>
      </c>
      <c r="CE213" s="5">
        <f t="shared" si="58"/>
        <v>198370.73047629834</v>
      </c>
      <c r="CF213" s="5">
        <f t="shared" si="59"/>
        <v>631926.78350732161</v>
      </c>
      <c r="CG213" s="5">
        <f t="shared" si="33"/>
        <v>401629.26952370157</v>
      </c>
      <c r="CH213" s="5">
        <f t="shared" si="34"/>
        <v>830297.51398361998</v>
      </c>
    </row>
    <row r="214" spans="9:86" ht="14.25" customHeight="1">
      <c r="I214" s="150"/>
      <c r="J214" s="2">
        <v>209</v>
      </c>
      <c r="K214" s="118">
        <v>51196</v>
      </c>
      <c r="L214" s="5">
        <f t="shared" si="35"/>
        <v>424237.80169190222</v>
      </c>
      <c r="M214" s="5">
        <f t="shared" si="0"/>
        <v>4507.5996243055524</v>
      </c>
      <c r="N214" s="5">
        <f t="shared" si="1"/>
        <v>1590.9647376737248</v>
      </c>
      <c r="O214" s="35">
        <f t="shared" si="2"/>
        <v>4.5002064351516075E-2</v>
      </c>
      <c r="P214" s="5">
        <f t="shared" si="3"/>
        <v>2916.6348866318276</v>
      </c>
      <c r="Q214" s="35">
        <f t="shared" si="4"/>
        <v>8.2500000000000004E-2</v>
      </c>
      <c r="R214" s="5">
        <f t="shared" si="36"/>
        <v>177353.16304577072</v>
      </c>
      <c r="S214" s="5">
        <f t="shared" si="37"/>
        <v>764735.15843409009</v>
      </c>
      <c r="T214" s="5">
        <f t="shared" si="38"/>
        <v>422646.83695422852</v>
      </c>
      <c r="U214" s="5">
        <f t="shared" si="39"/>
        <v>942088.32147986081</v>
      </c>
      <c r="V214" s="150"/>
      <c r="W214" s="2">
        <v>209</v>
      </c>
      <c r="X214" s="118">
        <v>51196</v>
      </c>
      <c r="Y214" s="5">
        <f t="shared" si="40"/>
        <v>419855.1333368934</v>
      </c>
      <c r="Z214" s="5">
        <f t="shared" si="41"/>
        <v>4402.5874432762648</v>
      </c>
      <c r="AA214" s="5">
        <f t="shared" si="5"/>
        <v>1603.5532210303086</v>
      </c>
      <c r="AB214" s="35">
        <f t="shared" si="6"/>
        <v>4.583161458436507E-2</v>
      </c>
      <c r="AC214" s="5">
        <f t="shared" si="7"/>
        <v>2799.0342222459562</v>
      </c>
      <c r="AD214" s="35">
        <f t="shared" si="8"/>
        <v>0.08</v>
      </c>
      <c r="AE214" s="5">
        <f t="shared" si="42"/>
        <v>181748.41988413659</v>
      </c>
      <c r="AF214" s="5">
        <f t="shared" si="43"/>
        <v>738392.35576060321</v>
      </c>
      <c r="AG214" s="5">
        <f t="shared" si="9"/>
        <v>418251.58011586306</v>
      </c>
      <c r="AH214" s="5">
        <f t="shared" si="10"/>
        <v>920140.77564473986</v>
      </c>
      <c r="AI214" s="150"/>
      <c r="AJ214" s="2">
        <v>209</v>
      </c>
      <c r="AK214" s="118">
        <v>51196</v>
      </c>
      <c r="AL214" s="5">
        <f t="shared" si="44"/>
        <v>415401.8436257196</v>
      </c>
      <c r="AM214" s="5">
        <f t="shared" si="45"/>
        <v>4298.4734733542682</v>
      </c>
      <c r="AN214" s="5">
        <f t="shared" si="11"/>
        <v>1615.6698999381624</v>
      </c>
      <c r="AO214" s="35">
        <f t="shared" si="12"/>
        <v>4.6672972440456303E-2</v>
      </c>
      <c r="AP214" s="5">
        <f t="shared" si="13"/>
        <v>2682.8035734161058</v>
      </c>
      <c r="AQ214" s="35">
        <f t="shared" si="14"/>
        <v>7.7499999999999999E-2</v>
      </c>
      <c r="AR214" s="5">
        <f t="shared" si="46"/>
        <v>186213.82627421839</v>
      </c>
      <c r="AS214" s="5">
        <f t="shared" si="47"/>
        <v>712167.12965682405</v>
      </c>
      <c r="AT214" s="5">
        <f t="shared" si="15"/>
        <v>413786.17372578144</v>
      </c>
      <c r="AU214" s="5">
        <f t="shared" si="16"/>
        <v>898380.95593104244</v>
      </c>
      <c r="AV214" s="150"/>
      <c r="AW214" s="2">
        <v>209</v>
      </c>
      <c r="AX214" s="118">
        <v>51196</v>
      </c>
      <c r="AY214" s="5">
        <f t="shared" si="48"/>
        <v>410878.9689491266</v>
      </c>
      <c r="AZ214" s="5">
        <f t="shared" si="49"/>
        <v>4195.2870513166654</v>
      </c>
      <c r="BA214" s="5">
        <f t="shared" si="17"/>
        <v>1627.2934953846243</v>
      </c>
      <c r="BB214" s="35">
        <f t="shared" si="18"/>
        <v>4.752621433644931E-2</v>
      </c>
      <c r="BC214" s="5">
        <f t="shared" si="19"/>
        <v>2567.9935559320411</v>
      </c>
      <c r="BD214" s="35">
        <f t="shared" si="20"/>
        <v>7.4999999999999997E-2</v>
      </c>
      <c r="BE214" s="5">
        <f t="shared" si="50"/>
        <v>190748.32454625791</v>
      </c>
      <c r="BF214" s="5">
        <f t="shared" si="51"/>
        <v>686066.66917892522</v>
      </c>
      <c r="BG214" s="5">
        <f t="shared" si="21"/>
        <v>409251.67545374198</v>
      </c>
      <c r="BH214" s="5">
        <f t="shared" si="22"/>
        <v>876814.99372518319</v>
      </c>
      <c r="BI214" s="150"/>
      <c r="BJ214" s="2">
        <v>209</v>
      </c>
      <c r="BK214" s="118">
        <v>51196</v>
      </c>
      <c r="BL214" s="5">
        <f t="shared" si="52"/>
        <v>406287.67710178852</v>
      </c>
      <c r="BM214" s="5">
        <f t="shared" si="53"/>
        <v>4093.0576803371496</v>
      </c>
      <c r="BN214" s="5">
        <f t="shared" si="23"/>
        <v>1638.4029645138439</v>
      </c>
      <c r="BO214" s="35">
        <f t="shared" si="24"/>
        <v>4.839141495605942E-2</v>
      </c>
      <c r="BP214" s="5">
        <f t="shared" si="25"/>
        <v>2454.6547158233057</v>
      </c>
      <c r="BQ214" s="35">
        <f t="shared" si="26"/>
        <v>7.2499999999999995E-2</v>
      </c>
      <c r="BR214" s="5">
        <f t="shared" si="54"/>
        <v>195350.72586272587</v>
      </c>
      <c r="BS214" s="5">
        <f t="shared" si="55"/>
        <v>660098.32932773884</v>
      </c>
      <c r="BT214" s="5">
        <f t="shared" si="27"/>
        <v>404649.27413727465</v>
      </c>
      <c r="BU214" s="5">
        <f t="shared" si="28"/>
        <v>855449.05519046471</v>
      </c>
      <c r="BV214" s="150"/>
      <c r="BW214" s="2">
        <v>209</v>
      </c>
      <c r="BX214" s="118">
        <v>51196</v>
      </c>
      <c r="BY214" s="5">
        <f t="shared" si="56"/>
        <v>401629.26952370157</v>
      </c>
      <c r="BZ214" s="5">
        <f t="shared" si="57"/>
        <v>3991.8149710750954</v>
      </c>
      <c r="CA214" s="5">
        <f t="shared" si="29"/>
        <v>1648.9775655201693</v>
      </c>
      <c r="CB214" s="35">
        <f t="shared" si="30"/>
        <v>4.926864720220369E-2</v>
      </c>
      <c r="CC214" s="5">
        <f t="shared" si="31"/>
        <v>2342.8374055549261</v>
      </c>
      <c r="CD214" s="35">
        <f t="shared" si="32"/>
        <v>7.0000000000000007E-2</v>
      </c>
      <c r="CE214" s="5">
        <f t="shared" si="58"/>
        <v>200019.70804181852</v>
      </c>
      <c r="CF214" s="5">
        <f t="shared" si="59"/>
        <v>634269.62091287656</v>
      </c>
      <c r="CG214" s="5">
        <f t="shared" si="33"/>
        <v>399980.29195818142</v>
      </c>
      <c r="CH214" s="5">
        <f t="shared" si="34"/>
        <v>834289.32895469503</v>
      </c>
    </row>
    <row r="215" spans="9:86" ht="14.25" customHeight="1">
      <c r="I215" s="150"/>
      <c r="J215" s="2">
        <v>210</v>
      </c>
      <c r="K215" s="118">
        <v>51227</v>
      </c>
      <c r="L215" s="5">
        <f t="shared" si="35"/>
        <v>422646.83695422852</v>
      </c>
      <c r="M215" s="5">
        <f t="shared" si="0"/>
        <v>4507.5996243055524</v>
      </c>
      <c r="N215" s="5">
        <f t="shared" si="1"/>
        <v>1601.9026202452314</v>
      </c>
      <c r="O215" s="35">
        <f t="shared" si="2"/>
        <v>4.5482018939194277E-2</v>
      </c>
      <c r="P215" s="5">
        <f t="shared" si="3"/>
        <v>2905.697004060321</v>
      </c>
      <c r="Q215" s="35">
        <f t="shared" si="4"/>
        <v>8.2500000000000004E-2</v>
      </c>
      <c r="R215" s="5">
        <f t="shared" si="36"/>
        <v>178955.06566601596</v>
      </c>
      <c r="S215" s="5">
        <f t="shared" si="37"/>
        <v>767640.85543815047</v>
      </c>
      <c r="T215" s="5">
        <f t="shared" si="38"/>
        <v>421044.93433398328</v>
      </c>
      <c r="U215" s="5">
        <f t="shared" si="39"/>
        <v>946595.92110416642</v>
      </c>
      <c r="V215" s="150"/>
      <c r="W215" s="2">
        <v>210</v>
      </c>
      <c r="X215" s="118">
        <v>51227</v>
      </c>
      <c r="Y215" s="5">
        <f t="shared" si="40"/>
        <v>418251.58011586306</v>
      </c>
      <c r="Z215" s="5">
        <f t="shared" si="41"/>
        <v>4402.5874432762648</v>
      </c>
      <c r="AA215" s="5">
        <f t="shared" si="5"/>
        <v>1614.2435758371776</v>
      </c>
      <c r="AB215" s="35">
        <f t="shared" si="6"/>
        <v>4.6314045973669823E-2</v>
      </c>
      <c r="AC215" s="5">
        <f t="shared" si="7"/>
        <v>2788.3438674390873</v>
      </c>
      <c r="AD215" s="35">
        <f t="shared" si="8"/>
        <v>0.08</v>
      </c>
      <c r="AE215" s="5">
        <f t="shared" si="42"/>
        <v>183362.66345997376</v>
      </c>
      <c r="AF215" s="5">
        <f t="shared" si="43"/>
        <v>741180.69962804229</v>
      </c>
      <c r="AG215" s="5">
        <f t="shared" si="9"/>
        <v>416637.33654002589</v>
      </c>
      <c r="AH215" s="5">
        <f t="shared" si="10"/>
        <v>924543.36308801605</v>
      </c>
      <c r="AI215" s="150"/>
      <c r="AJ215" s="2">
        <v>210</v>
      </c>
      <c r="AK215" s="118">
        <v>51227</v>
      </c>
      <c r="AL215" s="5">
        <f t="shared" si="44"/>
        <v>413786.17372578144</v>
      </c>
      <c r="AM215" s="5">
        <f t="shared" si="45"/>
        <v>4298.4734733542682</v>
      </c>
      <c r="AN215" s="5">
        <f t="shared" si="11"/>
        <v>1626.1044347085963</v>
      </c>
      <c r="AO215" s="35">
        <f t="shared" si="12"/>
        <v>4.7157818350486269E-2</v>
      </c>
      <c r="AP215" s="5">
        <f t="shared" si="13"/>
        <v>2672.3690386456719</v>
      </c>
      <c r="AQ215" s="35">
        <f t="shared" si="14"/>
        <v>7.7499999999999999E-2</v>
      </c>
      <c r="AR215" s="5">
        <f t="shared" si="46"/>
        <v>187839.93070892699</v>
      </c>
      <c r="AS215" s="5">
        <f t="shared" si="47"/>
        <v>714839.49869546969</v>
      </c>
      <c r="AT215" s="5">
        <f t="shared" si="15"/>
        <v>412160.06929107284</v>
      </c>
      <c r="AU215" s="5">
        <f t="shared" si="16"/>
        <v>902679.42940439668</v>
      </c>
      <c r="AV215" s="150"/>
      <c r="AW215" s="2">
        <v>210</v>
      </c>
      <c r="AX215" s="118">
        <v>51227</v>
      </c>
      <c r="AY215" s="5">
        <f t="shared" si="48"/>
        <v>409251.67545374198</v>
      </c>
      <c r="AZ215" s="5">
        <f t="shared" si="49"/>
        <v>4195.2870513166654</v>
      </c>
      <c r="BA215" s="5">
        <f t="shared" si="17"/>
        <v>1637.4640797307784</v>
      </c>
      <c r="BB215" s="35">
        <f t="shared" si="18"/>
        <v>4.8013411148491059E-2</v>
      </c>
      <c r="BC215" s="5">
        <f t="shared" si="19"/>
        <v>2557.822971585887</v>
      </c>
      <c r="BD215" s="35">
        <f t="shared" si="20"/>
        <v>7.4999999999999997E-2</v>
      </c>
      <c r="BE215" s="5">
        <f t="shared" si="50"/>
        <v>192385.78862598867</v>
      </c>
      <c r="BF215" s="5">
        <f t="shared" si="51"/>
        <v>688624.49215051113</v>
      </c>
      <c r="BG215" s="5">
        <f t="shared" si="21"/>
        <v>407614.21137401118</v>
      </c>
      <c r="BH215" s="5">
        <f t="shared" si="22"/>
        <v>881010.28077649977</v>
      </c>
      <c r="BI215" s="150"/>
      <c r="BJ215" s="2">
        <v>210</v>
      </c>
      <c r="BK215" s="118">
        <v>51227</v>
      </c>
      <c r="BL215" s="5">
        <f t="shared" si="52"/>
        <v>404649.27413727465</v>
      </c>
      <c r="BM215" s="5">
        <f t="shared" si="53"/>
        <v>4093.0576803371496</v>
      </c>
      <c r="BN215" s="5">
        <f t="shared" si="23"/>
        <v>1648.3016490911155</v>
      </c>
      <c r="BO215" s="35">
        <f t="shared" si="24"/>
        <v>4.8880897738576637E-2</v>
      </c>
      <c r="BP215" s="5">
        <f t="shared" si="25"/>
        <v>2444.7560312460341</v>
      </c>
      <c r="BQ215" s="35">
        <f t="shared" si="26"/>
        <v>7.2499999999999981E-2</v>
      </c>
      <c r="BR215" s="5">
        <f t="shared" si="54"/>
        <v>196999.027511817</v>
      </c>
      <c r="BS215" s="5">
        <f t="shared" si="55"/>
        <v>662543.08535898488</v>
      </c>
      <c r="BT215" s="5">
        <f t="shared" si="27"/>
        <v>403000.97248818353</v>
      </c>
      <c r="BU215" s="5">
        <f t="shared" si="28"/>
        <v>859542.11287080194</v>
      </c>
      <c r="BV215" s="150"/>
      <c r="BW215" s="2">
        <v>210</v>
      </c>
      <c r="BX215" s="118">
        <v>51227</v>
      </c>
      <c r="BY215" s="5">
        <f t="shared" si="56"/>
        <v>399980.29195818142</v>
      </c>
      <c r="BZ215" s="5">
        <f t="shared" si="57"/>
        <v>3991.8149710750954</v>
      </c>
      <c r="CA215" s="5">
        <f t="shared" si="29"/>
        <v>1658.5966013190368</v>
      </c>
      <c r="CB215" s="35">
        <f t="shared" si="30"/>
        <v>4.9760349737204924E-2</v>
      </c>
      <c r="CC215" s="5">
        <f t="shared" si="31"/>
        <v>2333.2183697560586</v>
      </c>
      <c r="CD215" s="35">
        <f t="shared" si="32"/>
        <v>7.0000000000000007E-2</v>
      </c>
      <c r="CE215" s="5">
        <f t="shared" si="58"/>
        <v>201678.30464313756</v>
      </c>
      <c r="CF215" s="5">
        <f t="shared" si="59"/>
        <v>636602.83928263257</v>
      </c>
      <c r="CG215" s="5">
        <f t="shared" si="33"/>
        <v>398321.69535686239</v>
      </c>
      <c r="CH215" s="5">
        <f t="shared" si="34"/>
        <v>838281.14392577019</v>
      </c>
    </row>
    <row r="216" spans="9:86" ht="14.25" customHeight="1">
      <c r="I216" s="150"/>
      <c r="J216" s="2">
        <v>211</v>
      </c>
      <c r="K216" s="118">
        <v>51257</v>
      </c>
      <c r="L216" s="5">
        <f t="shared" si="35"/>
        <v>421044.93433398328</v>
      </c>
      <c r="M216" s="5">
        <f t="shared" si="0"/>
        <v>4507.5996243055524</v>
      </c>
      <c r="N216" s="5">
        <f t="shared" si="1"/>
        <v>1612.9157007594172</v>
      </c>
      <c r="O216" s="35">
        <f t="shared" si="2"/>
        <v>4.5968937827809489E-2</v>
      </c>
      <c r="P216" s="5">
        <f t="shared" si="3"/>
        <v>2894.6839235461352</v>
      </c>
      <c r="Q216" s="35">
        <f t="shared" si="4"/>
        <v>8.2500000000000004E-2</v>
      </c>
      <c r="R216" s="5">
        <f t="shared" si="36"/>
        <v>180567.98136677538</v>
      </c>
      <c r="S216" s="5">
        <f t="shared" si="37"/>
        <v>770535.53936169657</v>
      </c>
      <c r="T216" s="5">
        <f t="shared" si="38"/>
        <v>419432.0186332239</v>
      </c>
      <c r="U216" s="5">
        <f t="shared" si="39"/>
        <v>951103.52072847192</v>
      </c>
      <c r="V216" s="150"/>
      <c r="W216" s="2">
        <v>211</v>
      </c>
      <c r="X216" s="118">
        <v>51257</v>
      </c>
      <c r="Y216" s="5">
        <f t="shared" si="40"/>
        <v>416637.33654002589</v>
      </c>
      <c r="Z216" s="5">
        <f t="shared" si="41"/>
        <v>4402.5874432762648</v>
      </c>
      <c r="AA216" s="5">
        <f t="shared" si="5"/>
        <v>1625.0051996760922</v>
      </c>
      <c r="AB216" s="35">
        <f t="shared" si="6"/>
        <v>4.6803444352951681E-2</v>
      </c>
      <c r="AC216" s="5">
        <f t="shared" si="7"/>
        <v>2777.5822436001727</v>
      </c>
      <c r="AD216" s="35">
        <f t="shared" si="8"/>
        <v>0.08</v>
      </c>
      <c r="AE216" s="5">
        <f t="shared" si="42"/>
        <v>184987.66865964985</v>
      </c>
      <c r="AF216" s="5">
        <f t="shared" si="43"/>
        <v>743958.28187164245</v>
      </c>
      <c r="AG216" s="5">
        <f t="shared" si="9"/>
        <v>415012.3313403498</v>
      </c>
      <c r="AH216" s="5">
        <f t="shared" si="10"/>
        <v>928945.95053129224</v>
      </c>
      <c r="AI216" s="150"/>
      <c r="AJ216" s="2">
        <v>211</v>
      </c>
      <c r="AK216" s="118">
        <v>51257</v>
      </c>
      <c r="AL216" s="5">
        <f t="shared" si="44"/>
        <v>412160.06929107284</v>
      </c>
      <c r="AM216" s="5">
        <f t="shared" si="45"/>
        <v>4298.4734733542682</v>
      </c>
      <c r="AN216" s="5">
        <f t="shared" si="11"/>
        <v>1636.606359182756</v>
      </c>
      <c r="AO216" s="35">
        <f t="shared" si="12"/>
        <v>4.7649633658042589E-2</v>
      </c>
      <c r="AP216" s="5">
        <f t="shared" si="13"/>
        <v>2661.8671141715122</v>
      </c>
      <c r="AQ216" s="35">
        <f t="shared" si="14"/>
        <v>7.7499999999999999E-2</v>
      </c>
      <c r="AR216" s="5">
        <f t="shared" si="46"/>
        <v>189476.53706810976</v>
      </c>
      <c r="AS216" s="5">
        <f t="shared" si="47"/>
        <v>717501.3658096412</v>
      </c>
      <c r="AT216" s="5">
        <f t="shared" si="15"/>
        <v>410523.4629318901</v>
      </c>
      <c r="AU216" s="5">
        <f t="shared" si="16"/>
        <v>906977.90287775092</v>
      </c>
      <c r="AV216" s="150"/>
      <c r="AW216" s="2">
        <v>211</v>
      </c>
      <c r="AX216" s="118">
        <v>51257</v>
      </c>
      <c r="AY216" s="5">
        <f t="shared" si="48"/>
        <v>407614.21137401118</v>
      </c>
      <c r="AZ216" s="5">
        <f t="shared" si="49"/>
        <v>4195.2870513166654</v>
      </c>
      <c r="BA216" s="5">
        <f t="shared" si="17"/>
        <v>1647.6982302290958</v>
      </c>
      <c r="BB216" s="35">
        <f t="shared" si="18"/>
        <v>4.8507579498023853E-2</v>
      </c>
      <c r="BC216" s="5">
        <f t="shared" si="19"/>
        <v>2547.5888210875696</v>
      </c>
      <c r="BD216" s="35">
        <f t="shared" si="20"/>
        <v>7.4999999999999997E-2</v>
      </c>
      <c r="BE216" s="5">
        <f t="shared" si="50"/>
        <v>194033.48685621776</v>
      </c>
      <c r="BF216" s="5">
        <f t="shared" si="51"/>
        <v>691172.08097159874</v>
      </c>
      <c r="BG216" s="5">
        <f t="shared" si="21"/>
        <v>405966.5131437821</v>
      </c>
      <c r="BH216" s="5">
        <f t="shared" si="22"/>
        <v>885205.56782781647</v>
      </c>
      <c r="BI216" s="150"/>
      <c r="BJ216" s="2">
        <v>211</v>
      </c>
      <c r="BK216" s="118">
        <v>51257</v>
      </c>
      <c r="BL216" s="5">
        <f t="shared" si="52"/>
        <v>403000.97248818353</v>
      </c>
      <c r="BM216" s="5">
        <f t="shared" si="53"/>
        <v>4093.0576803371496</v>
      </c>
      <c r="BN216" s="5">
        <f t="shared" si="23"/>
        <v>1658.260138221041</v>
      </c>
      <c r="BO216" s="35">
        <f t="shared" si="24"/>
        <v>4.9377353944812026E-2</v>
      </c>
      <c r="BP216" s="5">
        <f t="shared" si="25"/>
        <v>2434.7975421161086</v>
      </c>
      <c r="BQ216" s="35">
        <f t="shared" si="26"/>
        <v>7.2499999999999995E-2</v>
      </c>
      <c r="BR216" s="5">
        <f t="shared" si="54"/>
        <v>198657.28765003802</v>
      </c>
      <c r="BS216" s="5">
        <f t="shared" si="55"/>
        <v>664977.88290110102</v>
      </c>
      <c r="BT216" s="5">
        <f t="shared" si="27"/>
        <v>401342.7123499625</v>
      </c>
      <c r="BU216" s="5">
        <f t="shared" si="28"/>
        <v>863635.17055113905</v>
      </c>
      <c r="BV216" s="150"/>
      <c r="BW216" s="2">
        <v>211</v>
      </c>
      <c r="BX216" s="118">
        <v>51257</v>
      </c>
      <c r="BY216" s="5">
        <f t="shared" si="56"/>
        <v>398321.69535686239</v>
      </c>
      <c r="BZ216" s="5">
        <f t="shared" si="57"/>
        <v>3991.8149710750954</v>
      </c>
      <c r="CA216" s="5">
        <f t="shared" si="29"/>
        <v>1668.2717481600648</v>
      </c>
      <c r="CB216" s="35">
        <f t="shared" si="30"/>
        <v>5.025902734217181E-2</v>
      </c>
      <c r="CC216" s="5">
        <f t="shared" si="31"/>
        <v>2323.5432229150306</v>
      </c>
      <c r="CD216" s="35">
        <f t="shared" si="32"/>
        <v>7.0000000000000007E-2</v>
      </c>
      <c r="CE216" s="5">
        <f t="shared" si="58"/>
        <v>203346.57639129763</v>
      </c>
      <c r="CF216" s="5">
        <f t="shared" si="59"/>
        <v>638926.3825055476</v>
      </c>
      <c r="CG216" s="5">
        <f t="shared" si="33"/>
        <v>396653.42360870232</v>
      </c>
      <c r="CH216" s="5">
        <f t="shared" si="34"/>
        <v>842272.95889684523</v>
      </c>
    </row>
    <row r="217" spans="9:86" ht="14.25" customHeight="1">
      <c r="I217" s="150"/>
      <c r="J217" s="2">
        <v>212</v>
      </c>
      <c r="K217" s="118">
        <v>51288</v>
      </c>
      <c r="L217" s="5">
        <f t="shared" si="35"/>
        <v>419432.0186332239</v>
      </c>
      <c r="M217" s="5">
        <f t="shared" si="0"/>
        <v>4507.5996243055524</v>
      </c>
      <c r="N217" s="5">
        <f t="shared" si="1"/>
        <v>1624.0044962021379</v>
      </c>
      <c r="O217" s="35">
        <f t="shared" si="2"/>
        <v>4.6462962026433088E-2</v>
      </c>
      <c r="P217" s="5">
        <f t="shared" si="3"/>
        <v>2883.5951281034145</v>
      </c>
      <c r="Q217" s="35">
        <f t="shared" si="4"/>
        <v>8.2500000000000018E-2</v>
      </c>
      <c r="R217" s="5">
        <f t="shared" si="36"/>
        <v>182191.98586297751</v>
      </c>
      <c r="S217" s="5">
        <f t="shared" si="37"/>
        <v>773419.13448979997</v>
      </c>
      <c r="T217" s="5">
        <f t="shared" si="38"/>
        <v>417808.01413702173</v>
      </c>
      <c r="U217" s="5">
        <f t="shared" si="39"/>
        <v>955611.12035277742</v>
      </c>
      <c r="V217" s="150"/>
      <c r="W217" s="2">
        <v>212</v>
      </c>
      <c r="X217" s="118">
        <v>51288</v>
      </c>
      <c r="Y217" s="5">
        <f t="shared" si="40"/>
        <v>415012.3313403498</v>
      </c>
      <c r="Z217" s="5">
        <f t="shared" si="41"/>
        <v>4402.5874432762648</v>
      </c>
      <c r="AA217" s="5">
        <f t="shared" si="5"/>
        <v>1635.8385676739326</v>
      </c>
      <c r="AB217" s="35">
        <f t="shared" si="6"/>
        <v>4.7299950699509846E-2</v>
      </c>
      <c r="AC217" s="5">
        <f t="shared" si="7"/>
        <v>2766.7488756023322</v>
      </c>
      <c r="AD217" s="35">
        <f t="shared" si="8"/>
        <v>0.08</v>
      </c>
      <c r="AE217" s="5">
        <f t="shared" si="42"/>
        <v>186623.50722732377</v>
      </c>
      <c r="AF217" s="5">
        <f t="shared" si="43"/>
        <v>746725.03074724483</v>
      </c>
      <c r="AG217" s="5">
        <f t="shared" si="9"/>
        <v>413376.49277267588</v>
      </c>
      <c r="AH217" s="5">
        <f t="shared" si="10"/>
        <v>933348.53797456855</v>
      </c>
      <c r="AI217" s="150"/>
      <c r="AJ217" s="2">
        <v>212</v>
      </c>
      <c r="AK217" s="118">
        <v>51288</v>
      </c>
      <c r="AL217" s="5">
        <f t="shared" si="44"/>
        <v>410523.4629318901</v>
      </c>
      <c r="AM217" s="5">
        <f t="shared" si="45"/>
        <v>4298.4734733542682</v>
      </c>
      <c r="AN217" s="5">
        <f t="shared" si="11"/>
        <v>1647.1761085858116</v>
      </c>
      <c r="AO217" s="35">
        <f t="shared" si="12"/>
        <v>4.8148559309773561E-2</v>
      </c>
      <c r="AP217" s="5">
        <f t="shared" si="13"/>
        <v>2651.2973647684566</v>
      </c>
      <c r="AQ217" s="35">
        <f t="shared" si="14"/>
        <v>7.7499999999999986E-2</v>
      </c>
      <c r="AR217" s="5">
        <f t="shared" si="46"/>
        <v>191123.71317669557</v>
      </c>
      <c r="AS217" s="5">
        <f t="shared" si="47"/>
        <v>720152.66317440965</v>
      </c>
      <c r="AT217" s="5">
        <f t="shared" si="15"/>
        <v>408876.28682330431</v>
      </c>
      <c r="AU217" s="5">
        <f t="shared" si="16"/>
        <v>911276.37635110528</v>
      </c>
      <c r="AV217" s="150"/>
      <c r="AW217" s="2">
        <v>212</v>
      </c>
      <c r="AX217" s="118">
        <v>51288</v>
      </c>
      <c r="AY217" s="5">
        <f t="shared" si="48"/>
        <v>405966.5131437821</v>
      </c>
      <c r="AZ217" s="5">
        <f t="shared" si="49"/>
        <v>4195.2870513166654</v>
      </c>
      <c r="BA217" s="5">
        <f t="shared" si="17"/>
        <v>1657.9963441680275</v>
      </c>
      <c r="BB217" s="35">
        <f t="shared" si="18"/>
        <v>4.9008860302154358E-2</v>
      </c>
      <c r="BC217" s="5">
        <f t="shared" si="19"/>
        <v>2537.2907071486379</v>
      </c>
      <c r="BD217" s="35">
        <f t="shared" si="20"/>
        <v>7.4999999999999997E-2</v>
      </c>
      <c r="BE217" s="5">
        <f t="shared" si="50"/>
        <v>195691.48320038579</v>
      </c>
      <c r="BF217" s="5">
        <f t="shared" si="51"/>
        <v>693709.37167874735</v>
      </c>
      <c r="BG217" s="5">
        <f t="shared" si="21"/>
        <v>404308.51679961407</v>
      </c>
      <c r="BH217" s="5">
        <f t="shared" si="22"/>
        <v>889400.85487913317</v>
      </c>
      <c r="BI217" s="150"/>
      <c r="BJ217" s="2">
        <v>212</v>
      </c>
      <c r="BK217" s="118">
        <v>51288</v>
      </c>
      <c r="BL217" s="5">
        <f t="shared" si="52"/>
        <v>401342.7123499625</v>
      </c>
      <c r="BM217" s="5">
        <f t="shared" si="53"/>
        <v>4093.0576803371496</v>
      </c>
      <c r="BN217" s="5">
        <f t="shared" si="23"/>
        <v>1668.278793222793</v>
      </c>
      <c r="BO217" s="35">
        <f t="shared" si="24"/>
        <v>4.9880924463422328E-2</v>
      </c>
      <c r="BP217" s="5">
        <f t="shared" si="25"/>
        <v>2424.7788871143566</v>
      </c>
      <c r="BQ217" s="35">
        <f t="shared" si="26"/>
        <v>7.2499999999999995E-2</v>
      </c>
      <c r="BR217" s="5">
        <f t="shared" si="54"/>
        <v>200325.56644326082</v>
      </c>
      <c r="BS217" s="5">
        <f t="shared" si="55"/>
        <v>667402.6617882154</v>
      </c>
      <c r="BT217" s="5">
        <f t="shared" si="27"/>
        <v>399674.43355673971</v>
      </c>
      <c r="BU217" s="5">
        <f t="shared" si="28"/>
        <v>867728.22823147615</v>
      </c>
      <c r="BV217" s="150"/>
      <c r="BW217" s="2">
        <v>212</v>
      </c>
      <c r="BX217" s="118">
        <v>51288</v>
      </c>
      <c r="BY217" s="5">
        <f t="shared" si="56"/>
        <v>396653.42360870232</v>
      </c>
      <c r="BZ217" s="5">
        <f t="shared" si="57"/>
        <v>3991.8149710750954</v>
      </c>
      <c r="CA217" s="5">
        <f t="shared" si="29"/>
        <v>1678.0033333576653</v>
      </c>
      <c r="CB217" s="35">
        <f t="shared" si="30"/>
        <v>5.0764820878380065E-2</v>
      </c>
      <c r="CC217" s="5">
        <f t="shared" si="31"/>
        <v>2313.8116377174301</v>
      </c>
      <c r="CD217" s="35">
        <f t="shared" si="32"/>
        <v>7.0000000000000007E-2</v>
      </c>
      <c r="CE217" s="5">
        <f t="shared" si="58"/>
        <v>205024.57972465528</v>
      </c>
      <c r="CF217" s="5">
        <f t="shared" si="59"/>
        <v>641240.19414326502</v>
      </c>
      <c r="CG217" s="5">
        <f t="shared" si="33"/>
        <v>394975.42027534463</v>
      </c>
      <c r="CH217" s="5">
        <f t="shared" si="34"/>
        <v>846264.77386792027</v>
      </c>
    </row>
    <row r="218" spans="9:86" ht="14.25" customHeight="1">
      <c r="I218" s="150"/>
      <c r="J218" s="2">
        <v>213</v>
      </c>
      <c r="K218" s="118">
        <v>51318</v>
      </c>
      <c r="L218" s="5">
        <f t="shared" si="35"/>
        <v>417808.01413702173</v>
      </c>
      <c r="M218" s="5">
        <f t="shared" si="0"/>
        <v>4507.5996243055524</v>
      </c>
      <c r="N218" s="5">
        <f t="shared" si="1"/>
        <v>1635.1695271135281</v>
      </c>
      <c r="O218" s="35">
        <f t="shared" si="2"/>
        <v>4.6964236351213738E-2</v>
      </c>
      <c r="P218" s="5">
        <f t="shared" si="3"/>
        <v>2872.4300971920243</v>
      </c>
      <c r="Q218" s="35">
        <f t="shared" si="4"/>
        <v>8.2500000000000004E-2</v>
      </c>
      <c r="R218" s="5">
        <f t="shared" si="36"/>
        <v>183827.15539009104</v>
      </c>
      <c r="S218" s="5">
        <f t="shared" si="37"/>
        <v>776291.56458699203</v>
      </c>
      <c r="T218" s="5">
        <f t="shared" si="38"/>
        <v>416172.84460990818</v>
      </c>
      <c r="U218" s="5">
        <f t="shared" si="39"/>
        <v>960118.71997708303</v>
      </c>
      <c r="V218" s="150"/>
      <c r="W218" s="2">
        <v>213</v>
      </c>
      <c r="X218" s="118">
        <v>51318</v>
      </c>
      <c r="Y218" s="5">
        <f t="shared" si="40"/>
        <v>413376.49277267588</v>
      </c>
      <c r="Z218" s="5">
        <f t="shared" si="41"/>
        <v>4402.5874432762648</v>
      </c>
      <c r="AA218" s="5">
        <f t="shared" si="5"/>
        <v>1646.7441581250923</v>
      </c>
      <c r="AB218" s="35">
        <f t="shared" si="6"/>
        <v>4.7803709797228464E-2</v>
      </c>
      <c r="AC218" s="5">
        <f t="shared" si="7"/>
        <v>2755.8432851511725</v>
      </c>
      <c r="AD218" s="35">
        <f t="shared" si="8"/>
        <v>7.9999999999999988E-2</v>
      </c>
      <c r="AE218" s="5">
        <f t="shared" si="42"/>
        <v>188270.25138544888</v>
      </c>
      <c r="AF218" s="5">
        <f t="shared" si="43"/>
        <v>749480.87403239601</v>
      </c>
      <c r="AG218" s="5">
        <f t="shared" si="9"/>
        <v>411729.7486145508</v>
      </c>
      <c r="AH218" s="5">
        <f t="shared" si="10"/>
        <v>937751.12541784486</v>
      </c>
      <c r="AI218" s="150"/>
      <c r="AJ218" s="2">
        <v>213</v>
      </c>
      <c r="AK218" s="118">
        <v>51318</v>
      </c>
      <c r="AL218" s="5">
        <f t="shared" si="44"/>
        <v>408876.28682330431</v>
      </c>
      <c r="AM218" s="5">
        <f t="shared" si="45"/>
        <v>4298.4734733542682</v>
      </c>
      <c r="AN218" s="5">
        <f t="shared" si="11"/>
        <v>1657.8141209537612</v>
      </c>
      <c r="AO218" s="35">
        <f t="shared" si="12"/>
        <v>4.865474005843292E-2</v>
      </c>
      <c r="AP218" s="5">
        <f t="shared" si="13"/>
        <v>2640.659352400507</v>
      </c>
      <c r="AQ218" s="35">
        <f t="shared" si="14"/>
        <v>7.7499999999999999E-2</v>
      </c>
      <c r="AR218" s="5">
        <f t="shared" si="46"/>
        <v>192781.52729764933</v>
      </c>
      <c r="AS218" s="5">
        <f t="shared" si="47"/>
        <v>722793.32252681011</v>
      </c>
      <c r="AT218" s="5">
        <f t="shared" si="15"/>
        <v>407218.47270235053</v>
      </c>
      <c r="AU218" s="5">
        <f t="shared" si="16"/>
        <v>915574.84982445941</v>
      </c>
      <c r="AV218" s="150"/>
      <c r="AW218" s="2">
        <v>213</v>
      </c>
      <c r="AX218" s="118">
        <v>51318</v>
      </c>
      <c r="AY218" s="5">
        <f t="shared" si="48"/>
        <v>404308.51679961407</v>
      </c>
      <c r="AZ218" s="5">
        <f t="shared" si="49"/>
        <v>4195.2870513166654</v>
      </c>
      <c r="BA218" s="5">
        <f t="shared" si="17"/>
        <v>1668.3588213190778</v>
      </c>
      <c r="BB218" s="35">
        <f t="shared" si="18"/>
        <v>4.9517398283626862E-2</v>
      </c>
      <c r="BC218" s="5">
        <f t="shared" si="19"/>
        <v>2526.9282299975876</v>
      </c>
      <c r="BD218" s="35">
        <f t="shared" si="20"/>
        <v>7.4999999999999997E-2</v>
      </c>
      <c r="BE218" s="5">
        <f t="shared" si="50"/>
        <v>197359.84202170486</v>
      </c>
      <c r="BF218" s="5">
        <f t="shared" si="51"/>
        <v>696236.29990874499</v>
      </c>
      <c r="BG218" s="5">
        <f t="shared" si="21"/>
        <v>402640.157978295</v>
      </c>
      <c r="BH218" s="5">
        <f t="shared" si="22"/>
        <v>893596.14193044987</v>
      </c>
      <c r="BI218" s="150"/>
      <c r="BJ218" s="2">
        <v>213</v>
      </c>
      <c r="BK218" s="118">
        <v>51318</v>
      </c>
      <c r="BL218" s="5">
        <f t="shared" si="52"/>
        <v>399674.43355673971</v>
      </c>
      <c r="BM218" s="5">
        <f t="shared" si="53"/>
        <v>4093.0576803371496</v>
      </c>
      <c r="BN218" s="5">
        <f t="shared" si="23"/>
        <v>1678.357977598514</v>
      </c>
      <c r="BO218" s="35">
        <f t="shared" si="24"/>
        <v>5.0391753988244421E-2</v>
      </c>
      <c r="BP218" s="5">
        <f t="shared" si="25"/>
        <v>2414.6997027386356</v>
      </c>
      <c r="BQ218" s="35">
        <f t="shared" si="26"/>
        <v>7.2499999999999995E-2</v>
      </c>
      <c r="BR218" s="5">
        <f t="shared" si="54"/>
        <v>202003.92442085934</v>
      </c>
      <c r="BS218" s="5">
        <f t="shared" si="55"/>
        <v>669817.36149095406</v>
      </c>
      <c r="BT218" s="5">
        <f t="shared" si="27"/>
        <v>397996.07557914121</v>
      </c>
      <c r="BU218" s="5">
        <f t="shared" si="28"/>
        <v>871821.28591181338</v>
      </c>
      <c r="BV218" s="150"/>
      <c r="BW218" s="2">
        <v>213</v>
      </c>
      <c r="BX218" s="118">
        <v>51318</v>
      </c>
      <c r="BY218" s="5">
        <f t="shared" si="56"/>
        <v>394975.42027534463</v>
      </c>
      <c r="BZ218" s="5">
        <f t="shared" si="57"/>
        <v>3991.8149710750954</v>
      </c>
      <c r="CA218" s="5">
        <f t="shared" si="29"/>
        <v>1687.7916861355848</v>
      </c>
      <c r="CB218" s="35">
        <f t="shared" si="30"/>
        <v>5.1277875011837268E-2</v>
      </c>
      <c r="CC218" s="5">
        <f t="shared" si="31"/>
        <v>2304.0232849395106</v>
      </c>
      <c r="CD218" s="35">
        <f t="shared" si="32"/>
        <v>7.0000000000000007E-2</v>
      </c>
      <c r="CE218" s="5">
        <f t="shared" si="58"/>
        <v>206712.37141079086</v>
      </c>
      <c r="CF218" s="5">
        <f t="shared" si="59"/>
        <v>643544.21742820449</v>
      </c>
      <c r="CG218" s="5">
        <f t="shared" si="33"/>
        <v>393287.62858920905</v>
      </c>
      <c r="CH218" s="5">
        <f t="shared" si="34"/>
        <v>850256.58883899532</v>
      </c>
    </row>
    <row r="219" spans="9:86" ht="14.25" customHeight="1">
      <c r="I219" s="150"/>
      <c r="J219" s="2">
        <v>214</v>
      </c>
      <c r="K219" s="118">
        <v>51349</v>
      </c>
      <c r="L219" s="5">
        <f t="shared" si="35"/>
        <v>416172.84460990818</v>
      </c>
      <c r="M219" s="5">
        <f t="shared" si="0"/>
        <v>4507.5996243055524</v>
      </c>
      <c r="N219" s="5">
        <f t="shared" si="1"/>
        <v>1646.4113176124338</v>
      </c>
      <c r="O219" s="35">
        <f t="shared" si="2"/>
        <v>4.7472909554846135E-2</v>
      </c>
      <c r="P219" s="5">
        <f t="shared" si="3"/>
        <v>2861.1883066931186</v>
      </c>
      <c r="Q219" s="35">
        <f t="shared" si="4"/>
        <v>8.2500000000000004E-2</v>
      </c>
      <c r="R219" s="5">
        <f t="shared" si="36"/>
        <v>185473.56670770346</v>
      </c>
      <c r="S219" s="5">
        <f t="shared" si="37"/>
        <v>779152.75289368513</v>
      </c>
      <c r="T219" s="5">
        <f t="shared" si="38"/>
        <v>414526.43329229573</v>
      </c>
      <c r="U219" s="5">
        <f t="shared" si="39"/>
        <v>964626.31960138865</v>
      </c>
      <c r="V219" s="150"/>
      <c r="W219" s="2">
        <v>214</v>
      </c>
      <c r="X219" s="118">
        <v>51349</v>
      </c>
      <c r="Y219" s="5">
        <f t="shared" si="40"/>
        <v>411729.7486145508</v>
      </c>
      <c r="Z219" s="5">
        <f t="shared" si="41"/>
        <v>4402.5874432762648</v>
      </c>
      <c r="AA219" s="5">
        <f t="shared" si="5"/>
        <v>1657.7224525125926</v>
      </c>
      <c r="AB219" s="35">
        <f t="shared" si="6"/>
        <v>4.8314870366032353E-2</v>
      </c>
      <c r="AC219" s="5">
        <f t="shared" si="7"/>
        <v>2744.8649907636723</v>
      </c>
      <c r="AD219" s="35">
        <f t="shared" si="8"/>
        <v>0.08</v>
      </c>
      <c r="AE219" s="5">
        <f t="shared" si="42"/>
        <v>189927.97383796147</v>
      </c>
      <c r="AF219" s="5">
        <f t="shared" si="43"/>
        <v>752225.73902315972</v>
      </c>
      <c r="AG219" s="5">
        <f t="shared" si="9"/>
        <v>410072.02616203821</v>
      </c>
      <c r="AH219" s="5">
        <f t="shared" si="10"/>
        <v>942153.71286112117</v>
      </c>
      <c r="AI219" s="150"/>
      <c r="AJ219" s="2">
        <v>214</v>
      </c>
      <c r="AK219" s="118">
        <v>51349</v>
      </c>
      <c r="AL219" s="5">
        <f t="shared" si="44"/>
        <v>407218.47270235053</v>
      </c>
      <c r="AM219" s="5">
        <f t="shared" si="45"/>
        <v>4298.4734733542682</v>
      </c>
      <c r="AN219" s="5">
        <f t="shared" si="11"/>
        <v>1668.5208371515878</v>
      </c>
      <c r="AO219" s="35">
        <f t="shared" si="12"/>
        <v>4.9168324592322649E-2</v>
      </c>
      <c r="AP219" s="5">
        <f t="shared" si="13"/>
        <v>2629.9526362026804</v>
      </c>
      <c r="AQ219" s="35">
        <f t="shared" si="14"/>
        <v>7.7499999999999999E-2</v>
      </c>
      <c r="AR219" s="5">
        <f t="shared" si="46"/>
        <v>194450.04813480092</v>
      </c>
      <c r="AS219" s="5">
        <f t="shared" si="47"/>
        <v>725423.27516301279</v>
      </c>
      <c r="AT219" s="5">
        <f t="shared" si="15"/>
        <v>405549.95186519896</v>
      </c>
      <c r="AU219" s="5">
        <f t="shared" si="16"/>
        <v>919873.32329781377</v>
      </c>
      <c r="AV219" s="150"/>
      <c r="AW219" s="2">
        <v>214</v>
      </c>
      <c r="AX219" s="118">
        <v>51349</v>
      </c>
      <c r="AY219" s="5">
        <f t="shared" si="48"/>
        <v>402640.157978295</v>
      </c>
      <c r="AZ219" s="5">
        <f t="shared" si="49"/>
        <v>4195.2870513166654</v>
      </c>
      <c r="BA219" s="5">
        <f t="shared" si="17"/>
        <v>1678.7860639523219</v>
      </c>
      <c r="BB219" s="35">
        <f t="shared" si="18"/>
        <v>5.0033342100252794E-2</v>
      </c>
      <c r="BC219" s="5">
        <f t="shared" si="19"/>
        <v>2516.5009873643435</v>
      </c>
      <c r="BD219" s="35">
        <f t="shared" si="20"/>
        <v>7.4999999999999997E-2</v>
      </c>
      <c r="BE219" s="5">
        <f t="shared" si="50"/>
        <v>199038.62808565717</v>
      </c>
      <c r="BF219" s="5">
        <f t="shared" si="51"/>
        <v>698752.80089610931</v>
      </c>
      <c r="BG219" s="5">
        <f t="shared" si="21"/>
        <v>400961.37191434269</v>
      </c>
      <c r="BH219" s="5">
        <f t="shared" si="22"/>
        <v>897791.42898176645</v>
      </c>
      <c r="BI219" s="150"/>
      <c r="BJ219" s="2">
        <v>214</v>
      </c>
      <c r="BK219" s="118">
        <v>51349</v>
      </c>
      <c r="BL219" s="5">
        <f t="shared" si="52"/>
        <v>397996.07557914121</v>
      </c>
      <c r="BM219" s="5">
        <f t="shared" si="53"/>
        <v>4093.0576803371496</v>
      </c>
      <c r="BN219" s="5">
        <f t="shared" si="23"/>
        <v>1688.498057046505</v>
      </c>
      <c r="BO219" s="35">
        <f t="shared" si="24"/>
        <v>5.0909991147711657E-2</v>
      </c>
      <c r="BP219" s="5">
        <f t="shared" si="25"/>
        <v>2404.5596232906446</v>
      </c>
      <c r="BQ219" s="35">
        <f t="shared" si="26"/>
        <v>7.2499999999999995E-2</v>
      </c>
      <c r="BR219" s="5">
        <f t="shared" si="54"/>
        <v>203692.42247790584</v>
      </c>
      <c r="BS219" s="5">
        <f t="shared" si="55"/>
        <v>672221.92111424473</v>
      </c>
      <c r="BT219" s="5">
        <f t="shared" si="27"/>
        <v>396307.57752209471</v>
      </c>
      <c r="BU219" s="5">
        <f t="shared" si="28"/>
        <v>875914.3435921506</v>
      </c>
      <c r="BV219" s="150"/>
      <c r="BW219" s="2">
        <v>214</v>
      </c>
      <c r="BX219" s="118">
        <v>51349</v>
      </c>
      <c r="BY219" s="5">
        <f t="shared" si="56"/>
        <v>393287.62858920905</v>
      </c>
      <c r="BZ219" s="5">
        <f t="shared" si="57"/>
        <v>3991.8149710750954</v>
      </c>
      <c r="CA219" s="5">
        <f t="shared" si="29"/>
        <v>1697.6371376380425</v>
      </c>
      <c r="CB219" s="35">
        <f t="shared" si="30"/>
        <v>5.1798338342686087E-2</v>
      </c>
      <c r="CC219" s="5">
        <f t="shared" si="31"/>
        <v>2294.1778334370529</v>
      </c>
      <c r="CD219" s="35">
        <f t="shared" si="32"/>
        <v>7.0000000000000007E-2</v>
      </c>
      <c r="CE219" s="5">
        <f t="shared" si="58"/>
        <v>208410.00854842892</v>
      </c>
      <c r="CF219" s="5">
        <f t="shared" si="59"/>
        <v>645838.39526164159</v>
      </c>
      <c r="CG219" s="5">
        <f t="shared" si="33"/>
        <v>391589.991451571</v>
      </c>
      <c r="CH219" s="5">
        <f t="shared" si="34"/>
        <v>854248.40381007048</v>
      </c>
    </row>
    <row r="220" spans="9:86" ht="14.25" customHeight="1">
      <c r="I220" s="150"/>
      <c r="J220" s="2">
        <v>215</v>
      </c>
      <c r="K220" s="118">
        <v>51380</v>
      </c>
      <c r="L220" s="5">
        <f t="shared" si="35"/>
        <v>414526.43329229573</v>
      </c>
      <c r="M220" s="5">
        <f t="shared" si="0"/>
        <v>4507.5996243055524</v>
      </c>
      <c r="N220" s="5">
        <f t="shared" si="1"/>
        <v>1657.7303954210192</v>
      </c>
      <c r="O220" s="35">
        <f t="shared" si="2"/>
        <v>4.7989134461360661E-2</v>
      </c>
      <c r="P220" s="5">
        <f t="shared" si="3"/>
        <v>2849.8692288845332</v>
      </c>
      <c r="Q220" s="35">
        <f t="shared" si="4"/>
        <v>8.2500000000000004E-2</v>
      </c>
      <c r="R220" s="5">
        <f t="shared" si="36"/>
        <v>187131.29710312447</v>
      </c>
      <c r="S220" s="5">
        <f t="shared" si="37"/>
        <v>782002.62212256971</v>
      </c>
      <c r="T220" s="5">
        <f t="shared" si="38"/>
        <v>412868.70289687469</v>
      </c>
      <c r="U220" s="5">
        <f t="shared" si="39"/>
        <v>969133.91922569415</v>
      </c>
      <c r="V220" s="150"/>
      <c r="W220" s="2">
        <v>215</v>
      </c>
      <c r="X220" s="118">
        <v>51380</v>
      </c>
      <c r="Y220" s="5">
        <f t="shared" si="40"/>
        <v>410072.02616203821</v>
      </c>
      <c r="Z220" s="5">
        <f t="shared" si="41"/>
        <v>4402.5874432762648</v>
      </c>
      <c r="AA220" s="5">
        <f t="shared" si="5"/>
        <v>1668.7739355293434</v>
      </c>
      <c r="AB220" s="35">
        <f t="shared" si="6"/>
        <v>4.8833585196663018E-2</v>
      </c>
      <c r="AC220" s="5">
        <f t="shared" si="7"/>
        <v>2733.8135077469215</v>
      </c>
      <c r="AD220" s="35">
        <f t="shared" si="8"/>
        <v>0.08</v>
      </c>
      <c r="AE220" s="5">
        <f t="shared" si="42"/>
        <v>191596.74777349082</v>
      </c>
      <c r="AF220" s="5">
        <f t="shared" si="43"/>
        <v>754959.55253090663</v>
      </c>
      <c r="AG220" s="5">
        <f t="shared" si="9"/>
        <v>408403.25222650886</v>
      </c>
      <c r="AH220" s="5">
        <f t="shared" si="10"/>
        <v>946556.30030439747</v>
      </c>
      <c r="AI220" s="150"/>
      <c r="AJ220" s="2">
        <v>215</v>
      </c>
      <c r="AK220" s="118">
        <v>51380</v>
      </c>
      <c r="AL220" s="5">
        <f t="shared" si="44"/>
        <v>405549.95186519896</v>
      </c>
      <c r="AM220" s="5">
        <f t="shared" si="45"/>
        <v>4298.4734733542682</v>
      </c>
      <c r="AN220" s="5">
        <f t="shared" si="11"/>
        <v>1679.2967008915248</v>
      </c>
      <c r="AO220" s="35">
        <f t="shared" si="12"/>
        <v>4.9689465670055083E-2</v>
      </c>
      <c r="AP220" s="5">
        <f t="shared" si="13"/>
        <v>2619.1767724627434</v>
      </c>
      <c r="AQ220" s="35">
        <f t="shared" si="14"/>
        <v>7.7499999999999999E-2</v>
      </c>
      <c r="AR220" s="5">
        <f t="shared" si="46"/>
        <v>196129.34483569243</v>
      </c>
      <c r="AS220" s="5">
        <f t="shared" si="47"/>
        <v>728042.45193547558</v>
      </c>
      <c r="AT220" s="5">
        <f t="shared" si="15"/>
        <v>403870.65516430745</v>
      </c>
      <c r="AU220" s="5">
        <f t="shared" si="16"/>
        <v>924171.79677116801</v>
      </c>
      <c r="AV220" s="150"/>
      <c r="AW220" s="2">
        <v>215</v>
      </c>
      <c r="AX220" s="118">
        <v>51380</v>
      </c>
      <c r="AY220" s="5">
        <f t="shared" si="48"/>
        <v>400961.37191434269</v>
      </c>
      <c r="AZ220" s="5">
        <f t="shared" si="49"/>
        <v>4195.2870513166654</v>
      </c>
      <c r="BA220" s="5">
        <f t="shared" si="17"/>
        <v>1689.2784768520237</v>
      </c>
      <c r="BB220" s="35">
        <f t="shared" si="18"/>
        <v>5.0556844479659371E-2</v>
      </c>
      <c r="BC220" s="5">
        <f t="shared" si="19"/>
        <v>2506.0085744646417</v>
      </c>
      <c r="BD220" s="35">
        <f t="shared" si="20"/>
        <v>7.4999999999999997E-2</v>
      </c>
      <c r="BE220" s="5">
        <f t="shared" si="50"/>
        <v>200727.90656250919</v>
      </c>
      <c r="BF220" s="5">
        <f t="shared" si="51"/>
        <v>701258.80947057391</v>
      </c>
      <c r="BG220" s="5">
        <f t="shared" si="21"/>
        <v>399272.09343749064</v>
      </c>
      <c r="BH220" s="5">
        <f t="shared" si="22"/>
        <v>901986.71603308315</v>
      </c>
      <c r="BI220" s="150"/>
      <c r="BJ220" s="2">
        <v>215</v>
      </c>
      <c r="BK220" s="118">
        <v>51380</v>
      </c>
      <c r="BL220" s="5">
        <f t="shared" si="52"/>
        <v>396307.57752209471</v>
      </c>
      <c r="BM220" s="5">
        <f t="shared" si="53"/>
        <v>4093.0576803371496</v>
      </c>
      <c r="BN220" s="5">
        <f t="shared" si="23"/>
        <v>1698.6993994744939</v>
      </c>
      <c r="BO220" s="35">
        <f t="shared" si="24"/>
        <v>5.1435788639588823E-2</v>
      </c>
      <c r="BP220" s="5">
        <f t="shared" si="25"/>
        <v>2394.3582808626556</v>
      </c>
      <c r="BQ220" s="35">
        <f t="shared" si="26"/>
        <v>7.2499999999999995E-2</v>
      </c>
      <c r="BR220" s="5">
        <f t="shared" si="54"/>
        <v>205391.12187738033</v>
      </c>
      <c r="BS220" s="5">
        <f t="shared" si="55"/>
        <v>674616.27939510741</v>
      </c>
      <c r="BT220" s="5">
        <f t="shared" si="27"/>
        <v>394608.87812262023</v>
      </c>
      <c r="BU220" s="5">
        <f t="shared" si="28"/>
        <v>880007.40127248771</v>
      </c>
      <c r="BV220" s="150"/>
      <c r="BW220" s="2">
        <v>215</v>
      </c>
      <c r="BX220" s="118">
        <v>51380</v>
      </c>
      <c r="BY220" s="5">
        <f t="shared" si="56"/>
        <v>391589.991451571</v>
      </c>
      <c r="BZ220" s="5">
        <f t="shared" si="57"/>
        <v>3991.8149710750954</v>
      </c>
      <c r="CA220" s="5">
        <f t="shared" si="29"/>
        <v>1707.5400209409313</v>
      </c>
      <c r="CB220" s="35">
        <f t="shared" si="30"/>
        <v>5.2326363539925383E-2</v>
      </c>
      <c r="CC220" s="5">
        <f t="shared" si="31"/>
        <v>2284.2749501341641</v>
      </c>
      <c r="CD220" s="35">
        <f t="shared" si="32"/>
        <v>7.0000000000000007E-2</v>
      </c>
      <c r="CE220" s="5">
        <f t="shared" si="58"/>
        <v>210117.54856936986</v>
      </c>
      <c r="CF220" s="5">
        <f t="shared" si="59"/>
        <v>648122.67021177581</v>
      </c>
      <c r="CG220" s="5">
        <f t="shared" si="33"/>
        <v>389882.45143063006</v>
      </c>
      <c r="CH220" s="5">
        <f t="shared" si="34"/>
        <v>858240.21878114564</v>
      </c>
    </row>
    <row r="221" spans="9:86" ht="14.25" customHeight="1">
      <c r="I221" s="150"/>
      <c r="J221" s="2">
        <v>216</v>
      </c>
      <c r="K221" s="118">
        <v>51410</v>
      </c>
      <c r="L221" s="5">
        <f t="shared" si="35"/>
        <v>412868.70289687469</v>
      </c>
      <c r="M221" s="5">
        <f t="shared" si="0"/>
        <v>4507.5996243055524</v>
      </c>
      <c r="N221" s="5">
        <f t="shared" si="1"/>
        <v>1669.1272918895388</v>
      </c>
      <c r="O221" s="35">
        <f t="shared" si="2"/>
        <v>4.8513068106490483E-2</v>
      </c>
      <c r="P221" s="5">
        <f t="shared" si="3"/>
        <v>2838.4723324160136</v>
      </c>
      <c r="Q221" s="35">
        <f t="shared" si="4"/>
        <v>8.2500000000000004E-2</v>
      </c>
      <c r="R221" s="5">
        <f t="shared" si="36"/>
        <v>188800.42439501401</v>
      </c>
      <c r="S221" s="5">
        <f t="shared" si="37"/>
        <v>784841.09445498569</v>
      </c>
      <c r="T221" s="5">
        <f t="shared" si="38"/>
        <v>411199.57560498518</v>
      </c>
      <c r="U221" s="5">
        <f t="shared" si="39"/>
        <v>973641.51884999964</v>
      </c>
      <c r="V221" s="150"/>
      <c r="W221" s="2">
        <v>216</v>
      </c>
      <c r="X221" s="118">
        <v>51410</v>
      </c>
      <c r="Y221" s="5">
        <f t="shared" si="40"/>
        <v>408403.25222650886</v>
      </c>
      <c r="Z221" s="5">
        <f t="shared" si="41"/>
        <v>4402.5874432762648</v>
      </c>
      <c r="AA221" s="5">
        <f t="shared" si="5"/>
        <v>1679.899095099539</v>
      </c>
      <c r="AB221" s="35">
        <f t="shared" si="6"/>
        <v>4.9360011291031507E-2</v>
      </c>
      <c r="AC221" s="5">
        <f t="shared" si="7"/>
        <v>2722.6883481767259</v>
      </c>
      <c r="AD221" s="35">
        <f t="shared" si="8"/>
        <v>0.08</v>
      </c>
      <c r="AE221" s="5">
        <f t="shared" si="42"/>
        <v>193276.64686859035</v>
      </c>
      <c r="AF221" s="5">
        <f t="shared" si="43"/>
        <v>757682.2408790834</v>
      </c>
      <c r="AG221" s="5">
        <f t="shared" si="9"/>
        <v>406723.35313140933</v>
      </c>
      <c r="AH221" s="5">
        <f t="shared" si="10"/>
        <v>950958.88774767378</v>
      </c>
      <c r="AI221" s="150"/>
      <c r="AJ221" s="2">
        <v>216</v>
      </c>
      <c r="AK221" s="118">
        <v>51410</v>
      </c>
      <c r="AL221" s="5">
        <f t="shared" si="44"/>
        <v>403870.65516430745</v>
      </c>
      <c r="AM221" s="5">
        <f t="shared" si="45"/>
        <v>4298.4734733542682</v>
      </c>
      <c r="AN221" s="5">
        <f t="shared" si="11"/>
        <v>1690.1421587514492</v>
      </c>
      <c r="AO221" s="35">
        <f t="shared" si="12"/>
        <v>5.0218320260891812E-2</v>
      </c>
      <c r="AP221" s="5">
        <f t="shared" si="13"/>
        <v>2608.331314602819</v>
      </c>
      <c r="AQ221" s="35">
        <f t="shared" si="14"/>
        <v>7.7499999999999999E-2</v>
      </c>
      <c r="AR221" s="5">
        <f t="shared" si="46"/>
        <v>197819.4869944439</v>
      </c>
      <c r="AS221" s="5">
        <f t="shared" si="47"/>
        <v>730650.78325007844</v>
      </c>
      <c r="AT221" s="5">
        <f t="shared" si="15"/>
        <v>402180.51300555601</v>
      </c>
      <c r="AU221" s="5">
        <f t="shared" si="16"/>
        <v>928470.27024452237</v>
      </c>
      <c r="AV221" s="150"/>
      <c r="AW221" s="2">
        <v>216</v>
      </c>
      <c r="AX221" s="118">
        <v>51410</v>
      </c>
      <c r="AY221" s="5">
        <f t="shared" si="48"/>
        <v>399272.09343749064</v>
      </c>
      <c r="AZ221" s="5">
        <f t="shared" si="49"/>
        <v>4195.2870513166654</v>
      </c>
      <c r="BA221" s="5">
        <f t="shared" si="17"/>
        <v>1699.836467332349</v>
      </c>
      <c r="BB221" s="35">
        <f t="shared" si="18"/>
        <v>5.1088062359614099E-2</v>
      </c>
      <c r="BC221" s="5">
        <f t="shared" si="19"/>
        <v>2495.4505839843164</v>
      </c>
      <c r="BD221" s="35">
        <f t="shared" si="20"/>
        <v>7.4999999999999997E-2</v>
      </c>
      <c r="BE221" s="5">
        <f t="shared" si="50"/>
        <v>202427.74302984154</v>
      </c>
      <c r="BF221" s="5">
        <f t="shared" si="51"/>
        <v>703754.26005455817</v>
      </c>
      <c r="BG221" s="5">
        <f t="shared" si="21"/>
        <v>397572.25697015831</v>
      </c>
      <c r="BH221" s="5">
        <f t="shared" si="22"/>
        <v>906182.00308439974</v>
      </c>
      <c r="BI221" s="150"/>
      <c r="BJ221" s="2">
        <v>216</v>
      </c>
      <c r="BK221" s="118">
        <v>51410</v>
      </c>
      <c r="BL221" s="5">
        <f t="shared" si="52"/>
        <v>394608.87812262023</v>
      </c>
      <c r="BM221" s="5">
        <f t="shared" si="53"/>
        <v>4093.0576803371496</v>
      </c>
      <c r="BN221" s="5">
        <f t="shared" si="23"/>
        <v>1708.9623750129858</v>
      </c>
      <c r="BO221" s="35">
        <f t="shared" si="24"/>
        <v>5.196930337128234E-2</v>
      </c>
      <c r="BP221" s="5">
        <f t="shared" si="25"/>
        <v>2384.0953053241637</v>
      </c>
      <c r="BQ221" s="35">
        <f t="shared" si="26"/>
        <v>7.2499999999999995E-2</v>
      </c>
      <c r="BR221" s="5">
        <f t="shared" si="54"/>
        <v>207100.08425239331</v>
      </c>
      <c r="BS221" s="5">
        <f t="shared" si="55"/>
        <v>677000.3747004316</v>
      </c>
      <c r="BT221" s="5">
        <f t="shared" si="27"/>
        <v>392899.91574760724</v>
      </c>
      <c r="BU221" s="5">
        <f t="shared" si="28"/>
        <v>884100.45895282493</v>
      </c>
      <c r="BV221" s="150"/>
      <c r="BW221" s="2">
        <v>216</v>
      </c>
      <c r="BX221" s="118">
        <v>51410</v>
      </c>
      <c r="BY221" s="5">
        <f t="shared" si="56"/>
        <v>389882.45143063006</v>
      </c>
      <c r="BZ221" s="5">
        <f t="shared" si="57"/>
        <v>3991.8149710750954</v>
      </c>
      <c r="CA221" s="5">
        <f t="shared" si="29"/>
        <v>1717.5006710630864</v>
      </c>
      <c r="CB221" s="35">
        <f t="shared" si="30"/>
        <v>5.2862107481706125E-2</v>
      </c>
      <c r="CC221" s="5">
        <f t="shared" si="31"/>
        <v>2274.314300012009</v>
      </c>
      <c r="CD221" s="35">
        <f t="shared" si="32"/>
        <v>7.0000000000000007E-2</v>
      </c>
      <c r="CE221" s="5">
        <f t="shared" si="58"/>
        <v>211835.04924043294</v>
      </c>
      <c r="CF221" s="5">
        <f t="shared" si="59"/>
        <v>650396.98451178777</v>
      </c>
      <c r="CG221" s="5">
        <f t="shared" si="33"/>
        <v>388164.95075956697</v>
      </c>
      <c r="CH221" s="5">
        <f t="shared" si="34"/>
        <v>862232.03375222068</v>
      </c>
    </row>
    <row r="222" spans="9:86" ht="14.25" customHeight="1">
      <c r="I222" s="150"/>
      <c r="J222" s="2">
        <v>217</v>
      </c>
      <c r="K222" s="118">
        <v>51441</v>
      </c>
      <c r="L222" s="5">
        <f t="shared" si="35"/>
        <v>411199.57560498518</v>
      </c>
      <c r="M222" s="5">
        <f t="shared" si="0"/>
        <v>4507.5996243055524</v>
      </c>
      <c r="N222" s="5">
        <f t="shared" si="1"/>
        <v>1680.6025420212795</v>
      </c>
      <c r="O222" s="35">
        <f t="shared" si="2"/>
        <v>4.9044871883887363E-2</v>
      </c>
      <c r="P222" s="5">
        <f t="shared" si="3"/>
        <v>2826.9970822842729</v>
      </c>
      <c r="Q222" s="35">
        <f t="shared" si="4"/>
        <v>8.249999999999999E-2</v>
      </c>
      <c r="R222" s="5">
        <f t="shared" si="36"/>
        <v>190481.02693703529</v>
      </c>
      <c r="S222" s="5">
        <f t="shared" si="37"/>
        <v>787668.09153727</v>
      </c>
      <c r="T222" s="5">
        <f t="shared" si="38"/>
        <v>409518.97306296392</v>
      </c>
      <c r="U222" s="5">
        <f t="shared" si="39"/>
        <v>978149.11847430526</v>
      </c>
      <c r="V222" s="150"/>
      <c r="W222" s="2">
        <v>217</v>
      </c>
      <c r="X222" s="118">
        <v>51441</v>
      </c>
      <c r="Y222" s="5">
        <f t="shared" si="40"/>
        <v>406723.35313140933</v>
      </c>
      <c r="Z222" s="5">
        <f t="shared" si="41"/>
        <v>4402.5874432762648</v>
      </c>
      <c r="AA222" s="5">
        <f t="shared" si="5"/>
        <v>1691.0984224002023</v>
      </c>
      <c r="AB222" s="35">
        <f t="shared" si="6"/>
        <v>4.9894310008419533E-2</v>
      </c>
      <c r="AC222" s="5">
        <f t="shared" si="7"/>
        <v>2711.4890208760626</v>
      </c>
      <c r="AD222" s="35">
        <f t="shared" si="8"/>
        <v>8.0000000000000016E-2</v>
      </c>
      <c r="AE222" s="5">
        <f t="shared" si="42"/>
        <v>194967.74529099057</v>
      </c>
      <c r="AF222" s="5">
        <f t="shared" si="43"/>
        <v>760393.72989995941</v>
      </c>
      <c r="AG222" s="5">
        <f t="shared" si="9"/>
        <v>405032.25470900914</v>
      </c>
      <c r="AH222" s="5">
        <f t="shared" si="10"/>
        <v>955361.47519094998</v>
      </c>
      <c r="AI222" s="150"/>
      <c r="AJ222" s="2">
        <v>217</v>
      </c>
      <c r="AK222" s="118">
        <v>51441</v>
      </c>
      <c r="AL222" s="5">
        <f t="shared" si="44"/>
        <v>402180.51300555601</v>
      </c>
      <c r="AM222" s="5">
        <f t="shared" si="45"/>
        <v>4298.4734733542682</v>
      </c>
      <c r="AN222" s="5">
        <f t="shared" si="11"/>
        <v>1701.0576601933858</v>
      </c>
      <c r="AO222" s="35">
        <f t="shared" si="12"/>
        <v>5.0755049690929789E-2</v>
      </c>
      <c r="AP222" s="5">
        <f t="shared" si="13"/>
        <v>2597.4158131608824</v>
      </c>
      <c r="AQ222" s="35">
        <f t="shared" si="14"/>
        <v>7.7499999999999999E-2</v>
      </c>
      <c r="AR222" s="5">
        <f t="shared" si="46"/>
        <v>199520.54465463728</v>
      </c>
      <c r="AS222" s="5">
        <f t="shared" si="47"/>
        <v>733248.19906323927</v>
      </c>
      <c r="AT222" s="5">
        <f t="shared" si="15"/>
        <v>400479.45534536266</v>
      </c>
      <c r="AU222" s="5">
        <f t="shared" si="16"/>
        <v>932768.7437178765</v>
      </c>
      <c r="AV222" s="150"/>
      <c r="AW222" s="2">
        <v>217</v>
      </c>
      <c r="AX222" s="118">
        <v>51441</v>
      </c>
      <c r="AY222" s="5">
        <f t="shared" si="48"/>
        <v>397572.25697015831</v>
      </c>
      <c r="AZ222" s="5">
        <f t="shared" si="49"/>
        <v>4195.2870513166654</v>
      </c>
      <c r="BA222" s="5">
        <f t="shared" si="17"/>
        <v>1710.4604452531762</v>
      </c>
      <c r="BB222" s="35">
        <f t="shared" si="18"/>
        <v>5.1627157034196069E-2</v>
      </c>
      <c r="BC222" s="5">
        <f t="shared" si="19"/>
        <v>2484.8266060634892</v>
      </c>
      <c r="BD222" s="35">
        <f t="shared" si="20"/>
        <v>7.4999999999999997E-2</v>
      </c>
      <c r="BE222" s="5">
        <f t="shared" si="50"/>
        <v>204138.20347509472</v>
      </c>
      <c r="BF222" s="5">
        <f t="shared" si="51"/>
        <v>706239.08666062169</v>
      </c>
      <c r="BG222" s="5">
        <f t="shared" si="21"/>
        <v>395861.79652490513</v>
      </c>
      <c r="BH222" s="5">
        <f t="shared" si="22"/>
        <v>910377.29013571644</v>
      </c>
      <c r="BI222" s="150"/>
      <c r="BJ222" s="2">
        <v>217</v>
      </c>
      <c r="BK222" s="118">
        <v>51441</v>
      </c>
      <c r="BL222" s="5">
        <f t="shared" si="52"/>
        <v>392899.91574760724</v>
      </c>
      <c r="BM222" s="5">
        <f t="shared" si="53"/>
        <v>4093.0576803371496</v>
      </c>
      <c r="BN222" s="5">
        <f t="shared" si="23"/>
        <v>1719.2873560286894</v>
      </c>
      <c r="BO222" s="35">
        <f t="shared" si="24"/>
        <v>5.2510696605996707E-2</v>
      </c>
      <c r="BP222" s="5">
        <f t="shared" si="25"/>
        <v>2373.7703243084602</v>
      </c>
      <c r="BQ222" s="35">
        <f t="shared" si="26"/>
        <v>7.2499999999999981E-2</v>
      </c>
      <c r="BR222" s="5">
        <f t="shared" si="54"/>
        <v>208819.37160842199</v>
      </c>
      <c r="BS222" s="5">
        <f t="shared" si="55"/>
        <v>679374.14502474002</v>
      </c>
      <c r="BT222" s="5">
        <f t="shared" si="27"/>
        <v>391180.62839157856</v>
      </c>
      <c r="BU222" s="5">
        <f t="shared" si="28"/>
        <v>888193.51663316204</v>
      </c>
      <c r="BV222" s="150"/>
      <c r="BW222" s="2">
        <v>217</v>
      </c>
      <c r="BX222" s="118">
        <v>51441</v>
      </c>
      <c r="BY222" s="5">
        <f t="shared" si="56"/>
        <v>388164.95075956697</v>
      </c>
      <c r="BZ222" s="5">
        <f t="shared" si="57"/>
        <v>3991.8149710750954</v>
      </c>
      <c r="CA222" s="5">
        <f t="shared" si="29"/>
        <v>1727.5194249776214</v>
      </c>
      <c r="CB222" s="35">
        <f t="shared" si="30"/>
        <v>5.3405731401473075E-2</v>
      </c>
      <c r="CC222" s="5">
        <f t="shared" si="31"/>
        <v>2264.295546097474</v>
      </c>
      <c r="CD222" s="35">
        <f t="shared" si="32"/>
        <v>7.0000000000000007E-2</v>
      </c>
      <c r="CE222" s="5">
        <f t="shared" si="58"/>
        <v>213562.56866541057</v>
      </c>
      <c r="CF222" s="5">
        <f t="shared" si="59"/>
        <v>652661.28005788522</v>
      </c>
      <c r="CG222" s="5">
        <f t="shared" si="33"/>
        <v>386437.43133458938</v>
      </c>
      <c r="CH222" s="5">
        <f t="shared" si="34"/>
        <v>866223.84872329584</v>
      </c>
    </row>
    <row r="223" spans="9:86" ht="14.25" customHeight="1">
      <c r="I223" s="150"/>
      <c r="J223" s="2">
        <v>218</v>
      </c>
      <c r="K223" s="118">
        <v>51471</v>
      </c>
      <c r="L223" s="5">
        <f t="shared" si="35"/>
        <v>409518.97306296392</v>
      </c>
      <c r="M223" s="5">
        <f t="shared" si="0"/>
        <v>4507.5996243055524</v>
      </c>
      <c r="N223" s="5">
        <f t="shared" si="1"/>
        <v>1692.1566844976755</v>
      </c>
      <c r="O223" s="35">
        <f t="shared" si="2"/>
        <v>4.9584711697472583E-2</v>
      </c>
      <c r="P223" s="5">
        <f t="shared" si="3"/>
        <v>2815.4429398078769</v>
      </c>
      <c r="Q223" s="35">
        <f t="shared" si="4"/>
        <v>8.2500000000000004E-2</v>
      </c>
      <c r="R223" s="5">
        <f t="shared" si="36"/>
        <v>192173.18362153295</v>
      </c>
      <c r="S223" s="5">
        <f t="shared" si="37"/>
        <v>790483.53447707789</v>
      </c>
      <c r="T223" s="5">
        <f t="shared" si="38"/>
        <v>407826.81637846626</v>
      </c>
      <c r="U223" s="5">
        <f t="shared" si="39"/>
        <v>982656.71809861087</v>
      </c>
      <c r="V223" s="150"/>
      <c r="W223" s="2">
        <v>218</v>
      </c>
      <c r="X223" s="118">
        <v>51471</v>
      </c>
      <c r="Y223" s="5">
        <f t="shared" si="40"/>
        <v>405032.25470900914</v>
      </c>
      <c r="Z223" s="5">
        <f t="shared" si="41"/>
        <v>4402.5874432762648</v>
      </c>
      <c r="AA223" s="5">
        <f t="shared" si="5"/>
        <v>1702.3724118828704</v>
      </c>
      <c r="AB223" s="35">
        <f t="shared" si="6"/>
        <v>5.0436647217814906E-2</v>
      </c>
      <c r="AC223" s="5">
        <f t="shared" si="7"/>
        <v>2700.2150313933944</v>
      </c>
      <c r="AD223" s="35">
        <f t="shared" si="8"/>
        <v>0.08</v>
      </c>
      <c r="AE223" s="5">
        <f t="shared" si="42"/>
        <v>196670.11770287345</v>
      </c>
      <c r="AF223" s="5">
        <f t="shared" si="43"/>
        <v>763093.94493135274</v>
      </c>
      <c r="AG223" s="5">
        <f t="shared" si="9"/>
        <v>403329.88229712629</v>
      </c>
      <c r="AH223" s="5">
        <f t="shared" si="10"/>
        <v>959764.06263422617</v>
      </c>
      <c r="AI223" s="150"/>
      <c r="AJ223" s="2">
        <v>218</v>
      </c>
      <c r="AK223" s="118">
        <v>51471</v>
      </c>
      <c r="AL223" s="5">
        <f t="shared" si="44"/>
        <v>400479.45534536266</v>
      </c>
      <c r="AM223" s="5">
        <f t="shared" si="45"/>
        <v>4298.4734733542682</v>
      </c>
      <c r="AN223" s="5">
        <f t="shared" si="11"/>
        <v>1712.0436575821345</v>
      </c>
      <c r="AO223" s="35">
        <f t="shared" si="12"/>
        <v>5.1299819795421399E-2</v>
      </c>
      <c r="AP223" s="5">
        <f t="shared" si="13"/>
        <v>2586.4298157721337</v>
      </c>
      <c r="AQ223" s="35">
        <f t="shared" si="14"/>
        <v>7.7499999999999999E-2</v>
      </c>
      <c r="AR223" s="5">
        <f t="shared" si="46"/>
        <v>201232.58831221942</v>
      </c>
      <c r="AS223" s="5">
        <f t="shared" si="47"/>
        <v>735834.62887901138</v>
      </c>
      <c r="AT223" s="5">
        <f t="shared" si="15"/>
        <v>398767.41168778052</v>
      </c>
      <c r="AU223" s="5">
        <f t="shared" si="16"/>
        <v>937067.21719123074</v>
      </c>
      <c r="AV223" s="150"/>
      <c r="AW223" s="2">
        <v>218</v>
      </c>
      <c r="AX223" s="118">
        <v>51471</v>
      </c>
      <c r="AY223" s="5">
        <f t="shared" si="48"/>
        <v>395861.79652490513</v>
      </c>
      <c r="AZ223" s="5">
        <f t="shared" si="49"/>
        <v>4195.2870513166654</v>
      </c>
      <c r="BA223" s="5">
        <f t="shared" si="17"/>
        <v>1721.1508230360087</v>
      </c>
      <c r="BB223" s="35">
        <f t="shared" si="18"/>
        <v>5.2174294306100578E-2</v>
      </c>
      <c r="BC223" s="5">
        <f t="shared" si="19"/>
        <v>2474.1362282806567</v>
      </c>
      <c r="BD223" s="35">
        <f t="shared" si="20"/>
        <v>7.4999999999999997E-2</v>
      </c>
      <c r="BE223" s="5">
        <f t="shared" si="50"/>
        <v>205859.35429813073</v>
      </c>
      <c r="BF223" s="5">
        <f t="shared" si="51"/>
        <v>708713.2228889023</v>
      </c>
      <c r="BG223" s="5">
        <f t="shared" si="21"/>
        <v>394140.6457018691</v>
      </c>
      <c r="BH223" s="5">
        <f t="shared" si="22"/>
        <v>914572.57718703302</v>
      </c>
      <c r="BI223" s="150"/>
      <c r="BJ223" s="2">
        <v>218</v>
      </c>
      <c r="BK223" s="118">
        <v>51471</v>
      </c>
      <c r="BL223" s="5">
        <f t="shared" si="52"/>
        <v>391180.62839157856</v>
      </c>
      <c r="BM223" s="5">
        <f t="shared" si="53"/>
        <v>4093.0576803371496</v>
      </c>
      <c r="BN223" s="5">
        <f t="shared" si="23"/>
        <v>1729.6747171380293</v>
      </c>
      <c r="BO223" s="35">
        <f t="shared" si="24"/>
        <v>5.3060134115023569E-2</v>
      </c>
      <c r="BP223" s="5">
        <f t="shared" si="25"/>
        <v>2363.3829631991202</v>
      </c>
      <c r="BQ223" s="35">
        <f t="shared" si="26"/>
        <v>7.2499999999999981E-2</v>
      </c>
      <c r="BR223" s="5">
        <f t="shared" si="54"/>
        <v>210549.04632556002</v>
      </c>
      <c r="BS223" s="5">
        <f t="shared" si="55"/>
        <v>681737.52798793919</v>
      </c>
      <c r="BT223" s="5">
        <f t="shared" si="27"/>
        <v>389450.9536744405</v>
      </c>
      <c r="BU223" s="5">
        <f t="shared" si="28"/>
        <v>892286.57431349927</v>
      </c>
      <c r="BV223" s="150"/>
      <c r="BW223" s="2">
        <v>218</v>
      </c>
      <c r="BX223" s="118">
        <v>51471</v>
      </c>
      <c r="BY223" s="5">
        <f t="shared" si="56"/>
        <v>386437.43133458938</v>
      </c>
      <c r="BZ223" s="5">
        <f t="shared" si="57"/>
        <v>3991.8149710750954</v>
      </c>
      <c r="CA223" s="5">
        <f t="shared" si="29"/>
        <v>1737.5966216233242</v>
      </c>
      <c r="CB223" s="35">
        <f t="shared" si="30"/>
        <v>5.3957401040238037E-2</v>
      </c>
      <c r="CC223" s="5">
        <f t="shared" si="31"/>
        <v>2254.2183494517712</v>
      </c>
      <c r="CD223" s="35">
        <f t="shared" si="32"/>
        <v>6.9999999999999993E-2</v>
      </c>
      <c r="CE223" s="5">
        <f t="shared" si="58"/>
        <v>215300.16528703389</v>
      </c>
      <c r="CF223" s="5">
        <f t="shared" si="59"/>
        <v>654915.498407337</v>
      </c>
      <c r="CG223" s="5">
        <f t="shared" si="33"/>
        <v>384699.83471296605</v>
      </c>
      <c r="CH223" s="5">
        <f t="shared" si="34"/>
        <v>870215.66369437089</v>
      </c>
    </row>
    <row r="224" spans="9:86" ht="14.25" customHeight="1">
      <c r="I224" s="150"/>
      <c r="J224" s="2">
        <v>219</v>
      </c>
      <c r="K224" s="118">
        <v>51502</v>
      </c>
      <c r="L224" s="5">
        <f t="shared" si="35"/>
        <v>407826.81637846626</v>
      </c>
      <c r="M224" s="5">
        <f t="shared" si="0"/>
        <v>4507.5996243055524</v>
      </c>
      <c r="N224" s="5">
        <f t="shared" si="1"/>
        <v>1703.790261703597</v>
      </c>
      <c r="O224" s="35">
        <f t="shared" si="2"/>
        <v>5.0132758120225246E-2</v>
      </c>
      <c r="P224" s="5">
        <f t="shared" si="3"/>
        <v>2803.8093626019554</v>
      </c>
      <c r="Q224" s="35">
        <f t="shared" si="4"/>
        <v>8.2500000000000004E-2</v>
      </c>
      <c r="R224" s="5">
        <f t="shared" si="36"/>
        <v>193876.97388323655</v>
      </c>
      <c r="S224" s="5">
        <f t="shared" si="37"/>
        <v>793287.34383967984</v>
      </c>
      <c r="T224" s="5">
        <f t="shared" si="38"/>
        <v>406123.02611676266</v>
      </c>
      <c r="U224" s="5">
        <f t="shared" si="39"/>
        <v>987164.31772291637</v>
      </c>
      <c r="V224" s="150"/>
      <c r="W224" s="2">
        <v>219</v>
      </c>
      <c r="X224" s="118">
        <v>51502</v>
      </c>
      <c r="Y224" s="5">
        <f t="shared" si="40"/>
        <v>403329.88229712629</v>
      </c>
      <c r="Z224" s="5">
        <f t="shared" si="41"/>
        <v>4402.5874432762648</v>
      </c>
      <c r="AA224" s="5">
        <f t="shared" si="5"/>
        <v>1713.7215612954228</v>
      </c>
      <c r="AB224" s="35">
        <f t="shared" si="6"/>
        <v>5.0987193456683774E-2</v>
      </c>
      <c r="AC224" s="5">
        <f t="shared" si="7"/>
        <v>2688.865881980842</v>
      </c>
      <c r="AD224" s="35">
        <f t="shared" si="8"/>
        <v>0.08</v>
      </c>
      <c r="AE224" s="5">
        <f t="shared" si="42"/>
        <v>198383.83926416887</v>
      </c>
      <c r="AF224" s="5">
        <f t="shared" si="43"/>
        <v>765782.81081333361</v>
      </c>
      <c r="AG224" s="5">
        <f t="shared" si="9"/>
        <v>401616.16073583084</v>
      </c>
      <c r="AH224" s="5">
        <f t="shared" si="10"/>
        <v>964166.65007750248</v>
      </c>
      <c r="AI224" s="150"/>
      <c r="AJ224" s="2">
        <v>219</v>
      </c>
      <c r="AK224" s="118">
        <v>51502</v>
      </c>
      <c r="AL224" s="5">
        <f t="shared" si="44"/>
        <v>398767.41168778052</v>
      </c>
      <c r="AM224" s="5">
        <f t="shared" si="45"/>
        <v>4298.4734733542682</v>
      </c>
      <c r="AN224" s="5">
        <f t="shared" si="11"/>
        <v>1723.1006062040192</v>
      </c>
      <c r="AO224" s="35">
        <f t="shared" si="12"/>
        <v>5.1852801077530597E-2</v>
      </c>
      <c r="AP224" s="5">
        <f t="shared" si="13"/>
        <v>2575.372867150249</v>
      </c>
      <c r="AQ224" s="35">
        <f t="shared" si="14"/>
        <v>7.7499999999999999E-2</v>
      </c>
      <c r="AR224" s="5">
        <f t="shared" si="46"/>
        <v>202955.68891842343</v>
      </c>
      <c r="AS224" s="5">
        <f t="shared" si="47"/>
        <v>738410.00174616161</v>
      </c>
      <c r="AT224" s="5">
        <f t="shared" si="15"/>
        <v>397044.31108157651</v>
      </c>
      <c r="AU224" s="5">
        <f t="shared" si="16"/>
        <v>941365.69066458498</v>
      </c>
      <c r="AV224" s="150"/>
      <c r="AW224" s="2">
        <v>219</v>
      </c>
      <c r="AX224" s="118">
        <v>51502</v>
      </c>
      <c r="AY224" s="5">
        <f t="shared" si="48"/>
        <v>394140.6457018691</v>
      </c>
      <c r="AZ224" s="5">
        <f t="shared" si="49"/>
        <v>4195.2870513166654</v>
      </c>
      <c r="BA224" s="5">
        <f t="shared" si="17"/>
        <v>1731.9080156799837</v>
      </c>
      <c r="BB224" s="35">
        <f t="shared" si="18"/>
        <v>5.2729644645379055E-2</v>
      </c>
      <c r="BC224" s="5">
        <f t="shared" si="19"/>
        <v>2463.3790356366817</v>
      </c>
      <c r="BD224" s="35">
        <f t="shared" si="20"/>
        <v>7.4999999999999997E-2</v>
      </c>
      <c r="BE224" s="5">
        <f t="shared" si="50"/>
        <v>207591.2623138107</v>
      </c>
      <c r="BF224" s="5">
        <f t="shared" si="51"/>
        <v>711176.60192453896</v>
      </c>
      <c r="BG224" s="5">
        <f t="shared" si="21"/>
        <v>392408.73768618912</v>
      </c>
      <c r="BH224" s="5">
        <f t="shared" si="22"/>
        <v>918767.86423834972</v>
      </c>
      <c r="BI224" s="150"/>
      <c r="BJ224" s="2">
        <v>219</v>
      </c>
      <c r="BK224" s="118">
        <v>51502</v>
      </c>
      <c r="BL224" s="5">
        <f t="shared" si="52"/>
        <v>389450.9536744405</v>
      </c>
      <c r="BM224" s="5">
        <f t="shared" si="53"/>
        <v>4093.0576803371496</v>
      </c>
      <c r="BN224" s="5">
        <f t="shared" si="23"/>
        <v>1740.1248352207381</v>
      </c>
      <c r="BO224" s="35">
        <f t="shared" si="24"/>
        <v>5.3617786336465453E-2</v>
      </c>
      <c r="BP224" s="5">
        <f t="shared" si="25"/>
        <v>2352.9328451164115</v>
      </c>
      <c r="BQ224" s="35">
        <f t="shared" si="26"/>
        <v>7.2499999999999995E-2</v>
      </c>
      <c r="BR224" s="5">
        <f t="shared" si="54"/>
        <v>212289.17116078077</v>
      </c>
      <c r="BS224" s="5">
        <f t="shared" si="55"/>
        <v>684090.46083305555</v>
      </c>
      <c r="BT224" s="5">
        <f t="shared" si="27"/>
        <v>387710.82883921976</v>
      </c>
      <c r="BU224" s="5">
        <f t="shared" si="28"/>
        <v>896379.63199383626</v>
      </c>
      <c r="BV224" s="150"/>
      <c r="BW224" s="2">
        <v>219</v>
      </c>
      <c r="BX224" s="118">
        <v>51502</v>
      </c>
      <c r="BY224" s="5">
        <f t="shared" si="56"/>
        <v>384699.83471296605</v>
      </c>
      <c r="BZ224" s="5">
        <f t="shared" si="57"/>
        <v>3991.8149710750954</v>
      </c>
      <c r="CA224" s="5">
        <f t="shared" si="29"/>
        <v>1747.7326019161264</v>
      </c>
      <c r="CB224" s="35">
        <f t="shared" si="30"/>
        <v>5.4517286805287626E-2</v>
      </c>
      <c r="CC224" s="5">
        <f t="shared" si="31"/>
        <v>2244.082369158969</v>
      </c>
      <c r="CD224" s="35">
        <f t="shared" si="32"/>
        <v>7.0000000000000007E-2</v>
      </c>
      <c r="CE224" s="5">
        <f t="shared" si="58"/>
        <v>217047.89788895001</v>
      </c>
      <c r="CF224" s="5">
        <f t="shared" si="59"/>
        <v>657159.58077649598</v>
      </c>
      <c r="CG224" s="5">
        <f t="shared" si="33"/>
        <v>382952.10211104993</v>
      </c>
      <c r="CH224" s="5">
        <f t="shared" si="34"/>
        <v>874207.47866544593</v>
      </c>
    </row>
    <row r="225" spans="9:86" ht="14.25" customHeight="1">
      <c r="I225" s="150"/>
      <c r="J225" s="2">
        <v>220</v>
      </c>
      <c r="K225" s="118">
        <v>51533</v>
      </c>
      <c r="L225" s="5">
        <f t="shared" si="35"/>
        <v>406123.02611676266</v>
      </c>
      <c r="M225" s="5">
        <f t="shared" si="0"/>
        <v>4507.5996243055524</v>
      </c>
      <c r="N225" s="5">
        <f t="shared" si="1"/>
        <v>1715.5038197528092</v>
      </c>
      <c r="O225" s="35">
        <f t="shared" si="2"/>
        <v>5.0689186559727609E-2</v>
      </c>
      <c r="P225" s="5">
        <f t="shared" si="3"/>
        <v>2792.0958045527432</v>
      </c>
      <c r="Q225" s="35">
        <f t="shared" si="4"/>
        <v>8.2500000000000004E-2</v>
      </c>
      <c r="R225" s="5">
        <f t="shared" si="36"/>
        <v>195592.47770298936</v>
      </c>
      <c r="S225" s="5">
        <f t="shared" si="37"/>
        <v>796079.43964423263</v>
      </c>
      <c r="T225" s="5">
        <f t="shared" si="38"/>
        <v>404407.52229700983</v>
      </c>
      <c r="U225" s="5">
        <f t="shared" si="39"/>
        <v>991671.91734722198</v>
      </c>
      <c r="V225" s="150"/>
      <c r="W225" s="2">
        <v>220</v>
      </c>
      <c r="X225" s="118">
        <v>51533</v>
      </c>
      <c r="Y225" s="5">
        <f t="shared" si="40"/>
        <v>401616.16073583084</v>
      </c>
      <c r="Z225" s="5">
        <f t="shared" si="41"/>
        <v>4402.5874432762648</v>
      </c>
      <c r="AA225" s="5">
        <f t="shared" si="5"/>
        <v>1725.1463717040592</v>
      </c>
      <c r="AB225" s="35">
        <f t="shared" si="6"/>
        <v>5.154612409649921E-2</v>
      </c>
      <c r="AC225" s="5">
        <f t="shared" si="7"/>
        <v>2677.4410715722056</v>
      </c>
      <c r="AD225" s="35">
        <f t="shared" si="8"/>
        <v>0.08</v>
      </c>
      <c r="AE225" s="5">
        <f t="shared" si="42"/>
        <v>200108.98563587293</v>
      </c>
      <c r="AF225" s="5">
        <f t="shared" si="43"/>
        <v>768460.25188490585</v>
      </c>
      <c r="AG225" s="5">
        <f t="shared" si="9"/>
        <v>399891.01436412678</v>
      </c>
      <c r="AH225" s="5">
        <f t="shared" si="10"/>
        <v>968569.23752077878</v>
      </c>
      <c r="AI225" s="150"/>
      <c r="AJ225" s="2">
        <v>220</v>
      </c>
      <c r="AK225" s="118">
        <v>51533</v>
      </c>
      <c r="AL225" s="5">
        <f t="shared" si="44"/>
        <v>397044.31108157651</v>
      </c>
      <c r="AM225" s="5">
        <f t="shared" si="45"/>
        <v>4298.4734733542682</v>
      </c>
      <c r="AN225" s="5">
        <f t="shared" si="11"/>
        <v>1734.2289642857531</v>
      </c>
      <c r="AO225" s="35">
        <f t="shared" si="12"/>
        <v>5.2414168873844591E-2</v>
      </c>
      <c r="AP225" s="5">
        <f t="shared" si="13"/>
        <v>2564.2445090685151</v>
      </c>
      <c r="AQ225" s="35">
        <f t="shared" si="14"/>
        <v>7.7499999999999999E-2</v>
      </c>
      <c r="AR225" s="5">
        <f t="shared" si="46"/>
        <v>204689.91788270918</v>
      </c>
      <c r="AS225" s="5">
        <f t="shared" si="47"/>
        <v>740974.24625523016</v>
      </c>
      <c r="AT225" s="5">
        <f t="shared" si="15"/>
        <v>395310.08211729076</v>
      </c>
      <c r="AU225" s="5">
        <f t="shared" si="16"/>
        <v>945664.16413793934</v>
      </c>
      <c r="AV225" s="150"/>
      <c r="AW225" s="2">
        <v>220</v>
      </c>
      <c r="AX225" s="118">
        <v>51533</v>
      </c>
      <c r="AY225" s="5">
        <f t="shared" si="48"/>
        <v>392408.73768618912</v>
      </c>
      <c r="AZ225" s="5">
        <f t="shared" si="49"/>
        <v>4195.2870513166654</v>
      </c>
      <c r="BA225" s="5">
        <f t="shared" si="17"/>
        <v>1742.7324407779834</v>
      </c>
      <c r="BB225" s="35">
        <f t="shared" si="18"/>
        <v>5.3293383354933964E-2</v>
      </c>
      <c r="BC225" s="5">
        <f t="shared" si="19"/>
        <v>2452.554610538682</v>
      </c>
      <c r="BD225" s="35">
        <f t="shared" si="20"/>
        <v>7.5000000000000011E-2</v>
      </c>
      <c r="BE225" s="5">
        <f t="shared" si="50"/>
        <v>209333.9947545887</v>
      </c>
      <c r="BF225" s="5">
        <f t="shared" si="51"/>
        <v>713629.15653507761</v>
      </c>
      <c r="BG225" s="5">
        <f t="shared" si="21"/>
        <v>390666.00524541113</v>
      </c>
      <c r="BH225" s="5">
        <f t="shared" si="22"/>
        <v>922963.1512896663</v>
      </c>
      <c r="BI225" s="150"/>
      <c r="BJ225" s="2">
        <v>220</v>
      </c>
      <c r="BK225" s="118">
        <v>51533</v>
      </c>
      <c r="BL225" s="5">
        <f t="shared" si="52"/>
        <v>387710.82883921976</v>
      </c>
      <c r="BM225" s="5">
        <f t="shared" si="53"/>
        <v>4093.0576803371496</v>
      </c>
      <c r="BN225" s="5">
        <f t="shared" si="23"/>
        <v>1750.6380894335302</v>
      </c>
      <c r="BO225" s="35">
        <f t="shared" si="24"/>
        <v>5.4183828540713914E-2</v>
      </c>
      <c r="BP225" s="5">
        <f t="shared" si="25"/>
        <v>2342.4195909036193</v>
      </c>
      <c r="BQ225" s="35">
        <f t="shared" si="26"/>
        <v>7.2499999999999995E-2</v>
      </c>
      <c r="BR225" s="5">
        <f t="shared" si="54"/>
        <v>214039.80925021428</v>
      </c>
      <c r="BS225" s="5">
        <f t="shared" si="55"/>
        <v>686432.88042395911</v>
      </c>
      <c r="BT225" s="5">
        <f t="shared" si="27"/>
        <v>385960.19074978621</v>
      </c>
      <c r="BU225" s="5">
        <f t="shared" si="28"/>
        <v>900472.68967417337</v>
      </c>
      <c r="BV225" s="150"/>
      <c r="BW225" s="2">
        <v>220</v>
      </c>
      <c r="BX225" s="118">
        <v>51533</v>
      </c>
      <c r="BY225" s="5">
        <f t="shared" si="56"/>
        <v>382952.10211104993</v>
      </c>
      <c r="BZ225" s="5">
        <f t="shared" si="57"/>
        <v>3991.8149710750954</v>
      </c>
      <c r="CA225" s="5">
        <f t="shared" si="29"/>
        <v>1757.9277087606374</v>
      </c>
      <c r="CB225" s="35">
        <f t="shared" si="30"/>
        <v>5.5085563935644365E-2</v>
      </c>
      <c r="CC225" s="5">
        <f t="shared" si="31"/>
        <v>2233.887262314458</v>
      </c>
      <c r="CD225" s="35">
        <f t="shared" si="32"/>
        <v>7.0000000000000007E-2</v>
      </c>
      <c r="CE225" s="5">
        <f t="shared" si="58"/>
        <v>218805.82559771065</v>
      </c>
      <c r="CF225" s="5">
        <f t="shared" si="59"/>
        <v>659393.46803881042</v>
      </c>
      <c r="CG225" s="5">
        <f t="shared" si="33"/>
        <v>381194.17440228927</v>
      </c>
      <c r="CH225" s="5">
        <f t="shared" si="34"/>
        <v>878199.29363652109</v>
      </c>
    </row>
    <row r="226" spans="9:86" ht="14.25" customHeight="1">
      <c r="I226" s="150"/>
      <c r="J226" s="2">
        <v>221</v>
      </c>
      <c r="K226" s="118">
        <v>51561</v>
      </c>
      <c r="L226" s="5">
        <f t="shared" si="35"/>
        <v>404407.52229700983</v>
      </c>
      <c r="M226" s="5">
        <f t="shared" si="0"/>
        <v>4507.5996243055524</v>
      </c>
      <c r="N226" s="5">
        <f t="shared" si="1"/>
        <v>1727.2979085136099</v>
      </c>
      <c r="O226" s="35">
        <f t="shared" si="2"/>
        <v>5.1254177430805362E-2</v>
      </c>
      <c r="P226" s="5">
        <f t="shared" si="3"/>
        <v>2780.3017157919426</v>
      </c>
      <c r="Q226" s="35">
        <f t="shared" si="4"/>
        <v>8.2500000000000004E-2</v>
      </c>
      <c r="R226" s="5">
        <f t="shared" si="36"/>
        <v>197319.77561150296</v>
      </c>
      <c r="S226" s="5">
        <f t="shared" si="37"/>
        <v>798859.74136002455</v>
      </c>
      <c r="T226" s="5">
        <f t="shared" si="38"/>
        <v>402680.22438849619</v>
      </c>
      <c r="U226" s="5">
        <f t="shared" si="39"/>
        <v>996179.51697152748</v>
      </c>
      <c r="V226" s="150"/>
      <c r="W226" s="2">
        <v>221</v>
      </c>
      <c r="X226" s="118">
        <v>51561</v>
      </c>
      <c r="Y226" s="5">
        <f t="shared" si="40"/>
        <v>399891.01436412678</v>
      </c>
      <c r="Z226" s="5">
        <f t="shared" si="41"/>
        <v>4402.5874432762648</v>
      </c>
      <c r="AA226" s="5">
        <f t="shared" si="5"/>
        <v>1736.6473475154194</v>
      </c>
      <c r="AB226" s="35">
        <f t="shared" si="6"/>
        <v>5.2113619515363932E-2</v>
      </c>
      <c r="AC226" s="5">
        <f t="shared" si="7"/>
        <v>2665.9400957608455</v>
      </c>
      <c r="AD226" s="35">
        <f t="shared" si="8"/>
        <v>0.08</v>
      </c>
      <c r="AE226" s="5">
        <f t="shared" si="42"/>
        <v>201845.63298338835</v>
      </c>
      <c r="AF226" s="5">
        <f t="shared" si="43"/>
        <v>771126.19198066671</v>
      </c>
      <c r="AG226" s="5">
        <f t="shared" si="9"/>
        <v>398154.36701661139</v>
      </c>
      <c r="AH226" s="5">
        <f t="shared" si="10"/>
        <v>972971.82496405509</v>
      </c>
      <c r="AI226" s="150"/>
      <c r="AJ226" s="2">
        <v>221</v>
      </c>
      <c r="AK226" s="118">
        <v>51561</v>
      </c>
      <c r="AL226" s="5">
        <f t="shared" si="44"/>
        <v>395310.08211729076</v>
      </c>
      <c r="AM226" s="5">
        <f t="shared" si="45"/>
        <v>4298.4734733542682</v>
      </c>
      <c r="AN226" s="5">
        <f t="shared" si="11"/>
        <v>1745.4291930134323</v>
      </c>
      <c r="AO226" s="35">
        <f t="shared" si="12"/>
        <v>5.2984103526979215E-2</v>
      </c>
      <c r="AP226" s="5">
        <f t="shared" si="13"/>
        <v>2553.0442803408359</v>
      </c>
      <c r="AQ226" s="35">
        <f t="shared" si="14"/>
        <v>7.7499999999999986E-2</v>
      </c>
      <c r="AR226" s="5">
        <f t="shared" si="46"/>
        <v>206435.34707572262</v>
      </c>
      <c r="AS226" s="5">
        <f t="shared" si="47"/>
        <v>743527.29053557094</v>
      </c>
      <c r="AT226" s="5">
        <f t="shared" si="15"/>
        <v>393564.65292427735</v>
      </c>
      <c r="AU226" s="5">
        <f t="shared" si="16"/>
        <v>949962.63761129358</v>
      </c>
      <c r="AV226" s="150"/>
      <c r="AW226" s="2">
        <v>221</v>
      </c>
      <c r="AX226" s="118">
        <v>51561</v>
      </c>
      <c r="AY226" s="5">
        <f t="shared" si="48"/>
        <v>390666.00524541113</v>
      </c>
      <c r="AZ226" s="5">
        <f t="shared" si="49"/>
        <v>4195.2870513166654</v>
      </c>
      <c r="BA226" s="5">
        <f t="shared" si="17"/>
        <v>1753.6245185328462</v>
      </c>
      <c r="BB226" s="35">
        <f t="shared" si="18"/>
        <v>5.3865690743106542E-2</v>
      </c>
      <c r="BC226" s="5">
        <f t="shared" si="19"/>
        <v>2441.6625327838192</v>
      </c>
      <c r="BD226" s="35">
        <f t="shared" si="20"/>
        <v>7.4999999999999997E-2</v>
      </c>
      <c r="BE226" s="5">
        <f t="shared" si="50"/>
        <v>211087.61927312156</v>
      </c>
      <c r="BF226" s="5">
        <f t="shared" si="51"/>
        <v>716070.81906786142</v>
      </c>
      <c r="BG226" s="5">
        <f t="shared" si="21"/>
        <v>388912.3807268783</v>
      </c>
      <c r="BH226" s="5">
        <f t="shared" si="22"/>
        <v>927158.438340983</v>
      </c>
      <c r="BI226" s="150"/>
      <c r="BJ226" s="2">
        <v>221</v>
      </c>
      <c r="BK226" s="118">
        <v>51561</v>
      </c>
      <c r="BL226" s="5">
        <f t="shared" si="52"/>
        <v>385960.19074978621</v>
      </c>
      <c r="BM226" s="5">
        <f t="shared" si="53"/>
        <v>4093.0576803371496</v>
      </c>
      <c r="BN226" s="5">
        <f t="shared" si="23"/>
        <v>1761.214861223858</v>
      </c>
      <c r="BO226" s="35">
        <f t="shared" si="24"/>
        <v>5.4758441003019437E-2</v>
      </c>
      <c r="BP226" s="5">
        <f t="shared" si="25"/>
        <v>2331.8428191132916</v>
      </c>
      <c r="BQ226" s="35">
        <f t="shared" si="26"/>
        <v>7.2499999999999995E-2</v>
      </c>
      <c r="BR226" s="5">
        <f t="shared" si="54"/>
        <v>215801.02411143814</v>
      </c>
      <c r="BS226" s="5">
        <f t="shared" si="55"/>
        <v>688764.7232430724</v>
      </c>
      <c r="BT226" s="5">
        <f t="shared" si="27"/>
        <v>384198.97588856233</v>
      </c>
      <c r="BU226" s="5">
        <f t="shared" si="28"/>
        <v>904565.74735451047</v>
      </c>
      <c r="BV226" s="150"/>
      <c r="BW226" s="2">
        <v>221</v>
      </c>
      <c r="BX226" s="118">
        <v>51561</v>
      </c>
      <c r="BY226" s="5">
        <f t="shared" si="56"/>
        <v>381194.17440228927</v>
      </c>
      <c r="BZ226" s="5">
        <f t="shared" si="57"/>
        <v>3991.8149710750954</v>
      </c>
      <c r="CA226" s="5">
        <f t="shared" si="29"/>
        <v>1768.1822870617411</v>
      </c>
      <c r="CB226" s="35">
        <f t="shared" si="30"/>
        <v>5.5662412674618952E-2</v>
      </c>
      <c r="CC226" s="5">
        <f t="shared" si="31"/>
        <v>2223.6326840133543</v>
      </c>
      <c r="CD226" s="35">
        <f t="shared" si="32"/>
        <v>7.0000000000000007E-2</v>
      </c>
      <c r="CE226" s="5">
        <f t="shared" si="58"/>
        <v>220574.00788477238</v>
      </c>
      <c r="CF226" s="5">
        <f t="shared" si="59"/>
        <v>661617.10072282376</v>
      </c>
      <c r="CG226" s="5">
        <f t="shared" si="33"/>
        <v>379425.99211522751</v>
      </c>
      <c r="CH226" s="5">
        <f t="shared" si="34"/>
        <v>882191.10860759614</v>
      </c>
    </row>
    <row r="227" spans="9:86" ht="14.25" customHeight="1">
      <c r="I227" s="150"/>
      <c r="J227" s="2">
        <v>222</v>
      </c>
      <c r="K227" s="118">
        <v>51592</v>
      </c>
      <c r="L227" s="5">
        <f t="shared" si="35"/>
        <v>402680.22438849619</v>
      </c>
      <c r="M227" s="5">
        <f t="shared" si="0"/>
        <v>4507.5996243055524</v>
      </c>
      <c r="N227" s="5">
        <f t="shared" si="1"/>
        <v>1739.1730816346412</v>
      </c>
      <c r="O227" s="35">
        <f t="shared" si="2"/>
        <v>5.1827916335620061E-2</v>
      </c>
      <c r="P227" s="5">
        <f t="shared" si="3"/>
        <v>2768.4265426709112</v>
      </c>
      <c r="Q227" s="35">
        <f t="shared" si="4"/>
        <v>8.2500000000000004E-2</v>
      </c>
      <c r="R227" s="5">
        <f t="shared" si="36"/>
        <v>199058.94869313762</v>
      </c>
      <c r="S227" s="5">
        <f t="shared" si="37"/>
        <v>801628.16790269548</v>
      </c>
      <c r="T227" s="5">
        <f t="shared" si="38"/>
        <v>400941.05130686157</v>
      </c>
      <c r="U227" s="5">
        <f t="shared" si="39"/>
        <v>1000687.1165958331</v>
      </c>
      <c r="V227" s="150"/>
      <c r="W227" s="2">
        <v>222</v>
      </c>
      <c r="X227" s="118">
        <v>51592</v>
      </c>
      <c r="Y227" s="5">
        <f t="shared" si="40"/>
        <v>398154.36701661139</v>
      </c>
      <c r="Z227" s="5">
        <f t="shared" si="41"/>
        <v>4402.5874432762648</v>
      </c>
      <c r="AA227" s="5">
        <f t="shared" si="5"/>
        <v>1748.2249964988555</v>
      </c>
      <c r="AB227" s="35">
        <f t="shared" si="6"/>
        <v>5.2689865278084502E-2</v>
      </c>
      <c r="AC227" s="5">
        <f t="shared" si="7"/>
        <v>2654.3624467774093</v>
      </c>
      <c r="AD227" s="35">
        <f t="shared" si="8"/>
        <v>0.08</v>
      </c>
      <c r="AE227" s="5">
        <f t="shared" si="42"/>
        <v>203593.85797988719</v>
      </c>
      <c r="AF227" s="5">
        <f t="shared" si="43"/>
        <v>773780.55442744412</v>
      </c>
      <c r="AG227" s="5">
        <f t="shared" si="9"/>
        <v>396406.14202011254</v>
      </c>
      <c r="AH227" s="5">
        <f t="shared" si="10"/>
        <v>977374.41240733129</v>
      </c>
      <c r="AI227" s="150"/>
      <c r="AJ227" s="2">
        <v>222</v>
      </c>
      <c r="AK227" s="118">
        <v>51592</v>
      </c>
      <c r="AL227" s="5">
        <f t="shared" si="44"/>
        <v>393564.65292427735</v>
      </c>
      <c r="AM227" s="5">
        <f t="shared" si="45"/>
        <v>4298.4734733542682</v>
      </c>
      <c r="AN227" s="5">
        <f t="shared" si="11"/>
        <v>1756.7017565516435</v>
      </c>
      <c r="AO227" s="35">
        <f t="shared" si="12"/>
        <v>5.3562790565634552E-2</v>
      </c>
      <c r="AP227" s="5">
        <f t="shared" si="13"/>
        <v>2541.7717168026247</v>
      </c>
      <c r="AQ227" s="35">
        <f t="shared" si="14"/>
        <v>7.7499999999999999E-2</v>
      </c>
      <c r="AR227" s="5">
        <f t="shared" si="46"/>
        <v>208192.04883227427</v>
      </c>
      <c r="AS227" s="5">
        <f t="shared" si="47"/>
        <v>746069.06225237355</v>
      </c>
      <c r="AT227" s="5">
        <f t="shared" si="15"/>
        <v>391807.95116772573</v>
      </c>
      <c r="AU227" s="5">
        <f t="shared" si="16"/>
        <v>954261.11108464783</v>
      </c>
      <c r="AV227" s="150"/>
      <c r="AW227" s="2">
        <v>222</v>
      </c>
      <c r="AX227" s="118">
        <v>51592</v>
      </c>
      <c r="AY227" s="5">
        <f t="shared" si="48"/>
        <v>388912.3807268783</v>
      </c>
      <c r="AZ227" s="5">
        <f t="shared" si="49"/>
        <v>4195.2870513166654</v>
      </c>
      <c r="BA227" s="5">
        <f t="shared" si="17"/>
        <v>1764.5846717736763</v>
      </c>
      <c r="BB227" s="35">
        <f t="shared" si="18"/>
        <v>5.4446752303714152E-2</v>
      </c>
      <c r="BC227" s="5">
        <f t="shared" si="19"/>
        <v>2430.7023795429891</v>
      </c>
      <c r="BD227" s="35">
        <f t="shared" si="20"/>
        <v>7.4999999999999997E-2</v>
      </c>
      <c r="BE227" s="5">
        <f t="shared" si="50"/>
        <v>212852.20394489524</v>
      </c>
      <c r="BF227" s="5">
        <f t="shared" si="51"/>
        <v>718501.5214474044</v>
      </c>
      <c r="BG227" s="5">
        <f t="shared" si="21"/>
        <v>387147.79605510464</v>
      </c>
      <c r="BH227" s="5">
        <f t="shared" si="22"/>
        <v>931353.7253922997</v>
      </c>
      <c r="BI227" s="150"/>
      <c r="BJ227" s="2">
        <v>222</v>
      </c>
      <c r="BK227" s="118">
        <v>51592</v>
      </c>
      <c r="BL227" s="5">
        <f t="shared" si="52"/>
        <v>384198.97588856233</v>
      </c>
      <c r="BM227" s="5">
        <f t="shared" si="53"/>
        <v>4093.0576803371496</v>
      </c>
      <c r="BN227" s="5">
        <f t="shared" si="23"/>
        <v>1771.8555343437524</v>
      </c>
      <c r="BO227" s="35">
        <f t="shared" si="24"/>
        <v>5.5341809183510657E-2</v>
      </c>
      <c r="BP227" s="5">
        <f t="shared" si="25"/>
        <v>2321.2021459933972</v>
      </c>
      <c r="BQ227" s="35">
        <f t="shared" si="26"/>
        <v>7.2499999999999981E-2</v>
      </c>
      <c r="BR227" s="5">
        <f t="shared" si="54"/>
        <v>217572.87964578188</v>
      </c>
      <c r="BS227" s="5">
        <f t="shared" si="55"/>
        <v>691085.92538906576</v>
      </c>
      <c r="BT227" s="5">
        <f t="shared" si="27"/>
        <v>382427.12035421858</v>
      </c>
      <c r="BU227" s="5">
        <f t="shared" si="28"/>
        <v>908658.8050348477</v>
      </c>
      <c r="BV227" s="150"/>
      <c r="BW227" s="2">
        <v>222</v>
      </c>
      <c r="BX227" s="118">
        <v>51592</v>
      </c>
      <c r="BY227" s="5">
        <f t="shared" si="56"/>
        <v>379425.99211522751</v>
      </c>
      <c r="BZ227" s="5">
        <f t="shared" si="57"/>
        <v>3991.8149710750954</v>
      </c>
      <c r="CA227" s="5">
        <f t="shared" si="29"/>
        <v>1778.4966837362681</v>
      </c>
      <c r="CB227" s="35">
        <f t="shared" si="30"/>
        <v>5.6248018449811144E-2</v>
      </c>
      <c r="CC227" s="5">
        <f t="shared" si="31"/>
        <v>2213.3182873388273</v>
      </c>
      <c r="CD227" s="35">
        <f t="shared" si="32"/>
        <v>7.0000000000000007E-2</v>
      </c>
      <c r="CE227" s="5">
        <f t="shared" si="58"/>
        <v>222352.50456850865</v>
      </c>
      <c r="CF227" s="5">
        <f t="shared" si="59"/>
        <v>663830.41901016259</v>
      </c>
      <c r="CG227" s="5">
        <f t="shared" si="33"/>
        <v>377647.49543149123</v>
      </c>
      <c r="CH227" s="5">
        <f t="shared" si="34"/>
        <v>886182.92357867118</v>
      </c>
    </row>
    <row r="228" spans="9:86" ht="14.25" customHeight="1">
      <c r="I228" s="150"/>
      <c r="J228" s="2">
        <v>223</v>
      </c>
      <c r="K228" s="118">
        <v>51622</v>
      </c>
      <c r="L228" s="5">
        <f t="shared" si="35"/>
        <v>400941.05130686157</v>
      </c>
      <c r="M228" s="5">
        <f t="shared" si="0"/>
        <v>4507.5996243055524</v>
      </c>
      <c r="N228" s="5">
        <f t="shared" si="1"/>
        <v>1751.1298965708793</v>
      </c>
      <c r="O228" s="35">
        <f t="shared" si="2"/>
        <v>5.2410594251591745E-2</v>
      </c>
      <c r="P228" s="5">
        <f t="shared" si="3"/>
        <v>2756.4697277346731</v>
      </c>
      <c r="Q228" s="35">
        <f t="shared" si="4"/>
        <v>8.2500000000000004E-2</v>
      </c>
      <c r="R228" s="5">
        <f t="shared" si="36"/>
        <v>200810.07858970849</v>
      </c>
      <c r="S228" s="5">
        <f t="shared" si="37"/>
        <v>804384.63763043017</v>
      </c>
      <c r="T228" s="5">
        <f t="shared" si="38"/>
        <v>399189.9214102907</v>
      </c>
      <c r="U228" s="5">
        <f t="shared" si="39"/>
        <v>1005194.7162201386</v>
      </c>
      <c r="V228" s="150"/>
      <c r="W228" s="2">
        <v>223</v>
      </c>
      <c r="X228" s="118">
        <v>51622</v>
      </c>
      <c r="Y228" s="5">
        <f t="shared" si="40"/>
        <v>396406.14202011254</v>
      </c>
      <c r="Z228" s="5">
        <f t="shared" si="41"/>
        <v>4402.5874432762648</v>
      </c>
      <c r="AA228" s="5">
        <f t="shared" si="5"/>
        <v>1759.8798298088477</v>
      </c>
      <c r="AB228" s="35">
        <f t="shared" si="6"/>
        <v>5.327505232407493E-2</v>
      </c>
      <c r="AC228" s="5">
        <f t="shared" si="7"/>
        <v>2642.7076134674171</v>
      </c>
      <c r="AD228" s="35">
        <f t="shared" si="8"/>
        <v>0.08</v>
      </c>
      <c r="AE228" s="5">
        <f t="shared" si="42"/>
        <v>205353.73780969603</v>
      </c>
      <c r="AF228" s="5">
        <f t="shared" si="43"/>
        <v>776423.26204091159</v>
      </c>
      <c r="AG228" s="5">
        <f t="shared" si="9"/>
        <v>394646.26219030371</v>
      </c>
      <c r="AH228" s="5">
        <f t="shared" si="10"/>
        <v>981776.99985060759</v>
      </c>
      <c r="AI228" s="150"/>
      <c r="AJ228" s="2">
        <v>223</v>
      </c>
      <c r="AK228" s="118">
        <v>51622</v>
      </c>
      <c r="AL228" s="5">
        <f t="shared" si="44"/>
        <v>391807.95116772573</v>
      </c>
      <c r="AM228" s="5">
        <f t="shared" si="45"/>
        <v>4298.4734733542682</v>
      </c>
      <c r="AN228" s="5">
        <f t="shared" si="11"/>
        <v>1768.0471220627064</v>
      </c>
      <c r="AO228" s="35">
        <f t="shared" si="12"/>
        <v>5.4150420892479692E-2</v>
      </c>
      <c r="AP228" s="5">
        <f t="shared" si="13"/>
        <v>2530.4263512915618</v>
      </c>
      <c r="AQ228" s="35">
        <f t="shared" si="14"/>
        <v>7.7499999999999999E-2</v>
      </c>
      <c r="AR228" s="5">
        <f t="shared" si="46"/>
        <v>209960.09595433698</v>
      </c>
      <c r="AS228" s="5">
        <f t="shared" si="47"/>
        <v>748599.48860366514</v>
      </c>
      <c r="AT228" s="5">
        <f t="shared" si="15"/>
        <v>390039.90404566302</v>
      </c>
      <c r="AU228" s="5">
        <f t="shared" si="16"/>
        <v>958559.58455800219</v>
      </c>
      <c r="AV228" s="150"/>
      <c r="AW228" s="2">
        <v>223</v>
      </c>
      <c r="AX228" s="118">
        <v>51622</v>
      </c>
      <c r="AY228" s="5">
        <f t="shared" si="48"/>
        <v>387147.79605510464</v>
      </c>
      <c r="AZ228" s="5">
        <f t="shared" si="49"/>
        <v>4195.2870513166654</v>
      </c>
      <c r="BA228" s="5">
        <f t="shared" si="17"/>
        <v>1775.6133259722615</v>
      </c>
      <c r="BB228" s="35">
        <f t="shared" si="18"/>
        <v>5.5036758903915746E-2</v>
      </c>
      <c r="BC228" s="5">
        <f t="shared" si="19"/>
        <v>2419.6737253444039</v>
      </c>
      <c r="BD228" s="35">
        <f t="shared" si="20"/>
        <v>7.4999999999999997E-2</v>
      </c>
      <c r="BE228" s="5">
        <f t="shared" si="50"/>
        <v>214627.8172708675</v>
      </c>
      <c r="BF228" s="5">
        <f t="shared" si="51"/>
        <v>720921.19517274876</v>
      </c>
      <c r="BG228" s="5">
        <f t="shared" si="21"/>
        <v>385372.18272913236</v>
      </c>
      <c r="BH228" s="5">
        <f t="shared" si="22"/>
        <v>935549.01244361629</v>
      </c>
      <c r="BI228" s="150"/>
      <c r="BJ228" s="2">
        <v>223</v>
      </c>
      <c r="BK228" s="118">
        <v>51622</v>
      </c>
      <c r="BL228" s="5">
        <f t="shared" si="52"/>
        <v>382427.12035421858</v>
      </c>
      <c r="BM228" s="5">
        <f t="shared" si="53"/>
        <v>4093.0576803371496</v>
      </c>
      <c r="BN228" s="5">
        <f t="shared" si="23"/>
        <v>1782.5604948637456</v>
      </c>
      <c r="BO228" s="35">
        <f t="shared" si="24"/>
        <v>5.5934123915040435E-2</v>
      </c>
      <c r="BP228" s="5">
        <f t="shared" si="25"/>
        <v>2310.497185473404</v>
      </c>
      <c r="BQ228" s="35">
        <f t="shared" si="26"/>
        <v>7.2499999999999995E-2</v>
      </c>
      <c r="BR228" s="5">
        <f t="shared" si="54"/>
        <v>219355.44014064563</v>
      </c>
      <c r="BS228" s="5">
        <f t="shared" si="55"/>
        <v>693396.4225745392</v>
      </c>
      <c r="BT228" s="5">
        <f t="shared" si="27"/>
        <v>380644.55985935486</v>
      </c>
      <c r="BU228" s="5">
        <f t="shared" si="28"/>
        <v>912751.8627151848</v>
      </c>
      <c r="BV228" s="150"/>
      <c r="BW228" s="2">
        <v>223</v>
      </c>
      <c r="BX228" s="118">
        <v>51622</v>
      </c>
      <c r="BY228" s="5">
        <f t="shared" si="56"/>
        <v>377647.49543149123</v>
      </c>
      <c r="BZ228" s="5">
        <f t="shared" si="57"/>
        <v>3991.8149710750954</v>
      </c>
      <c r="CA228" s="5">
        <f t="shared" si="29"/>
        <v>1788.87124772473</v>
      </c>
      <c r="CB228" s="35">
        <f t="shared" si="30"/>
        <v>5.6842572060936583E-2</v>
      </c>
      <c r="CC228" s="5">
        <f t="shared" si="31"/>
        <v>2202.9437233503654</v>
      </c>
      <c r="CD228" s="35">
        <f t="shared" si="32"/>
        <v>6.9999999999999993E-2</v>
      </c>
      <c r="CE228" s="5">
        <f t="shared" si="58"/>
        <v>224141.37581623337</v>
      </c>
      <c r="CF228" s="5">
        <f t="shared" si="59"/>
        <v>666033.362733513</v>
      </c>
      <c r="CG228" s="5">
        <f t="shared" si="33"/>
        <v>375858.62418376649</v>
      </c>
      <c r="CH228" s="5">
        <f t="shared" si="34"/>
        <v>890174.73854974634</v>
      </c>
    </row>
    <row r="229" spans="9:86" ht="14.25" customHeight="1">
      <c r="I229" s="150"/>
      <c r="J229" s="2">
        <v>224</v>
      </c>
      <c r="K229" s="118">
        <v>51653</v>
      </c>
      <c r="L229" s="5">
        <f t="shared" si="35"/>
        <v>399189.9214102907</v>
      </c>
      <c r="M229" s="5">
        <f t="shared" si="0"/>
        <v>4507.5996243055524</v>
      </c>
      <c r="N229" s="5">
        <f t="shared" si="1"/>
        <v>1763.1689146098038</v>
      </c>
      <c r="O229" s="35">
        <f t="shared" si="2"/>
        <v>5.3002407727551937E-2</v>
      </c>
      <c r="P229" s="5">
        <f t="shared" si="3"/>
        <v>2744.4307096957486</v>
      </c>
      <c r="Q229" s="35">
        <f t="shared" si="4"/>
        <v>8.2500000000000004E-2</v>
      </c>
      <c r="R229" s="5">
        <f t="shared" si="36"/>
        <v>202573.24750431828</v>
      </c>
      <c r="S229" s="5">
        <f t="shared" si="37"/>
        <v>807129.06834012596</v>
      </c>
      <c r="T229" s="5">
        <f t="shared" si="38"/>
        <v>397426.75249568088</v>
      </c>
      <c r="U229" s="5">
        <f t="shared" si="39"/>
        <v>1009702.3158444442</v>
      </c>
      <c r="V229" s="150"/>
      <c r="W229" s="2">
        <v>224</v>
      </c>
      <c r="X229" s="118">
        <v>51653</v>
      </c>
      <c r="Y229" s="5">
        <f t="shared" si="40"/>
        <v>394646.26219030371</v>
      </c>
      <c r="Z229" s="5">
        <f t="shared" si="41"/>
        <v>4402.5874432762648</v>
      </c>
      <c r="AA229" s="5">
        <f t="shared" si="5"/>
        <v>1771.6123620075732</v>
      </c>
      <c r="AB229" s="35">
        <f t="shared" si="6"/>
        <v>5.3869377163489607E-2</v>
      </c>
      <c r="AC229" s="5">
        <f t="shared" si="7"/>
        <v>2630.9750812686916</v>
      </c>
      <c r="AD229" s="35">
        <f t="shared" si="8"/>
        <v>0.08</v>
      </c>
      <c r="AE229" s="5">
        <f t="shared" si="42"/>
        <v>207125.35017170361</v>
      </c>
      <c r="AF229" s="5">
        <f t="shared" si="43"/>
        <v>779054.23712218029</v>
      </c>
      <c r="AG229" s="5">
        <f t="shared" si="9"/>
        <v>392874.64982829615</v>
      </c>
      <c r="AH229" s="5">
        <f t="shared" si="10"/>
        <v>986179.5872938839</v>
      </c>
      <c r="AI229" s="150"/>
      <c r="AJ229" s="2">
        <v>224</v>
      </c>
      <c r="AK229" s="118">
        <v>51653</v>
      </c>
      <c r="AL229" s="5">
        <f t="shared" si="44"/>
        <v>390039.90404566302</v>
      </c>
      <c r="AM229" s="5">
        <f t="shared" si="45"/>
        <v>4298.4734733542682</v>
      </c>
      <c r="AN229" s="5">
        <f t="shared" si="11"/>
        <v>1779.465759726028</v>
      </c>
      <c r="AO229" s="35">
        <f t="shared" si="12"/>
        <v>5.4747190980265481E-2</v>
      </c>
      <c r="AP229" s="5">
        <f t="shared" si="13"/>
        <v>2519.0077136282403</v>
      </c>
      <c r="AQ229" s="35">
        <f t="shared" si="14"/>
        <v>7.7499999999999999E-2</v>
      </c>
      <c r="AR229" s="5">
        <f t="shared" si="46"/>
        <v>211739.56171406302</v>
      </c>
      <c r="AS229" s="5">
        <f t="shared" si="47"/>
        <v>751118.49631729338</v>
      </c>
      <c r="AT229" s="5">
        <f t="shared" si="15"/>
        <v>388260.43828593701</v>
      </c>
      <c r="AU229" s="5">
        <f t="shared" si="16"/>
        <v>962858.05803135643</v>
      </c>
      <c r="AV229" s="150"/>
      <c r="AW229" s="2">
        <v>224</v>
      </c>
      <c r="AX229" s="118">
        <v>51653</v>
      </c>
      <c r="AY229" s="5">
        <f t="shared" si="48"/>
        <v>385372.18272913236</v>
      </c>
      <c r="AZ229" s="5">
        <f t="shared" si="49"/>
        <v>4195.2870513166654</v>
      </c>
      <c r="BA229" s="5">
        <f t="shared" si="17"/>
        <v>1786.7109092595883</v>
      </c>
      <c r="BB229" s="35">
        <f t="shared" si="18"/>
        <v>5.5635906980304878E-2</v>
      </c>
      <c r="BC229" s="5">
        <f t="shared" si="19"/>
        <v>2408.576142057077</v>
      </c>
      <c r="BD229" s="35">
        <f t="shared" si="20"/>
        <v>7.4999999999999997E-2</v>
      </c>
      <c r="BE229" s="5">
        <f t="shared" si="50"/>
        <v>216414.52818012709</v>
      </c>
      <c r="BF229" s="5">
        <f t="shared" si="51"/>
        <v>723329.77131480584</v>
      </c>
      <c r="BG229" s="5">
        <f t="shared" si="21"/>
        <v>383585.47181987279</v>
      </c>
      <c r="BH229" s="5">
        <f t="shared" si="22"/>
        <v>939744.29949493287</v>
      </c>
      <c r="BI229" s="150"/>
      <c r="BJ229" s="2">
        <v>224</v>
      </c>
      <c r="BK229" s="118">
        <v>51653</v>
      </c>
      <c r="BL229" s="5">
        <f t="shared" si="52"/>
        <v>380644.55985935486</v>
      </c>
      <c r="BM229" s="5">
        <f t="shared" si="53"/>
        <v>4093.0576803371496</v>
      </c>
      <c r="BN229" s="5">
        <f t="shared" si="23"/>
        <v>1793.3301311868809</v>
      </c>
      <c r="BO229" s="35">
        <f t="shared" si="24"/>
        <v>5.6535581599258963E-2</v>
      </c>
      <c r="BP229" s="5">
        <f t="shared" si="25"/>
        <v>2299.7275491502687</v>
      </c>
      <c r="BQ229" s="35">
        <f t="shared" si="26"/>
        <v>7.2499999999999981E-2</v>
      </c>
      <c r="BR229" s="5">
        <f t="shared" si="54"/>
        <v>221148.7702718325</v>
      </c>
      <c r="BS229" s="5">
        <f t="shared" si="55"/>
        <v>695696.15012368944</v>
      </c>
      <c r="BT229" s="5">
        <f t="shared" si="27"/>
        <v>378851.22972816799</v>
      </c>
      <c r="BU229" s="5">
        <f t="shared" si="28"/>
        <v>916844.92039552191</v>
      </c>
      <c r="BV229" s="150"/>
      <c r="BW229" s="2">
        <v>224</v>
      </c>
      <c r="BX229" s="118">
        <v>51653</v>
      </c>
      <c r="BY229" s="5">
        <f t="shared" si="56"/>
        <v>375858.62418376649</v>
      </c>
      <c r="BZ229" s="5">
        <f t="shared" si="57"/>
        <v>3991.8149710750954</v>
      </c>
      <c r="CA229" s="5">
        <f t="shared" si="29"/>
        <v>1799.306330003124</v>
      </c>
      <c r="CB229" s="35">
        <f t="shared" si="30"/>
        <v>5.7446269875879689E-2</v>
      </c>
      <c r="CC229" s="5">
        <f t="shared" si="31"/>
        <v>2192.5086410719714</v>
      </c>
      <c r="CD229" s="35">
        <f t="shared" si="32"/>
        <v>7.0000000000000007E-2</v>
      </c>
      <c r="CE229" s="5">
        <f t="shared" si="58"/>
        <v>225940.6821462365</v>
      </c>
      <c r="CF229" s="5">
        <f t="shared" si="59"/>
        <v>668225.87137458497</v>
      </c>
      <c r="CG229" s="5">
        <f t="shared" si="33"/>
        <v>374059.31785376335</v>
      </c>
      <c r="CH229" s="5">
        <f t="shared" si="34"/>
        <v>894166.5535208215</v>
      </c>
    </row>
    <row r="230" spans="9:86" ht="14.25" customHeight="1">
      <c r="I230" s="150"/>
      <c r="J230" s="2">
        <v>225</v>
      </c>
      <c r="K230" s="118">
        <v>51683</v>
      </c>
      <c r="L230" s="5">
        <f t="shared" si="35"/>
        <v>397426.75249568088</v>
      </c>
      <c r="M230" s="5">
        <f t="shared" si="0"/>
        <v>4507.5996243055524</v>
      </c>
      <c r="N230" s="5">
        <f t="shared" si="1"/>
        <v>1775.2907008977463</v>
      </c>
      <c r="O230" s="35">
        <f t="shared" si="2"/>
        <v>5.3603559088550481E-2</v>
      </c>
      <c r="P230" s="5">
        <f t="shared" si="3"/>
        <v>2732.3089234078061</v>
      </c>
      <c r="Q230" s="35">
        <f t="shared" si="4"/>
        <v>8.2500000000000004E-2</v>
      </c>
      <c r="R230" s="5">
        <f t="shared" si="36"/>
        <v>204348.53820521603</v>
      </c>
      <c r="S230" s="5">
        <f t="shared" si="37"/>
        <v>809861.37726353377</v>
      </c>
      <c r="T230" s="5">
        <f t="shared" si="38"/>
        <v>395651.46179478313</v>
      </c>
      <c r="U230" s="5">
        <f t="shared" si="39"/>
        <v>1014209.9154687498</v>
      </c>
      <c r="V230" s="150"/>
      <c r="W230" s="2">
        <v>225</v>
      </c>
      <c r="X230" s="118">
        <v>51683</v>
      </c>
      <c r="Y230" s="5">
        <f t="shared" si="40"/>
        <v>392874.64982829615</v>
      </c>
      <c r="Z230" s="5">
        <f t="shared" si="41"/>
        <v>4402.5874432762648</v>
      </c>
      <c r="AA230" s="5">
        <f t="shared" si="5"/>
        <v>1783.4231110876235</v>
      </c>
      <c r="AB230" s="35">
        <f t="shared" si="6"/>
        <v>5.4473042082009399E-2</v>
      </c>
      <c r="AC230" s="5">
        <f t="shared" si="7"/>
        <v>2619.1643321886413</v>
      </c>
      <c r="AD230" s="35">
        <f t="shared" si="8"/>
        <v>0.08</v>
      </c>
      <c r="AE230" s="5">
        <f t="shared" si="42"/>
        <v>208908.77328279123</v>
      </c>
      <c r="AF230" s="5">
        <f t="shared" si="43"/>
        <v>781673.40145436896</v>
      </c>
      <c r="AG230" s="5">
        <f t="shared" si="9"/>
        <v>391091.22671720851</v>
      </c>
      <c r="AH230" s="5">
        <f t="shared" si="10"/>
        <v>990582.17473716021</v>
      </c>
      <c r="AI230" s="150"/>
      <c r="AJ230" s="2">
        <v>225</v>
      </c>
      <c r="AK230" s="118">
        <v>51683</v>
      </c>
      <c r="AL230" s="5">
        <f t="shared" si="44"/>
        <v>388260.43828593701</v>
      </c>
      <c r="AM230" s="5">
        <f t="shared" si="45"/>
        <v>4298.4734733542682</v>
      </c>
      <c r="AN230" s="5">
        <f t="shared" si="11"/>
        <v>1790.9581427575918</v>
      </c>
      <c r="AO230" s="35">
        <f t="shared" si="12"/>
        <v>5.5353303076589908E-2</v>
      </c>
      <c r="AP230" s="5">
        <f t="shared" si="13"/>
        <v>2507.5153305966764</v>
      </c>
      <c r="AQ230" s="35">
        <f t="shared" si="14"/>
        <v>7.7499999999999999E-2</v>
      </c>
      <c r="AR230" s="5">
        <f t="shared" si="46"/>
        <v>213530.51985682061</v>
      </c>
      <c r="AS230" s="5">
        <f t="shared" si="47"/>
        <v>753626.01164789009</v>
      </c>
      <c r="AT230" s="5">
        <f t="shared" si="15"/>
        <v>386469.48014317942</v>
      </c>
      <c r="AU230" s="5">
        <f t="shared" si="16"/>
        <v>967156.53150471067</v>
      </c>
      <c r="AV230" s="150"/>
      <c r="AW230" s="2">
        <v>225</v>
      </c>
      <c r="AX230" s="118">
        <v>51683</v>
      </c>
      <c r="AY230" s="5">
        <f t="shared" si="48"/>
        <v>383585.47181987279</v>
      </c>
      <c r="AZ230" s="5">
        <f t="shared" si="49"/>
        <v>4195.2870513166654</v>
      </c>
      <c r="BA230" s="5">
        <f t="shared" si="17"/>
        <v>1797.8778524424606</v>
      </c>
      <c r="BB230" s="35">
        <f t="shared" si="18"/>
        <v>5.6244398743653862E-2</v>
      </c>
      <c r="BC230" s="5">
        <f t="shared" si="19"/>
        <v>2397.4091988742048</v>
      </c>
      <c r="BD230" s="35">
        <f t="shared" si="20"/>
        <v>7.4999999999999997E-2</v>
      </c>
      <c r="BE230" s="5">
        <f t="shared" si="50"/>
        <v>218212.40603256956</v>
      </c>
      <c r="BF230" s="5">
        <f t="shared" si="51"/>
        <v>725727.1805136801</v>
      </c>
      <c r="BG230" s="5">
        <f t="shared" si="21"/>
        <v>381787.59396743035</v>
      </c>
      <c r="BH230" s="5">
        <f t="shared" si="22"/>
        <v>943939.58654624969</v>
      </c>
      <c r="BI230" s="150"/>
      <c r="BJ230" s="2">
        <v>225</v>
      </c>
      <c r="BK230" s="118">
        <v>51683</v>
      </c>
      <c r="BL230" s="5">
        <f t="shared" si="52"/>
        <v>378851.22972816799</v>
      </c>
      <c r="BM230" s="5">
        <f t="shared" si="53"/>
        <v>4093.0576803371496</v>
      </c>
      <c r="BN230" s="5">
        <f t="shared" si="23"/>
        <v>1804.1648340628012</v>
      </c>
      <c r="BO230" s="35">
        <f t="shared" si="24"/>
        <v>5.7146384411336959E-2</v>
      </c>
      <c r="BP230" s="5">
        <f t="shared" si="25"/>
        <v>2288.8928462743484</v>
      </c>
      <c r="BQ230" s="35">
        <f t="shared" si="26"/>
        <v>7.2499999999999995E-2</v>
      </c>
      <c r="BR230" s="5">
        <f t="shared" si="54"/>
        <v>222952.9351058953</v>
      </c>
      <c r="BS230" s="5">
        <f t="shared" si="55"/>
        <v>697985.04296996375</v>
      </c>
      <c r="BT230" s="5">
        <f t="shared" si="27"/>
        <v>377047.06489410519</v>
      </c>
      <c r="BU230" s="5">
        <f t="shared" si="28"/>
        <v>920937.97807585902</v>
      </c>
      <c r="BV230" s="150"/>
      <c r="BW230" s="2">
        <v>225</v>
      </c>
      <c r="BX230" s="118">
        <v>51683</v>
      </c>
      <c r="BY230" s="5">
        <f t="shared" si="56"/>
        <v>374059.31785376335</v>
      </c>
      <c r="BZ230" s="5">
        <f t="shared" si="57"/>
        <v>3991.8149710750954</v>
      </c>
      <c r="CA230" s="5">
        <f t="shared" si="29"/>
        <v>1809.8022835948091</v>
      </c>
      <c r="CB230" s="35">
        <f t="shared" si="30"/>
        <v>5.8059314035396145E-2</v>
      </c>
      <c r="CC230" s="5">
        <f t="shared" si="31"/>
        <v>2182.0126874802863</v>
      </c>
      <c r="CD230" s="35">
        <f t="shared" si="32"/>
        <v>7.0000000000000007E-2</v>
      </c>
      <c r="CE230" s="5">
        <f t="shared" si="58"/>
        <v>227750.48442983133</v>
      </c>
      <c r="CF230" s="5">
        <f t="shared" si="59"/>
        <v>670407.88406206528</v>
      </c>
      <c r="CG230" s="5">
        <f t="shared" si="33"/>
        <v>372249.51557016856</v>
      </c>
      <c r="CH230" s="5">
        <f t="shared" si="34"/>
        <v>898158.36849189666</v>
      </c>
    </row>
    <row r="231" spans="9:86" ht="14.25" customHeight="1">
      <c r="I231" s="150"/>
      <c r="J231" s="2">
        <v>226</v>
      </c>
      <c r="K231" s="118">
        <v>51714</v>
      </c>
      <c r="L231" s="5">
        <f t="shared" si="35"/>
        <v>395651.46179478313</v>
      </c>
      <c r="M231" s="5">
        <f t="shared" si="0"/>
        <v>4507.5996243055524</v>
      </c>
      <c r="N231" s="5">
        <f t="shared" si="1"/>
        <v>1787.4958244664185</v>
      </c>
      <c r="O231" s="35">
        <f t="shared" si="2"/>
        <v>5.4214256649764897E-2</v>
      </c>
      <c r="P231" s="5">
        <f t="shared" si="3"/>
        <v>2720.1037998391339</v>
      </c>
      <c r="Q231" s="35">
        <f t="shared" si="4"/>
        <v>8.2500000000000004E-2</v>
      </c>
      <c r="R231" s="5">
        <f t="shared" si="36"/>
        <v>206136.03402968246</v>
      </c>
      <c r="S231" s="5">
        <f t="shared" si="37"/>
        <v>812581.48106337292</v>
      </c>
      <c r="T231" s="5">
        <f t="shared" si="38"/>
        <v>393863.96597031673</v>
      </c>
      <c r="U231" s="5">
        <f t="shared" si="39"/>
        <v>1018717.5150930553</v>
      </c>
      <c r="V231" s="150"/>
      <c r="W231" s="2">
        <v>226</v>
      </c>
      <c r="X231" s="118">
        <v>51714</v>
      </c>
      <c r="Y231" s="5">
        <f t="shared" si="40"/>
        <v>391091.22671720851</v>
      </c>
      <c r="Z231" s="5">
        <f t="shared" si="41"/>
        <v>4402.5874432762648</v>
      </c>
      <c r="AA231" s="5">
        <f t="shared" si="5"/>
        <v>1795.3125984948747</v>
      </c>
      <c r="AB231" s="35">
        <f t="shared" si="6"/>
        <v>5.5086255354729351E-2</v>
      </c>
      <c r="AC231" s="5">
        <f t="shared" si="7"/>
        <v>2607.2748447813901</v>
      </c>
      <c r="AD231" s="35">
        <f t="shared" si="8"/>
        <v>0.08</v>
      </c>
      <c r="AE231" s="5">
        <f t="shared" si="42"/>
        <v>210704.0858812861</v>
      </c>
      <c r="AF231" s="5">
        <f t="shared" si="43"/>
        <v>784280.67629915033</v>
      </c>
      <c r="AG231" s="5">
        <f t="shared" si="9"/>
        <v>389295.91411871364</v>
      </c>
      <c r="AH231" s="5">
        <f t="shared" si="10"/>
        <v>994984.7621804364</v>
      </c>
      <c r="AI231" s="150"/>
      <c r="AJ231" s="2">
        <v>226</v>
      </c>
      <c r="AK231" s="118">
        <v>51714</v>
      </c>
      <c r="AL231" s="5">
        <f t="shared" si="44"/>
        <v>386469.48014317942</v>
      </c>
      <c r="AM231" s="5">
        <f t="shared" si="45"/>
        <v>4298.4734733542682</v>
      </c>
      <c r="AN231" s="5">
        <f t="shared" si="11"/>
        <v>1802.5247474295679</v>
      </c>
      <c r="AO231" s="35">
        <f t="shared" si="12"/>
        <v>5.5968965417763937E-2</v>
      </c>
      <c r="AP231" s="5">
        <f t="shared" si="13"/>
        <v>2495.9487259247003</v>
      </c>
      <c r="AQ231" s="35">
        <f t="shared" si="14"/>
        <v>7.7499999999999999E-2</v>
      </c>
      <c r="AR231" s="5">
        <f t="shared" si="46"/>
        <v>215333.04460425017</v>
      </c>
      <c r="AS231" s="5">
        <f t="shared" si="47"/>
        <v>756121.9603738148</v>
      </c>
      <c r="AT231" s="5">
        <f t="shared" si="15"/>
        <v>384666.95539574983</v>
      </c>
      <c r="AU231" s="5">
        <f t="shared" si="16"/>
        <v>971455.00497806491</v>
      </c>
      <c r="AV231" s="150"/>
      <c r="AW231" s="2">
        <v>226</v>
      </c>
      <c r="AX231" s="118">
        <v>51714</v>
      </c>
      <c r="AY231" s="5">
        <f t="shared" si="48"/>
        <v>381787.59396743035</v>
      </c>
      <c r="AZ231" s="5">
        <f t="shared" si="49"/>
        <v>4195.2870513166654</v>
      </c>
      <c r="BA231" s="5">
        <f t="shared" si="17"/>
        <v>1809.114589020226</v>
      </c>
      <c r="BB231" s="35">
        <f t="shared" si="18"/>
        <v>5.6862442392758061E-2</v>
      </c>
      <c r="BC231" s="5">
        <f t="shared" si="19"/>
        <v>2386.1724622964393</v>
      </c>
      <c r="BD231" s="35">
        <f t="shared" si="20"/>
        <v>7.4999999999999997E-2</v>
      </c>
      <c r="BE231" s="5">
        <f t="shared" si="50"/>
        <v>220021.52062158979</v>
      </c>
      <c r="BF231" s="5">
        <f t="shared" si="51"/>
        <v>728113.35297597654</v>
      </c>
      <c r="BG231" s="5">
        <f t="shared" si="21"/>
        <v>379978.47937841015</v>
      </c>
      <c r="BH231" s="5">
        <f t="shared" si="22"/>
        <v>948134.87359756627</v>
      </c>
      <c r="BI231" s="150"/>
      <c r="BJ231" s="2">
        <v>226</v>
      </c>
      <c r="BK231" s="118">
        <v>51714</v>
      </c>
      <c r="BL231" s="5">
        <f t="shared" si="52"/>
        <v>377047.06489410519</v>
      </c>
      <c r="BM231" s="5">
        <f t="shared" si="53"/>
        <v>4093.0576803371496</v>
      </c>
      <c r="BN231" s="5">
        <f t="shared" si="23"/>
        <v>1815.0649966019309</v>
      </c>
      <c r="BO231" s="35">
        <f t="shared" si="24"/>
        <v>5.7766740513788023E-2</v>
      </c>
      <c r="BP231" s="5">
        <f t="shared" si="25"/>
        <v>2277.9926837352186</v>
      </c>
      <c r="BQ231" s="35">
        <f t="shared" si="26"/>
        <v>7.2499999999999981E-2</v>
      </c>
      <c r="BR231" s="5">
        <f t="shared" si="54"/>
        <v>224768.00010249723</v>
      </c>
      <c r="BS231" s="5">
        <f t="shared" si="55"/>
        <v>700263.03565369896</v>
      </c>
      <c r="BT231" s="5">
        <f t="shared" si="27"/>
        <v>375231.99989750324</v>
      </c>
      <c r="BU231" s="5">
        <f t="shared" si="28"/>
        <v>925031.03575619613</v>
      </c>
      <c r="BV231" s="150"/>
      <c r="BW231" s="2">
        <v>226</v>
      </c>
      <c r="BX231" s="118">
        <v>51714</v>
      </c>
      <c r="BY231" s="5">
        <f t="shared" si="56"/>
        <v>372249.51557016856</v>
      </c>
      <c r="BZ231" s="5">
        <f t="shared" si="57"/>
        <v>3991.8149710750954</v>
      </c>
      <c r="CA231" s="5">
        <f t="shared" si="29"/>
        <v>1820.3594635824452</v>
      </c>
      <c r="CB231" s="35">
        <f t="shared" si="30"/>
        <v>5.8681912666913104E-2</v>
      </c>
      <c r="CC231" s="5">
        <f t="shared" si="31"/>
        <v>2171.4555074926502</v>
      </c>
      <c r="CD231" s="35">
        <f t="shared" si="32"/>
        <v>7.0000000000000007E-2</v>
      </c>
      <c r="CE231" s="5">
        <f t="shared" si="58"/>
        <v>229570.84389341378</v>
      </c>
      <c r="CF231" s="5">
        <f t="shared" si="59"/>
        <v>672579.33956955792</v>
      </c>
      <c r="CG231" s="5">
        <f t="shared" si="33"/>
        <v>370429.1561065861</v>
      </c>
      <c r="CH231" s="5">
        <f t="shared" si="34"/>
        <v>902150.18346297171</v>
      </c>
    </row>
    <row r="232" spans="9:86" ht="14.25" customHeight="1">
      <c r="I232" s="150"/>
      <c r="J232" s="2">
        <v>227</v>
      </c>
      <c r="K232" s="118">
        <v>51745</v>
      </c>
      <c r="L232" s="5">
        <f t="shared" si="35"/>
        <v>393863.96597031673</v>
      </c>
      <c r="M232" s="5">
        <f t="shared" si="0"/>
        <v>4507.5996243055524</v>
      </c>
      <c r="N232" s="5">
        <f t="shared" si="1"/>
        <v>1799.7848582596248</v>
      </c>
      <c r="O232" s="35">
        <f t="shared" si="2"/>
        <v>5.4834714939988115E-2</v>
      </c>
      <c r="P232" s="5">
        <f t="shared" si="3"/>
        <v>2707.8147660459276</v>
      </c>
      <c r="Q232" s="35">
        <f t="shared" si="4"/>
        <v>8.2500000000000004E-2</v>
      </c>
      <c r="R232" s="5">
        <f t="shared" si="36"/>
        <v>207935.81888794209</v>
      </c>
      <c r="S232" s="5">
        <f t="shared" si="37"/>
        <v>815289.29582941881</v>
      </c>
      <c r="T232" s="5">
        <f t="shared" si="38"/>
        <v>392064.18111205712</v>
      </c>
      <c r="U232" s="5">
        <f t="shared" si="39"/>
        <v>1023225.1147173609</v>
      </c>
      <c r="V232" s="150"/>
      <c r="W232" s="2">
        <v>227</v>
      </c>
      <c r="X232" s="118">
        <v>51745</v>
      </c>
      <c r="Y232" s="5">
        <f t="shared" si="40"/>
        <v>389295.91411871364</v>
      </c>
      <c r="Z232" s="5">
        <f t="shared" si="41"/>
        <v>4402.5874432762648</v>
      </c>
      <c r="AA232" s="5">
        <f t="shared" si="5"/>
        <v>1807.2813491515071</v>
      </c>
      <c r="AB232" s="35">
        <f t="shared" si="6"/>
        <v>5.5709231469623491E-2</v>
      </c>
      <c r="AC232" s="5">
        <f t="shared" si="7"/>
        <v>2595.3060941247577</v>
      </c>
      <c r="AD232" s="35">
        <f t="shared" si="8"/>
        <v>0.08</v>
      </c>
      <c r="AE232" s="5">
        <f t="shared" si="42"/>
        <v>212511.36723043761</v>
      </c>
      <c r="AF232" s="5">
        <f t="shared" si="43"/>
        <v>786875.98239327513</v>
      </c>
      <c r="AG232" s="5">
        <f t="shared" si="9"/>
        <v>387488.63276956213</v>
      </c>
      <c r="AH232" s="5">
        <f t="shared" si="10"/>
        <v>999387.34962371271</v>
      </c>
      <c r="AI232" s="150"/>
      <c r="AJ232" s="2">
        <v>227</v>
      </c>
      <c r="AK232" s="118">
        <v>51745</v>
      </c>
      <c r="AL232" s="5">
        <f t="shared" si="44"/>
        <v>384666.95539574983</v>
      </c>
      <c r="AM232" s="5">
        <f t="shared" si="45"/>
        <v>4298.4734733542682</v>
      </c>
      <c r="AN232" s="5">
        <f t="shared" si="11"/>
        <v>1814.1660530900508</v>
      </c>
      <c r="AO232" s="35">
        <f t="shared" si="12"/>
        <v>5.6594392452253638E-2</v>
      </c>
      <c r="AP232" s="5">
        <f t="shared" si="13"/>
        <v>2484.3074202642174</v>
      </c>
      <c r="AQ232" s="35">
        <f t="shared" si="14"/>
        <v>7.7499999999999986E-2</v>
      </c>
      <c r="AR232" s="5">
        <f t="shared" si="46"/>
        <v>217147.21065734021</v>
      </c>
      <c r="AS232" s="5">
        <f t="shared" si="47"/>
        <v>758606.26779407903</v>
      </c>
      <c r="AT232" s="5">
        <f t="shared" si="15"/>
        <v>382852.78934265976</v>
      </c>
      <c r="AU232" s="5">
        <f t="shared" si="16"/>
        <v>975753.47845141927</v>
      </c>
      <c r="AV232" s="150"/>
      <c r="AW232" s="2">
        <v>227</v>
      </c>
      <c r="AX232" s="118">
        <v>51745</v>
      </c>
      <c r="AY232" s="5">
        <f t="shared" si="48"/>
        <v>379978.47937841015</v>
      </c>
      <c r="AZ232" s="5">
        <f t="shared" si="49"/>
        <v>4195.2870513166654</v>
      </c>
      <c r="BA232" s="5">
        <f t="shared" si="17"/>
        <v>1820.4215552016021</v>
      </c>
      <c r="BB232" s="35">
        <f t="shared" si="18"/>
        <v>5.7490252337854979E-2</v>
      </c>
      <c r="BC232" s="5">
        <f t="shared" si="19"/>
        <v>2374.8654961150633</v>
      </c>
      <c r="BD232" s="35">
        <f t="shared" si="20"/>
        <v>7.4999999999999997E-2</v>
      </c>
      <c r="BE232" s="5">
        <f t="shared" si="50"/>
        <v>221841.9421767914</v>
      </c>
      <c r="BF232" s="5">
        <f t="shared" si="51"/>
        <v>730488.2184720916</v>
      </c>
      <c r="BG232" s="5">
        <f t="shared" si="21"/>
        <v>378158.05782320857</v>
      </c>
      <c r="BH232" s="5">
        <f t="shared" si="22"/>
        <v>952330.16064888297</v>
      </c>
      <c r="BI232" s="150"/>
      <c r="BJ232" s="2">
        <v>227</v>
      </c>
      <c r="BK232" s="118">
        <v>51745</v>
      </c>
      <c r="BL232" s="5">
        <f t="shared" si="52"/>
        <v>375231.99989750324</v>
      </c>
      <c r="BM232" s="5">
        <f t="shared" si="53"/>
        <v>4093.0576803371496</v>
      </c>
      <c r="BN232" s="5">
        <f t="shared" si="23"/>
        <v>1826.0310142897342</v>
      </c>
      <c r="BO232" s="35">
        <f t="shared" si="24"/>
        <v>5.8396864279864992E-2</v>
      </c>
      <c r="BP232" s="5">
        <f t="shared" si="25"/>
        <v>2267.0266660474153</v>
      </c>
      <c r="BQ232" s="35">
        <f t="shared" si="26"/>
        <v>7.2499999999999995E-2</v>
      </c>
      <c r="BR232" s="5">
        <f t="shared" si="54"/>
        <v>226594.03111678697</v>
      </c>
      <c r="BS232" s="5">
        <f t="shared" si="55"/>
        <v>702530.06231974636</v>
      </c>
      <c r="BT232" s="5">
        <f t="shared" si="27"/>
        <v>373405.96888321353</v>
      </c>
      <c r="BU232" s="5">
        <f t="shared" si="28"/>
        <v>929124.09343653335</v>
      </c>
      <c r="BV232" s="150"/>
      <c r="BW232" s="2">
        <v>227</v>
      </c>
      <c r="BX232" s="118">
        <v>51745</v>
      </c>
      <c r="BY232" s="5">
        <f t="shared" si="56"/>
        <v>370429.1561065861</v>
      </c>
      <c r="BZ232" s="5">
        <f t="shared" si="57"/>
        <v>3991.8149710750954</v>
      </c>
      <c r="CA232" s="5">
        <f t="shared" si="29"/>
        <v>1830.9782271200097</v>
      </c>
      <c r="CB232" s="35">
        <f t="shared" si="30"/>
        <v>5.9314280107902836E-2</v>
      </c>
      <c r="CC232" s="5">
        <f t="shared" si="31"/>
        <v>2160.8367439550857</v>
      </c>
      <c r="CD232" s="35">
        <f t="shared" si="32"/>
        <v>7.0000000000000007E-2</v>
      </c>
      <c r="CE232" s="5">
        <f t="shared" si="58"/>
        <v>231401.82212053379</v>
      </c>
      <c r="CF232" s="5">
        <f t="shared" si="59"/>
        <v>674740.17631351296</v>
      </c>
      <c r="CG232" s="5">
        <f t="shared" si="33"/>
        <v>368598.17787946609</v>
      </c>
      <c r="CH232" s="5">
        <f t="shared" si="34"/>
        <v>906141.99843404675</v>
      </c>
    </row>
    <row r="233" spans="9:86" ht="14.25" customHeight="1">
      <c r="I233" s="150"/>
      <c r="J233" s="2">
        <v>228</v>
      </c>
      <c r="K233" s="118">
        <v>51775</v>
      </c>
      <c r="L233" s="5">
        <f t="shared" si="35"/>
        <v>392064.18111205712</v>
      </c>
      <c r="M233" s="5">
        <f t="shared" si="0"/>
        <v>4507.5996243055524</v>
      </c>
      <c r="N233" s="5">
        <f t="shared" si="1"/>
        <v>1812.1583791601597</v>
      </c>
      <c r="O233" s="35">
        <f t="shared" si="2"/>
        <v>5.5465154935198352E-2</v>
      </c>
      <c r="P233" s="5">
        <f t="shared" si="3"/>
        <v>2695.4412451453927</v>
      </c>
      <c r="Q233" s="35">
        <f t="shared" si="4"/>
        <v>8.2500000000000004E-2</v>
      </c>
      <c r="R233" s="5">
        <f t="shared" si="36"/>
        <v>209747.97726710225</v>
      </c>
      <c r="S233" s="5">
        <f t="shared" si="37"/>
        <v>817984.73707456421</v>
      </c>
      <c r="T233" s="5">
        <f t="shared" si="38"/>
        <v>390252.02273289696</v>
      </c>
      <c r="U233" s="5">
        <f t="shared" si="39"/>
        <v>1027732.7143416664</v>
      </c>
      <c r="V233" s="150"/>
      <c r="W233" s="2">
        <v>228</v>
      </c>
      <c r="X233" s="118">
        <v>51775</v>
      </c>
      <c r="Y233" s="5">
        <f t="shared" si="40"/>
        <v>387488.63276956213</v>
      </c>
      <c r="Z233" s="5">
        <f t="shared" si="41"/>
        <v>4402.5874432762648</v>
      </c>
      <c r="AA233" s="5">
        <f t="shared" si="5"/>
        <v>1819.329891479184</v>
      </c>
      <c r="AB233" s="35">
        <f t="shared" si="6"/>
        <v>5.634219136109106E-2</v>
      </c>
      <c r="AC233" s="5">
        <f t="shared" si="7"/>
        <v>2583.2575517970809</v>
      </c>
      <c r="AD233" s="35">
        <f t="shared" si="8"/>
        <v>7.9999999999999988E-2</v>
      </c>
      <c r="AE233" s="5">
        <f t="shared" si="42"/>
        <v>214330.6971219168</v>
      </c>
      <c r="AF233" s="5">
        <f t="shared" si="43"/>
        <v>789459.23994507222</v>
      </c>
      <c r="AG233" s="5">
        <f t="shared" si="9"/>
        <v>385669.30287808296</v>
      </c>
      <c r="AH233" s="5">
        <f t="shared" si="10"/>
        <v>1003789.937066989</v>
      </c>
      <c r="AI233" s="150"/>
      <c r="AJ233" s="2">
        <v>228</v>
      </c>
      <c r="AK233" s="118">
        <v>51775</v>
      </c>
      <c r="AL233" s="5">
        <f t="shared" si="44"/>
        <v>382852.78934265976</v>
      </c>
      <c r="AM233" s="5">
        <f t="shared" si="45"/>
        <v>4298.4734733542682</v>
      </c>
      <c r="AN233" s="5">
        <f t="shared" si="11"/>
        <v>1825.8825421829238</v>
      </c>
      <c r="AO233" s="35">
        <f t="shared" si="12"/>
        <v>5.7229805074202375E-2</v>
      </c>
      <c r="AP233" s="5">
        <f t="shared" si="13"/>
        <v>2472.5909311713444</v>
      </c>
      <c r="AQ233" s="35">
        <f t="shared" si="14"/>
        <v>7.7500000000000013E-2</v>
      </c>
      <c r="AR233" s="5">
        <f t="shared" si="46"/>
        <v>218973.09319952314</v>
      </c>
      <c r="AS233" s="5">
        <f t="shared" si="47"/>
        <v>761078.85872525035</v>
      </c>
      <c r="AT233" s="5">
        <f t="shared" si="15"/>
        <v>381026.90680047683</v>
      </c>
      <c r="AU233" s="5">
        <f t="shared" si="16"/>
        <v>980051.95192477352</v>
      </c>
      <c r="AV233" s="150"/>
      <c r="AW233" s="2">
        <v>228</v>
      </c>
      <c r="AX233" s="118">
        <v>51775</v>
      </c>
      <c r="AY233" s="5">
        <f t="shared" si="48"/>
        <v>378158.05782320857</v>
      </c>
      <c r="AZ233" s="5">
        <f t="shared" si="49"/>
        <v>4195.2870513166654</v>
      </c>
      <c r="BA233" s="5">
        <f t="shared" si="17"/>
        <v>1831.7991899216122</v>
      </c>
      <c r="BB233" s="35">
        <f t="shared" si="18"/>
        <v>5.8128049434122829E-2</v>
      </c>
      <c r="BC233" s="5">
        <f t="shared" si="19"/>
        <v>2363.4878613950532</v>
      </c>
      <c r="BD233" s="35">
        <f t="shared" si="20"/>
        <v>7.4999999999999983E-2</v>
      </c>
      <c r="BE233" s="5">
        <f t="shared" si="50"/>
        <v>223673.74136671302</v>
      </c>
      <c r="BF233" s="5">
        <f t="shared" si="51"/>
        <v>732851.7063334866</v>
      </c>
      <c r="BG233" s="5">
        <f t="shared" si="21"/>
        <v>376326.25863328698</v>
      </c>
      <c r="BH233" s="5">
        <f t="shared" si="22"/>
        <v>956525.44770019967</v>
      </c>
      <c r="BI233" s="150"/>
      <c r="BJ233" s="2">
        <v>228</v>
      </c>
      <c r="BK233" s="118">
        <v>51775</v>
      </c>
      <c r="BL233" s="5">
        <f t="shared" si="52"/>
        <v>373405.96888321353</v>
      </c>
      <c r="BM233" s="5">
        <f t="shared" si="53"/>
        <v>4093.0576803371496</v>
      </c>
      <c r="BN233" s="5">
        <f t="shared" si="23"/>
        <v>1837.0632850010679</v>
      </c>
      <c r="BO233" s="35">
        <f t="shared" si="24"/>
        <v>5.9036976527034407E-2</v>
      </c>
      <c r="BP233" s="5">
        <f t="shared" si="25"/>
        <v>2255.9943953360817</v>
      </c>
      <c r="BQ233" s="35">
        <f t="shared" si="26"/>
        <v>7.2499999999999995E-2</v>
      </c>
      <c r="BR233" s="5">
        <f t="shared" si="54"/>
        <v>228431.09440178802</v>
      </c>
      <c r="BS233" s="5">
        <f t="shared" si="55"/>
        <v>704786.05671508249</v>
      </c>
      <c r="BT233" s="5">
        <f t="shared" si="27"/>
        <v>371568.90559821244</v>
      </c>
      <c r="BU233" s="5">
        <f t="shared" si="28"/>
        <v>933217.15111687058</v>
      </c>
      <c r="BV233" s="150"/>
      <c r="BW233" s="2">
        <v>228</v>
      </c>
      <c r="BX233" s="118">
        <v>51775</v>
      </c>
      <c r="BY233" s="5">
        <f t="shared" si="56"/>
        <v>368598.17787946609</v>
      </c>
      <c r="BZ233" s="5">
        <f t="shared" si="57"/>
        <v>3991.8149710750954</v>
      </c>
      <c r="CA233" s="5">
        <f t="shared" si="29"/>
        <v>1841.6589334448763</v>
      </c>
      <c r="CB233" s="35">
        <f t="shared" si="30"/>
        <v>5.9956637139333128E-2</v>
      </c>
      <c r="CC233" s="5">
        <f t="shared" si="31"/>
        <v>2150.1560376302191</v>
      </c>
      <c r="CD233" s="35">
        <f t="shared" si="32"/>
        <v>7.0000000000000007E-2</v>
      </c>
      <c r="CE233" s="5">
        <f t="shared" si="58"/>
        <v>233243.48105397867</v>
      </c>
      <c r="CF233" s="5">
        <f t="shared" si="59"/>
        <v>676890.33235114312</v>
      </c>
      <c r="CG233" s="5">
        <f t="shared" si="33"/>
        <v>366756.51894602121</v>
      </c>
      <c r="CH233" s="5">
        <f t="shared" si="34"/>
        <v>910133.81340512179</v>
      </c>
    </row>
    <row r="234" spans="9:86" ht="14.25" customHeight="1">
      <c r="I234" s="150"/>
      <c r="J234" s="2">
        <v>229</v>
      </c>
      <c r="K234" s="118">
        <v>51806</v>
      </c>
      <c r="L234" s="5">
        <f t="shared" si="35"/>
        <v>390252.02273289696</v>
      </c>
      <c r="M234" s="5">
        <f t="shared" si="0"/>
        <v>4507.5996243055524</v>
      </c>
      <c r="N234" s="5">
        <f t="shared" si="1"/>
        <v>1824.6169680168859</v>
      </c>
      <c r="O234" s="35">
        <f t="shared" si="2"/>
        <v>5.6105804302745824E-2</v>
      </c>
      <c r="P234" s="5">
        <f t="shared" si="3"/>
        <v>2682.9826562886665</v>
      </c>
      <c r="Q234" s="35">
        <f t="shared" si="4"/>
        <v>8.2500000000000004E-2</v>
      </c>
      <c r="R234" s="5">
        <f t="shared" si="36"/>
        <v>211572.59423511915</v>
      </c>
      <c r="S234" s="5">
        <f t="shared" si="37"/>
        <v>820667.71973085287</v>
      </c>
      <c r="T234" s="5">
        <f t="shared" si="38"/>
        <v>388427.40576488007</v>
      </c>
      <c r="U234" s="5">
        <f t="shared" si="39"/>
        <v>1032240.313965972</v>
      </c>
      <c r="V234" s="150"/>
      <c r="W234" s="2">
        <v>229</v>
      </c>
      <c r="X234" s="118">
        <v>51806</v>
      </c>
      <c r="Y234" s="5">
        <f t="shared" si="40"/>
        <v>385669.30287808296</v>
      </c>
      <c r="Z234" s="5">
        <f t="shared" si="41"/>
        <v>4402.5874432762648</v>
      </c>
      <c r="AA234" s="5">
        <f t="shared" si="5"/>
        <v>1831.4587574223783</v>
      </c>
      <c r="AB234" s="35">
        <f t="shared" si="6"/>
        <v>5.6985362654118285E-2</v>
      </c>
      <c r="AC234" s="5">
        <f t="shared" si="7"/>
        <v>2571.1286858538865</v>
      </c>
      <c r="AD234" s="35">
        <f t="shared" si="8"/>
        <v>0.08</v>
      </c>
      <c r="AE234" s="5">
        <f t="shared" si="42"/>
        <v>216162.15587933917</v>
      </c>
      <c r="AF234" s="5">
        <f t="shared" si="43"/>
        <v>792030.36863092612</v>
      </c>
      <c r="AG234" s="5">
        <f t="shared" si="9"/>
        <v>383837.84412066056</v>
      </c>
      <c r="AH234" s="5">
        <f t="shared" si="10"/>
        <v>1008192.5245102653</v>
      </c>
      <c r="AI234" s="150"/>
      <c r="AJ234" s="2">
        <v>229</v>
      </c>
      <c r="AK234" s="118">
        <v>51806</v>
      </c>
      <c r="AL234" s="5">
        <f t="shared" si="44"/>
        <v>381026.90680047683</v>
      </c>
      <c r="AM234" s="5">
        <f t="shared" si="45"/>
        <v>4298.4734733542682</v>
      </c>
      <c r="AN234" s="5">
        <f t="shared" si="11"/>
        <v>1837.6747002678553</v>
      </c>
      <c r="AO234" s="35">
        <f t="shared" si="12"/>
        <v>5.7875430867567974E-2</v>
      </c>
      <c r="AP234" s="5">
        <f t="shared" si="13"/>
        <v>2460.7987730864129</v>
      </c>
      <c r="AQ234" s="35">
        <f t="shared" si="14"/>
        <v>7.7499999999999999E-2</v>
      </c>
      <c r="AR234" s="5">
        <f t="shared" si="46"/>
        <v>220810.76789979098</v>
      </c>
      <c r="AS234" s="5">
        <f t="shared" si="47"/>
        <v>763539.65749833675</v>
      </c>
      <c r="AT234" s="5">
        <f t="shared" si="15"/>
        <v>379189.23210020899</v>
      </c>
      <c r="AU234" s="5">
        <f t="shared" si="16"/>
        <v>984350.42539812776</v>
      </c>
      <c r="AV234" s="150"/>
      <c r="AW234" s="2">
        <v>229</v>
      </c>
      <c r="AX234" s="118">
        <v>51806</v>
      </c>
      <c r="AY234" s="5">
        <f t="shared" si="48"/>
        <v>376326.25863328698</v>
      </c>
      <c r="AZ234" s="5">
        <f t="shared" si="49"/>
        <v>4195.2870513166654</v>
      </c>
      <c r="BA234" s="5">
        <f t="shared" si="17"/>
        <v>1843.2479348586221</v>
      </c>
      <c r="BB234" s="35">
        <f t="shared" si="18"/>
        <v>5.877606122579241E-2</v>
      </c>
      <c r="BC234" s="5">
        <f t="shared" si="19"/>
        <v>2352.0391164580433</v>
      </c>
      <c r="BD234" s="35">
        <f t="shared" si="20"/>
        <v>7.4999999999999983E-2</v>
      </c>
      <c r="BE234" s="5">
        <f t="shared" si="50"/>
        <v>225516.98930157165</v>
      </c>
      <c r="BF234" s="5">
        <f t="shared" si="51"/>
        <v>735203.74544994463</v>
      </c>
      <c r="BG234" s="5">
        <f t="shared" si="21"/>
        <v>374483.01069842838</v>
      </c>
      <c r="BH234" s="5">
        <f t="shared" si="22"/>
        <v>960720.73475151625</v>
      </c>
      <c r="BI234" s="150"/>
      <c r="BJ234" s="2">
        <v>229</v>
      </c>
      <c r="BK234" s="118">
        <v>51806</v>
      </c>
      <c r="BL234" s="5">
        <f t="shared" si="52"/>
        <v>371568.90559821244</v>
      </c>
      <c r="BM234" s="5">
        <f t="shared" si="53"/>
        <v>4093.0576803371496</v>
      </c>
      <c r="BN234" s="5">
        <f t="shared" si="23"/>
        <v>1848.1622090146161</v>
      </c>
      <c r="BO234" s="35">
        <f t="shared" si="24"/>
        <v>5.9687304761063639E-2</v>
      </c>
      <c r="BP234" s="5">
        <f t="shared" si="25"/>
        <v>2244.8954713225335</v>
      </c>
      <c r="BQ234" s="35">
        <f t="shared" si="26"/>
        <v>7.2499999999999995E-2</v>
      </c>
      <c r="BR234" s="5">
        <f t="shared" si="54"/>
        <v>230279.25661080264</v>
      </c>
      <c r="BS234" s="5">
        <f t="shared" si="55"/>
        <v>707030.95218640508</v>
      </c>
      <c r="BT234" s="5">
        <f t="shared" si="27"/>
        <v>369720.7433891978</v>
      </c>
      <c r="BU234" s="5">
        <f t="shared" si="28"/>
        <v>937310.20879720768</v>
      </c>
      <c r="BV234" s="150"/>
      <c r="BW234" s="2">
        <v>229</v>
      </c>
      <c r="BX234" s="118">
        <v>51806</v>
      </c>
      <c r="BY234" s="5">
        <f t="shared" si="56"/>
        <v>366756.51894602121</v>
      </c>
      <c r="BZ234" s="5">
        <f t="shared" si="57"/>
        <v>3991.8149710750954</v>
      </c>
      <c r="CA234" s="5">
        <f t="shared" si="29"/>
        <v>1852.4019438899713</v>
      </c>
      <c r="CB234" s="35">
        <f t="shared" si="30"/>
        <v>6.0609211229729412E-2</v>
      </c>
      <c r="CC234" s="5">
        <f t="shared" si="31"/>
        <v>2139.4130271851241</v>
      </c>
      <c r="CD234" s="35">
        <f t="shared" si="32"/>
        <v>7.0000000000000007E-2</v>
      </c>
      <c r="CE234" s="5">
        <f t="shared" si="58"/>
        <v>235095.88299786864</v>
      </c>
      <c r="CF234" s="5">
        <f t="shared" si="59"/>
        <v>679029.74537832825</v>
      </c>
      <c r="CG234" s="5">
        <f t="shared" si="33"/>
        <v>364904.11700213124</v>
      </c>
      <c r="CH234" s="5">
        <f t="shared" si="34"/>
        <v>914125.62837619684</v>
      </c>
    </row>
    <row r="235" spans="9:86" ht="14.25" customHeight="1">
      <c r="I235" s="150"/>
      <c r="J235" s="2">
        <v>230</v>
      </c>
      <c r="K235" s="118">
        <v>51836</v>
      </c>
      <c r="L235" s="5">
        <f t="shared" si="35"/>
        <v>388427.40576488007</v>
      </c>
      <c r="M235" s="5">
        <f t="shared" si="0"/>
        <v>4507.5996243055524</v>
      </c>
      <c r="N235" s="5">
        <f t="shared" si="1"/>
        <v>1837.1612096720019</v>
      </c>
      <c r="O235" s="35">
        <f t="shared" si="2"/>
        <v>5.6756897656723787E-2</v>
      </c>
      <c r="P235" s="5">
        <f t="shared" si="3"/>
        <v>2670.4384146335506</v>
      </c>
      <c r="Q235" s="35">
        <f t="shared" si="4"/>
        <v>8.2500000000000004E-2</v>
      </c>
      <c r="R235" s="5">
        <f t="shared" si="36"/>
        <v>213409.75544479114</v>
      </c>
      <c r="S235" s="5">
        <f t="shared" si="37"/>
        <v>823338.15814548638</v>
      </c>
      <c r="T235" s="5">
        <f t="shared" si="38"/>
        <v>386590.24455520808</v>
      </c>
      <c r="U235" s="5">
        <f t="shared" si="39"/>
        <v>1036747.9135902775</v>
      </c>
      <c r="V235" s="150"/>
      <c r="W235" s="2">
        <v>230</v>
      </c>
      <c r="X235" s="118">
        <v>51836</v>
      </c>
      <c r="Y235" s="5">
        <f t="shared" si="40"/>
        <v>383837.84412066056</v>
      </c>
      <c r="Z235" s="5">
        <f t="shared" si="41"/>
        <v>4402.5874432762648</v>
      </c>
      <c r="AA235" s="5">
        <f t="shared" si="5"/>
        <v>1843.6684824718609</v>
      </c>
      <c r="AB235" s="35">
        <f t="shared" si="6"/>
        <v>5.7638979919623509E-2</v>
      </c>
      <c r="AC235" s="5">
        <f t="shared" si="7"/>
        <v>2558.9189608044039</v>
      </c>
      <c r="AD235" s="35">
        <f t="shared" si="8"/>
        <v>0.08</v>
      </c>
      <c r="AE235" s="5">
        <f t="shared" si="42"/>
        <v>218005.82436181104</v>
      </c>
      <c r="AF235" s="5">
        <f t="shared" si="43"/>
        <v>794589.28759173048</v>
      </c>
      <c r="AG235" s="5">
        <f t="shared" si="9"/>
        <v>381994.17563818872</v>
      </c>
      <c r="AH235" s="5">
        <f t="shared" si="10"/>
        <v>1012595.1119535415</v>
      </c>
      <c r="AI235" s="150"/>
      <c r="AJ235" s="2">
        <v>230</v>
      </c>
      <c r="AK235" s="118">
        <v>51836</v>
      </c>
      <c r="AL235" s="5">
        <f t="shared" si="44"/>
        <v>379189.23210020899</v>
      </c>
      <c r="AM235" s="5">
        <f t="shared" si="45"/>
        <v>4298.4734733542682</v>
      </c>
      <c r="AN235" s="5">
        <f t="shared" si="11"/>
        <v>1849.5430160404185</v>
      </c>
      <c r="AO235" s="35">
        <f t="shared" si="12"/>
        <v>5.8531504361441458E-2</v>
      </c>
      <c r="AP235" s="5">
        <f t="shared" si="13"/>
        <v>2448.9304573138497</v>
      </c>
      <c r="AQ235" s="35">
        <f t="shared" si="14"/>
        <v>7.7499999999999999E-2</v>
      </c>
      <c r="AR235" s="5">
        <f t="shared" si="46"/>
        <v>222660.31091583139</v>
      </c>
      <c r="AS235" s="5">
        <f t="shared" si="47"/>
        <v>765988.58795565064</v>
      </c>
      <c r="AT235" s="5">
        <f t="shared" si="15"/>
        <v>377339.68908416858</v>
      </c>
      <c r="AU235" s="5">
        <f t="shared" si="16"/>
        <v>988648.898871482</v>
      </c>
      <c r="AV235" s="150"/>
      <c r="AW235" s="2">
        <v>230</v>
      </c>
      <c r="AX235" s="118">
        <v>51836</v>
      </c>
      <c r="AY235" s="5">
        <f t="shared" si="48"/>
        <v>374483.01069842838</v>
      </c>
      <c r="AZ235" s="5">
        <f t="shared" si="49"/>
        <v>4195.2870513166654</v>
      </c>
      <c r="BA235" s="5">
        <f t="shared" si="17"/>
        <v>1854.7682344514883</v>
      </c>
      <c r="BB235" s="35">
        <f t="shared" si="18"/>
        <v>5.943452220144007E-2</v>
      </c>
      <c r="BC235" s="5">
        <f t="shared" si="19"/>
        <v>2340.5188168651771</v>
      </c>
      <c r="BD235" s="35">
        <f t="shared" si="20"/>
        <v>7.4999999999999997E-2</v>
      </c>
      <c r="BE235" s="5">
        <f t="shared" si="50"/>
        <v>227371.75753602313</v>
      </c>
      <c r="BF235" s="5">
        <f t="shared" si="51"/>
        <v>737544.2642668098</v>
      </c>
      <c r="BG235" s="5">
        <f t="shared" si="21"/>
        <v>372628.2424639769</v>
      </c>
      <c r="BH235" s="5">
        <f t="shared" si="22"/>
        <v>964916.02180283295</v>
      </c>
      <c r="BI235" s="150"/>
      <c r="BJ235" s="2">
        <v>230</v>
      </c>
      <c r="BK235" s="118">
        <v>51836</v>
      </c>
      <c r="BL235" s="5">
        <f t="shared" si="52"/>
        <v>369720.7433891978</v>
      </c>
      <c r="BM235" s="5">
        <f t="shared" si="53"/>
        <v>4093.0576803371496</v>
      </c>
      <c r="BN235" s="5">
        <f t="shared" si="23"/>
        <v>1859.3281890274129</v>
      </c>
      <c r="BO235" s="35">
        <f t="shared" si="24"/>
        <v>6.034808343128753E-2</v>
      </c>
      <c r="BP235" s="5">
        <f t="shared" si="25"/>
        <v>2233.7294913097367</v>
      </c>
      <c r="BQ235" s="35">
        <f t="shared" si="26"/>
        <v>7.2499999999999995E-2</v>
      </c>
      <c r="BR235" s="5">
        <f t="shared" si="54"/>
        <v>232138.58479983005</v>
      </c>
      <c r="BS235" s="5">
        <f t="shared" si="55"/>
        <v>709264.68167771481</v>
      </c>
      <c r="BT235" s="5">
        <f t="shared" si="27"/>
        <v>367861.41520017036</v>
      </c>
      <c r="BU235" s="5">
        <f t="shared" si="28"/>
        <v>941403.26647754479</v>
      </c>
      <c r="BV235" s="150"/>
      <c r="BW235" s="2">
        <v>230</v>
      </c>
      <c r="BX235" s="118">
        <v>51836</v>
      </c>
      <c r="BY235" s="5">
        <f t="shared" si="56"/>
        <v>364904.11700213124</v>
      </c>
      <c r="BZ235" s="5">
        <f t="shared" si="57"/>
        <v>3991.8149710750954</v>
      </c>
      <c r="CA235" s="5">
        <f t="shared" si="29"/>
        <v>1863.2076218959965</v>
      </c>
      <c r="CB235" s="35">
        <f t="shared" si="30"/>
        <v>6.1272236790415199E-2</v>
      </c>
      <c r="CC235" s="5">
        <f t="shared" si="31"/>
        <v>2128.6073491790989</v>
      </c>
      <c r="CD235" s="35">
        <f t="shared" si="32"/>
        <v>7.0000000000000007E-2</v>
      </c>
      <c r="CE235" s="5">
        <f t="shared" si="58"/>
        <v>236959.09061976464</v>
      </c>
      <c r="CF235" s="5">
        <f t="shared" si="59"/>
        <v>681158.35272750736</v>
      </c>
      <c r="CG235" s="5">
        <f t="shared" si="33"/>
        <v>363040.90938023524</v>
      </c>
      <c r="CH235" s="5">
        <f t="shared" si="34"/>
        <v>918117.443347272</v>
      </c>
    </row>
    <row r="236" spans="9:86" ht="14.25" customHeight="1">
      <c r="I236" s="150"/>
      <c r="J236" s="2">
        <v>231</v>
      </c>
      <c r="K236" s="118">
        <v>51867</v>
      </c>
      <c r="L236" s="5">
        <f t="shared" si="35"/>
        <v>386590.24455520808</v>
      </c>
      <c r="M236" s="5">
        <f t="shared" si="0"/>
        <v>4507.5996243055524</v>
      </c>
      <c r="N236" s="5">
        <f t="shared" si="1"/>
        <v>1849.7916929884968</v>
      </c>
      <c r="O236" s="35">
        <f t="shared" si="2"/>
        <v>5.7418676825126115E-2</v>
      </c>
      <c r="P236" s="5">
        <f t="shared" si="3"/>
        <v>2657.8079313170556</v>
      </c>
      <c r="Q236" s="35">
        <f t="shared" si="4"/>
        <v>8.2500000000000004E-2</v>
      </c>
      <c r="R236" s="5">
        <f t="shared" si="36"/>
        <v>215259.54713777965</v>
      </c>
      <c r="S236" s="5">
        <f t="shared" si="37"/>
        <v>825995.96607680339</v>
      </c>
      <c r="T236" s="5">
        <f t="shared" si="38"/>
        <v>384740.45286221959</v>
      </c>
      <c r="U236" s="5">
        <f t="shared" si="39"/>
        <v>1041255.513214583</v>
      </c>
      <c r="V236" s="150"/>
      <c r="W236" s="2">
        <v>231</v>
      </c>
      <c r="X236" s="118">
        <v>51867</v>
      </c>
      <c r="Y236" s="5">
        <f t="shared" si="40"/>
        <v>381994.17563818872</v>
      </c>
      <c r="Z236" s="5">
        <f t="shared" si="41"/>
        <v>4402.5874432762648</v>
      </c>
      <c r="AA236" s="5">
        <f t="shared" si="5"/>
        <v>1855.9596056883397</v>
      </c>
      <c r="AB236" s="35">
        <f t="shared" si="6"/>
        <v>5.830328494158734E-2</v>
      </c>
      <c r="AC236" s="5">
        <f t="shared" si="7"/>
        <v>2546.6278375879251</v>
      </c>
      <c r="AD236" s="35">
        <f t="shared" si="8"/>
        <v>0.08</v>
      </c>
      <c r="AE236" s="5">
        <f t="shared" si="42"/>
        <v>219861.78396749939</v>
      </c>
      <c r="AF236" s="5">
        <f t="shared" si="43"/>
        <v>797135.91542931844</v>
      </c>
      <c r="AG236" s="5">
        <f t="shared" si="9"/>
        <v>380138.21603250038</v>
      </c>
      <c r="AH236" s="5">
        <f t="shared" si="10"/>
        <v>1016997.6993968178</v>
      </c>
      <c r="AI236" s="150"/>
      <c r="AJ236" s="2">
        <v>231</v>
      </c>
      <c r="AK236" s="118">
        <v>51867</v>
      </c>
      <c r="AL236" s="5">
        <f t="shared" si="44"/>
        <v>377339.68908416858</v>
      </c>
      <c r="AM236" s="5">
        <f t="shared" si="45"/>
        <v>4298.4734733542682</v>
      </c>
      <c r="AN236" s="5">
        <f t="shared" si="11"/>
        <v>1861.4879813523462</v>
      </c>
      <c r="AO236" s="35">
        <f t="shared" si="12"/>
        <v>5.9198267297150178E-2</v>
      </c>
      <c r="AP236" s="5">
        <f t="shared" si="13"/>
        <v>2436.985492001922</v>
      </c>
      <c r="AQ236" s="35">
        <f t="shared" si="14"/>
        <v>7.7499999999999999E-2</v>
      </c>
      <c r="AR236" s="5">
        <f t="shared" si="46"/>
        <v>224521.79889718373</v>
      </c>
      <c r="AS236" s="5">
        <f t="shared" si="47"/>
        <v>768425.57344765251</v>
      </c>
      <c r="AT236" s="5">
        <f t="shared" si="15"/>
        <v>375478.20110281621</v>
      </c>
      <c r="AU236" s="5">
        <f t="shared" si="16"/>
        <v>992947.37234483624</v>
      </c>
      <c r="AV236" s="150"/>
      <c r="AW236" s="2">
        <v>231</v>
      </c>
      <c r="AX236" s="118">
        <v>51867</v>
      </c>
      <c r="AY236" s="5">
        <f t="shared" si="48"/>
        <v>372628.2424639769</v>
      </c>
      <c r="AZ236" s="5">
        <f t="shared" si="49"/>
        <v>4195.2870513166654</v>
      </c>
      <c r="BA236" s="5">
        <f t="shared" si="17"/>
        <v>1866.36053591681</v>
      </c>
      <c r="BB236" s="35">
        <f t="shared" si="18"/>
        <v>6.0103674061063261E-2</v>
      </c>
      <c r="BC236" s="5">
        <f t="shared" si="19"/>
        <v>2328.9265153998554</v>
      </c>
      <c r="BD236" s="35">
        <f t="shared" si="20"/>
        <v>7.4999999999999997E-2</v>
      </c>
      <c r="BE236" s="5">
        <f t="shared" si="50"/>
        <v>229238.11807193994</v>
      </c>
      <c r="BF236" s="5">
        <f t="shared" si="51"/>
        <v>739873.19078220963</v>
      </c>
      <c r="BG236" s="5">
        <f t="shared" si="21"/>
        <v>370761.88192806009</v>
      </c>
      <c r="BH236" s="5">
        <f t="shared" si="22"/>
        <v>969111.30885414954</v>
      </c>
      <c r="BI236" s="150"/>
      <c r="BJ236" s="2">
        <v>231</v>
      </c>
      <c r="BK236" s="118">
        <v>51867</v>
      </c>
      <c r="BL236" s="5">
        <f t="shared" si="52"/>
        <v>367861.41520017036</v>
      </c>
      <c r="BM236" s="5">
        <f t="shared" si="53"/>
        <v>4093.0576803371496</v>
      </c>
      <c r="BN236" s="5">
        <f t="shared" si="23"/>
        <v>1870.5616301694536</v>
      </c>
      <c r="BO236" s="35">
        <f t="shared" si="24"/>
        <v>6.1019554197656575E-2</v>
      </c>
      <c r="BP236" s="5">
        <f t="shared" si="25"/>
        <v>2222.496050167696</v>
      </c>
      <c r="BQ236" s="35">
        <f t="shared" si="26"/>
        <v>7.2499999999999995E-2</v>
      </c>
      <c r="BR236" s="5">
        <f t="shared" si="54"/>
        <v>234009.1464299995</v>
      </c>
      <c r="BS236" s="5">
        <f t="shared" si="55"/>
        <v>711487.17772788252</v>
      </c>
      <c r="BT236" s="5">
        <f t="shared" si="27"/>
        <v>365990.85357000091</v>
      </c>
      <c r="BU236" s="5">
        <f t="shared" si="28"/>
        <v>945496.32415788202</v>
      </c>
      <c r="BV236" s="150"/>
      <c r="BW236" s="2">
        <v>231</v>
      </c>
      <c r="BX236" s="118">
        <v>51867</v>
      </c>
      <c r="BY236" s="5">
        <f t="shared" si="56"/>
        <v>363040.90938023524</v>
      </c>
      <c r="BZ236" s="5">
        <f t="shared" si="57"/>
        <v>3991.8149710750954</v>
      </c>
      <c r="CA236" s="5">
        <f t="shared" si="29"/>
        <v>1874.0763330237232</v>
      </c>
      <c r="CB236" s="35">
        <f t="shared" si="30"/>
        <v>6.194595544253291E-2</v>
      </c>
      <c r="CC236" s="5">
        <f t="shared" si="31"/>
        <v>2117.7386380513722</v>
      </c>
      <c r="CD236" s="35">
        <f t="shared" si="32"/>
        <v>6.9999999999999993E-2</v>
      </c>
      <c r="CE236" s="5">
        <f t="shared" si="58"/>
        <v>238833.16695278836</v>
      </c>
      <c r="CF236" s="5">
        <f t="shared" si="59"/>
        <v>683276.09136555868</v>
      </c>
      <c r="CG236" s="5">
        <f t="shared" si="33"/>
        <v>361166.83304721152</v>
      </c>
      <c r="CH236" s="5">
        <f t="shared" si="34"/>
        <v>922109.25831834704</v>
      </c>
    </row>
    <row r="237" spans="9:86" ht="14.25" customHeight="1">
      <c r="I237" s="150"/>
      <c r="J237" s="2">
        <v>232</v>
      </c>
      <c r="K237" s="118">
        <v>51898</v>
      </c>
      <c r="L237" s="5">
        <f t="shared" si="35"/>
        <v>384740.45286221959</v>
      </c>
      <c r="M237" s="5">
        <f t="shared" si="0"/>
        <v>4507.5996243055524</v>
      </c>
      <c r="N237" s="5">
        <f t="shared" si="1"/>
        <v>1862.5090108777927</v>
      </c>
      <c r="O237" s="35">
        <f t="shared" si="2"/>
        <v>5.8091391129430743E-2</v>
      </c>
      <c r="P237" s="5">
        <f t="shared" si="3"/>
        <v>2645.0906134277598</v>
      </c>
      <c r="Q237" s="35">
        <f t="shared" si="4"/>
        <v>8.2500000000000004E-2</v>
      </c>
      <c r="R237" s="5">
        <f t="shared" si="36"/>
        <v>217122.05614865743</v>
      </c>
      <c r="S237" s="5">
        <f t="shared" si="37"/>
        <v>828641.0566902312</v>
      </c>
      <c r="T237" s="5">
        <f t="shared" si="38"/>
        <v>382877.94385134178</v>
      </c>
      <c r="U237" s="5">
        <f t="shared" si="39"/>
        <v>1045763.1128388887</v>
      </c>
      <c r="V237" s="150"/>
      <c r="W237" s="2">
        <v>232</v>
      </c>
      <c r="X237" s="118">
        <v>51898</v>
      </c>
      <c r="Y237" s="5">
        <f t="shared" si="40"/>
        <v>380138.21603250038</v>
      </c>
      <c r="Z237" s="5">
        <f t="shared" si="41"/>
        <v>4402.5874432762648</v>
      </c>
      <c r="AA237" s="5">
        <f t="shared" si="5"/>
        <v>1868.3326697262623</v>
      </c>
      <c r="AB237" s="35">
        <f t="shared" si="6"/>
        <v>5.8978526996607793E-2</v>
      </c>
      <c r="AC237" s="5">
        <f t="shared" si="7"/>
        <v>2534.2547735500025</v>
      </c>
      <c r="AD237" s="35">
        <f t="shared" si="8"/>
        <v>7.9999999999999988E-2</v>
      </c>
      <c r="AE237" s="5">
        <f t="shared" si="42"/>
        <v>221730.11663722564</v>
      </c>
      <c r="AF237" s="5">
        <f t="shared" si="43"/>
        <v>799670.17020286841</v>
      </c>
      <c r="AG237" s="5">
        <f t="shared" si="9"/>
        <v>378269.8833627741</v>
      </c>
      <c r="AH237" s="5">
        <f t="shared" si="10"/>
        <v>1021400.286840094</v>
      </c>
      <c r="AI237" s="150"/>
      <c r="AJ237" s="2">
        <v>232</v>
      </c>
      <c r="AK237" s="118">
        <v>51898</v>
      </c>
      <c r="AL237" s="5">
        <f t="shared" si="44"/>
        <v>375478.20110281621</v>
      </c>
      <c r="AM237" s="5">
        <f t="shared" si="45"/>
        <v>4298.4734733542682</v>
      </c>
      <c r="AN237" s="5">
        <f t="shared" si="11"/>
        <v>1873.5100912319135</v>
      </c>
      <c r="AO237" s="35">
        <f t="shared" si="12"/>
        <v>5.9875968907784183E-2</v>
      </c>
      <c r="AP237" s="5">
        <f t="shared" si="13"/>
        <v>2424.9633821223547</v>
      </c>
      <c r="AQ237" s="35">
        <f t="shared" si="14"/>
        <v>7.7499999999999999E-2</v>
      </c>
      <c r="AR237" s="5">
        <f t="shared" si="46"/>
        <v>226395.30898841564</v>
      </c>
      <c r="AS237" s="5">
        <f t="shared" si="47"/>
        <v>770850.53682977485</v>
      </c>
      <c r="AT237" s="5">
        <f t="shared" si="15"/>
        <v>373604.69101158431</v>
      </c>
      <c r="AU237" s="5">
        <f t="shared" si="16"/>
        <v>997245.84581819049</v>
      </c>
      <c r="AV237" s="150"/>
      <c r="AW237" s="2">
        <v>232</v>
      </c>
      <c r="AX237" s="118">
        <v>51898</v>
      </c>
      <c r="AY237" s="5">
        <f t="shared" si="48"/>
        <v>370761.88192806009</v>
      </c>
      <c r="AZ237" s="5">
        <f t="shared" si="49"/>
        <v>4195.2870513166654</v>
      </c>
      <c r="BA237" s="5">
        <f t="shared" si="17"/>
        <v>1878.0252892662902</v>
      </c>
      <c r="BB237" s="35">
        <f t="shared" si="18"/>
        <v>6.0783765995578429E-2</v>
      </c>
      <c r="BC237" s="5">
        <f t="shared" si="19"/>
        <v>2317.2617620503752</v>
      </c>
      <c r="BD237" s="35">
        <f t="shared" si="20"/>
        <v>7.4999999999999983E-2</v>
      </c>
      <c r="BE237" s="5">
        <f t="shared" si="50"/>
        <v>231116.14336120622</v>
      </c>
      <c r="BF237" s="5">
        <f t="shared" si="51"/>
        <v>742190.45254425996</v>
      </c>
      <c r="BG237" s="5">
        <f t="shared" si="21"/>
        <v>368883.85663879378</v>
      </c>
      <c r="BH237" s="5">
        <f t="shared" si="22"/>
        <v>973306.59590546624</v>
      </c>
      <c r="BI237" s="150"/>
      <c r="BJ237" s="2">
        <v>232</v>
      </c>
      <c r="BK237" s="118">
        <v>51898</v>
      </c>
      <c r="BL237" s="5">
        <f t="shared" si="52"/>
        <v>365990.85357000091</v>
      </c>
      <c r="BM237" s="5">
        <f t="shared" si="53"/>
        <v>4093.0576803371496</v>
      </c>
      <c r="BN237" s="5">
        <f t="shared" si="23"/>
        <v>1881.8629400183941</v>
      </c>
      <c r="BO237" s="35">
        <f t="shared" si="24"/>
        <v>6.1701966210206224E-2</v>
      </c>
      <c r="BP237" s="5">
        <f t="shared" si="25"/>
        <v>2211.1947403187555</v>
      </c>
      <c r="BQ237" s="35">
        <f t="shared" si="26"/>
        <v>7.2499999999999995E-2</v>
      </c>
      <c r="BR237" s="5">
        <f t="shared" si="54"/>
        <v>235891.00937001788</v>
      </c>
      <c r="BS237" s="5">
        <f t="shared" si="55"/>
        <v>713698.37246820133</v>
      </c>
      <c r="BT237" s="5">
        <f t="shared" si="27"/>
        <v>364108.99062998249</v>
      </c>
      <c r="BU237" s="5">
        <f t="shared" si="28"/>
        <v>949589.38183821924</v>
      </c>
      <c r="BV237" s="150"/>
      <c r="BW237" s="2">
        <v>232</v>
      </c>
      <c r="BX237" s="118">
        <v>51898</v>
      </c>
      <c r="BY237" s="5">
        <f t="shared" si="56"/>
        <v>361166.83304721152</v>
      </c>
      <c r="BZ237" s="5">
        <f t="shared" si="57"/>
        <v>3991.8149710750954</v>
      </c>
      <c r="CA237" s="5">
        <f t="shared" si="29"/>
        <v>1885.0084449663614</v>
      </c>
      <c r="CB237" s="35">
        <f t="shared" si="30"/>
        <v>6.2630616296484365E-2</v>
      </c>
      <c r="CC237" s="5">
        <f t="shared" si="31"/>
        <v>2106.806526108734</v>
      </c>
      <c r="CD237" s="35">
        <f t="shared" si="32"/>
        <v>7.0000000000000007E-2</v>
      </c>
      <c r="CE237" s="5">
        <f t="shared" si="58"/>
        <v>240718.17539775473</v>
      </c>
      <c r="CF237" s="5">
        <f t="shared" si="59"/>
        <v>685382.89789166744</v>
      </c>
      <c r="CG237" s="5">
        <f t="shared" si="33"/>
        <v>359281.82460224518</v>
      </c>
      <c r="CH237" s="5">
        <f t="shared" si="34"/>
        <v>926101.0732894222</v>
      </c>
    </row>
    <row r="238" spans="9:86" ht="14.25" customHeight="1">
      <c r="I238" s="150"/>
      <c r="J238" s="2">
        <v>233</v>
      </c>
      <c r="K238" s="118">
        <v>51926</v>
      </c>
      <c r="L238" s="5">
        <f t="shared" si="35"/>
        <v>382877.94385134178</v>
      </c>
      <c r="M238" s="5">
        <f t="shared" si="0"/>
        <v>4507.5996243055524</v>
      </c>
      <c r="N238" s="5">
        <f t="shared" si="1"/>
        <v>1875.3137603275777</v>
      </c>
      <c r="O238" s="35">
        <f t="shared" si="2"/>
        <v>5.8775297677288937E-2</v>
      </c>
      <c r="P238" s="5">
        <f t="shared" si="3"/>
        <v>2632.2858639779747</v>
      </c>
      <c r="Q238" s="35">
        <f t="shared" si="4"/>
        <v>8.2500000000000004E-2</v>
      </c>
      <c r="R238" s="5">
        <f t="shared" si="36"/>
        <v>218997.36990898501</v>
      </c>
      <c r="S238" s="5">
        <f t="shared" si="37"/>
        <v>831273.34255420917</v>
      </c>
      <c r="T238" s="5">
        <f t="shared" si="38"/>
        <v>381002.6300910142</v>
      </c>
      <c r="U238" s="5">
        <f t="shared" si="39"/>
        <v>1050270.7124631943</v>
      </c>
      <c r="V238" s="150"/>
      <c r="W238" s="2">
        <v>233</v>
      </c>
      <c r="X238" s="118">
        <v>51926</v>
      </c>
      <c r="Y238" s="5">
        <f t="shared" si="40"/>
        <v>378269.8833627741</v>
      </c>
      <c r="Z238" s="5">
        <f t="shared" si="41"/>
        <v>4402.5874432762648</v>
      </c>
      <c r="AA238" s="5">
        <f t="shared" si="5"/>
        <v>1880.7882208577707</v>
      </c>
      <c r="AB238" s="35">
        <f t="shared" si="6"/>
        <v>5.9664963146559419E-2</v>
      </c>
      <c r="AC238" s="5">
        <f t="shared" si="7"/>
        <v>2521.7992224184941</v>
      </c>
      <c r="AD238" s="35">
        <f t="shared" si="8"/>
        <v>0.08</v>
      </c>
      <c r="AE238" s="5">
        <f t="shared" si="42"/>
        <v>223610.90485808341</v>
      </c>
      <c r="AF238" s="5">
        <f t="shared" si="43"/>
        <v>802191.96942528686</v>
      </c>
      <c r="AG238" s="5">
        <f t="shared" si="9"/>
        <v>376389.0951419163</v>
      </c>
      <c r="AH238" s="5">
        <f t="shared" si="10"/>
        <v>1025802.8742833703</v>
      </c>
      <c r="AI238" s="150"/>
      <c r="AJ238" s="2">
        <v>233</v>
      </c>
      <c r="AK238" s="118">
        <v>51926</v>
      </c>
      <c r="AL238" s="5">
        <f t="shared" si="44"/>
        <v>373604.69101158431</v>
      </c>
      <c r="AM238" s="5">
        <f t="shared" si="45"/>
        <v>4298.4734733542682</v>
      </c>
      <c r="AN238" s="5">
        <f t="shared" si="11"/>
        <v>1885.6098439044531</v>
      </c>
      <c r="AO238" s="35">
        <f t="shared" si="12"/>
        <v>6.0564866210825588E-2</v>
      </c>
      <c r="AP238" s="5">
        <f t="shared" si="13"/>
        <v>2412.8636294498151</v>
      </c>
      <c r="AQ238" s="35">
        <f t="shared" si="14"/>
        <v>7.7499999999999986E-2</v>
      </c>
      <c r="AR238" s="5">
        <f t="shared" si="46"/>
        <v>228280.91883232008</v>
      </c>
      <c r="AS238" s="5">
        <f t="shared" si="47"/>
        <v>773263.40045922471</v>
      </c>
      <c r="AT238" s="5">
        <f t="shared" si="15"/>
        <v>371719.08116767986</v>
      </c>
      <c r="AU238" s="5">
        <f t="shared" si="16"/>
        <v>1001544.3192915448</v>
      </c>
      <c r="AV238" s="150"/>
      <c r="AW238" s="2">
        <v>233</v>
      </c>
      <c r="AX238" s="118">
        <v>51926</v>
      </c>
      <c r="AY238" s="5">
        <f t="shared" si="48"/>
        <v>368883.85663879378</v>
      </c>
      <c r="AZ238" s="5">
        <f t="shared" si="49"/>
        <v>4195.2870513166654</v>
      </c>
      <c r="BA238" s="5">
        <f t="shared" si="17"/>
        <v>1889.7629473242046</v>
      </c>
      <c r="BB238" s="35">
        <f t="shared" si="18"/>
        <v>6.1475054979420338E-2</v>
      </c>
      <c r="BC238" s="5">
        <f t="shared" si="19"/>
        <v>2305.5241039924608</v>
      </c>
      <c r="BD238" s="35">
        <f t="shared" si="20"/>
        <v>7.4999999999999997E-2</v>
      </c>
      <c r="BE238" s="5">
        <f t="shared" si="50"/>
        <v>233005.90630853042</v>
      </c>
      <c r="BF238" s="5">
        <f t="shared" si="51"/>
        <v>744495.97664825246</v>
      </c>
      <c r="BG238" s="5">
        <f t="shared" si="21"/>
        <v>366994.09369146958</v>
      </c>
      <c r="BH238" s="5">
        <f t="shared" si="22"/>
        <v>977501.88295678282</v>
      </c>
      <c r="BI238" s="150"/>
      <c r="BJ238" s="2">
        <v>233</v>
      </c>
      <c r="BK238" s="118">
        <v>51926</v>
      </c>
      <c r="BL238" s="5">
        <f t="shared" si="52"/>
        <v>364108.99062998249</v>
      </c>
      <c r="BM238" s="5">
        <f t="shared" si="53"/>
        <v>4093.0576803371496</v>
      </c>
      <c r="BN238" s="5">
        <f t="shared" si="23"/>
        <v>1893.2325286143387</v>
      </c>
      <c r="BO238" s="35">
        <f t="shared" si="24"/>
        <v>6.2395576401626185E-2</v>
      </c>
      <c r="BP238" s="5">
        <f t="shared" si="25"/>
        <v>2199.8251517228109</v>
      </c>
      <c r="BQ238" s="35">
        <f t="shared" si="26"/>
        <v>7.2499999999999995E-2</v>
      </c>
      <c r="BR238" s="5">
        <f t="shared" si="54"/>
        <v>237784.24189863223</v>
      </c>
      <c r="BS238" s="5">
        <f t="shared" si="55"/>
        <v>715898.19761992409</v>
      </c>
      <c r="BT238" s="5">
        <f t="shared" si="27"/>
        <v>362215.75810136815</v>
      </c>
      <c r="BU238" s="5">
        <f t="shared" si="28"/>
        <v>953682.43951855635</v>
      </c>
      <c r="BV238" s="150"/>
      <c r="BW238" s="2">
        <v>233</v>
      </c>
      <c r="BX238" s="118">
        <v>51926</v>
      </c>
      <c r="BY238" s="5">
        <f t="shared" si="56"/>
        <v>359281.82460224518</v>
      </c>
      <c r="BZ238" s="5">
        <f t="shared" si="57"/>
        <v>3991.8149710750954</v>
      </c>
      <c r="CA238" s="5">
        <f t="shared" si="29"/>
        <v>1896.0043275619983</v>
      </c>
      <c r="CB238" s="35">
        <f t="shared" si="30"/>
        <v>6.3326476244470173E-2</v>
      </c>
      <c r="CC238" s="5">
        <f t="shared" si="31"/>
        <v>2095.8106435130971</v>
      </c>
      <c r="CD238" s="35">
        <f t="shared" si="32"/>
        <v>7.0000000000000007E-2</v>
      </c>
      <c r="CE238" s="5">
        <f t="shared" si="58"/>
        <v>242614.17972531673</v>
      </c>
      <c r="CF238" s="5">
        <f t="shared" si="59"/>
        <v>687478.70853518054</v>
      </c>
      <c r="CG238" s="5">
        <f t="shared" si="33"/>
        <v>357385.82027468318</v>
      </c>
      <c r="CH238" s="5">
        <f t="shared" si="34"/>
        <v>930092.88826049725</v>
      </c>
    </row>
    <row r="239" spans="9:86" ht="14.25" customHeight="1">
      <c r="I239" s="150"/>
      <c r="J239" s="2">
        <v>234</v>
      </c>
      <c r="K239" s="118">
        <v>51957</v>
      </c>
      <c r="L239" s="5">
        <f t="shared" si="35"/>
        <v>381002.6300910142</v>
      </c>
      <c r="M239" s="5">
        <f t="shared" si="0"/>
        <v>4507.5996243055524</v>
      </c>
      <c r="N239" s="5">
        <f t="shared" si="1"/>
        <v>1888.2065424298298</v>
      </c>
      <c r="O239" s="35">
        <f t="shared" si="2"/>
        <v>5.9470661669042239E-2</v>
      </c>
      <c r="P239" s="5">
        <f t="shared" si="3"/>
        <v>2619.3930818757226</v>
      </c>
      <c r="Q239" s="35">
        <f t="shared" si="4"/>
        <v>8.2500000000000004E-2</v>
      </c>
      <c r="R239" s="5">
        <f t="shared" si="36"/>
        <v>220885.57645141485</v>
      </c>
      <c r="S239" s="5">
        <f t="shared" si="37"/>
        <v>833892.73563608492</v>
      </c>
      <c r="T239" s="5">
        <f t="shared" si="38"/>
        <v>379114.4235485844</v>
      </c>
      <c r="U239" s="5">
        <f t="shared" si="39"/>
        <v>1054778.3120874998</v>
      </c>
      <c r="V239" s="150"/>
      <c r="W239" s="2">
        <v>234</v>
      </c>
      <c r="X239" s="118">
        <v>51957</v>
      </c>
      <c r="Y239" s="5">
        <f t="shared" si="40"/>
        <v>376389.0951419163</v>
      </c>
      <c r="Z239" s="5">
        <f t="shared" si="41"/>
        <v>4402.5874432762648</v>
      </c>
      <c r="AA239" s="5">
        <f t="shared" si="5"/>
        <v>1893.3268089968228</v>
      </c>
      <c r="AB239" s="35">
        <f t="shared" si="6"/>
        <v>6.0362858545079265E-2</v>
      </c>
      <c r="AC239" s="5">
        <f t="shared" si="7"/>
        <v>2509.260634279442</v>
      </c>
      <c r="AD239" s="35">
        <f t="shared" si="8"/>
        <v>7.9999999999999988E-2</v>
      </c>
      <c r="AE239" s="5">
        <f t="shared" si="42"/>
        <v>225504.23166708022</v>
      </c>
      <c r="AF239" s="5">
        <f t="shared" si="43"/>
        <v>804701.23005956633</v>
      </c>
      <c r="AG239" s="5">
        <f t="shared" si="9"/>
        <v>374495.76833291946</v>
      </c>
      <c r="AH239" s="5">
        <f t="shared" si="10"/>
        <v>1030205.4617266465</v>
      </c>
      <c r="AI239" s="150"/>
      <c r="AJ239" s="2">
        <v>234</v>
      </c>
      <c r="AK239" s="118">
        <v>51957</v>
      </c>
      <c r="AL239" s="5">
        <f t="shared" si="44"/>
        <v>371719.08116767986</v>
      </c>
      <c r="AM239" s="5">
        <f t="shared" si="45"/>
        <v>4298.4734733542682</v>
      </c>
      <c r="AN239" s="5">
        <f t="shared" si="11"/>
        <v>1897.7877408130025</v>
      </c>
      <c r="AO239" s="35">
        <f t="shared" si="12"/>
        <v>6.126522431460301E-2</v>
      </c>
      <c r="AP239" s="5">
        <f t="shared" si="13"/>
        <v>2400.6857325412657</v>
      </c>
      <c r="AQ239" s="35">
        <f t="shared" si="14"/>
        <v>7.7499999999999999E-2</v>
      </c>
      <c r="AR239" s="5">
        <f t="shared" si="46"/>
        <v>230178.70657313309</v>
      </c>
      <c r="AS239" s="5">
        <f t="shared" si="47"/>
        <v>775664.08619176596</v>
      </c>
      <c r="AT239" s="5">
        <f t="shared" si="15"/>
        <v>369821.29342686688</v>
      </c>
      <c r="AU239" s="5">
        <f t="shared" si="16"/>
        <v>1005842.7927648991</v>
      </c>
      <c r="AV239" s="150"/>
      <c r="AW239" s="2">
        <v>234</v>
      </c>
      <c r="AX239" s="118">
        <v>51957</v>
      </c>
      <c r="AY239" s="5">
        <f t="shared" si="48"/>
        <v>366994.09369146958</v>
      </c>
      <c r="AZ239" s="5">
        <f t="shared" si="49"/>
        <v>4195.2870513166654</v>
      </c>
      <c r="BA239" s="5">
        <f t="shared" si="17"/>
        <v>1901.5739657449808</v>
      </c>
      <c r="BB239" s="35">
        <f t="shared" si="18"/>
        <v>6.2177806076965131E-2</v>
      </c>
      <c r="BC239" s="5">
        <f t="shared" si="19"/>
        <v>2293.7130855716846</v>
      </c>
      <c r="BD239" s="35">
        <f t="shared" si="20"/>
        <v>7.4999999999999997E-2</v>
      </c>
      <c r="BE239" s="5">
        <f t="shared" si="50"/>
        <v>234907.48027427541</v>
      </c>
      <c r="BF239" s="5">
        <f t="shared" si="51"/>
        <v>746789.68973382411</v>
      </c>
      <c r="BG239" s="5">
        <f t="shared" si="21"/>
        <v>365092.51972572459</v>
      </c>
      <c r="BH239" s="5">
        <f t="shared" si="22"/>
        <v>981697.17000809952</v>
      </c>
      <c r="BI239" s="150"/>
      <c r="BJ239" s="2">
        <v>234</v>
      </c>
      <c r="BK239" s="118">
        <v>51957</v>
      </c>
      <c r="BL239" s="5">
        <f t="shared" si="52"/>
        <v>362215.75810136815</v>
      </c>
      <c r="BM239" s="5">
        <f t="shared" si="53"/>
        <v>4093.0576803371496</v>
      </c>
      <c r="BN239" s="5">
        <f t="shared" si="23"/>
        <v>1904.670808474717</v>
      </c>
      <c r="BO239" s="35">
        <f t="shared" si="24"/>
        <v>6.3100649793652014E-2</v>
      </c>
      <c r="BP239" s="5">
        <f t="shared" si="25"/>
        <v>2188.3868718624326</v>
      </c>
      <c r="BQ239" s="35">
        <f t="shared" si="26"/>
        <v>7.2499999999999995E-2</v>
      </c>
      <c r="BR239" s="5">
        <f t="shared" si="54"/>
        <v>239688.91270710694</v>
      </c>
      <c r="BS239" s="5">
        <f t="shared" si="55"/>
        <v>718086.58449178655</v>
      </c>
      <c r="BT239" s="5">
        <f t="shared" si="27"/>
        <v>360311.08729289344</v>
      </c>
      <c r="BU239" s="5">
        <f t="shared" si="28"/>
        <v>957775.49719889346</v>
      </c>
      <c r="BV239" s="150"/>
      <c r="BW239" s="2">
        <v>234</v>
      </c>
      <c r="BX239" s="118">
        <v>51957</v>
      </c>
      <c r="BY239" s="5">
        <f t="shared" si="56"/>
        <v>357385.82027468318</v>
      </c>
      <c r="BZ239" s="5">
        <f t="shared" si="57"/>
        <v>3991.8149710750954</v>
      </c>
      <c r="CA239" s="5">
        <f t="shared" si="29"/>
        <v>1907.06435280611</v>
      </c>
      <c r="CB239" s="35">
        <f t="shared" si="30"/>
        <v>6.4033800266849739E-2</v>
      </c>
      <c r="CC239" s="5">
        <f t="shared" si="31"/>
        <v>2084.7506182689854</v>
      </c>
      <c r="CD239" s="35">
        <f t="shared" si="32"/>
        <v>7.0000000000000007E-2</v>
      </c>
      <c r="CE239" s="5">
        <f t="shared" si="58"/>
        <v>244521.24407812284</v>
      </c>
      <c r="CF239" s="5">
        <f t="shared" si="59"/>
        <v>689563.45915344951</v>
      </c>
      <c r="CG239" s="5">
        <f t="shared" si="33"/>
        <v>355478.75592187705</v>
      </c>
      <c r="CH239" s="5">
        <f t="shared" si="34"/>
        <v>934084.70323157241</v>
      </c>
    </row>
    <row r="240" spans="9:86" ht="14.25" customHeight="1">
      <c r="I240" s="150"/>
      <c r="J240" s="2">
        <v>235</v>
      </c>
      <c r="K240" s="118">
        <v>51987</v>
      </c>
      <c r="L240" s="5">
        <f t="shared" si="35"/>
        <v>379114.4235485844</v>
      </c>
      <c r="M240" s="5">
        <f t="shared" si="0"/>
        <v>4507.5996243055524</v>
      </c>
      <c r="N240" s="5">
        <f t="shared" si="1"/>
        <v>1901.1879624090348</v>
      </c>
      <c r="O240" s="35">
        <f t="shared" si="2"/>
        <v>6.0177756718835886E-2</v>
      </c>
      <c r="P240" s="5">
        <f t="shared" si="3"/>
        <v>2606.4116618965177</v>
      </c>
      <c r="Q240" s="35">
        <f t="shared" si="4"/>
        <v>8.2500000000000004E-2</v>
      </c>
      <c r="R240" s="5">
        <f t="shared" si="36"/>
        <v>222786.76441382387</v>
      </c>
      <c r="S240" s="5">
        <f t="shared" si="37"/>
        <v>836499.14729798143</v>
      </c>
      <c r="T240" s="5">
        <f t="shared" si="38"/>
        <v>377213.23558617535</v>
      </c>
      <c r="U240" s="5">
        <f t="shared" si="39"/>
        <v>1059285.9117118053</v>
      </c>
      <c r="V240" s="150"/>
      <c r="W240" s="2">
        <v>235</v>
      </c>
      <c r="X240" s="118">
        <v>51987</v>
      </c>
      <c r="Y240" s="5">
        <f t="shared" si="40"/>
        <v>374495.76833291946</v>
      </c>
      <c r="Z240" s="5">
        <f t="shared" si="41"/>
        <v>4402.5874432762648</v>
      </c>
      <c r="AA240" s="5">
        <f t="shared" si="5"/>
        <v>1905.9489877234682</v>
      </c>
      <c r="AB240" s="35">
        <f t="shared" si="6"/>
        <v>6.1072486758647168E-2</v>
      </c>
      <c r="AC240" s="5">
        <f t="shared" si="7"/>
        <v>2496.6384555527966</v>
      </c>
      <c r="AD240" s="35">
        <f t="shared" si="8"/>
        <v>0.08</v>
      </c>
      <c r="AE240" s="5">
        <f t="shared" si="42"/>
        <v>227410.1806548037</v>
      </c>
      <c r="AF240" s="5">
        <f t="shared" si="43"/>
        <v>807197.86851511907</v>
      </c>
      <c r="AG240" s="5">
        <f t="shared" si="9"/>
        <v>372589.81934519601</v>
      </c>
      <c r="AH240" s="5">
        <f t="shared" si="10"/>
        <v>1034608.0491699227</v>
      </c>
      <c r="AI240" s="150"/>
      <c r="AJ240" s="2">
        <v>235</v>
      </c>
      <c r="AK240" s="118">
        <v>51987</v>
      </c>
      <c r="AL240" s="5">
        <f t="shared" si="44"/>
        <v>369821.29342686688</v>
      </c>
      <c r="AM240" s="5">
        <f t="shared" si="45"/>
        <v>4298.4734733542682</v>
      </c>
      <c r="AN240" s="5">
        <f t="shared" si="11"/>
        <v>1910.0442866390863</v>
      </c>
      <c r="AO240" s="35">
        <f t="shared" si="12"/>
        <v>6.1977316739339219E-2</v>
      </c>
      <c r="AP240" s="5">
        <f t="shared" si="13"/>
        <v>2388.4291867151819</v>
      </c>
      <c r="AQ240" s="35">
        <f t="shared" si="14"/>
        <v>7.7499999999999999E-2</v>
      </c>
      <c r="AR240" s="5">
        <f t="shared" si="46"/>
        <v>232088.75085977218</v>
      </c>
      <c r="AS240" s="5">
        <f t="shared" si="47"/>
        <v>778052.51537848113</v>
      </c>
      <c r="AT240" s="5">
        <f t="shared" si="15"/>
        <v>367911.2491402278</v>
      </c>
      <c r="AU240" s="5">
        <f t="shared" si="16"/>
        <v>1010141.2662382533</v>
      </c>
      <c r="AV240" s="150"/>
      <c r="AW240" s="2">
        <v>235</v>
      </c>
      <c r="AX240" s="118">
        <v>51987</v>
      </c>
      <c r="AY240" s="5">
        <f t="shared" si="48"/>
        <v>365092.51972572459</v>
      </c>
      <c r="AZ240" s="5">
        <f t="shared" si="49"/>
        <v>4195.2870513166654</v>
      </c>
      <c r="BA240" s="5">
        <f t="shared" si="17"/>
        <v>1913.4588030308869</v>
      </c>
      <c r="BB240" s="35">
        <f t="shared" si="18"/>
        <v>6.2892292763545118E-2</v>
      </c>
      <c r="BC240" s="5">
        <f t="shared" si="19"/>
        <v>2281.8282482857785</v>
      </c>
      <c r="BD240" s="35">
        <f t="shared" si="20"/>
        <v>7.4999999999999997E-2</v>
      </c>
      <c r="BE240" s="5">
        <f t="shared" si="50"/>
        <v>236820.93907730631</v>
      </c>
      <c r="BF240" s="5">
        <f t="shared" si="51"/>
        <v>749071.51798210992</v>
      </c>
      <c r="BG240" s="5">
        <f t="shared" si="21"/>
        <v>363179.06092269369</v>
      </c>
      <c r="BH240" s="5">
        <f t="shared" si="22"/>
        <v>985892.45705941622</v>
      </c>
      <c r="BI240" s="150"/>
      <c r="BJ240" s="2">
        <v>235</v>
      </c>
      <c r="BK240" s="118">
        <v>51987</v>
      </c>
      <c r="BL240" s="5">
        <f t="shared" si="52"/>
        <v>360311.08729289344</v>
      </c>
      <c r="BM240" s="5">
        <f t="shared" si="53"/>
        <v>4093.0576803371496</v>
      </c>
      <c r="BN240" s="5">
        <f t="shared" si="23"/>
        <v>1916.1781946092519</v>
      </c>
      <c r="BO240" s="35">
        <f t="shared" si="24"/>
        <v>6.3817459818046929E-2</v>
      </c>
      <c r="BP240" s="5">
        <f t="shared" si="25"/>
        <v>2176.8794857278976</v>
      </c>
      <c r="BQ240" s="35">
        <f t="shared" si="26"/>
        <v>7.2499999999999981E-2</v>
      </c>
      <c r="BR240" s="5">
        <f t="shared" si="54"/>
        <v>241605.09090171618</v>
      </c>
      <c r="BS240" s="5">
        <f t="shared" si="55"/>
        <v>720263.46397751442</v>
      </c>
      <c r="BT240" s="5">
        <f t="shared" si="27"/>
        <v>358394.9090982842</v>
      </c>
      <c r="BU240" s="5">
        <f t="shared" si="28"/>
        <v>961868.55487923056</v>
      </c>
      <c r="BV240" s="150"/>
      <c r="BW240" s="2">
        <v>235</v>
      </c>
      <c r="BX240" s="118">
        <v>51987</v>
      </c>
      <c r="BY240" s="5">
        <f t="shared" si="56"/>
        <v>355478.75592187705</v>
      </c>
      <c r="BZ240" s="5">
        <f t="shared" si="57"/>
        <v>3991.8149710750954</v>
      </c>
      <c r="CA240" s="5">
        <f t="shared" si="29"/>
        <v>1918.1888948641458</v>
      </c>
      <c r="CB240" s="35">
        <f t="shared" si="30"/>
        <v>6.4752861753090057E-2</v>
      </c>
      <c r="CC240" s="5">
        <f t="shared" si="31"/>
        <v>2073.6260762109496</v>
      </c>
      <c r="CD240" s="35">
        <f t="shared" si="32"/>
        <v>7.0000000000000007E-2</v>
      </c>
      <c r="CE240" s="5">
        <f t="shared" si="58"/>
        <v>246439.43297298698</v>
      </c>
      <c r="CF240" s="5">
        <f t="shared" si="59"/>
        <v>691637.0852296605</v>
      </c>
      <c r="CG240" s="5">
        <f t="shared" si="33"/>
        <v>353560.56702701288</v>
      </c>
      <c r="CH240" s="5">
        <f t="shared" si="34"/>
        <v>938076.51820264745</v>
      </c>
    </row>
    <row r="241" spans="9:86" ht="14.25" customHeight="1">
      <c r="I241" s="150"/>
      <c r="J241" s="2">
        <v>236</v>
      </c>
      <c r="K241" s="118">
        <v>52018</v>
      </c>
      <c r="L241" s="5">
        <f t="shared" si="35"/>
        <v>377213.23558617535</v>
      </c>
      <c r="M241" s="5">
        <f t="shared" si="0"/>
        <v>4507.5996243055524</v>
      </c>
      <c r="N241" s="5">
        <f t="shared" si="1"/>
        <v>1914.258629650597</v>
      </c>
      <c r="O241" s="35">
        <f t="shared" si="2"/>
        <v>6.0896865191145594E-2</v>
      </c>
      <c r="P241" s="5">
        <f t="shared" si="3"/>
        <v>2593.3409946549555</v>
      </c>
      <c r="Q241" s="35">
        <f t="shared" si="4"/>
        <v>8.2500000000000004E-2</v>
      </c>
      <c r="R241" s="5">
        <f t="shared" si="36"/>
        <v>224701.02304347447</v>
      </c>
      <c r="S241" s="5">
        <f t="shared" si="37"/>
        <v>839092.48829263635</v>
      </c>
      <c r="T241" s="5">
        <f t="shared" si="38"/>
        <v>375298.97695652477</v>
      </c>
      <c r="U241" s="5">
        <f t="shared" si="39"/>
        <v>1063793.5113361108</v>
      </c>
      <c r="V241" s="150"/>
      <c r="W241" s="2">
        <v>236</v>
      </c>
      <c r="X241" s="118">
        <v>52018</v>
      </c>
      <c r="Y241" s="5">
        <f t="shared" si="40"/>
        <v>372589.81934519601</v>
      </c>
      <c r="Z241" s="5">
        <f t="shared" si="41"/>
        <v>4402.5874432762648</v>
      </c>
      <c r="AA241" s="5">
        <f t="shared" si="5"/>
        <v>1918.6553143082911</v>
      </c>
      <c r="AB241" s="35">
        <f t="shared" si="6"/>
        <v>6.1794130103078326E-2</v>
      </c>
      <c r="AC241" s="5">
        <f t="shared" si="7"/>
        <v>2483.9321289679738</v>
      </c>
      <c r="AD241" s="35">
        <f t="shared" si="8"/>
        <v>8.0000000000000016E-2</v>
      </c>
      <c r="AE241" s="5">
        <f t="shared" si="42"/>
        <v>229328.835969112</v>
      </c>
      <c r="AF241" s="5">
        <f t="shared" si="43"/>
        <v>809681.80064408702</v>
      </c>
      <c r="AG241" s="5">
        <f t="shared" si="9"/>
        <v>370671.16403088771</v>
      </c>
      <c r="AH241" s="5">
        <f t="shared" si="10"/>
        <v>1039010.636613199</v>
      </c>
      <c r="AI241" s="150"/>
      <c r="AJ241" s="2">
        <v>236</v>
      </c>
      <c r="AK241" s="118">
        <v>52018</v>
      </c>
      <c r="AL241" s="5">
        <f t="shared" si="44"/>
        <v>367911.2491402278</v>
      </c>
      <c r="AM241" s="5">
        <f t="shared" si="45"/>
        <v>4298.4734733542682</v>
      </c>
      <c r="AN241" s="5">
        <f t="shared" si="11"/>
        <v>1922.3799893236305</v>
      </c>
      <c r="AO241" s="35">
        <f t="shared" si="12"/>
        <v>6.2701425753609083E-2</v>
      </c>
      <c r="AP241" s="5">
        <f t="shared" si="13"/>
        <v>2376.0934840306377</v>
      </c>
      <c r="AQ241" s="35">
        <f t="shared" si="14"/>
        <v>7.7499999999999999E-2</v>
      </c>
      <c r="AR241" s="5">
        <f t="shared" si="46"/>
        <v>234011.13084909582</v>
      </c>
      <c r="AS241" s="5">
        <f t="shared" si="47"/>
        <v>780428.60886251181</v>
      </c>
      <c r="AT241" s="5">
        <f t="shared" si="15"/>
        <v>365988.86915090418</v>
      </c>
      <c r="AU241" s="5">
        <f t="shared" si="16"/>
        <v>1014439.7397116076</v>
      </c>
      <c r="AV241" s="150"/>
      <c r="AW241" s="2">
        <v>236</v>
      </c>
      <c r="AX241" s="118">
        <v>52018</v>
      </c>
      <c r="AY241" s="5">
        <f t="shared" si="48"/>
        <v>363179.06092269369</v>
      </c>
      <c r="AZ241" s="5">
        <f t="shared" si="49"/>
        <v>4195.2870513166654</v>
      </c>
      <c r="BA241" s="5">
        <f t="shared" si="17"/>
        <v>1925.4179205498299</v>
      </c>
      <c r="BB241" s="35">
        <f t="shared" si="18"/>
        <v>6.361879726187214E-2</v>
      </c>
      <c r="BC241" s="5">
        <f t="shared" si="19"/>
        <v>2269.8691307668355</v>
      </c>
      <c r="BD241" s="35">
        <f t="shared" si="20"/>
        <v>7.4999999999999997E-2</v>
      </c>
      <c r="BE241" s="5">
        <f t="shared" si="50"/>
        <v>238746.35699785614</v>
      </c>
      <c r="BF241" s="5">
        <f t="shared" si="51"/>
        <v>751341.38711287675</v>
      </c>
      <c r="BG241" s="5">
        <f t="shared" si="21"/>
        <v>361253.64300214389</v>
      </c>
      <c r="BH241" s="5">
        <f t="shared" si="22"/>
        <v>990087.74411073292</v>
      </c>
      <c r="BI241" s="150"/>
      <c r="BJ241" s="2">
        <v>236</v>
      </c>
      <c r="BK241" s="118">
        <v>52018</v>
      </c>
      <c r="BL241" s="5">
        <f t="shared" si="52"/>
        <v>358394.9090982842</v>
      </c>
      <c r="BM241" s="5">
        <f t="shared" si="53"/>
        <v>4093.0576803371496</v>
      </c>
      <c r="BN241" s="5">
        <f t="shared" si="23"/>
        <v>1927.755104535016</v>
      </c>
      <c r="BO241" s="35">
        <f t="shared" si="24"/>
        <v>6.4546288652990641E-2</v>
      </c>
      <c r="BP241" s="5">
        <f t="shared" si="25"/>
        <v>2165.3025758021336</v>
      </c>
      <c r="BQ241" s="35">
        <f t="shared" si="26"/>
        <v>7.2499999999999995E-2</v>
      </c>
      <c r="BR241" s="5">
        <f t="shared" si="54"/>
        <v>243532.8460062512</v>
      </c>
      <c r="BS241" s="5">
        <f t="shared" si="55"/>
        <v>722428.7665533165</v>
      </c>
      <c r="BT241" s="5">
        <f t="shared" si="27"/>
        <v>356467.15399374918</v>
      </c>
      <c r="BU241" s="5">
        <f t="shared" si="28"/>
        <v>965961.61255956767</v>
      </c>
      <c r="BV241" s="150"/>
      <c r="BW241" s="2">
        <v>236</v>
      </c>
      <c r="BX241" s="118">
        <v>52018</v>
      </c>
      <c r="BY241" s="5">
        <f t="shared" si="56"/>
        <v>353560.56702701288</v>
      </c>
      <c r="BZ241" s="5">
        <f t="shared" si="57"/>
        <v>3991.8149710750954</v>
      </c>
      <c r="CA241" s="5">
        <f t="shared" si="29"/>
        <v>1929.3783300841869</v>
      </c>
      <c r="CB241" s="35">
        <f t="shared" si="30"/>
        <v>6.5483942838120104E-2</v>
      </c>
      <c r="CC241" s="5">
        <f t="shared" si="31"/>
        <v>2062.4366409909085</v>
      </c>
      <c r="CD241" s="35">
        <f t="shared" si="32"/>
        <v>7.0000000000000007E-2</v>
      </c>
      <c r="CE241" s="5">
        <f t="shared" si="58"/>
        <v>248368.81130307115</v>
      </c>
      <c r="CF241" s="5">
        <f t="shared" si="59"/>
        <v>693699.5218706514</v>
      </c>
      <c r="CG241" s="5">
        <f t="shared" si="33"/>
        <v>351631.18869692867</v>
      </c>
      <c r="CH241" s="5">
        <f t="shared" si="34"/>
        <v>942068.33317372249</v>
      </c>
    </row>
    <row r="242" spans="9:86" ht="14.25" customHeight="1">
      <c r="I242" s="150"/>
      <c r="J242" s="2">
        <v>237</v>
      </c>
      <c r="K242" s="118">
        <v>52048</v>
      </c>
      <c r="L242" s="5">
        <f t="shared" si="35"/>
        <v>375298.97695652477</v>
      </c>
      <c r="M242" s="5">
        <f t="shared" si="0"/>
        <v>4507.5996243055524</v>
      </c>
      <c r="N242" s="5">
        <f t="shared" si="1"/>
        <v>1927.4191577294446</v>
      </c>
      <c r="O242" s="35">
        <f t="shared" si="2"/>
        <v>6.1628278553588059E-2</v>
      </c>
      <c r="P242" s="5">
        <f t="shared" si="3"/>
        <v>2580.1804665761078</v>
      </c>
      <c r="Q242" s="35">
        <f t="shared" si="4"/>
        <v>8.2500000000000004E-2</v>
      </c>
      <c r="R242" s="5">
        <f t="shared" si="36"/>
        <v>226628.44220120393</v>
      </c>
      <c r="S242" s="5">
        <f t="shared" si="37"/>
        <v>841672.66875921248</v>
      </c>
      <c r="T242" s="5">
        <f t="shared" si="38"/>
        <v>373371.55779879534</v>
      </c>
      <c r="U242" s="5">
        <f t="shared" si="39"/>
        <v>1068301.1109604165</v>
      </c>
      <c r="V242" s="150"/>
      <c r="W242" s="2">
        <v>237</v>
      </c>
      <c r="X242" s="118">
        <v>52048</v>
      </c>
      <c r="Y242" s="5">
        <f t="shared" si="40"/>
        <v>370671.16403088771</v>
      </c>
      <c r="Z242" s="5">
        <f t="shared" si="41"/>
        <v>4402.5874432762648</v>
      </c>
      <c r="AA242" s="5">
        <f t="shared" si="5"/>
        <v>1931.4463497370134</v>
      </c>
      <c r="AB242" s="35">
        <f t="shared" si="6"/>
        <v>6.2528079996297767E-2</v>
      </c>
      <c r="AC242" s="5">
        <f t="shared" si="7"/>
        <v>2471.1410935392514</v>
      </c>
      <c r="AD242" s="35">
        <f t="shared" si="8"/>
        <v>0.08</v>
      </c>
      <c r="AE242" s="5">
        <f t="shared" si="42"/>
        <v>231260.282318849</v>
      </c>
      <c r="AF242" s="5">
        <f t="shared" si="43"/>
        <v>812152.94173762633</v>
      </c>
      <c r="AG242" s="5">
        <f t="shared" si="9"/>
        <v>368739.71768115071</v>
      </c>
      <c r="AH242" s="5">
        <f t="shared" si="10"/>
        <v>1043413.2240564753</v>
      </c>
      <c r="AI242" s="150"/>
      <c r="AJ242" s="2">
        <v>237</v>
      </c>
      <c r="AK242" s="118">
        <v>52048</v>
      </c>
      <c r="AL242" s="5">
        <f t="shared" si="44"/>
        <v>365988.86915090418</v>
      </c>
      <c r="AM242" s="5">
        <f t="shared" si="45"/>
        <v>4298.4734733542682</v>
      </c>
      <c r="AN242" s="5">
        <f t="shared" si="11"/>
        <v>1934.7953600880119</v>
      </c>
      <c r="AO242" s="35">
        <f t="shared" si="12"/>
        <v>6.3437842727077864E-2</v>
      </c>
      <c r="AP242" s="5">
        <f t="shared" si="13"/>
        <v>2363.6781132662563</v>
      </c>
      <c r="AQ242" s="35">
        <f t="shared" si="14"/>
        <v>7.7500000000000013E-2</v>
      </c>
      <c r="AR242" s="5">
        <f t="shared" si="46"/>
        <v>235945.92620918382</v>
      </c>
      <c r="AS242" s="5">
        <f t="shared" si="47"/>
        <v>782792.28697577806</v>
      </c>
      <c r="AT242" s="5">
        <f t="shared" si="15"/>
        <v>364054.07379081618</v>
      </c>
      <c r="AU242" s="5">
        <f t="shared" si="16"/>
        <v>1018738.2131849618</v>
      </c>
      <c r="AV242" s="150"/>
      <c r="AW242" s="2">
        <v>237</v>
      </c>
      <c r="AX242" s="118">
        <v>52048</v>
      </c>
      <c r="AY242" s="5">
        <f t="shared" si="48"/>
        <v>361253.64300214389</v>
      </c>
      <c r="AZ242" s="5">
        <f t="shared" si="49"/>
        <v>4195.2870513166654</v>
      </c>
      <c r="BA242" s="5">
        <f t="shared" si="17"/>
        <v>1937.4517825532662</v>
      </c>
      <c r="BB242" s="35">
        <f t="shared" si="18"/>
        <v>6.4357610894739736E-2</v>
      </c>
      <c r="BC242" s="5">
        <f t="shared" si="19"/>
        <v>2257.8352687633992</v>
      </c>
      <c r="BD242" s="35">
        <f t="shared" si="20"/>
        <v>7.4999999999999997E-2</v>
      </c>
      <c r="BE242" s="5">
        <f t="shared" si="50"/>
        <v>240683.8087804094</v>
      </c>
      <c r="BF242" s="5">
        <f t="shared" si="51"/>
        <v>753599.22238164011</v>
      </c>
      <c r="BG242" s="5">
        <f t="shared" si="21"/>
        <v>359316.1912195906</v>
      </c>
      <c r="BH242" s="5">
        <f t="shared" si="22"/>
        <v>994283.0311620495</v>
      </c>
      <c r="BI242" s="150"/>
      <c r="BJ242" s="2">
        <v>237</v>
      </c>
      <c r="BK242" s="118">
        <v>52048</v>
      </c>
      <c r="BL242" s="5">
        <f t="shared" si="52"/>
        <v>356467.15399374918</v>
      </c>
      <c r="BM242" s="5">
        <f t="shared" si="53"/>
        <v>4093.0576803371496</v>
      </c>
      <c r="BN242" s="5">
        <f t="shared" si="23"/>
        <v>1939.4019582915816</v>
      </c>
      <c r="BO242" s="35">
        <f t="shared" si="24"/>
        <v>6.5287427575745405E-2</v>
      </c>
      <c r="BP242" s="5">
        <f t="shared" si="25"/>
        <v>2153.6557220455679</v>
      </c>
      <c r="BQ242" s="35">
        <f t="shared" si="26"/>
        <v>7.2499999999999995E-2</v>
      </c>
      <c r="BR242" s="5">
        <f t="shared" si="54"/>
        <v>245472.2479645428</v>
      </c>
      <c r="BS242" s="5">
        <f t="shared" si="55"/>
        <v>724582.42227536207</v>
      </c>
      <c r="BT242" s="5">
        <f t="shared" si="27"/>
        <v>354527.75203545758</v>
      </c>
      <c r="BU242" s="5">
        <f t="shared" si="28"/>
        <v>970054.6702399049</v>
      </c>
      <c r="BV242" s="150"/>
      <c r="BW242" s="2">
        <v>237</v>
      </c>
      <c r="BX242" s="118">
        <v>52048</v>
      </c>
      <c r="BY242" s="5">
        <f t="shared" si="56"/>
        <v>351631.18869692867</v>
      </c>
      <c r="BZ242" s="5">
        <f t="shared" si="57"/>
        <v>3991.8149710750954</v>
      </c>
      <c r="CA242" s="5">
        <f t="shared" si="29"/>
        <v>1940.633037009678</v>
      </c>
      <c r="CB242" s="35">
        <f t="shared" si="30"/>
        <v>6.6227334754960371E-2</v>
      </c>
      <c r="CC242" s="5">
        <f t="shared" si="31"/>
        <v>2051.1819340654174</v>
      </c>
      <c r="CD242" s="35">
        <f t="shared" si="32"/>
        <v>7.0000000000000007E-2</v>
      </c>
      <c r="CE242" s="5">
        <f t="shared" si="58"/>
        <v>250309.44434008084</v>
      </c>
      <c r="CF242" s="5">
        <f t="shared" si="59"/>
        <v>695750.70380471682</v>
      </c>
      <c r="CG242" s="5">
        <f t="shared" si="33"/>
        <v>349690.55565991899</v>
      </c>
      <c r="CH242" s="5">
        <f t="shared" si="34"/>
        <v>946060.14814479765</v>
      </c>
    </row>
    <row r="243" spans="9:86" ht="14.25" customHeight="1">
      <c r="I243" s="150"/>
      <c r="J243" s="2">
        <v>238</v>
      </c>
      <c r="K243" s="118">
        <v>52079</v>
      </c>
      <c r="L243" s="5">
        <f t="shared" si="35"/>
        <v>373371.55779879534</v>
      </c>
      <c r="M243" s="5">
        <f t="shared" si="0"/>
        <v>4507.5996243055524</v>
      </c>
      <c r="N243" s="5">
        <f t="shared" si="1"/>
        <v>1940.6701644388345</v>
      </c>
      <c r="O243" s="35">
        <f t="shared" si="2"/>
        <v>6.237229774694196E-2</v>
      </c>
      <c r="P243" s="5">
        <f t="shared" si="3"/>
        <v>2566.9294598667179</v>
      </c>
      <c r="Q243" s="35">
        <f t="shared" si="4"/>
        <v>8.2500000000000004E-2</v>
      </c>
      <c r="R243" s="5">
        <f t="shared" si="36"/>
        <v>228569.11236564277</v>
      </c>
      <c r="S243" s="5">
        <f t="shared" si="37"/>
        <v>844239.5982190792</v>
      </c>
      <c r="T243" s="5">
        <f t="shared" si="38"/>
        <v>371430.88763435651</v>
      </c>
      <c r="U243" s="5">
        <f t="shared" si="39"/>
        <v>1072808.710584722</v>
      </c>
      <c r="V243" s="150"/>
      <c r="W243" s="2">
        <v>238</v>
      </c>
      <c r="X243" s="118">
        <v>52079</v>
      </c>
      <c r="Y243" s="5">
        <f t="shared" si="40"/>
        <v>368739.71768115071</v>
      </c>
      <c r="Z243" s="5">
        <f t="shared" si="41"/>
        <v>4402.5874432762648</v>
      </c>
      <c r="AA243" s="5">
        <f t="shared" si="5"/>
        <v>1944.3226587352601</v>
      </c>
      <c r="AB243" s="35">
        <f t="shared" si="6"/>
        <v>6.3274637328323266E-2</v>
      </c>
      <c r="AC243" s="5">
        <f t="shared" si="7"/>
        <v>2458.2647845410047</v>
      </c>
      <c r="AD243" s="35">
        <f t="shared" si="8"/>
        <v>7.9999999999999988E-2</v>
      </c>
      <c r="AE243" s="5">
        <f t="shared" si="42"/>
        <v>233204.60497758427</v>
      </c>
      <c r="AF243" s="5">
        <f t="shared" si="43"/>
        <v>814611.20652216731</v>
      </c>
      <c r="AG243" s="5">
        <f t="shared" si="9"/>
        <v>366795.39502241544</v>
      </c>
      <c r="AH243" s="5">
        <f t="shared" si="10"/>
        <v>1047815.8114997516</v>
      </c>
      <c r="AI243" s="150"/>
      <c r="AJ243" s="2">
        <v>238</v>
      </c>
      <c r="AK243" s="118">
        <v>52079</v>
      </c>
      <c r="AL243" s="5">
        <f t="shared" si="44"/>
        <v>364054.07379081618</v>
      </c>
      <c r="AM243" s="5">
        <f t="shared" si="45"/>
        <v>4298.4734733542682</v>
      </c>
      <c r="AN243" s="5">
        <f t="shared" si="11"/>
        <v>1947.2909134552469</v>
      </c>
      <c r="AO243" s="35">
        <f t="shared" si="12"/>
        <v>6.4186868500446498E-2</v>
      </c>
      <c r="AP243" s="5">
        <f t="shared" si="13"/>
        <v>2351.1825598990213</v>
      </c>
      <c r="AQ243" s="35">
        <f t="shared" si="14"/>
        <v>7.7499999999999999E-2</v>
      </c>
      <c r="AR243" s="5">
        <f t="shared" si="46"/>
        <v>237893.21712263906</v>
      </c>
      <c r="AS243" s="5">
        <f t="shared" si="47"/>
        <v>785143.46953567711</v>
      </c>
      <c r="AT243" s="5">
        <f t="shared" si="15"/>
        <v>362106.78287736094</v>
      </c>
      <c r="AU243" s="5">
        <f t="shared" si="16"/>
        <v>1023036.6866583162</v>
      </c>
      <c r="AV243" s="150"/>
      <c r="AW243" s="2">
        <v>238</v>
      </c>
      <c r="AX243" s="118">
        <v>52079</v>
      </c>
      <c r="AY243" s="5">
        <f t="shared" si="48"/>
        <v>359316.1912195906</v>
      </c>
      <c r="AZ243" s="5">
        <f t="shared" si="49"/>
        <v>4195.2870513166654</v>
      </c>
      <c r="BA243" s="5">
        <f t="shared" si="17"/>
        <v>1949.5608561942245</v>
      </c>
      <c r="BB243" s="35">
        <f t="shared" si="18"/>
        <v>6.5109034454930437E-2</v>
      </c>
      <c r="BC243" s="5">
        <f t="shared" si="19"/>
        <v>2245.7261951224409</v>
      </c>
      <c r="BD243" s="35">
        <f t="shared" si="20"/>
        <v>7.4999999999999983E-2</v>
      </c>
      <c r="BE243" s="5">
        <f t="shared" si="50"/>
        <v>242633.36963660363</v>
      </c>
      <c r="BF243" s="5">
        <f t="shared" si="51"/>
        <v>755844.94857676257</v>
      </c>
      <c r="BG243" s="5">
        <f t="shared" si="21"/>
        <v>357366.63036339637</v>
      </c>
      <c r="BH243" s="5">
        <f t="shared" si="22"/>
        <v>998478.3182133662</v>
      </c>
      <c r="BI243" s="150"/>
      <c r="BJ243" s="2">
        <v>238</v>
      </c>
      <c r="BK243" s="118">
        <v>52079</v>
      </c>
      <c r="BL243" s="5">
        <f t="shared" si="52"/>
        <v>354527.75203545758</v>
      </c>
      <c r="BM243" s="5">
        <f t="shared" si="53"/>
        <v>4093.0576803371496</v>
      </c>
      <c r="BN243" s="5">
        <f t="shared" si="23"/>
        <v>1951.1191784562602</v>
      </c>
      <c r="BO243" s="35">
        <f t="shared" si="24"/>
        <v>6.6041177332525056E-2</v>
      </c>
      <c r="BP243" s="5">
        <f t="shared" si="25"/>
        <v>2141.9385018808894</v>
      </c>
      <c r="BQ243" s="35">
        <f t="shared" si="26"/>
        <v>7.2499999999999981E-2</v>
      </c>
      <c r="BR243" s="5">
        <f t="shared" si="54"/>
        <v>247423.36714299905</v>
      </c>
      <c r="BS243" s="5">
        <f t="shared" si="55"/>
        <v>726724.36077724292</v>
      </c>
      <c r="BT243" s="5">
        <f t="shared" si="27"/>
        <v>352576.63285700133</v>
      </c>
      <c r="BU243" s="5">
        <f t="shared" si="28"/>
        <v>974147.727920242</v>
      </c>
      <c r="BV243" s="150"/>
      <c r="BW243" s="2">
        <v>238</v>
      </c>
      <c r="BX243" s="118">
        <v>52079</v>
      </c>
      <c r="BY243" s="5">
        <f t="shared" si="56"/>
        <v>349690.55565991899</v>
      </c>
      <c r="BZ243" s="5">
        <f t="shared" si="57"/>
        <v>3991.8149710750954</v>
      </c>
      <c r="CA243" s="5">
        <f t="shared" si="29"/>
        <v>1951.9533963922345</v>
      </c>
      <c r="CB243" s="35">
        <f t="shared" si="30"/>
        <v>6.6983338204554127E-2</v>
      </c>
      <c r="CC243" s="5">
        <f t="shared" si="31"/>
        <v>2039.8615746828609</v>
      </c>
      <c r="CD243" s="35">
        <f t="shared" si="32"/>
        <v>7.0000000000000007E-2</v>
      </c>
      <c r="CE243" s="5">
        <f t="shared" si="58"/>
        <v>252261.39773647307</v>
      </c>
      <c r="CF243" s="5">
        <f t="shared" si="59"/>
        <v>697790.56537939969</v>
      </c>
      <c r="CG243" s="5">
        <f t="shared" si="33"/>
        <v>347738.60226352676</v>
      </c>
      <c r="CH243" s="5">
        <f t="shared" si="34"/>
        <v>950051.96311587282</v>
      </c>
    </row>
    <row r="244" spans="9:86" ht="14.25" customHeight="1">
      <c r="I244" s="150"/>
      <c r="J244" s="2">
        <v>239</v>
      </c>
      <c r="K244" s="118">
        <v>52110</v>
      </c>
      <c r="L244" s="5">
        <f t="shared" si="35"/>
        <v>371430.88763435651</v>
      </c>
      <c r="M244" s="5">
        <f t="shared" si="0"/>
        <v>4507.5996243055524</v>
      </c>
      <c r="N244" s="5">
        <f t="shared" si="1"/>
        <v>1954.0122718193516</v>
      </c>
      <c r="O244" s="35">
        <f t="shared" si="2"/>
        <v>6.3129233573366722E-2</v>
      </c>
      <c r="P244" s="5">
        <f t="shared" si="3"/>
        <v>2553.5873524862009</v>
      </c>
      <c r="Q244" s="35">
        <f t="shared" si="4"/>
        <v>8.2500000000000004E-2</v>
      </c>
      <c r="R244" s="5">
        <f t="shared" si="36"/>
        <v>230523.12463746211</v>
      </c>
      <c r="S244" s="5">
        <f t="shared" si="37"/>
        <v>846793.18557156541</v>
      </c>
      <c r="T244" s="5">
        <f t="shared" si="38"/>
        <v>369476.87536253716</v>
      </c>
      <c r="U244" s="5">
        <f t="shared" si="39"/>
        <v>1077316.3102090275</v>
      </c>
      <c r="V244" s="150"/>
      <c r="W244" s="2">
        <v>239</v>
      </c>
      <c r="X244" s="118">
        <v>52110</v>
      </c>
      <c r="Y244" s="5">
        <f t="shared" si="40"/>
        <v>366795.39502241544</v>
      </c>
      <c r="Z244" s="5">
        <f t="shared" si="41"/>
        <v>4402.5874432762648</v>
      </c>
      <c r="AA244" s="5">
        <f t="shared" si="5"/>
        <v>1957.2848097934952</v>
      </c>
      <c r="AB244" s="35">
        <f t="shared" si="6"/>
        <v>6.4034112849444547E-2</v>
      </c>
      <c r="AC244" s="5">
        <f t="shared" si="7"/>
        <v>2445.3026334827696</v>
      </c>
      <c r="AD244" s="35">
        <f t="shared" si="8"/>
        <v>7.9999999999999988E-2</v>
      </c>
      <c r="AE244" s="5">
        <f t="shared" si="42"/>
        <v>235161.88978737776</v>
      </c>
      <c r="AF244" s="5">
        <f t="shared" si="43"/>
        <v>817056.50915565004</v>
      </c>
      <c r="AG244" s="5">
        <f t="shared" si="9"/>
        <v>364838.11021262192</v>
      </c>
      <c r="AH244" s="5">
        <f t="shared" si="10"/>
        <v>1052218.3989430277</v>
      </c>
      <c r="AI244" s="150"/>
      <c r="AJ244" s="2">
        <v>239</v>
      </c>
      <c r="AK244" s="118">
        <v>52110</v>
      </c>
      <c r="AL244" s="5">
        <f t="shared" si="44"/>
        <v>362106.78287736094</v>
      </c>
      <c r="AM244" s="5">
        <f t="shared" si="45"/>
        <v>4298.4734733542682</v>
      </c>
      <c r="AN244" s="5">
        <f t="shared" si="11"/>
        <v>1959.8671672713122</v>
      </c>
      <c r="AO244" s="35">
        <f t="shared" si="12"/>
        <v>6.4948813773590672E-2</v>
      </c>
      <c r="AP244" s="5">
        <f t="shared" si="13"/>
        <v>2338.6063060829561</v>
      </c>
      <c r="AQ244" s="35">
        <f t="shared" si="14"/>
        <v>7.7499999999999999E-2</v>
      </c>
      <c r="AR244" s="5">
        <f t="shared" si="46"/>
        <v>239853.08428991039</v>
      </c>
      <c r="AS244" s="5">
        <f t="shared" si="47"/>
        <v>787482.07584176003</v>
      </c>
      <c r="AT244" s="5">
        <f t="shared" si="15"/>
        <v>360146.91571008961</v>
      </c>
      <c r="AU244" s="5">
        <f t="shared" si="16"/>
        <v>1027335.1601316704</v>
      </c>
      <c r="AV244" s="150"/>
      <c r="AW244" s="2">
        <v>239</v>
      </c>
      <c r="AX244" s="118">
        <v>52110</v>
      </c>
      <c r="AY244" s="5">
        <f t="shared" si="48"/>
        <v>357366.63036339637</v>
      </c>
      <c r="AZ244" s="5">
        <f t="shared" si="49"/>
        <v>4195.2870513166654</v>
      </c>
      <c r="BA244" s="5">
        <f t="shared" si="17"/>
        <v>1961.7456115454384</v>
      </c>
      <c r="BB244" s="35">
        <f t="shared" si="18"/>
        <v>6.5873378593314977E-2</v>
      </c>
      <c r="BC244" s="5">
        <f t="shared" si="19"/>
        <v>2233.541439771227</v>
      </c>
      <c r="BD244" s="35">
        <f t="shared" si="20"/>
        <v>7.4999999999999997E-2</v>
      </c>
      <c r="BE244" s="5">
        <f t="shared" si="50"/>
        <v>244595.11524814906</v>
      </c>
      <c r="BF244" s="5">
        <f t="shared" si="51"/>
        <v>758078.49001653376</v>
      </c>
      <c r="BG244" s="5">
        <f t="shared" si="21"/>
        <v>355404.88475185091</v>
      </c>
      <c r="BH244" s="5">
        <f t="shared" si="22"/>
        <v>1002673.6052646828</v>
      </c>
      <c r="BI244" s="150"/>
      <c r="BJ244" s="2">
        <v>239</v>
      </c>
      <c r="BK244" s="118">
        <v>52110</v>
      </c>
      <c r="BL244" s="5">
        <f t="shared" si="52"/>
        <v>352576.63285700133</v>
      </c>
      <c r="BM244" s="5">
        <f t="shared" si="53"/>
        <v>4093.0576803371496</v>
      </c>
      <c r="BN244" s="5">
        <f t="shared" si="23"/>
        <v>1962.9071901594334</v>
      </c>
      <c r="BO244" s="35">
        <f t="shared" si="24"/>
        <v>6.6807848526554608E-2</v>
      </c>
      <c r="BP244" s="5">
        <f t="shared" si="25"/>
        <v>2130.1504901777162</v>
      </c>
      <c r="BQ244" s="35">
        <f t="shared" si="26"/>
        <v>7.2499999999999995E-2</v>
      </c>
      <c r="BR244" s="5">
        <f t="shared" si="54"/>
        <v>249386.27433315848</v>
      </c>
      <c r="BS244" s="5">
        <f t="shared" si="55"/>
        <v>728854.5112674206</v>
      </c>
      <c r="BT244" s="5">
        <f t="shared" si="27"/>
        <v>350613.7256668419</v>
      </c>
      <c r="BU244" s="5">
        <f t="shared" si="28"/>
        <v>978240.78560057911</v>
      </c>
      <c r="BV244" s="150"/>
      <c r="BW244" s="2">
        <v>239</v>
      </c>
      <c r="BX244" s="118">
        <v>52110</v>
      </c>
      <c r="BY244" s="5">
        <f t="shared" si="56"/>
        <v>347738.60226352676</v>
      </c>
      <c r="BZ244" s="5">
        <f t="shared" si="57"/>
        <v>3991.8149710750954</v>
      </c>
      <c r="CA244" s="5">
        <f t="shared" si="29"/>
        <v>1963.3397912045225</v>
      </c>
      <c r="CB244" s="35">
        <f t="shared" si="30"/>
        <v>6.7752263743786886E-2</v>
      </c>
      <c r="CC244" s="5">
        <f t="shared" si="31"/>
        <v>2028.4751798705729</v>
      </c>
      <c r="CD244" s="35">
        <f t="shared" si="32"/>
        <v>7.0000000000000007E-2</v>
      </c>
      <c r="CE244" s="5">
        <f t="shared" si="58"/>
        <v>254224.73752767759</v>
      </c>
      <c r="CF244" s="5">
        <f t="shared" si="59"/>
        <v>699819.0405592703</v>
      </c>
      <c r="CG244" s="5">
        <f t="shared" si="33"/>
        <v>345775.26247232221</v>
      </c>
      <c r="CH244" s="5">
        <f t="shared" si="34"/>
        <v>954043.77808694786</v>
      </c>
    </row>
    <row r="245" spans="9:86" ht="14.25" customHeight="1">
      <c r="I245" s="150"/>
      <c r="J245" s="2">
        <v>240</v>
      </c>
      <c r="K245" s="118">
        <v>52140</v>
      </c>
      <c r="L245" s="5">
        <f t="shared" si="35"/>
        <v>369476.87536253716</v>
      </c>
      <c r="M245" s="5">
        <f t="shared" si="0"/>
        <v>4507.5996243055524</v>
      </c>
      <c r="N245" s="5">
        <f t="shared" si="1"/>
        <v>1967.4461061881093</v>
      </c>
      <c r="O245" s="35">
        <f t="shared" si="2"/>
        <v>6.389940710387193E-2</v>
      </c>
      <c r="P245" s="5">
        <f t="shared" si="3"/>
        <v>2540.1535181174431</v>
      </c>
      <c r="Q245" s="35">
        <f t="shared" si="4"/>
        <v>8.2500000000000004E-2</v>
      </c>
      <c r="R245" s="5">
        <f t="shared" si="36"/>
        <v>232490.57074365023</v>
      </c>
      <c r="S245" s="5">
        <f t="shared" si="37"/>
        <v>849333.33908968291</v>
      </c>
      <c r="T245" s="5">
        <f t="shared" si="38"/>
        <v>367509.42925634905</v>
      </c>
      <c r="U245" s="5">
        <f t="shared" si="39"/>
        <v>1081823.9098333332</v>
      </c>
      <c r="V245" s="150"/>
      <c r="W245" s="2">
        <v>240</v>
      </c>
      <c r="X245" s="118">
        <v>52140</v>
      </c>
      <c r="Y245" s="5">
        <f t="shared" si="40"/>
        <v>364838.11021262192</v>
      </c>
      <c r="Z245" s="5">
        <f t="shared" si="41"/>
        <v>4402.5874432762648</v>
      </c>
      <c r="AA245" s="5">
        <f t="shared" si="5"/>
        <v>1970.3333751921186</v>
      </c>
      <c r="AB245" s="35">
        <f t="shared" si="6"/>
        <v>6.4806827577651008E-2</v>
      </c>
      <c r="AC245" s="5">
        <f t="shared" si="7"/>
        <v>2432.2540680841462</v>
      </c>
      <c r="AD245" s="35">
        <f t="shared" si="8"/>
        <v>0.08</v>
      </c>
      <c r="AE245" s="5">
        <f t="shared" si="42"/>
        <v>237132.22316256989</v>
      </c>
      <c r="AF245" s="5">
        <f t="shared" si="43"/>
        <v>819488.76322373422</v>
      </c>
      <c r="AG245" s="5">
        <f t="shared" si="9"/>
        <v>362867.77683742979</v>
      </c>
      <c r="AH245" s="5">
        <f t="shared" si="10"/>
        <v>1056620.986386304</v>
      </c>
      <c r="AI245" s="150"/>
      <c r="AJ245" s="2">
        <v>240</v>
      </c>
      <c r="AK245" s="118">
        <v>52140</v>
      </c>
      <c r="AL245" s="5">
        <f t="shared" si="44"/>
        <v>360146.91571008961</v>
      </c>
      <c r="AM245" s="5">
        <f t="shared" si="45"/>
        <v>4298.4734733542682</v>
      </c>
      <c r="AN245" s="5">
        <f t="shared" si="11"/>
        <v>1972.5246427266061</v>
      </c>
      <c r="AO245" s="35">
        <f t="shared" si="12"/>
        <v>6.572399951294694E-2</v>
      </c>
      <c r="AP245" s="5">
        <f t="shared" si="13"/>
        <v>2325.9488306276621</v>
      </c>
      <c r="AQ245" s="35">
        <f t="shared" si="14"/>
        <v>7.7499999999999999E-2</v>
      </c>
      <c r="AR245" s="5">
        <f t="shared" si="46"/>
        <v>241825.608932637</v>
      </c>
      <c r="AS245" s="5">
        <f t="shared" si="47"/>
        <v>789808.02467238775</v>
      </c>
      <c r="AT245" s="5">
        <f t="shared" si="15"/>
        <v>358174.39106736303</v>
      </c>
      <c r="AU245" s="5">
        <f t="shared" si="16"/>
        <v>1031633.6336050248</v>
      </c>
      <c r="AV245" s="150"/>
      <c r="AW245" s="2">
        <v>240</v>
      </c>
      <c r="AX245" s="118">
        <v>52140</v>
      </c>
      <c r="AY245" s="5">
        <f t="shared" si="48"/>
        <v>355404.88475185091</v>
      </c>
      <c r="AZ245" s="5">
        <f t="shared" si="49"/>
        <v>4195.2870513166654</v>
      </c>
      <c r="BA245" s="5">
        <f t="shared" si="17"/>
        <v>1974.0065216175972</v>
      </c>
      <c r="BB245" s="35">
        <f t="shared" si="18"/>
        <v>6.6650964226196679E-2</v>
      </c>
      <c r="BC245" s="5">
        <f t="shared" si="19"/>
        <v>2221.2805296990682</v>
      </c>
      <c r="BD245" s="35">
        <f t="shared" si="20"/>
        <v>7.5000000000000011E-2</v>
      </c>
      <c r="BE245" s="5">
        <f t="shared" si="50"/>
        <v>246569.12176976664</v>
      </c>
      <c r="BF245" s="5">
        <f t="shared" si="51"/>
        <v>760299.77054623282</v>
      </c>
      <c r="BG245" s="5">
        <f t="shared" si="21"/>
        <v>353430.87823023333</v>
      </c>
      <c r="BH245" s="5">
        <f t="shared" si="22"/>
        <v>1006868.8923159995</v>
      </c>
      <c r="BI245" s="150"/>
      <c r="BJ245" s="2">
        <v>240</v>
      </c>
      <c r="BK245" s="118">
        <v>52140</v>
      </c>
      <c r="BL245" s="5">
        <f t="shared" si="52"/>
        <v>350613.7256668419</v>
      </c>
      <c r="BM245" s="5">
        <f t="shared" si="53"/>
        <v>4093.0576803371496</v>
      </c>
      <c r="BN245" s="5">
        <f t="shared" si="23"/>
        <v>1974.7664210999797</v>
      </c>
      <c r="BO245" s="35">
        <f t="shared" si="24"/>
        <v>6.7587762025372519E-2</v>
      </c>
      <c r="BP245" s="5">
        <f t="shared" si="25"/>
        <v>2118.2912592371699</v>
      </c>
      <c r="BQ245" s="35">
        <f t="shared" si="26"/>
        <v>7.2500000000000009E-2</v>
      </c>
      <c r="BR245" s="5">
        <f t="shared" si="54"/>
        <v>251361.04075425846</v>
      </c>
      <c r="BS245" s="5">
        <f t="shared" si="55"/>
        <v>730972.80252665782</v>
      </c>
      <c r="BT245" s="5">
        <f t="shared" si="27"/>
        <v>348638.95924574189</v>
      </c>
      <c r="BU245" s="5">
        <f t="shared" si="28"/>
        <v>982333.84328091634</v>
      </c>
      <c r="BV245" s="150"/>
      <c r="BW245" s="2">
        <v>240</v>
      </c>
      <c r="BX245" s="118">
        <v>52140</v>
      </c>
      <c r="BY245" s="5">
        <f t="shared" si="56"/>
        <v>345775.26247232221</v>
      </c>
      <c r="BZ245" s="5">
        <f t="shared" si="57"/>
        <v>3991.8149710750954</v>
      </c>
      <c r="CA245" s="5">
        <f t="shared" si="29"/>
        <v>1974.7926066532157</v>
      </c>
      <c r="CB245" s="35">
        <f t="shared" si="30"/>
        <v>6.8534432192746783E-2</v>
      </c>
      <c r="CC245" s="5">
        <f t="shared" si="31"/>
        <v>2017.0223644218797</v>
      </c>
      <c r="CD245" s="35">
        <f t="shared" si="32"/>
        <v>7.0000000000000007E-2</v>
      </c>
      <c r="CE245" s="5">
        <f t="shared" si="58"/>
        <v>256199.53013433079</v>
      </c>
      <c r="CF245" s="5">
        <f t="shared" si="59"/>
        <v>701836.06292369217</v>
      </c>
      <c r="CG245" s="5">
        <f t="shared" si="33"/>
        <v>343800.46986566897</v>
      </c>
      <c r="CH245" s="5">
        <f t="shared" si="34"/>
        <v>958035.5930580229</v>
      </c>
    </row>
    <row r="246" spans="9:86" ht="14.25" customHeight="1">
      <c r="I246" s="150"/>
      <c r="J246" s="2">
        <v>241</v>
      </c>
      <c r="K246" s="118">
        <v>52171</v>
      </c>
      <c r="L246" s="5">
        <f t="shared" si="35"/>
        <v>367509.42925634905</v>
      </c>
      <c r="M246" s="5">
        <f t="shared" si="0"/>
        <v>4507.5996243055524</v>
      </c>
      <c r="N246" s="5">
        <f t="shared" si="1"/>
        <v>1980.9722981681525</v>
      </c>
      <c r="O246" s="35">
        <f t="shared" si="2"/>
        <v>6.4683150106160589E-2</v>
      </c>
      <c r="P246" s="5">
        <f t="shared" si="3"/>
        <v>2526.6273261373999</v>
      </c>
      <c r="Q246" s="35">
        <f t="shared" si="4"/>
        <v>8.2500000000000018E-2</v>
      </c>
      <c r="R246" s="5">
        <f t="shared" si="36"/>
        <v>234471.54304181837</v>
      </c>
      <c r="S246" s="5">
        <f t="shared" si="37"/>
        <v>851859.96641582029</v>
      </c>
      <c r="T246" s="5">
        <f t="shared" si="38"/>
        <v>365528.45695818088</v>
      </c>
      <c r="U246" s="5">
        <f t="shared" si="39"/>
        <v>1086331.5094576387</v>
      </c>
      <c r="V246" s="150"/>
      <c r="W246" s="2">
        <v>241</v>
      </c>
      <c r="X246" s="118">
        <v>52171</v>
      </c>
      <c r="Y246" s="5">
        <f t="shared" si="40"/>
        <v>362867.77683742979</v>
      </c>
      <c r="Z246" s="5">
        <f t="shared" si="41"/>
        <v>4402.5874432762648</v>
      </c>
      <c r="AA246" s="5">
        <f t="shared" si="5"/>
        <v>1983.4689310267327</v>
      </c>
      <c r="AB246" s="35">
        <f t="shared" si="6"/>
        <v>6.5593113226430896E-2</v>
      </c>
      <c r="AC246" s="5">
        <f t="shared" si="7"/>
        <v>2419.1185122495322</v>
      </c>
      <c r="AD246" s="35">
        <f t="shared" si="8"/>
        <v>0.08</v>
      </c>
      <c r="AE246" s="5">
        <f t="shared" si="42"/>
        <v>239115.69209359662</v>
      </c>
      <c r="AF246" s="5">
        <f t="shared" si="43"/>
        <v>821907.88173598377</v>
      </c>
      <c r="AG246" s="5">
        <f t="shared" si="9"/>
        <v>360884.30790640303</v>
      </c>
      <c r="AH246" s="5">
        <f t="shared" si="10"/>
        <v>1061023.5738295803</v>
      </c>
      <c r="AI246" s="150"/>
      <c r="AJ246" s="2">
        <v>241</v>
      </c>
      <c r="AK246" s="118">
        <v>52171</v>
      </c>
      <c r="AL246" s="5">
        <f t="shared" si="44"/>
        <v>358174.39106736303</v>
      </c>
      <c r="AM246" s="5">
        <f t="shared" si="45"/>
        <v>4298.4734733542682</v>
      </c>
      <c r="AN246" s="5">
        <f t="shared" si="11"/>
        <v>1985.2638643775485</v>
      </c>
      <c r="AO246" s="35">
        <f t="shared" si="12"/>
        <v>6.6512757379268025E-2</v>
      </c>
      <c r="AP246" s="5">
        <f t="shared" si="13"/>
        <v>2313.2096089767197</v>
      </c>
      <c r="AQ246" s="35">
        <f t="shared" si="14"/>
        <v>7.7499999999999999E-2</v>
      </c>
      <c r="AR246" s="5">
        <f t="shared" si="46"/>
        <v>243810.87279701454</v>
      </c>
      <c r="AS246" s="5">
        <f t="shared" si="47"/>
        <v>792121.23428136448</v>
      </c>
      <c r="AT246" s="5">
        <f t="shared" si="15"/>
        <v>356189.12720298546</v>
      </c>
      <c r="AU246" s="5">
        <f t="shared" si="16"/>
        <v>1035932.107078379</v>
      </c>
      <c r="AV246" s="150"/>
      <c r="AW246" s="2">
        <v>241</v>
      </c>
      <c r="AX246" s="118">
        <v>52171</v>
      </c>
      <c r="AY246" s="5">
        <f t="shared" si="48"/>
        <v>353430.87823023333</v>
      </c>
      <c r="AZ246" s="5">
        <f t="shared" si="49"/>
        <v>4195.2870513166654</v>
      </c>
      <c r="BA246" s="5">
        <f t="shared" si="17"/>
        <v>1986.3440623777074</v>
      </c>
      <c r="BB246" s="35">
        <f t="shared" si="18"/>
        <v>6.7442122963022669E-2</v>
      </c>
      <c r="BC246" s="5">
        <f t="shared" si="19"/>
        <v>2208.942988938958</v>
      </c>
      <c r="BD246" s="35">
        <f t="shared" si="20"/>
        <v>7.4999999999999997E-2</v>
      </c>
      <c r="BE246" s="5">
        <f t="shared" si="50"/>
        <v>248555.46583214434</v>
      </c>
      <c r="BF246" s="5">
        <f t="shared" si="51"/>
        <v>762508.71353517182</v>
      </c>
      <c r="BG246" s="5">
        <f t="shared" si="21"/>
        <v>351444.53416785563</v>
      </c>
      <c r="BH246" s="5">
        <f t="shared" si="22"/>
        <v>1011064.1793673162</v>
      </c>
      <c r="BI246" s="150"/>
      <c r="BJ246" s="2">
        <v>241</v>
      </c>
      <c r="BK246" s="118">
        <v>52171</v>
      </c>
      <c r="BL246" s="5">
        <f t="shared" si="52"/>
        <v>348638.95924574189</v>
      </c>
      <c r="BM246" s="5">
        <f t="shared" si="53"/>
        <v>4093.0576803371496</v>
      </c>
      <c r="BN246" s="5">
        <f t="shared" si="23"/>
        <v>1986.6973015607923</v>
      </c>
      <c r="BO246" s="35">
        <f t="shared" si="24"/>
        <v>6.8381249388498114E-2</v>
      </c>
      <c r="BP246" s="5">
        <f t="shared" si="25"/>
        <v>2106.3603787763573</v>
      </c>
      <c r="BQ246" s="35">
        <f t="shared" si="26"/>
        <v>7.2499999999999995E-2</v>
      </c>
      <c r="BR246" s="5">
        <f t="shared" si="54"/>
        <v>253347.73805581924</v>
      </c>
      <c r="BS246" s="5">
        <f t="shared" si="55"/>
        <v>733079.16290543415</v>
      </c>
      <c r="BT246" s="5">
        <f t="shared" si="27"/>
        <v>346652.26194418111</v>
      </c>
      <c r="BU246" s="5">
        <f t="shared" si="28"/>
        <v>986426.90096125333</v>
      </c>
      <c r="BV246" s="150"/>
      <c r="BW246" s="2">
        <v>241</v>
      </c>
      <c r="BX246" s="118">
        <v>52171</v>
      </c>
      <c r="BY246" s="5">
        <f t="shared" si="56"/>
        <v>343800.46986566897</v>
      </c>
      <c r="BZ246" s="5">
        <f t="shared" si="57"/>
        <v>3991.8149710750954</v>
      </c>
      <c r="CA246" s="5">
        <f t="shared" si="29"/>
        <v>1986.3122301920264</v>
      </c>
      <c r="CB246" s="35">
        <f t="shared" si="30"/>
        <v>6.9330175062347968E-2</v>
      </c>
      <c r="CC246" s="5">
        <f t="shared" si="31"/>
        <v>2005.502740883069</v>
      </c>
      <c r="CD246" s="35">
        <f t="shared" si="32"/>
        <v>7.0000000000000007E-2</v>
      </c>
      <c r="CE246" s="5">
        <f t="shared" si="58"/>
        <v>258185.84236452283</v>
      </c>
      <c r="CF246" s="5">
        <f t="shared" si="59"/>
        <v>703841.5656645752</v>
      </c>
      <c r="CG246" s="5">
        <f t="shared" si="33"/>
        <v>341814.15763547696</v>
      </c>
      <c r="CH246" s="5">
        <f t="shared" si="34"/>
        <v>962027.40802909806</v>
      </c>
    </row>
    <row r="247" spans="9:86" ht="14.25" customHeight="1">
      <c r="I247" s="150"/>
      <c r="J247" s="2">
        <v>242</v>
      </c>
      <c r="K247" s="118">
        <v>52201</v>
      </c>
      <c r="L247" s="5">
        <f t="shared" si="35"/>
        <v>365528.45695818088</v>
      </c>
      <c r="M247" s="5">
        <f t="shared" si="0"/>
        <v>4507.5996243055524</v>
      </c>
      <c r="N247" s="5">
        <f t="shared" si="1"/>
        <v>1994.5914827180591</v>
      </c>
      <c r="O247" s="35">
        <f t="shared" si="2"/>
        <v>6.5480805494044086E-2</v>
      </c>
      <c r="P247" s="5">
        <f t="shared" si="3"/>
        <v>2513.0081415874934</v>
      </c>
      <c r="Q247" s="35">
        <f t="shared" si="4"/>
        <v>8.249999999999999E-2</v>
      </c>
      <c r="R247" s="5">
        <f t="shared" si="36"/>
        <v>236466.13452453644</v>
      </c>
      <c r="S247" s="5">
        <f t="shared" si="37"/>
        <v>854372.97455740778</v>
      </c>
      <c r="T247" s="5">
        <f t="shared" si="38"/>
        <v>363533.86547546281</v>
      </c>
      <c r="U247" s="5">
        <f t="shared" si="39"/>
        <v>1090839.1090819442</v>
      </c>
      <c r="V247" s="150"/>
      <c r="W247" s="2">
        <v>242</v>
      </c>
      <c r="X247" s="118">
        <v>52201</v>
      </c>
      <c r="Y247" s="5">
        <f t="shared" si="40"/>
        <v>360884.30790640303</v>
      </c>
      <c r="Z247" s="5">
        <f t="shared" si="41"/>
        <v>4402.5874432762648</v>
      </c>
      <c r="AA247" s="5">
        <f t="shared" si="5"/>
        <v>1996.692057233578</v>
      </c>
      <c r="AB247" s="35">
        <f t="shared" si="6"/>
        <v>6.6393312654140529E-2</v>
      </c>
      <c r="AC247" s="5">
        <f t="shared" si="7"/>
        <v>2405.8953860426868</v>
      </c>
      <c r="AD247" s="35">
        <f t="shared" si="8"/>
        <v>7.9999999999999988E-2</v>
      </c>
      <c r="AE247" s="5">
        <f t="shared" si="42"/>
        <v>241112.38415083018</v>
      </c>
      <c r="AF247" s="5">
        <f t="shared" si="43"/>
        <v>824313.77712202643</v>
      </c>
      <c r="AG247" s="5">
        <f t="shared" si="9"/>
        <v>358887.61584916944</v>
      </c>
      <c r="AH247" s="5">
        <f t="shared" si="10"/>
        <v>1065426.1612728566</v>
      </c>
      <c r="AI247" s="150"/>
      <c r="AJ247" s="2">
        <v>242</v>
      </c>
      <c r="AK247" s="118">
        <v>52201</v>
      </c>
      <c r="AL247" s="5">
        <f t="shared" si="44"/>
        <v>356189.12720298546</v>
      </c>
      <c r="AM247" s="5">
        <f t="shared" si="45"/>
        <v>4298.4734733542682</v>
      </c>
      <c r="AN247" s="5">
        <f t="shared" si="11"/>
        <v>1998.0853601683207</v>
      </c>
      <c r="AO247" s="35">
        <f t="shared" si="12"/>
        <v>6.7315430176945842E-2</v>
      </c>
      <c r="AP247" s="5">
        <f t="shared" si="13"/>
        <v>2300.3881131859475</v>
      </c>
      <c r="AQ247" s="35">
        <f t="shared" si="14"/>
        <v>7.7499999999999986E-2</v>
      </c>
      <c r="AR247" s="5">
        <f t="shared" si="46"/>
        <v>245808.95815718287</v>
      </c>
      <c r="AS247" s="5">
        <f t="shared" si="47"/>
        <v>794421.62239455048</v>
      </c>
      <c r="AT247" s="5">
        <f t="shared" si="15"/>
        <v>354191.04184281715</v>
      </c>
      <c r="AU247" s="5">
        <f t="shared" si="16"/>
        <v>1040230.5805517334</v>
      </c>
      <c r="AV247" s="150"/>
      <c r="AW247" s="2">
        <v>242</v>
      </c>
      <c r="AX247" s="118">
        <v>52201</v>
      </c>
      <c r="AY247" s="5">
        <f t="shared" si="48"/>
        <v>351444.53416785563</v>
      </c>
      <c r="AZ247" s="5">
        <f t="shared" si="49"/>
        <v>4195.2870513166654</v>
      </c>
      <c r="BA247" s="5">
        <f t="shared" si="17"/>
        <v>1998.7587127675679</v>
      </c>
      <c r="BB247" s="35">
        <f t="shared" si="18"/>
        <v>6.8247197555660777E-2</v>
      </c>
      <c r="BC247" s="5">
        <f t="shared" si="19"/>
        <v>2196.5283385490975</v>
      </c>
      <c r="BD247" s="35">
        <f t="shared" si="20"/>
        <v>7.4999999999999997E-2</v>
      </c>
      <c r="BE247" s="5">
        <f t="shared" si="50"/>
        <v>250554.22454491191</v>
      </c>
      <c r="BF247" s="5">
        <f t="shared" si="51"/>
        <v>764705.24187372089</v>
      </c>
      <c r="BG247" s="5">
        <f t="shared" si="21"/>
        <v>349445.77545508806</v>
      </c>
      <c r="BH247" s="5">
        <f t="shared" si="22"/>
        <v>1015259.4664186328</v>
      </c>
      <c r="BI247" s="150"/>
      <c r="BJ247" s="2">
        <v>242</v>
      </c>
      <c r="BK247" s="118">
        <v>52201</v>
      </c>
      <c r="BL247" s="5">
        <f t="shared" si="52"/>
        <v>346652.26194418111</v>
      </c>
      <c r="BM247" s="5">
        <f t="shared" si="53"/>
        <v>4093.0576803371496</v>
      </c>
      <c r="BN247" s="5">
        <f t="shared" si="23"/>
        <v>1998.7002644243889</v>
      </c>
      <c r="BO247" s="35">
        <f t="shared" si="24"/>
        <v>6.9188653316662047E-2</v>
      </c>
      <c r="BP247" s="5">
        <f t="shared" si="25"/>
        <v>2094.3574159127606</v>
      </c>
      <c r="BQ247" s="35">
        <f t="shared" si="26"/>
        <v>7.2499999999999981E-2</v>
      </c>
      <c r="BR247" s="5">
        <f t="shared" si="54"/>
        <v>255346.43832024361</v>
      </c>
      <c r="BS247" s="5">
        <f t="shared" si="55"/>
        <v>735173.52032134694</v>
      </c>
      <c r="BT247" s="5">
        <f t="shared" si="27"/>
        <v>344653.56167975673</v>
      </c>
      <c r="BU247" s="5">
        <f t="shared" si="28"/>
        <v>990519.95864159055</v>
      </c>
      <c r="BV247" s="150"/>
      <c r="BW247" s="2">
        <v>242</v>
      </c>
      <c r="BX247" s="118">
        <v>52201</v>
      </c>
      <c r="BY247" s="5">
        <f t="shared" si="56"/>
        <v>341814.15763547696</v>
      </c>
      <c r="BZ247" s="5">
        <f t="shared" si="57"/>
        <v>3991.8149710750954</v>
      </c>
      <c r="CA247" s="5">
        <f t="shared" si="29"/>
        <v>1997.899051534813</v>
      </c>
      <c r="CB247" s="35">
        <f t="shared" si="30"/>
        <v>7.0139835003514811E-2</v>
      </c>
      <c r="CC247" s="5">
        <f t="shared" si="31"/>
        <v>1993.9159195402824</v>
      </c>
      <c r="CD247" s="35">
        <f t="shared" si="32"/>
        <v>7.0000000000000007E-2</v>
      </c>
      <c r="CE247" s="5">
        <f t="shared" si="58"/>
        <v>260183.74141605766</v>
      </c>
      <c r="CF247" s="5">
        <f t="shared" si="59"/>
        <v>705835.48158411554</v>
      </c>
      <c r="CG247" s="5">
        <f t="shared" si="33"/>
        <v>339816.25858394214</v>
      </c>
      <c r="CH247" s="5">
        <f t="shared" si="34"/>
        <v>966019.22300017322</v>
      </c>
    </row>
    <row r="248" spans="9:86" ht="14.25" customHeight="1">
      <c r="I248" s="150"/>
      <c r="J248" s="2">
        <v>243</v>
      </c>
      <c r="K248" s="118">
        <v>52232</v>
      </c>
      <c r="L248" s="5">
        <f t="shared" si="35"/>
        <v>363533.86547546281</v>
      </c>
      <c r="M248" s="5">
        <f t="shared" si="0"/>
        <v>4507.5996243055524</v>
      </c>
      <c r="N248" s="5">
        <f t="shared" si="1"/>
        <v>2008.3042991617458</v>
      </c>
      <c r="O248" s="35">
        <f t="shared" si="2"/>
        <v>6.6292727799709184E-2</v>
      </c>
      <c r="P248" s="5">
        <f t="shared" si="3"/>
        <v>2499.2953251438066</v>
      </c>
      <c r="Q248" s="35">
        <f t="shared" si="4"/>
        <v>8.249999999999999E-2</v>
      </c>
      <c r="R248" s="5">
        <f t="shared" si="36"/>
        <v>238474.43882369818</v>
      </c>
      <c r="S248" s="5">
        <f t="shared" si="37"/>
        <v>856872.26988255163</v>
      </c>
      <c r="T248" s="5">
        <f t="shared" si="38"/>
        <v>361525.56117630104</v>
      </c>
      <c r="U248" s="5">
        <f t="shared" si="39"/>
        <v>1095346.7087062497</v>
      </c>
      <c r="V248" s="150"/>
      <c r="W248" s="2">
        <v>243</v>
      </c>
      <c r="X248" s="118">
        <v>52232</v>
      </c>
      <c r="Y248" s="5">
        <f t="shared" si="40"/>
        <v>358887.61584916944</v>
      </c>
      <c r="Z248" s="5">
        <f t="shared" si="41"/>
        <v>4402.5874432762648</v>
      </c>
      <c r="AA248" s="5">
        <f t="shared" si="5"/>
        <v>2010.003337615135</v>
      </c>
      <c r="AB248" s="35">
        <f t="shared" si="6"/>
        <v>6.72077803362226E-2</v>
      </c>
      <c r="AC248" s="5">
        <f t="shared" si="7"/>
        <v>2392.5841056611298</v>
      </c>
      <c r="AD248" s="35">
        <f t="shared" si="8"/>
        <v>0.08</v>
      </c>
      <c r="AE248" s="5">
        <f t="shared" si="42"/>
        <v>243122.38748844533</v>
      </c>
      <c r="AF248" s="5">
        <f t="shared" si="43"/>
        <v>826706.36122768756</v>
      </c>
      <c r="AG248" s="5">
        <f t="shared" si="9"/>
        <v>356877.61251155433</v>
      </c>
      <c r="AH248" s="5">
        <f t="shared" si="10"/>
        <v>1069828.7487161329</v>
      </c>
      <c r="AI248" s="150"/>
      <c r="AJ248" s="2">
        <v>243</v>
      </c>
      <c r="AK248" s="118">
        <v>52232</v>
      </c>
      <c r="AL248" s="5">
        <f t="shared" si="44"/>
        <v>354191.04184281715</v>
      </c>
      <c r="AM248" s="5">
        <f t="shared" si="45"/>
        <v>4298.4734733542682</v>
      </c>
      <c r="AN248" s="5">
        <f t="shared" si="11"/>
        <v>2010.9896614527406</v>
      </c>
      <c r="AO248" s="35">
        <f t="shared" si="12"/>
        <v>6.8132372326181329E-2</v>
      </c>
      <c r="AP248" s="5">
        <f t="shared" si="13"/>
        <v>2287.4838119015276</v>
      </c>
      <c r="AQ248" s="35">
        <f t="shared" si="14"/>
        <v>7.7499999999999999E-2</v>
      </c>
      <c r="AR248" s="5">
        <f t="shared" si="46"/>
        <v>247819.94781863561</v>
      </c>
      <c r="AS248" s="5">
        <f t="shared" si="47"/>
        <v>796709.10620645201</v>
      </c>
      <c r="AT248" s="5">
        <f t="shared" si="15"/>
        <v>352180.05218136439</v>
      </c>
      <c r="AU248" s="5">
        <f t="shared" si="16"/>
        <v>1044529.0540250876</v>
      </c>
      <c r="AV248" s="150"/>
      <c r="AW248" s="2">
        <v>243</v>
      </c>
      <c r="AX248" s="118">
        <v>52232</v>
      </c>
      <c r="AY248" s="5">
        <f t="shared" si="48"/>
        <v>349445.77545508806</v>
      </c>
      <c r="AZ248" s="5">
        <f t="shared" si="49"/>
        <v>4195.2870513166654</v>
      </c>
      <c r="BA248" s="5">
        <f t="shared" si="17"/>
        <v>2011.2509547223653</v>
      </c>
      <c r="BB248" s="35">
        <f t="shared" si="18"/>
        <v>6.9066542370520928E-2</v>
      </c>
      <c r="BC248" s="5">
        <f t="shared" si="19"/>
        <v>2184.0360965943</v>
      </c>
      <c r="BD248" s="35">
        <f t="shared" si="20"/>
        <v>7.4999999999999983E-2</v>
      </c>
      <c r="BE248" s="5">
        <f t="shared" si="50"/>
        <v>252565.47549963428</v>
      </c>
      <c r="BF248" s="5">
        <f t="shared" si="51"/>
        <v>766889.27797031519</v>
      </c>
      <c r="BG248" s="5">
        <f t="shared" si="21"/>
        <v>347434.52450036572</v>
      </c>
      <c r="BH248" s="5">
        <f t="shared" si="22"/>
        <v>1019454.7534699495</v>
      </c>
      <c r="BI248" s="150"/>
      <c r="BJ248" s="2">
        <v>243</v>
      </c>
      <c r="BK248" s="118">
        <v>52232</v>
      </c>
      <c r="BL248" s="5">
        <f t="shared" si="52"/>
        <v>344653.56167975673</v>
      </c>
      <c r="BM248" s="5">
        <f t="shared" si="53"/>
        <v>4093.0576803371496</v>
      </c>
      <c r="BN248" s="5">
        <f t="shared" si="23"/>
        <v>2010.7757451886196</v>
      </c>
      <c r="BO248" s="35">
        <f t="shared" si="24"/>
        <v>7.0010328123879279E-2</v>
      </c>
      <c r="BP248" s="5">
        <f t="shared" si="25"/>
        <v>2082.28193514853</v>
      </c>
      <c r="BQ248" s="35">
        <f t="shared" si="26"/>
        <v>7.2499999999999981E-2</v>
      </c>
      <c r="BR248" s="5">
        <f t="shared" si="54"/>
        <v>257357.21406543223</v>
      </c>
      <c r="BS248" s="5">
        <f t="shared" si="55"/>
        <v>737255.80225649546</v>
      </c>
      <c r="BT248" s="5">
        <f t="shared" si="27"/>
        <v>342642.78593456809</v>
      </c>
      <c r="BU248" s="5">
        <f t="shared" si="28"/>
        <v>994613.01632192766</v>
      </c>
      <c r="BV248" s="150"/>
      <c r="BW248" s="2">
        <v>243</v>
      </c>
      <c r="BX248" s="118">
        <v>52232</v>
      </c>
      <c r="BY248" s="5">
        <f t="shared" si="56"/>
        <v>339816.25858394214</v>
      </c>
      <c r="BZ248" s="5">
        <f t="shared" si="57"/>
        <v>3991.8149710750954</v>
      </c>
      <c r="CA248" s="5">
        <f t="shared" si="29"/>
        <v>2009.5534626687661</v>
      </c>
      <c r="CB248" s="35">
        <f t="shared" si="30"/>
        <v>7.0963766279206281E-2</v>
      </c>
      <c r="CC248" s="5">
        <f t="shared" si="31"/>
        <v>1982.2615084063293</v>
      </c>
      <c r="CD248" s="35">
        <f t="shared" si="32"/>
        <v>7.0000000000000007E-2</v>
      </c>
      <c r="CE248" s="5">
        <f t="shared" si="58"/>
        <v>262193.29487872642</v>
      </c>
      <c r="CF248" s="5">
        <f t="shared" si="59"/>
        <v>707817.74309252191</v>
      </c>
      <c r="CG248" s="5">
        <f t="shared" si="33"/>
        <v>337806.70512127335</v>
      </c>
      <c r="CH248" s="5">
        <f t="shared" si="34"/>
        <v>970011.03797124838</v>
      </c>
    </row>
    <row r="249" spans="9:86" ht="14.25" customHeight="1">
      <c r="I249" s="150"/>
      <c r="J249" s="2">
        <v>244</v>
      </c>
      <c r="K249" s="118">
        <v>52263</v>
      </c>
      <c r="L249" s="5">
        <f t="shared" si="35"/>
        <v>361525.56117630104</v>
      </c>
      <c r="M249" s="5">
        <f t="shared" si="0"/>
        <v>4507.5996243055524</v>
      </c>
      <c r="N249" s="5">
        <f t="shared" si="1"/>
        <v>2022.1113912184828</v>
      </c>
      <c r="O249" s="35">
        <f t="shared" si="2"/>
        <v>6.7119283670203866E-2</v>
      </c>
      <c r="P249" s="5">
        <f t="shared" si="3"/>
        <v>2485.4882330870696</v>
      </c>
      <c r="Q249" s="35">
        <f t="shared" si="4"/>
        <v>8.2500000000000004E-2</v>
      </c>
      <c r="R249" s="5">
        <f t="shared" si="36"/>
        <v>240496.55021491667</v>
      </c>
      <c r="S249" s="5">
        <f t="shared" si="37"/>
        <v>859357.75811563875</v>
      </c>
      <c r="T249" s="5">
        <f t="shared" si="38"/>
        <v>359503.44978508254</v>
      </c>
      <c r="U249" s="5">
        <f t="shared" si="39"/>
        <v>1099854.3083305554</v>
      </c>
      <c r="V249" s="150"/>
      <c r="W249" s="2">
        <v>244</v>
      </c>
      <c r="X249" s="118">
        <v>52263</v>
      </c>
      <c r="Y249" s="5">
        <f t="shared" si="40"/>
        <v>356877.61251155433</v>
      </c>
      <c r="Z249" s="5">
        <f t="shared" si="41"/>
        <v>4402.5874432762648</v>
      </c>
      <c r="AA249" s="5">
        <f t="shared" si="5"/>
        <v>2023.4033598659025</v>
      </c>
      <c r="AB249" s="35">
        <f t="shared" si="6"/>
        <v>6.8036882861641279E-2</v>
      </c>
      <c r="AC249" s="5">
        <f t="shared" si="7"/>
        <v>2379.1840834103623</v>
      </c>
      <c r="AD249" s="35">
        <f t="shared" si="8"/>
        <v>0.08</v>
      </c>
      <c r="AE249" s="5">
        <f t="shared" si="42"/>
        <v>245145.79084831124</v>
      </c>
      <c r="AF249" s="5">
        <f t="shared" si="43"/>
        <v>829085.54531109787</v>
      </c>
      <c r="AG249" s="5">
        <f t="shared" si="9"/>
        <v>354854.20915168844</v>
      </c>
      <c r="AH249" s="5">
        <f t="shared" si="10"/>
        <v>1074231.336159409</v>
      </c>
      <c r="AI249" s="150"/>
      <c r="AJ249" s="2">
        <v>244</v>
      </c>
      <c r="AK249" s="118">
        <v>52263</v>
      </c>
      <c r="AL249" s="5">
        <f t="shared" si="44"/>
        <v>352180.05218136439</v>
      </c>
      <c r="AM249" s="5">
        <f t="shared" si="45"/>
        <v>4298.4734733542682</v>
      </c>
      <c r="AN249" s="5">
        <f t="shared" si="11"/>
        <v>2023.9773030162901</v>
      </c>
      <c r="AO249" s="35">
        <f t="shared" si="12"/>
        <v>6.896395035936867E-2</v>
      </c>
      <c r="AP249" s="5">
        <f t="shared" si="13"/>
        <v>2274.4961703379781</v>
      </c>
      <c r="AQ249" s="35">
        <f t="shared" si="14"/>
        <v>7.7499999999999986E-2</v>
      </c>
      <c r="AR249" s="5">
        <f t="shared" si="46"/>
        <v>249843.9251216519</v>
      </c>
      <c r="AS249" s="5">
        <f t="shared" si="47"/>
        <v>798983.60237679002</v>
      </c>
      <c r="AT249" s="5">
        <f t="shared" si="15"/>
        <v>350156.0748783481</v>
      </c>
      <c r="AU249" s="5">
        <f t="shared" si="16"/>
        <v>1048827.527498442</v>
      </c>
      <c r="AV249" s="150"/>
      <c r="AW249" s="2">
        <v>244</v>
      </c>
      <c r="AX249" s="118">
        <v>52263</v>
      </c>
      <c r="AY249" s="5">
        <f t="shared" si="48"/>
        <v>347434.52450036572</v>
      </c>
      <c r="AZ249" s="5">
        <f t="shared" si="49"/>
        <v>4195.2870513166654</v>
      </c>
      <c r="BA249" s="5">
        <f t="shared" si="17"/>
        <v>2023.82127318938</v>
      </c>
      <c r="BB249" s="35">
        <f t="shared" si="18"/>
        <v>6.9900523884888127E-2</v>
      </c>
      <c r="BC249" s="5">
        <f t="shared" si="19"/>
        <v>2171.4657781272854</v>
      </c>
      <c r="BD249" s="35">
        <f t="shared" si="20"/>
        <v>7.4999999999999983E-2</v>
      </c>
      <c r="BE249" s="5">
        <f t="shared" si="50"/>
        <v>254589.29677282367</v>
      </c>
      <c r="BF249" s="5">
        <f t="shared" si="51"/>
        <v>769060.7437484425</v>
      </c>
      <c r="BG249" s="5">
        <f t="shared" si="21"/>
        <v>345410.70322717633</v>
      </c>
      <c r="BH249" s="5">
        <f t="shared" si="22"/>
        <v>1023650.0405212662</v>
      </c>
      <c r="BI249" s="150"/>
      <c r="BJ249" s="2">
        <v>244</v>
      </c>
      <c r="BK249" s="118">
        <v>52263</v>
      </c>
      <c r="BL249" s="5">
        <f t="shared" si="52"/>
        <v>342642.78593456809</v>
      </c>
      <c r="BM249" s="5">
        <f t="shared" si="53"/>
        <v>4093.0576803371496</v>
      </c>
      <c r="BN249" s="5">
        <f t="shared" si="23"/>
        <v>2022.9241819824674</v>
      </c>
      <c r="BO249" s="35">
        <f t="shared" si="24"/>
        <v>7.0846640233730884E-2</v>
      </c>
      <c r="BP249" s="5">
        <f t="shared" si="25"/>
        <v>2070.1334983546822</v>
      </c>
      <c r="BQ249" s="35">
        <f t="shared" si="26"/>
        <v>7.2499999999999995E-2</v>
      </c>
      <c r="BR249" s="5">
        <f t="shared" si="54"/>
        <v>259380.1382474147</v>
      </c>
      <c r="BS249" s="5">
        <f t="shared" si="55"/>
        <v>739325.93575485016</v>
      </c>
      <c r="BT249" s="5">
        <f t="shared" si="27"/>
        <v>340619.86175258562</v>
      </c>
      <c r="BU249" s="5">
        <f t="shared" si="28"/>
        <v>998706.07400226488</v>
      </c>
      <c r="BV249" s="150"/>
      <c r="BW249" s="2">
        <v>244</v>
      </c>
      <c r="BX249" s="118">
        <v>52263</v>
      </c>
      <c r="BY249" s="5">
        <f t="shared" si="56"/>
        <v>337806.70512127335</v>
      </c>
      <c r="BZ249" s="5">
        <f t="shared" si="57"/>
        <v>3991.8149710750954</v>
      </c>
      <c r="CA249" s="5">
        <f t="shared" si="29"/>
        <v>2021.2758578676674</v>
      </c>
      <c r="CB249" s="35">
        <f t="shared" si="30"/>
        <v>7.1802335260646472E-2</v>
      </c>
      <c r="CC249" s="5">
        <f t="shared" si="31"/>
        <v>1970.539113207428</v>
      </c>
      <c r="CD249" s="35">
        <f t="shared" si="32"/>
        <v>7.0000000000000007E-2</v>
      </c>
      <c r="CE249" s="5">
        <f t="shared" si="58"/>
        <v>264214.57073659409</v>
      </c>
      <c r="CF249" s="5">
        <f t="shared" si="59"/>
        <v>709788.28220572928</v>
      </c>
      <c r="CG249" s="5">
        <f t="shared" si="33"/>
        <v>335785.42926340568</v>
      </c>
      <c r="CH249" s="5">
        <f t="shared" si="34"/>
        <v>974002.85294232331</v>
      </c>
    </row>
    <row r="250" spans="9:86" ht="14.25" customHeight="1">
      <c r="I250" s="150"/>
      <c r="J250" s="2">
        <v>245</v>
      </c>
      <c r="K250" s="118">
        <v>52291</v>
      </c>
      <c r="L250" s="5">
        <f t="shared" si="35"/>
        <v>359503.44978508254</v>
      </c>
      <c r="M250" s="5">
        <f t="shared" si="0"/>
        <v>4507.5996243055524</v>
      </c>
      <c r="N250" s="5">
        <f t="shared" si="1"/>
        <v>2036.0134070331101</v>
      </c>
      <c r="O250" s="35">
        <f t="shared" si="2"/>
        <v>6.7960852389603754E-2</v>
      </c>
      <c r="P250" s="5">
        <f t="shared" si="3"/>
        <v>2471.5862172724424</v>
      </c>
      <c r="Q250" s="35">
        <f t="shared" si="4"/>
        <v>8.2500000000000004E-2</v>
      </c>
      <c r="R250" s="5">
        <f t="shared" si="36"/>
        <v>242532.56362194978</v>
      </c>
      <c r="S250" s="5">
        <f t="shared" si="37"/>
        <v>861829.34433291119</v>
      </c>
      <c r="T250" s="5">
        <f t="shared" si="38"/>
        <v>357467.43637804943</v>
      </c>
      <c r="U250" s="5">
        <f t="shared" si="39"/>
        <v>1104361.9079548609</v>
      </c>
      <c r="V250" s="150"/>
      <c r="W250" s="2">
        <v>245</v>
      </c>
      <c r="X250" s="118">
        <v>52291</v>
      </c>
      <c r="Y250" s="5">
        <f t="shared" si="40"/>
        <v>354854.20915168844</v>
      </c>
      <c r="Z250" s="5">
        <f t="shared" si="41"/>
        <v>4402.5874432762648</v>
      </c>
      <c r="AA250" s="5">
        <f t="shared" si="5"/>
        <v>2036.892715598342</v>
      </c>
      <c r="AB250" s="35">
        <f t="shared" si="6"/>
        <v>6.8880999454994915E-2</v>
      </c>
      <c r="AC250" s="5">
        <f t="shared" si="7"/>
        <v>2365.6947276779229</v>
      </c>
      <c r="AD250" s="35">
        <f t="shared" si="8"/>
        <v>7.9999999999999988E-2</v>
      </c>
      <c r="AE250" s="5">
        <f t="shared" si="42"/>
        <v>247182.68356390958</v>
      </c>
      <c r="AF250" s="5">
        <f t="shared" si="43"/>
        <v>831451.24003877584</v>
      </c>
      <c r="AG250" s="5">
        <f t="shared" si="9"/>
        <v>352817.3164360901</v>
      </c>
      <c r="AH250" s="5">
        <f t="shared" si="10"/>
        <v>1078633.9236026853</v>
      </c>
      <c r="AI250" s="150"/>
      <c r="AJ250" s="2">
        <v>245</v>
      </c>
      <c r="AK250" s="118">
        <v>52291</v>
      </c>
      <c r="AL250" s="5">
        <f t="shared" si="44"/>
        <v>350156.0748783481</v>
      </c>
      <c r="AM250" s="5">
        <f t="shared" si="45"/>
        <v>4298.4734733542682</v>
      </c>
      <c r="AN250" s="5">
        <f t="shared" si="11"/>
        <v>2037.0488230982701</v>
      </c>
      <c r="AO250" s="35">
        <f t="shared" si="12"/>
        <v>6.9810543443154099E-2</v>
      </c>
      <c r="AP250" s="5">
        <f t="shared" si="13"/>
        <v>2261.4246502559981</v>
      </c>
      <c r="AQ250" s="35">
        <f t="shared" si="14"/>
        <v>7.7499999999999999E-2</v>
      </c>
      <c r="AR250" s="5">
        <f t="shared" si="46"/>
        <v>251880.97394475018</v>
      </c>
      <c r="AS250" s="5">
        <f t="shared" si="47"/>
        <v>801245.02702704608</v>
      </c>
      <c r="AT250" s="5">
        <f t="shared" si="15"/>
        <v>348119.02605524985</v>
      </c>
      <c r="AU250" s="5">
        <f t="shared" si="16"/>
        <v>1053126.0009717962</v>
      </c>
      <c r="AV250" s="150"/>
      <c r="AW250" s="2">
        <v>245</v>
      </c>
      <c r="AX250" s="118">
        <v>52291</v>
      </c>
      <c r="AY250" s="5">
        <f t="shared" si="48"/>
        <v>345410.70322717633</v>
      </c>
      <c r="AZ250" s="5">
        <f t="shared" si="49"/>
        <v>4195.2870513166654</v>
      </c>
      <c r="BA250" s="5">
        <f t="shared" si="17"/>
        <v>2036.4701561468137</v>
      </c>
      <c r="BB250" s="35">
        <f t="shared" si="18"/>
        <v>7.074952120892776E-2</v>
      </c>
      <c r="BC250" s="5">
        <f t="shared" si="19"/>
        <v>2158.8168951698517</v>
      </c>
      <c r="BD250" s="35">
        <f t="shared" si="20"/>
        <v>7.4999999999999983E-2</v>
      </c>
      <c r="BE250" s="5">
        <f t="shared" si="50"/>
        <v>256625.76692897049</v>
      </c>
      <c r="BF250" s="5">
        <f t="shared" si="51"/>
        <v>771219.56064361241</v>
      </c>
      <c r="BG250" s="5">
        <f t="shared" si="21"/>
        <v>343374.23307102954</v>
      </c>
      <c r="BH250" s="5">
        <f t="shared" si="22"/>
        <v>1027845.3275725829</v>
      </c>
      <c r="BI250" s="150"/>
      <c r="BJ250" s="2">
        <v>245</v>
      </c>
      <c r="BK250" s="118">
        <v>52291</v>
      </c>
      <c r="BL250" s="5">
        <f t="shared" si="52"/>
        <v>340619.86175258562</v>
      </c>
      <c r="BM250" s="5">
        <f t="shared" si="53"/>
        <v>4093.0576803371496</v>
      </c>
      <c r="BN250" s="5">
        <f t="shared" si="23"/>
        <v>2035.146015581945</v>
      </c>
      <c r="BO250" s="35">
        <f t="shared" si="24"/>
        <v>7.1697968701315631E-2</v>
      </c>
      <c r="BP250" s="5">
        <f t="shared" si="25"/>
        <v>2057.9116647552046</v>
      </c>
      <c r="BQ250" s="35">
        <f t="shared" si="26"/>
        <v>7.2499999999999981E-2</v>
      </c>
      <c r="BR250" s="5">
        <f t="shared" si="54"/>
        <v>261415.28426299663</v>
      </c>
      <c r="BS250" s="5">
        <f t="shared" si="55"/>
        <v>741383.84741960536</v>
      </c>
      <c r="BT250" s="5">
        <f t="shared" si="27"/>
        <v>338584.71573700366</v>
      </c>
      <c r="BU250" s="5">
        <f t="shared" si="28"/>
        <v>1002799.131682602</v>
      </c>
      <c r="BV250" s="150"/>
      <c r="BW250" s="2">
        <v>245</v>
      </c>
      <c r="BX250" s="118">
        <v>52291</v>
      </c>
      <c r="BY250" s="5">
        <f t="shared" si="56"/>
        <v>335785.42926340568</v>
      </c>
      <c r="BZ250" s="5">
        <f t="shared" si="57"/>
        <v>3991.8149710750954</v>
      </c>
      <c r="CA250" s="5">
        <f t="shared" si="29"/>
        <v>2033.0666337052289</v>
      </c>
      <c r="CB250" s="35">
        <f t="shared" si="30"/>
        <v>7.2655920949222505E-2</v>
      </c>
      <c r="CC250" s="5">
        <f t="shared" si="31"/>
        <v>1958.7483373698665</v>
      </c>
      <c r="CD250" s="35">
        <f t="shared" si="32"/>
        <v>7.0000000000000007E-2</v>
      </c>
      <c r="CE250" s="5">
        <f t="shared" si="58"/>
        <v>266247.63737029932</v>
      </c>
      <c r="CF250" s="5">
        <f t="shared" si="59"/>
        <v>711747.03054309916</v>
      </c>
      <c r="CG250" s="5">
        <f t="shared" si="33"/>
        <v>333752.36262970045</v>
      </c>
      <c r="CH250" s="5">
        <f t="shared" si="34"/>
        <v>977994.66791339847</v>
      </c>
    </row>
    <row r="251" spans="9:86" ht="14.25" customHeight="1">
      <c r="I251" s="150"/>
      <c r="J251" s="2">
        <v>246</v>
      </c>
      <c r="K251" s="118">
        <v>52322</v>
      </c>
      <c r="L251" s="5">
        <f t="shared" si="35"/>
        <v>357467.43637804943</v>
      </c>
      <c r="M251" s="5">
        <f t="shared" si="0"/>
        <v>4507.5996243055524</v>
      </c>
      <c r="N251" s="5">
        <f t="shared" si="1"/>
        <v>2050.0109992064627</v>
      </c>
      <c r="O251" s="35">
        <f t="shared" si="2"/>
        <v>6.8817826428421894E-2</v>
      </c>
      <c r="P251" s="5">
        <f t="shared" si="3"/>
        <v>2457.5886250990898</v>
      </c>
      <c r="Q251" s="35">
        <f t="shared" si="4"/>
        <v>8.2500000000000004E-2</v>
      </c>
      <c r="R251" s="5">
        <f t="shared" si="36"/>
        <v>244582.57462115624</v>
      </c>
      <c r="S251" s="5">
        <f t="shared" si="37"/>
        <v>864286.93295801023</v>
      </c>
      <c r="T251" s="5">
        <f t="shared" si="38"/>
        <v>355417.42537884298</v>
      </c>
      <c r="U251" s="5">
        <f t="shared" si="39"/>
        <v>1108869.5075791664</v>
      </c>
      <c r="V251" s="150"/>
      <c r="W251" s="2">
        <v>246</v>
      </c>
      <c r="X251" s="118">
        <v>52322</v>
      </c>
      <c r="Y251" s="5">
        <f t="shared" si="40"/>
        <v>352817.3164360901</v>
      </c>
      <c r="Z251" s="5">
        <f t="shared" si="41"/>
        <v>4402.5874432762648</v>
      </c>
      <c r="AA251" s="5">
        <f t="shared" si="5"/>
        <v>2050.4720003689972</v>
      </c>
      <c r="AB251" s="35">
        <f t="shared" si="6"/>
        <v>6.97405225258695E-2</v>
      </c>
      <c r="AC251" s="5">
        <f t="shared" si="7"/>
        <v>2352.1154429072676</v>
      </c>
      <c r="AD251" s="35">
        <f t="shared" si="8"/>
        <v>0.08</v>
      </c>
      <c r="AE251" s="5">
        <f t="shared" si="42"/>
        <v>249233.15556427857</v>
      </c>
      <c r="AF251" s="5">
        <f t="shared" si="43"/>
        <v>833803.35548168316</v>
      </c>
      <c r="AG251" s="5">
        <f t="shared" si="9"/>
        <v>350766.84443572111</v>
      </c>
      <c r="AH251" s="5">
        <f t="shared" si="10"/>
        <v>1083036.5110459616</v>
      </c>
      <c r="AI251" s="150"/>
      <c r="AJ251" s="2">
        <v>246</v>
      </c>
      <c r="AK251" s="118">
        <v>52322</v>
      </c>
      <c r="AL251" s="5">
        <f t="shared" si="44"/>
        <v>348119.02605524985</v>
      </c>
      <c r="AM251" s="5">
        <f t="shared" si="45"/>
        <v>4298.4734733542682</v>
      </c>
      <c r="AN251" s="5">
        <f t="shared" si="11"/>
        <v>2050.2047634141131</v>
      </c>
      <c r="AO251" s="35">
        <f t="shared" si="12"/>
        <v>7.0672543927733242E-2</v>
      </c>
      <c r="AP251" s="5">
        <f t="shared" si="13"/>
        <v>2248.2687099401551</v>
      </c>
      <c r="AQ251" s="35">
        <f t="shared" si="14"/>
        <v>7.7499999999999986E-2</v>
      </c>
      <c r="AR251" s="5">
        <f t="shared" si="46"/>
        <v>253931.17870816428</v>
      </c>
      <c r="AS251" s="5">
        <f t="shared" si="47"/>
        <v>803493.29573698621</v>
      </c>
      <c r="AT251" s="5">
        <f t="shared" si="15"/>
        <v>346068.82129183575</v>
      </c>
      <c r="AU251" s="5">
        <f t="shared" si="16"/>
        <v>1057424.4744451505</v>
      </c>
      <c r="AV251" s="150"/>
      <c r="AW251" s="2">
        <v>246</v>
      </c>
      <c r="AX251" s="118">
        <v>52322</v>
      </c>
      <c r="AY251" s="5">
        <f t="shared" si="48"/>
        <v>343374.23307102954</v>
      </c>
      <c r="AZ251" s="5">
        <f t="shared" si="49"/>
        <v>4195.2870513166654</v>
      </c>
      <c r="BA251" s="5">
        <f t="shared" si="17"/>
        <v>2049.1980946227309</v>
      </c>
      <c r="BB251" s="35">
        <f t="shared" si="18"/>
        <v>7.1613926634926245E-2</v>
      </c>
      <c r="BC251" s="5">
        <f t="shared" si="19"/>
        <v>2146.0889566939345</v>
      </c>
      <c r="BD251" s="35">
        <f t="shared" si="20"/>
        <v>7.4999999999999997E-2</v>
      </c>
      <c r="BE251" s="5">
        <f t="shared" si="50"/>
        <v>258674.96502359322</v>
      </c>
      <c r="BF251" s="5">
        <f t="shared" si="51"/>
        <v>773365.64960030629</v>
      </c>
      <c r="BG251" s="5">
        <f t="shared" si="21"/>
        <v>341325.03497640678</v>
      </c>
      <c r="BH251" s="5">
        <f t="shared" si="22"/>
        <v>1032040.6146238996</v>
      </c>
      <c r="BI251" s="150"/>
      <c r="BJ251" s="2">
        <v>246</v>
      </c>
      <c r="BK251" s="118">
        <v>52322</v>
      </c>
      <c r="BL251" s="5">
        <f t="shared" si="52"/>
        <v>338584.71573700366</v>
      </c>
      <c r="BM251" s="5">
        <f t="shared" si="53"/>
        <v>4093.0576803371496</v>
      </c>
      <c r="BN251" s="5">
        <f t="shared" si="23"/>
        <v>2047.4416894260858</v>
      </c>
      <c r="BO251" s="35">
        <f t="shared" si="24"/>
        <v>7.2564705762434012E-2</v>
      </c>
      <c r="BP251" s="5">
        <f t="shared" si="25"/>
        <v>2045.6159909110638</v>
      </c>
      <c r="BQ251" s="35">
        <f t="shared" si="26"/>
        <v>7.2499999999999995E-2</v>
      </c>
      <c r="BR251" s="5">
        <f t="shared" si="54"/>
        <v>263462.72595242271</v>
      </c>
      <c r="BS251" s="5">
        <f t="shared" si="55"/>
        <v>743429.46341051639</v>
      </c>
      <c r="BT251" s="5">
        <f t="shared" si="27"/>
        <v>336537.27404757758</v>
      </c>
      <c r="BU251" s="5">
        <f t="shared" si="28"/>
        <v>1006892.1893629391</v>
      </c>
      <c r="BV251" s="150"/>
      <c r="BW251" s="2">
        <v>246</v>
      </c>
      <c r="BX251" s="118">
        <v>52322</v>
      </c>
      <c r="BY251" s="5">
        <f t="shared" si="56"/>
        <v>333752.36262970045</v>
      </c>
      <c r="BZ251" s="5">
        <f t="shared" si="57"/>
        <v>3991.8149710750954</v>
      </c>
      <c r="CA251" s="5">
        <f t="shared" si="29"/>
        <v>2044.9261890685093</v>
      </c>
      <c r="CB251" s="35">
        <f t="shared" si="30"/>
        <v>7.3524915525611884E-2</v>
      </c>
      <c r="CC251" s="5">
        <f t="shared" si="31"/>
        <v>1946.8887820065861</v>
      </c>
      <c r="CD251" s="35">
        <f t="shared" si="32"/>
        <v>7.0000000000000007E-2</v>
      </c>
      <c r="CE251" s="5">
        <f t="shared" si="58"/>
        <v>268292.56355936785</v>
      </c>
      <c r="CF251" s="5">
        <f t="shared" si="59"/>
        <v>713693.91932510573</v>
      </c>
      <c r="CG251" s="5">
        <f t="shared" si="33"/>
        <v>331707.43644063192</v>
      </c>
      <c r="CH251" s="5">
        <f t="shared" si="34"/>
        <v>981986.48288447363</v>
      </c>
    </row>
    <row r="252" spans="9:86" ht="14.25" customHeight="1">
      <c r="I252" s="150"/>
      <c r="J252" s="2">
        <v>247</v>
      </c>
      <c r="K252" s="118">
        <v>52352</v>
      </c>
      <c r="L252" s="5">
        <f t="shared" si="35"/>
        <v>355417.42537884298</v>
      </c>
      <c r="M252" s="5">
        <f t="shared" si="0"/>
        <v>4507.5996243055524</v>
      </c>
      <c r="N252" s="5">
        <f t="shared" si="1"/>
        <v>2064.1048248260067</v>
      </c>
      <c r="O252" s="35">
        <f t="shared" si="2"/>
        <v>6.9690612021935272E-2</v>
      </c>
      <c r="P252" s="5">
        <f t="shared" si="3"/>
        <v>2443.4947994795457</v>
      </c>
      <c r="Q252" s="35">
        <f t="shared" si="4"/>
        <v>8.2500000000000018E-2</v>
      </c>
      <c r="R252" s="5">
        <f t="shared" si="36"/>
        <v>246646.67944598224</v>
      </c>
      <c r="S252" s="5">
        <f t="shared" si="37"/>
        <v>866730.42775748973</v>
      </c>
      <c r="T252" s="5">
        <f t="shared" si="38"/>
        <v>353353.32055401697</v>
      </c>
      <c r="U252" s="5">
        <f t="shared" si="39"/>
        <v>1113377.1072034719</v>
      </c>
      <c r="V252" s="150"/>
      <c r="W252" s="2">
        <v>247</v>
      </c>
      <c r="X252" s="118">
        <v>52352</v>
      </c>
      <c r="Y252" s="5">
        <f t="shared" si="40"/>
        <v>350766.84443572111</v>
      </c>
      <c r="Z252" s="5">
        <f t="shared" si="41"/>
        <v>4402.5874432762648</v>
      </c>
      <c r="AA252" s="5">
        <f t="shared" si="5"/>
        <v>2064.1418137047904</v>
      </c>
      <c r="AB252" s="35">
        <f t="shared" si="6"/>
        <v>7.061585824710577E-2</v>
      </c>
      <c r="AC252" s="5">
        <f t="shared" si="7"/>
        <v>2338.4456295714745</v>
      </c>
      <c r="AD252" s="35">
        <f t="shared" si="8"/>
        <v>8.0000000000000016E-2</v>
      </c>
      <c r="AE252" s="5">
        <f t="shared" si="42"/>
        <v>251297.29737798337</v>
      </c>
      <c r="AF252" s="5">
        <f t="shared" si="43"/>
        <v>836141.80111125461</v>
      </c>
      <c r="AG252" s="5">
        <f t="shared" si="9"/>
        <v>348702.70262201631</v>
      </c>
      <c r="AH252" s="5">
        <f t="shared" si="10"/>
        <v>1087439.0984892379</v>
      </c>
      <c r="AI252" s="150"/>
      <c r="AJ252" s="2">
        <v>247</v>
      </c>
      <c r="AK252" s="118">
        <v>52352</v>
      </c>
      <c r="AL252" s="5">
        <f t="shared" si="44"/>
        <v>346068.82129183575</v>
      </c>
      <c r="AM252" s="5">
        <f t="shared" si="45"/>
        <v>4298.4734733542682</v>
      </c>
      <c r="AN252" s="5">
        <f t="shared" si="11"/>
        <v>2063.4456691778291</v>
      </c>
      <c r="AO252" s="35">
        <f t="shared" si="12"/>
        <v>7.1550357925058483E-2</v>
      </c>
      <c r="AP252" s="5">
        <f t="shared" si="13"/>
        <v>2235.0278041764391</v>
      </c>
      <c r="AQ252" s="35">
        <f t="shared" si="14"/>
        <v>7.7499999999999999E-2</v>
      </c>
      <c r="AR252" s="5">
        <f t="shared" si="46"/>
        <v>255994.62437734212</v>
      </c>
      <c r="AS252" s="5">
        <f t="shared" si="47"/>
        <v>805728.32354116265</v>
      </c>
      <c r="AT252" s="5">
        <f t="shared" si="15"/>
        <v>344005.37562265794</v>
      </c>
      <c r="AU252" s="5">
        <f t="shared" si="16"/>
        <v>1061722.9479185047</v>
      </c>
      <c r="AV252" s="150"/>
      <c r="AW252" s="2">
        <v>247</v>
      </c>
      <c r="AX252" s="118">
        <v>52352</v>
      </c>
      <c r="AY252" s="5">
        <f t="shared" si="48"/>
        <v>341325.03497640678</v>
      </c>
      <c r="AZ252" s="5">
        <f t="shared" si="49"/>
        <v>4195.2870513166654</v>
      </c>
      <c r="BA252" s="5">
        <f t="shared" si="17"/>
        <v>2062.0055827141232</v>
      </c>
      <c r="BB252" s="35">
        <f t="shared" si="18"/>
        <v>7.2494146215439037E-2</v>
      </c>
      <c r="BC252" s="5">
        <f t="shared" si="19"/>
        <v>2133.2814686025422</v>
      </c>
      <c r="BD252" s="35">
        <f t="shared" si="20"/>
        <v>7.4999999999999997E-2</v>
      </c>
      <c r="BE252" s="5">
        <f t="shared" si="50"/>
        <v>260736.97060630735</v>
      </c>
      <c r="BF252" s="5">
        <f t="shared" si="51"/>
        <v>775498.93106890889</v>
      </c>
      <c r="BG252" s="5">
        <f t="shared" si="21"/>
        <v>339263.02939369268</v>
      </c>
      <c r="BH252" s="5">
        <f t="shared" si="22"/>
        <v>1036235.9016752163</v>
      </c>
      <c r="BI252" s="150"/>
      <c r="BJ252" s="2">
        <v>247</v>
      </c>
      <c r="BK252" s="118">
        <v>52352</v>
      </c>
      <c r="BL252" s="5">
        <f t="shared" si="52"/>
        <v>336537.27404757758</v>
      </c>
      <c r="BM252" s="5">
        <f t="shared" si="53"/>
        <v>4093.0576803371496</v>
      </c>
      <c r="BN252" s="5">
        <f t="shared" si="23"/>
        <v>2059.8116496330349</v>
      </c>
      <c r="BO252" s="35">
        <f t="shared" si="24"/>
        <v>7.3447257411676709E-2</v>
      </c>
      <c r="BP252" s="5">
        <f t="shared" si="25"/>
        <v>2033.2460307041144</v>
      </c>
      <c r="BQ252" s="35">
        <f t="shared" si="26"/>
        <v>7.2499999999999995E-2</v>
      </c>
      <c r="BR252" s="5">
        <f t="shared" si="54"/>
        <v>265522.53760205576</v>
      </c>
      <c r="BS252" s="5">
        <f t="shared" si="55"/>
        <v>745462.7094412205</v>
      </c>
      <c r="BT252" s="5">
        <f t="shared" si="27"/>
        <v>334477.46239794453</v>
      </c>
      <c r="BU252" s="5">
        <f t="shared" si="28"/>
        <v>1010985.2470432762</v>
      </c>
      <c r="BV252" s="150"/>
      <c r="BW252" s="2">
        <v>247</v>
      </c>
      <c r="BX252" s="118">
        <v>52352</v>
      </c>
      <c r="BY252" s="5">
        <f t="shared" si="56"/>
        <v>331707.43644063192</v>
      </c>
      <c r="BZ252" s="5">
        <f t="shared" si="57"/>
        <v>3991.8149710750954</v>
      </c>
      <c r="CA252" s="5">
        <f t="shared" si="29"/>
        <v>2056.8549251714094</v>
      </c>
      <c r="CB252" s="35">
        <f t="shared" si="30"/>
        <v>7.4409724927811421E-2</v>
      </c>
      <c r="CC252" s="5">
        <f t="shared" si="31"/>
        <v>1934.9600459036863</v>
      </c>
      <c r="CD252" s="35">
        <f t="shared" si="32"/>
        <v>7.0000000000000007E-2</v>
      </c>
      <c r="CE252" s="5">
        <f t="shared" si="58"/>
        <v>270349.41848453926</v>
      </c>
      <c r="CF252" s="5">
        <f t="shared" si="59"/>
        <v>715628.87937100942</v>
      </c>
      <c r="CG252" s="5">
        <f t="shared" si="33"/>
        <v>329650.58151546051</v>
      </c>
      <c r="CH252" s="5">
        <f t="shared" si="34"/>
        <v>985978.29785554868</v>
      </c>
    </row>
    <row r="253" spans="9:86" ht="14.25" customHeight="1">
      <c r="I253" s="150"/>
      <c r="J253" s="2">
        <v>248</v>
      </c>
      <c r="K253" s="118">
        <v>52383</v>
      </c>
      <c r="L253" s="5">
        <f t="shared" si="35"/>
        <v>353353.32055401697</v>
      </c>
      <c r="M253" s="5">
        <f t="shared" si="0"/>
        <v>4507.5996243055524</v>
      </c>
      <c r="N253" s="5">
        <f t="shared" si="1"/>
        <v>2078.2955454966859</v>
      </c>
      <c r="O253" s="35">
        <f t="shared" si="2"/>
        <v>7.0579629779219041E-2</v>
      </c>
      <c r="P253" s="5">
        <f t="shared" si="3"/>
        <v>2429.3040788088665</v>
      </c>
      <c r="Q253" s="35">
        <f t="shared" si="4"/>
        <v>8.249999999999999E-2</v>
      </c>
      <c r="R253" s="5">
        <f t="shared" si="36"/>
        <v>248724.97499147893</v>
      </c>
      <c r="S253" s="5">
        <f t="shared" si="37"/>
        <v>869159.7318362986</v>
      </c>
      <c r="T253" s="5">
        <f t="shared" si="38"/>
        <v>351275.02500852029</v>
      </c>
      <c r="U253" s="5">
        <f t="shared" si="39"/>
        <v>1117884.7068277774</v>
      </c>
      <c r="V253" s="150"/>
      <c r="W253" s="2">
        <v>248</v>
      </c>
      <c r="X253" s="118">
        <v>52383</v>
      </c>
      <c r="Y253" s="5">
        <f t="shared" si="40"/>
        <v>348702.70262201631</v>
      </c>
      <c r="Z253" s="5">
        <f t="shared" si="41"/>
        <v>4402.5874432762648</v>
      </c>
      <c r="AA253" s="5">
        <f t="shared" si="5"/>
        <v>2077.9027591294894</v>
      </c>
      <c r="AB253" s="35">
        <f t="shared" si="6"/>
        <v>7.1507427163770843E-2</v>
      </c>
      <c r="AC253" s="5">
        <f t="shared" si="7"/>
        <v>2324.6846841467755</v>
      </c>
      <c r="AD253" s="35">
        <f t="shared" si="8"/>
        <v>0.08</v>
      </c>
      <c r="AE253" s="5">
        <f t="shared" si="42"/>
        <v>253375.20013711287</v>
      </c>
      <c r="AF253" s="5">
        <f t="shared" si="43"/>
        <v>838466.48579540139</v>
      </c>
      <c r="AG253" s="5">
        <f t="shared" si="9"/>
        <v>346624.79986288684</v>
      </c>
      <c r="AH253" s="5">
        <f t="shared" si="10"/>
        <v>1091841.6859325143</v>
      </c>
      <c r="AI253" s="150"/>
      <c r="AJ253" s="2">
        <v>248</v>
      </c>
      <c r="AK253" s="118">
        <v>52383</v>
      </c>
      <c r="AL253" s="5">
        <f t="shared" si="44"/>
        <v>344005.37562265794</v>
      </c>
      <c r="AM253" s="5">
        <f t="shared" si="45"/>
        <v>4298.4734733542682</v>
      </c>
      <c r="AN253" s="5">
        <f t="shared" si="11"/>
        <v>2076.7720891246022</v>
      </c>
      <c r="AO253" s="35">
        <f t="shared" si="12"/>
        <v>7.2444405917748061E-2</v>
      </c>
      <c r="AP253" s="5">
        <f t="shared" si="13"/>
        <v>2221.701384229666</v>
      </c>
      <c r="AQ253" s="35">
        <f t="shared" si="14"/>
        <v>7.7500000000000013E-2</v>
      </c>
      <c r="AR253" s="5">
        <f t="shared" si="46"/>
        <v>258071.39646646671</v>
      </c>
      <c r="AS253" s="5">
        <f t="shared" si="47"/>
        <v>807950.02492539235</v>
      </c>
      <c r="AT253" s="5">
        <f t="shared" si="15"/>
        <v>341928.60353353334</v>
      </c>
      <c r="AU253" s="5">
        <f t="shared" si="16"/>
        <v>1066021.4213918592</v>
      </c>
      <c r="AV253" s="150"/>
      <c r="AW253" s="2">
        <v>248</v>
      </c>
      <c r="AX253" s="118">
        <v>52383</v>
      </c>
      <c r="AY253" s="5">
        <f t="shared" si="48"/>
        <v>339263.02939369268</v>
      </c>
      <c r="AZ253" s="5">
        <f t="shared" si="49"/>
        <v>4195.2870513166654</v>
      </c>
      <c r="BA253" s="5">
        <f t="shared" si="17"/>
        <v>2074.8931176060864</v>
      </c>
      <c r="BB253" s="35">
        <f t="shared" si="18"/>
        <v>7.3390600372136905E-2</v>
      </c>
      <c r="BC253" s="5">
        <f t="shared" si="19"/>
        <v>2120.3939337105789</v>
      </c>
      <c r="BD253" s="35">
        <f t="shared" si="20"/>
        <v>7.4999999999999997E-2</v>
      </c>
      <c r="BE253" s="5">
        <f t="shared" si="50"/>
        <v>262811.86372391344</v>
      </c>
      <c r="BF253" s="5">
        <f t="shared" si="51"/>
        <v>777619.32500261941</v>
      </c>
      <c r="BG253" s="5">
        <f t="shared" si="21"/>
        <v>337188.13627608662</v>
      </c>
      <c r="BH253" s="5">
        <f t="shared" si="22"/>
        <v>1040431.1887265329</v>
      </c>
      <c r="BI253" s="150"/>
      <c r="BJ253" s="2">
        <v>248</v>
      </c>
      <c r="BK253" s="118">
        <v>52383</v>
      </c>
      <c r="BL253" s="5">
        <f t="shared" si="52"/>
        <v>334477.46239794453</v>
      </c>
      <c r="BM253" s="5">
        <f t="shared" si="53"/>
        <v>4093.0576803371496</v>
      </c>
      <c r="BN253" s="5">
        <f t="shared" si="23"/>
        <v>2072.2563450162347</v>
      </c>
      <c r="BO253" s="35">
        <f t="shared" si="24"/>
        <v>7.4346044011208201E-2</v>
      </c>
      <c r="BP253" s="5">
        <f t="shared" si="25"/>
        <v>2020.8013353209149</v>
      </c>
      <c r="BQ253" s="35">
        <f t="shared" si="26"/>
        <v>7.2499999999999995E-2</v>
      </c>
      <c r="BR253" s="5">
        <f t="shared" si="54"/>
        <v>267594.793947072</v>
      </c>
      <c r="BS253" s="5">
        <f t="shared" si="55"/>
        <v>747483.51077654143</v>
      </c>
      <c r="BT253" s="5">
        <f t="shared" si="27"/>
        <v>332405.20605292829</v>
      </c>
      <c r="BU253" s="5">
        <f t="shared" si="28"/>
        <v>1015078.3047236134</v>
      </c>
      <c r="BV253" s="150"/>
      <c r="BW253" s="2">
        <v>248</v>
      </c>
      <c r="BX253" s="118">
        <v>52383</v>
      </c>
      <c r="BY253" s="5">
        <f t="shared" si="56"/>
        <v>329650.58151546051</v>
      </c>
      <c r="BZ253" s="5">
        <f t="shared" si="57"/>
        <v>3991.8149710750954</v>
      </c>
      <c r="CA253" s="5">
        <f t="shared" si="29"/>
        <v>2068.8532455682425</v>
      </c>
      <c r="CB253" s="35">
        <f t="shared" si="30"/>
        <v>7.5310769459857804E-2</v>
      </c>
      <c r="CC253" s="5">
        <f t="shared" si="31"/>
        <v>1922.9617255068531</v>
      </c>
      <c r="CD253" s="35">
        <f t="shared" si="32"/>
        <v>7.0000000000000007E-2</v>
      </c>
      <c r="CE253" s="5">
        <f t="shared" si="58"/>
        <v>272418.27173010749</v>
      </c>
      <c r="CF253" s="5">
        <f t="shared" si="59"/>
        <v>717551.84109651623</v>
      </c>
      <c r="CG253" s="5">
        <f t="shared" si="33"/>
        <v>327581.72826989228</v>
      </c>
      <c r="CH253" s="5">
        <f t="shared" si="34"/>
        <v>989970.11282662372</v>
      </c>
    </row>
    <row r="254" spans="9:86" ht="14.25" customHeight="1">
      <c r="I254" s="150"/>
      <c r="J254" s="2">
        <v>249</v>
      </c>
      <c r="K254" s="118">
        <v>52413</v>
      </c>
      <c r="L254" s="5">
        <f t="shared" si="35"/>
        <v>351275.02500852029</v>
      </c>
      <c r="M254" s="5">
        <f t="shared" si="0"/>
        <v>4507.5996243055524</v>
      </c>
      <c r="N254" s="5">
        <f t="shared" si="1"/>
        <v>2092.5838273719755</v>
      </c>
      <c r="O254" s="35">
        <f t="shared" si="2"/>
        <v>7.148531532480748E-2</v>
      </c>
      <c r="P254" s="5">
        <f t="shared" si="3"/>
        <v>2415.0157969335769</v>
      </c>
      <c r="Q254" s="35">
        <f t="shared" si="4"/>
        <v>8.2500000000000004E-2</v>
      </c>
      <c r="R254" s="5">
        <f t="shared" si="36"/>
        <v>250817.5588188509</v>
      </c>
      <c r="S254" s="5">
        <f t="shared" si="37"/>
        <v>871574.74763323215</v>
      </c>
      <c r="T254" s="5">
        <f t="shared" si="38"/>
        <v>349182.44118114829</v>
      </c>
      <c r="U254" s="5">
        <f t="shared" si="39"/>
        <v>1122392.3064520829</v>
      </c>
      <c r="V254" s="150"/>
      <c r="W254" s="2">
        <v>249</v>
      </c>
      <c r="X254" s="118">
        <v>52413</v>
      </c>
      <c r="Y254" s="5">
        <f t="shared" si="40"/>
        <v>346624.79986288684</v>
      </c>
      <c r="Z254" s="5">
        <f t="shared" si="41"/>
        <v>4402.5874432762648</v>
      </c>
      <c r="AA254" s="5">
        <f t="shared" si="5"/>
        <v>2091.7554441903526</v>
      </c>
      <c r="AB254" s="35">
        <f t="shared" si="6"/>
        <v>7.2415664834753229E-2</v>
      </c>
      <c r="AC254" s="5">
        <f t="shared" si="7"/>
        <v>2310.8319990859122</v>
      </c>
      <c r="AD254" s="35">
        <f t="shared" si="8"/>
        <v>7.9999999999999988E-2</v>
      </c>
      <c r="AE254" s="5">
        <f t="shared" si="42"/>
        <v>255466.95558130322</v>
      </c>
      <c r="AF254" s="5">
        <f t="shared" si="43"/>
        <v>840777.31779448735</v>
      </c>
      <c r="AG254" s="5">
        <f t="shared" si="9"/>
        <v>344533.04441869649</v>
      </c>
      <c r="AH254" s="5">
        <f t="shared" si="10"/>
        <v>1096244.2733757906</v>
      </c>
      <c r="AI254" s="150"/>
      <c r="AJ254" s="2">
        <v>249</v>
      </c>
      <c r="AK254" s="118">
        <v>52413</v>
      </c>
      <c r="AL254" s="5">
        <f t="shared" si="44"/>
        <v>341928.60353353334</v>
      </c>
      <c r="AM254" s="5">
        <f t="shared" si="45"/>
        <v>4298.4734733542682</v>
      </c>
      <c r="AN254" s="5">
        <f t="shared" si="11"/>
        <v>2090.1845755335321</v>
      </c>
      <c r="AO254" s="35">
        <f t="shared" si="12"/>
        <v>7.3355123400615244E-2</v>
      </c>
      <c r="AP254" s="5">
        <f t="shared" si="13"/>
        <v>2208.2888978207361</v>
      </c>
      <c r="AQ254" s="35">
        <f t="shared" si="14"/>
        <v>7.7499999999999999E-2</v>
      </c>
      <c r="AR254" s="5">
        <f t="shared" si="46"/>
        <v>260161.58104200024</v>
      </c>
      <c r="AS254" s="5">
        <f t="shared" si="47"/>
        <v>810158.3138232131</v>
      </c>
      <c r="AT254" s="5">
        <f t="shared" si="15"/>
        <v>339838.41895799979</v>
      </c>
      <c r="AU254" s="5">
        <f t="shared" si="16"/>
        <v>1070319.8948652134</v>
      </c>
      <c r="AV254" s="150"/>
      <c r="AW254" s="2">
        <v>249</v>
      </c>
      <c r="AX254" s="118">
        <v>52413</v>
      </c>
      <c r="AY254" s="5">
        <f t="shared" si="48"/>
        <v>337188.13627608662</v>
      </c>
      <c r="AZ254" s="5">
        <f t="shared" si="49"/>
        <v>4195.2870513166654</v>
      </c>
      <c r="BA254" s="5">
        <f t="shared" si="17"/>
        <v>2087.8611995911242</v>
      </c>
      <c r="BB254" s="35">
        <f t="shared" si="18"/>
        <v>7.4303724537269092E-2</v>
      </c>
      <c r="BC254" s="5">
        <f t="shared" si="19"/>
        <v>2107.4258517255412</v>
      </c>
      <c r="BD254" s="35">
        <f t="shared" si="20"/>
        <v>7.4999999999999997E-2</v>
      </c>
      <c r="BE254" s="5">
        <f t="shared" si="50"/>
        <v>264899.72492350457</v>
      </c>
      <c r="BF254" s="5">
        <f t="shared" si="51"/>
        <v>779726.75085434492</v>
      </c>
      <c r="BG254" s="5">
        <f t="shared" si="21"/>
        <v>335100.27507649548</v>
      </c>
      <c r="BH254" s="5">
        <f t="shared" si="22"/>
        <v>1044626.4757778496</v>
      </c>
      <c r="BI254" s="150"/>
      <c r="BJ254" s="2">
        <v>249</v>
      </c>
      <c r="BK254" s="118">
        <v>52413</v>
      </c>
      <c r="BL254" s="5">
        <f t="shared" si="52"/>
        <v>332405.20605292829</v>
      </c>
      <c r="BM254" s="5">
        <f t="shared" si="53"/>
        <v>4093.0576803371496</v>
      </c>
      <c r="BN254" s="5">
        <f t="shared" si="23"/>
        <v>2084.7762271007077</v>
      </c>
      <c r="BO254" s="35">
        <f t="shared" si="24"/>
        <v>7.5261500932163591E-2</v>
      </c>
      <c r="BP254" s="5">
        <f t="shared" si="25"/>
        <v>2008.2814532364416</v>
      </c>
      <c r="BQ254" s="35">
        <f t="shared" si="26"/>
        <v>7.2499999999999995E-2</v>
      </c>
      <c r="BR254" s="5">
        <f t="shared" si="54"/>
        <v>269679.5701741727</v>
      </c>
      <c r="BS254" s="5">
        <f t="shared" si="55"/>
        <v>749491.7922297779</v>
      </c>
      <c r="BT254" s="5">
        <f t="shared" si="27"/>
        <v>330320.4298258276</v>
      </c>
      <c r="BU254" s="5">
        <f t="shared" si="28"/>
        <v>1019171.3624039507</v>
      </c>
      <c r="BV254" s="150"/>
      <c r="BW254" s="2">
        <v>249</v>
      </c>
      <c r="BX254" s="118">
        <v>52413</v>
      </c>
      <c r="BY254" s="5">
        <f t="shared" si="56"/>
        <v>327581.72826989228</v>
      </c>
      <c r="BZ254" s="5">
        <f t="shared" si="57"/>
        <v>3991.8149710750954</v>
      </c>
      <c r="CA254" s="5">
        <f t="shared" si="29"/>
        <v>2080.9215561673905</v>
      </c>
      <c r="CB254" s="35">
        <f t="shared" si="30"/>
        <v>7.6228484433158633E-2</v>
      </c>
      <c r="CC254" s="5">
        <f t="shared" si="31"/>
        <v>1910.8934149077049</v>
      </c>
      <c r="CD254" s="35">
        <f t="shared" si="32"/>
        <v>7.0000000000000007E-2</v>
      </c>
      <c r="CE254" s="5">
        <f t="shared" si="58"/>
        <v>274499.19328627485</v>
      </c>
      <c r="CF254" s="5">
        <f t="shared" si="59"/>
        <v>719462.73451142397</v>
      </c>
      <c r="CG254" s="5">
        <f t="shared" si="33"/>
        <v>325500.80671372492</v>
      </c>
      <c r="CH254" s="5">
        <f t="shared" si="34"/>
        <v>993961.92779769888</v>
      </c>
    </row>
    <row r="255" spans="9:86" ht="14.25" customHeight="1">
      <c r="I255" s="150"/>
      <c r="J255" s="2">
        <v>250</v>
      </c>
      <c r="K255" s="118">
        <v>52444</v>
      </c>
      <c r="L255" s="5">
        <f t="shared" si="35"/>
        <v>349182.44118114829</v>
      </c>
      <c r="M255" s="5">
        <f t="shared" si="0"/>
        <v>4507.5996243055524</v>
      </c>
      <c r="N255" s="5">
        <f t="shared" si="1"/>
        <v>2106.9703411851578</v>
      </c>
      <c r="O255" s="35">
        <f t="shared" si="2"/>
        <v>7.2408119975039889E-2</v>
      </c>
      <c r="P255" s="5">
        <f t="shared" si="3"/>
        <v>2400.6292831203946</v>
      </c>
      <c r="Q255" s="35">
        <f t="shared" si="4"/>
        <v>8.2500000000000004E-2</v>
      </c>
      <c r="R255" s="5">
        <f t="shared" si="36"/>
        <v>252924.52916003607</v>
      </c>
      <c r="S255" s="5">
        <f t="shared" si="37"/>
        <v>873975.37691635254</v>
      </c>
      <c r="T255" s="5">
        <f t="shared" si="38"/>
        <v>347075.47083996312</v>
      </c>
      <c r="U255" s="5">
        <f t="shared" si="39"/>
        <v>1126899.9060763887</v>
      </c>
      <c r="V255" s="150"/>
      <c r="W255" s="2">
        <v>250</v>
      </c>
      <c r="X255" s="118">
        <v>52444</v>
      </c>
      <c r="Y255" s="5">
        <f t="shared" si="40"/>
        <v>344533.04441869649</v>
      </c>
      <c r="Z255" s="5">
        <f t="shared" si="41"/>
        <v>4402.5874432762648</v>
      </c>
      <c r="AA255" s="5">
        <f t="shared" si="5"/>
        <v>2105.7004804849548</v>
      </c>
      <c r="AB255" s="35">
        <f t="shared" si="6"/>
        <v>7.3341022509039316E-2</v>
      </c>
      <c r="AC255" s="5">
        <f t="shared" si="7"/>
        <v>2296.88696279131</v>
      </c>
      <c r="AD255" s="35">
        <f t="shared" si="8"/>
        <v>0.08</v>
      </c>
      <c r="AE255" s="5">
        <f t="shared" si="42"/>
        <v>257572.65606178818</v>
      </c>
      <c r="AF255" s="5">
        <f t="shared" si="43"/>
        <v>843074.20475727867</v>
      </c>
      <c r="AG255" s="5">
        <f t="shared" si="9"/>
        <v>342427.34393821156</v>
      </c>
      <c r="AH255" s="5">
        <f t="shared" si="10"/>
        <v>1100646.8608190669</v>
      </c>
      <c r="AI255" s="150"/>
      <c r="AJ255" s="2">
        <v>250</v>
      </c>
      <c r="AK255" s="118">
        <v>52444</v>
      </c>
      <c r="AL255" s="5">
        <f t="shared" si="44"/>
        <v>339838.41895799979</v>
      </c>
      <c r="AM255" s="5">
        <f t="shared" si="45"/>
        <v>4298.4734733542682</v>
      </c>
      <c r="AN255" s="5">
        <f t="shared" si="11"/>
        <v>2103.6836842505195</v>
      </c>
      <c r="AO255" s="35">
        <f t="shared" si="12"/>
        <v>7.428296155687486E-2</v>
      </c>
      <c r="AP255" s="5">
        <f t="shared" si="13"/>
        <v>2194.7897891037487</v>
      </c>
      <c r="AQ255" s="35">
        <f t="shared" si="14"/>
        <v>7.7499999999999999E-2</v>
      </c>
      <c r="AR255" s="5">
        <f t="shared" si="46"/>
        <v>262265.26472625078</v>
      </c>
      <c r="AS255" s="5">
        <f t="shared" si="47"/>
        <v>812353.10361231689</v>
      </c>
      <c r="AT255" s="5">
        <f t="shared" si="15"/>
        <v>337734.73527374928</v>
      </c>
      <c r="AU255" s="5">
        <f t="shared" si="16"/>
        <v>1074618.3683385677</v>
      </c>
      <c r="AV255" s="150"/>
      <c r="AW255" s="2">
        <v>250</v>
      </c>
      <c r="AX255" s="118">
        <v>52444</v>
      </c>
      <c r="AY255" s="5">
        <f t="shared" si="48"/>
        <v>335100.27507649548</v>
      </c>
      <c r="AZ255" s="5">
        <f t="shared" si="49"/>
        <v>4195.2870513166654</v>
      </c>
      <c r="BA255" s="5">
        <f t="shared" si="17"/>
        <v>2100.9103320885688</v>
      </c>
      <c r="BB255" s="35">
        <f t="shared" si="18"/>
        <v>7.5233969829800254E-2</v>
      </c>
      <c r="BC255" s="5">
        <f t="shared" si="19"/>
        <v>2094.3767192280966</v>
      </c>
      <c r="BD255" s="35">
        <f t="shared" si="20"/>
        <v>7.4999999999999997E-2</v>
      </c>
      <c r="BE255" s="5">
        <f t="shared" si="50"/>
        <v>267000.63525559317</v>
      </c>
      <c r="BF255" s="5">
        <f t="shared" si="51"/>
        <v>781821.12757357303</v>
      </c>
      <c r="BG255" s="5">
        <f t="shared" si="21"/>
        <v>332999.36474440689</v>
      </c>
      <c r="BH255" s="5">
        <f t="shared" si="22"/>
        <v>1048821.7628291661</v>
      </c>
      <c r="BI255" s="150"/>
      <c r="BJ255" s="2">
        <v>250</v>
      </c>
      <c r="BK255" s="118">
        <v>52444</v>
      </c>
      <c r="BL255" s="5">
        <f t="shared" si="52"/>
        <v>330320.4298258276</v>
      </c>
      <c r="BM255" s="5">
        <f t="shared" si="53"/>
        <v>4093.0576803371496</v>
      </c>
      <c r="BN255" s="5">
        <f t="shared" si="23"/>
        <v>2097.3717501394412</v>
      </c>
      <c r="BO255" s="35">
        <f t="shared" si="24"/>
        <v>7.6194079230716069E-2</v>
      </c>
      <c r="BP255" s="5">
        <f t="shared" si="25"/>
        <v>1995.6859301977083</v>
      </c>
      <c r="BQ255" s="35">
        <f t="shared" si="26"/>
        <v>7.2499999999999995E-2</v>
      </c>
      <c r="BR255" s="5">
        <f t="shared" si="54"/>
        <v>271776.94192431215</v>
      </c>
      <c r="BS255" s="5">
        <f t="shared" si="55"/>
        <v>751487.47815997561</v>
      </c>
      <c r="BT255" s="5">
        <f t="shared" si="27"/>
        <v>328223.05807568814</v>
      </c>
      <c r="BU255" s="5">
        <f t="shared" si="28"/>
        <v>1023264.4200842878</v>
      </c>
      <c r="BV255" s="150"/>
      <c r="BW255" s="2">
        <v>250</v>
      </c>
      <c r="BX255" s="118">
        <v>52444</v>
      </c>
      <c r="BY255" s="5">
        <f t="shared" si="56"/>
        <v>325500.80671372492</v>
      </c>
      <c r="BZ255" s="5">
        <f t="shared" si="57"/>
        <v>3991.8149710750954</v>
      </c>
      <c r="CA255" s="5">
        <f t="shared" si="29"/>
        <v>2093.0602652450334</v>
      </c>
      <c r="CB255" s="35">
        <f t="shared" si="30"/>
        <v>7.7163320842489752E-2</v>
      </c>
      <c r="CC255" s="5">
        <f t="shared" si="31"/>
        <v>1898.754705830062</v>
      </c>
      <c r="CD255" s="35">
        <f t="shared" si="32"/>
        <v>7.0000000000000007E-2</v>
      </c>
      <c r="CE255" s="5">
        <f t="shared" si="58"/>
        <v>276592.25355151988</v>
      </c>
      <c r="CF255" s="5">
        <f t="shared" si="59"/>
        <v>721361.48921725398</v>
      </c>
      <c r="CG255" s="5">
        <f t="shared" si="33"/>
        <v>323407.74644847988</v>
      </c>
      <c r="CH255" s="5">
        <f t="shared" si="34"/>
        <v>997953.74276877381</v>
      </c>
    </row>
    <row r="256" spans="9:86" ht="14.25" customHeight="1">
      <c r="I256" s="150"/>
      <c r="J256" s="2">
        <v>251</v>
      </c>
      <c r="K256" s="118">
        <v>52475</v>
      </c>
      <c r="L256" s="5">
        <f t="shared" si="35"/>
        <v>347075.47083996312</v>
      </c>
      <c r="M256" s="5">
        <f t="shared" si="0"/>
        <v>4507.5996243055524</v>
      </c>
      <c r="N256" s="5">
        <f t="shared" si="1"/>
        <v>2121.4557622808061</v>
      </c>
      <c r="O256" s="35">
        <f t="shared" si="2"/>
        <v>7.3348511451297976E-2</v>
      </c>
      <c r="P256" s="5">
        <f t="shared" si="3"/>
        <v>2386.1438620247463</v>
      </c>
      <c r="Q256" s="35">
        <f t="shared" si="4"/>
        <v>8.2500000000000004E-2</v>
      </c>
      <c r="R256" s="5">
        <f t="shared" si="36"/>
        <v>255045.98492231686</v>
      </c>
      <c r="S256" s="5">
        <f t="shared" si="37"/>
        <v>876361.52077837731</v>
      </c>
      <c r="T256" s="5">
        <f t="shared" si="38"/>
        <v>344954.01507768233</v>
      </c>
      <c r="U256" s="5">
        <f t="shared" si="39"/>
        <v>1131407.5057006942</v>
      </c>
      <c r="V256" s="150"/>
      <c r="W256" s="2">
        <v>251</v>
      </c>
      <c r="X256" s="118">
        <v>52475</v>
      </c>
      <c r="Y256" s="5">
        <f t="shared" si="40"/>
        <v>342427.34393821156</v>
      </c>
      <c r="Z256" s="5">
        <f t="shared" si="41"/>
        <v>4402.5874432762648</v>
      </c>
      <c r="AA256" s="5">
        <f t="shared" si="5"/>
        <v>2119.7384836881874</v>
      </c>
      <c r="AB256" s="35">
        <f t="shared" si="6"/>
        <v>7.4283967838877196E-2</v>
      </c>
      <c r="AC256" s="5">
        <f t="shared" si="7"/>
        <v>2282.8489595880774</v>
      </c>
      <c r="AD256" s="35">
        <f t="shared" si="8"/>
        <v>8.0000000000000016E-2</v>
      </c>
      <c r="AE256" s="5">
        <f t="shared" si="42"/>
        <v>259692.39454547636</v>
      </c>
      <c r="AF256" s="5">
        <f t="shared" si="43"/>
        <v>845357.05371686677</v>
      </c>
      <c r="AG256" s="5">
        <f t="shared" si="9"/>
        <v>340307.60545452335</v>
      </c>
      <c r="AH256" s="5">
        <f t="shared" si="10"/>
        <v>1105049.4482623432</v>
      </c>
      <c r="AI256" s="150"/>
      <c r="AJ256" s="2">
        <v>251</v>
      </c>
      <c r="AK256" s="118">
        <v>52475</v>
      </c>
      <c r="AL256" s="5">
        <f t="shared" si="44"/>
        <v>337734.73527374928</v>
      </c>
      <c r="AM256" s="5">
        <f t="shared" si="45"/>
        <v>4298.4734733542682</v>
      </c>
      <c r="AN256" s="5">
        <f t="shared" si="11"/>
        <v>2117.2699747113043</v>
      </c>
      <c r="AO256" s="35">
        <f t="shared" si="12"/>
        <v>7.5228387971234087E-2</v>
      </c>
      <c r="AP256" s="5">
        <f t="shared" si="13"/>
        <v>2181.203498642964</v>
      </c>
      <c r="AQ256" s="35">
        <f t="shared" si="14"/>
        <v>7.7499999999999999E-2</v>
      </c>
      <c r="AR256" s="5">
        <f t="shared" si="46"/>
        <v>264382.53470096207</v>
      </c>
      <c r="AS256" s="5">
        <f t="shared" si="47"/>
        <v>814534.3071109599</v>
      </c>
      <c r="AT256" s="5">
        <f t="shared" si="15"/>
        <v>335617.46529903798</v>
      </c>
      <c r="AU256" s="5">
        <f t="shared" si="16"/>
        <v>1078916.8418119219</v>
      </c>
      <c r="AV256" s="150"/>
      <c r="AW256" s="2">
        <v>251</v>
      </c>
      <c r="AX256" s="118">
        <v>52475</v>
      </c>
      <c r="AY256" s="5">
        <f t="shared" si="48"/>
        <v>332999.36474440689</v>
      </c>
      <c r="AZ256" s="5">
        <f t="shared" si="49"/>
        <v>4195.2870513166654</v>
      </c>
      <c r="BA256" s="5">
        <f t="shared" si="17"/>
        <v>2114.0410216641226</v>
      </c>
      <c r="BB256" s="35">
        <f t="shared" si="18"/>
        <v>7.6181803768427647E-2</v>
      </c>
      <c r="BC256" s="5">
        <f t="shared" si="19"/>
        <v>2081.2460296525428</v>
      </c>
      <c r="BD256" s="35">
        <f t="shared" si="20"/>
        <v>7.4999999999999997E-2</v>
      </c>
      <c r="BE256" s="5">
        <f t="shared" si="50"/>
        <v>269114.67627725727</v>
      </c>
      <c r="BF256" s="5">
        <f t="shared" si="51"/>
        <v>783902.37360322557</v>
      </c>
      <c r="BG256" s="5">
        <f t="shared" si="21"/>
        <v>330885.32372274279</v>
      </c>
      <c r="BH256" s="5">
        <f t="shared" si="22"/>
        <v>1053017.0498804827</v>
      </c>
      <c r="BI256" s="150"/>
      <c r="BJ256" s="2">
        <v>251</v>
      </c>
      <c r="BK256" s="118">
        <v>52475</v>
      </c>
      <c r="BL256" s="5">
        <f t="shared" si="52"/>
        <v>328223.05807568814</v>
      </c>
      <c r="BM256" s="5">
        <f t="shared" si="53"/>
        <v>4093.0576803371496</v>
      </c>
      <c r="BN256" s="5">
        <f t="shared" si="23"/>
        <v>2110.0433711298674</v>
      </c>
      <c r="BO256" s="35">
        <f t="shared" si="24"/>
        <v>7.7144246361020449E-2</v>
      </c>
      <c r="BP256" s="5">
        <f t="shared" si="25"/>
        <v>1983.0143092072824</v>
      </c>
      <c r="BQ256" s="35">
        <f t="shared" si="26"/>
        <v>7.2499999999999995E-2</v>
      </c>
      <c r="BR256" s="5">
        <f t="shared" si="54"/>
        <v>273886.98529544199</v>
      </c>
      <c r="BS256" s="5">
        <f t="shared" si="55"/>
        <v>753470.49246918294</v>
      </c>
      <c r="BT256" s="5">
        <f t="shared" si="27"/>
        <v>326113.0147045583</v>
      </c>
      <c r="BU256" s="5">
        <f t="shared" si="28"/>
        <v>1027357.4777646249</v>
      </c>
      <c r="BV256" s="150"/>
      <c r="BW256" s="2">
        <v>251</v>
      </c>
      <c r="BX256" s="118">
        <v>52475</v>
      </c>
      <c r="BY256" s="5">
        <f t="shared" si="56"/>
        <v>323407.74644847988</v>
      </c>
      <c r="BZ256" s="5">
        <f t="shared" si="57"/>
        <v>3991.8149710750954</v>
      </c>
      <c r="CA256" s="5">
        <f t="shared" si="29"/>
        <v>2105.2697834589626</v>
      </c>
      <c r="CB256" s="35">
        <f t="shared" si="30"/>
        <v>7.8115746078865442E-2</v>
      </c>
      <c r="CC256" s="5">
        <f t="shared" si="31"/>
        <v>1886.5451876161328</v>
      </c>
      <c r="CD256" s="35">
        <f t="shared" si="32"/>
        <v>7.0000000000000007E-2</v>
      </c>
      <c r="CE256" s="5">
        <f t="shared" si="58"/>
        <v>278697.52333497885</v>
      </c>
      <c r="CF256" s="5">
        <f t="shared" si="59"/>
        <v>723248.03440487012</v>
      </c>
      <c r="CG256" s="5">
        <f t="shared" si="33"/>
        <v>321302.47666502092</v>
      </c>
      <c r="CH256" s="5">
        <f t="shared" si="34"/>
        <v>1001945.557739849</v>
      </c>
    </row>
    <row r="257" spans="9:86" ht="14.25" customHeight="1">
      <c r="I257" s="150"/>
      <c r="J257" s="2">
        <v>252</v>
      </c>
      <c r="K257" s="118">
        <v>52505</v>
      </c>
      <c r="L257" s="5">
        <f t="shared" si="35"/>
        <v>344954.01507768233</v>
      </c>
      <c r="M257" s="5">
        <f t="shared" si="0"/>
        <v>4507.5996243055524</v>
      </c>
      <c r="N257" s="5">
        <f t="shared" si="1"/>
        <v>2136.0407706464862</v>
      </c>
      <c r="O257" s="35">
        <f t="shared" si="2"/>
        <v>7.4306974632504269E-2</v>
      </c>
      <c r="P257" s="5">
        <f t="shared" si="3"/>
        <v>2371.5588536590662</v>
      </c>
      <c r="Q257" s="35">
        <f t="shared" si="4"/>
        <v>8.2500000000000018E-2</v>
      </c>
      <c r="R257" s="5">
        <f t="shared" si="36"/>
        <v>257182.02569296333</v>
      </c>
      <c r="S257" s="5">
        <f t="shared" si="37"/>
        <v>878733.07963203639</v>
      </c>
      <c r="T257" s="5">
        <f t="shared" si="38"/>
        <v>342817.97430703585</v>
      </c>
      <c r="U257" s="5">
        <f t="shared" si="39"/>
        <v>1135915.1053249997</v>
      </c>
      <c r="V257" s="150"/>
      <c r="W257" s="2">
        <v>252</v>
      </c>
      <c r="X257" s="118">
        <v>52505</v>
      </c>
      <c r="Y257" s="5">
        <f t="shared" si="40"/>
        <v>340307.60545452335</v>
      </c>
      <c r="Z257" s="5">
        <f t="shared" si="41"/>
        <v>4402.5874432762648</v>
      </c>
      <c r="AA257" s="5">
        <f t="shared" si="5"/>
        <v>2133.8700735794423</v>
      </c>
      <c r="AB257" s="35">
        <f t="shared" si="6"/>
        <v>7.5244985632197975E-2</v>
      </c>
      <c r="AC257" s="5">
        <f t="shared" si="7"/>
        <v>2268.7173696968225</v>
      </c>
      <c r="AD257" s="35">
        <f t="shared" si="8"/>
        <v>0.08</v>
      </c>
      <c r="AE257" s="5">
        <f t="shared" si="42"/>
        <v>261826.26461905582</v>
      </c>
      <c r="AF257" s="5">
        <f t="shared" si="43"/>
        <v>847625.77108656359</v>
      </c>
      <c r="AG257" s="5">
        <f t="shared" si="9"/>
        <v>338173.73538094392</v>
      </c>
      <c r="AH257" s="5">
        <f t="shared" si="10"/>
        <v>1109452.0357056195</v>
      </c>
      <c r="AI257" s="150"/>
      <c r="AJ257" s="2">
        <v>252</v>
      </c>
      <c r="AK257" s="118">
        <v>52505</v>
      </c>
      <c r="AL257" s="5">
        <f t="shared" si="44"/>
        <v>335617.46529903798</v>
      </c>
      <c r="AM257" s="5">
        <f t="shared" si="45"/>
        <v>4298.4734733542682</v>
      </c>
      <c r="AN257" s="5">
        <f t="shared" si="11"/>
        <v>2130.9440099646481</v>
      </c>
      <c r="AO257" s="35">
        <f t="shared" si="12"/>
        <v>7.6191887382235923E-2</v>
      </c>
      <c r="AP257" s="5">
        <f t="shared" si="13"/>
        <v>2167.5294633896201</v>
      </c>
      <c r="AQ257" s="35">
        <f t="shared" si="14"/>
        <v>7.7499999999999986E-2</v>
      </c>
      <c r="AR257" s="5">
        <f t="shared" si="46"/>
        <v>266513.47871092672</v>
      </c>
      <c r="AS257" s="5">
        <f t="shared" si="47"/>
        <v>816701.83657434955</v>
      </c>
      <c r="AT257" s="5">
        <f t="shared" si="15"/>
        <v>333486.52128907334</v>
      </c>
      <c r="AU257" s="5">
        <f t="shared" si="16"/>
        <v>1083215.3152852762</v>
      </c>
      <c r="AV257" s="150"/>
      <c r="AW257" s="2">
        <v>252</v>
      </c>
      <c r="AX257" s="118">
        <v>52505</v>
      </c>
      <c r="AY257" s="5">
        <f t="shared" si="48"/>
        <v>330885.32372274279</v>
      </c>
      <c r="AZ257" s="5">
        <f t="shared" si="49"/>
        <v>4195.2870513166654</v>
      </c>
      <c r="BA257" s="5">
        <f t="shared" si="17"/>
        <v>2127.2537780495231</v>
      </c>
      <c r="BB257" s="35">
        <f t="shared" si="18"/>
        <v>7.7147711023847154E-2</v>
      </c>
      <c r="BC257" s="5">
        <f t="shared" si="19"/>
        <v>2068.0332732671422</v>
      </c>
      <c r="BD257" s="35">
        <f t="shared" si="20"/>
        <v>7.4999999999999997E-2</v>
      </c>
      <c r="BE257" s="5">
        <f t="shared" si="50"/>
        <v>271241.93005530682</v>
      </c>
      <c r="BF257" s="5">
        <f t="shared" si="51"/>
        <v>785970.40687649266</v>
      </c>
      <c r="BG257" s="5">
        <f t="shared" si="21"/>
        <v>328758.06994469324</v>
      </c>
      <c r="BH257" s="5">
        <f t="shared" si="22"/>
        <v>1057212.3369317995</v>
      </c>
      <c r="BI257" s="150"/>
      <c r="BJ257" s="2">
        <v>252</v>
      </c>
      <c r="BK257" s="118">
        <v>52505</v>
      </c>
      <c r="BL257" s="5">
        <f t="shared" si="52"/>
        <v>326113.0147045583</v>
      </c>
      <c r="BM257" s="5">
        <f t="shared" si="53"/>
        <v>4093.0576803371496</v>
      </c>
      <c r="BN257" s="5">
        <f t="shared" si="23"/>
        <v>2122.7915498304433</v>
      </c>
      <c r="BO257" s="35">
        <f t="shared" si="24"/>
        <v>7.8112486927401553E-2</v>
      </c>
      <c r="BP257" s="5">
        <f t="shared" si="25"/>
        <v>1970.2661305067063</v>
      </c>
      <c r="BQ257" s="35">
        <f t="shared" si="26"/>
        <v>7.2499999999999995E-2</v>
      </c>
      <c r="BR257" s="5">
        <f t="shared" si="54"/>
        <v>276009.77684527246</v>
      </c>
      <c r="BS257" s="5">
        <f t="shared" si="55"/>
        <v>755440.7585996897</v>
      </c>
      <c r="BT257" s="5">
        <f t="shared" si="27"/>
        <v>323990.22315472784</v>
      </c>
      <c r="BU257" s="5">
        <f t="shared" si="28"/>
        <v>1031450.5354449621</v>
      </c>
      <c r="BV257" s="150"/>
      <c r="BW257" s="2">
        <v>252</v>
      </c>
      <c r="BX257" s="118">
        <v>52505</v>
      </c>
      <c r="BY257" s="5">
        <f t="shared" si="56"/>
        <v>321302.47666502092</v>
      </c>
      <c r="BZ257" s="5">
        <f t="shared" si="57"/>
        <v>3991.8149710750954</v>
      </c>
      <c r="CA257" s="5">
        <f t="shared" si="29"/>
        <v>2117.5505238624733</v>
      </c>
      <c r="CB257" s="35">
        <f t="shared" si="30"/>
        <v>7.9086244681649043E-2</v>
      </c>
      <c r="CC257" s="5">
        <f t="shared" si="31"/>
        <v>1874.2644472126221</v>
      </c>
      <c r="CD257" s="35">
        <f t="shared" si="32"/>
        <v>7.0000000000000007E-2</v>
      </c>
      <c r="CE257" s="5">
        <f t="shared" si="58"/>
        <v>280815.07385884132</v>
      </c>
      <c r="CF257" s="5">
        <f t="shared" si="59"/>
        <v>725122.29885208269</v>
      </c>
      <c r="CG257" s="5">
        <f t="shared" si="33"/>
        <v>319184.92614115844</v>
      </c>
      <c r="CH257" s="5">
        <f t="shared" si="34"/>
        <v>1005937.372710924</v>
      </c>
    </row>
    <row r="258" spans="9:86" ht="14.25" customHeight="1">
      <c r="I258" s="150"/>
      <c r="J258" s="2">
        <v>253</v>
      </c>
      <c r="K258" s="118">
        <v>52536</v>
      </c>
      <c r="L258" s="5">
        <f t="shared" si="35"/>
        <v>342817.97430703585</v>
      </c>
      <c r="M258" s="5">
        <f t="shared" si="0"/>
        <v>4507.5996243055524</v>
      </c>
      <c r="N258" s="5">
        <f t="shared" si="1"/>
        <v>2150.726050944681</v>
      </c>
      <c r="O258" s="35">
        <f t="shared" si="2"/>
        <v>7.5284012349426235E-2</v>
      </c>
      <c r="P258" s="5">
        <f t="shared" si="3"/>
        <v>2356.8735733608714</v>
      </c>
      <c r="Q258" s="35">
        <f t="shared" si="4"/>
        <v>8.2500000000000004E-2</v>
      </c>
      <c r="R258" s="5">
        <f t="shared" si="36"/>
        <v>259332.75174390801</v>
      </c>
      <c r="S258" s="5">
        <f t="shared" si="37"/>
        <v>881089.95320539724</v>
      </c>
      <c r="T258" s="5">
        <f t="shared" si="38"/>
        <v>340667.24825609114</v>
      </c>
      <c r="U258" s="5">
        <f t="shared" si="39"/>
        <v>1140422.7049493052</v>
      </c>
      <c r="V258" s="150"/>
      <c r="W258" s="2">
        <v>253</v>
      </c>
      <c r="X258" s="118">
        <v>52536</v>
      </c>
      <c r="Y258" s="5">
        <f t="shared" si="40"/>
        <v>338173.73538094392</v>
      </c>
      <c r="Z258" s="5">
        <f t="shared" si="41"/>
        <v>4402.5874432762648</v>
      </c>
      <c r="AA258" s="5">
        <f t="shared" si="5"/>
        <v>2148.0958740699721</v>
      </c>
      <c r="AB258" s="35">
        <f t="shared" si="6"/>
        <v>7.6224578646837765E-2</v>
      </c>
      <c r="AC258" s="5">
        <f t="shared" si="7"/>
        <v>2254.4915692062928</v>
      </c>
      <c r="AD258" s="35">
        <f t="shared" si="8"/>
        <v>7.9999999999999988E-2</v>
      </c>
      <c r="AE258" s="5">
        <f t="shared" si="42"/>
        <v>263974.3604931258</v>
      </c>
      <c r="AF258" s="5">
        <f t="shared" si="43"/>
        <v>849880.26265576982</v>
      </c>
      <c r="AG258" s="5">
        <f t="shared" si="9"/>
        <v>336025.63950687397</v>
      </c>
      <c r="AH258" s="5">
        <f t="shared" si="10"/>
        <v>1113854.6231488956</v>
      </c>
      <c r="AI258" s="150"/>
      <c r="AJ258" s="2">
        <v>253</v>
      </c>
      <c r="AK258" s="118">
        <v>52536</v>
      </c>
      <c r="AL258" s="5">
        <f t="shared" si="44"/>
        <v>333486.52128907334</v>
      </c>
      <c r="AM258" s="5">
        <f t="shared" si="45"/>
        <v>4298.4734733542682</v>
      </c>
      <c r="AN258" s="5">
        <f t="shared" si="11"/>
        <v>2144.7063566956695</v>
      </c>
      <c r="AO258" s="35">
        <f t="shared" si="12"/>
        <v>7.7173962476399752E-2</v>
      </c>
      <c r="AP258" s="5">
        <f t="shared" si="13"/>
        <v>2153.7671166585988</v>
      </c>
      <c r="AQ258" s="35">
        <f t="shared" si="14"/>
        <v>7.7499999999999999E-2</v>
      </c>
      <c r="AR258" s="5">
        <f t="shared" si="46"/>
        <v>268658.1850676224</v>
      </c>
      <c r="AS258" s="5">
        <f t="shared" si="47"/>
        <v>818855.60369100817</v>
      </c>
      <c r="AT258" s="5">
        <f t="shared" si="15"/>
        <v>331341.81493237766</v>
      </c>
      <c r="AU258" s="5">
        <f t="shared" si="16"/>
        <v>1087513.7887586306</v>
      </c>
      <c r="AV258" s="150"/>
      <c r="AW258" s="2">
        <v>253</v>
      </c>
      <c r="AX258" s="118">
        <v>52536</v>
      </c>
      <c r="AY258" s="5">
        <f t="shared" si="48"/>
        <v>328758.06994469324</v>
      </c>
      <c r="AZ258" s="5">
        <f t="shared" si="49"/>
        <v>4195.2870513166654</v>
      </c>
      <c r="BA258" s="5">
        <f t="shared" si="17"/>
        <v>2140.5491141623329</v>
      </c>
      <c r="BB258" s="35">
        <f t="shared" si="18"/>
        <v>7.8132194212811978E-2</v>
      </c>
      <c r="BC258" s="5">
        <f t="shared" si="19"/>
        <v>2054.7379371543325</v>
      </c>
      <c r="BD258" s="35">
        <f t="shared" si="20"/>
        <v>7.4999999999999997E-2</v>
      </c>
      <c r="BE258" s="5">
        <f t="shared" si="50"/>
        <v>273382.47916946915</v>
      </c>
      <c r="BF258" s="5">
        <f t="shared" si="51"/>
        <v>788025.14481364703</v>
      </c>
      <c r="BG258" s="5">
        <f t="shared" si="21"/>
        <v>326617.52083053091</v>
      </c>
      <c r="BH258" s="5">
        <f t="shared" si="22"/>
        <v>1061407.6239831161</v>
      </c>
      <c r="BI258" s="150"/>
      <c r="BJ258" s="2">
        <v>253</v>
      </c>
      <c r="BK258" s="118">
        <v>52536</v>
      </c>
      <c r="BL258" s="5">
        <f t="shared" si="52"/>
        <v>323990.22315472784</v>
      </c>
      <c r="BM258" s="5">
        <f t="shared" si="53"/>
        <v>4093.0576803371496</v>
      </c>
      <c r="BN258" s="5">
        <f t="shared" si="23"/>
        <v>2135.6167487773355</v>
      </c>
      <c r="BO258" s="35">
        <f t="shared" si="24"/>
        <v>7.9099303478331079E-2</v>
      </c>
      <c r="BP258" s="5">
        <f t="shared" si="25"/>
        <v>1957.4409315598139</v>
      </c>
      <c r="BQ258" s="35">
        <f t="shared" si="26"/>
        <v>7.2499999999999995E-2</v>
      </c>
      <c r="BR258" s="5">
        <f t="shared" si="54"/>
        <v>278145.39359404979</v>
      </c>
      <c r="BS258" s="5">
        <f t="shared" si="55"/>
        <v>757398.19953124947</v>
      </c>
      <c r="BT258" s="5">
        <f t="shared" si="27"/>
        <v>321854.6064059505</v>
      </c>
      <c r="BU258" s="5">
        <f t="shared" si="28"/>
        <v>1035543.5931252993</v>
      </c>
      <c r="BV258" s="150"/>
      <c r="BW258" s="2">
        <v>253</v>
      </c>
      <c r="BX258" s="118">
        <v>52536</v>
      </c>
      <c r="BY258" s="5">
        <f t="shared" si="56"/>
        <v>319184.92614115844</v>
      </c>
      <c r="BZ258" s="5">
        <f t="shared" si="57"/>
        <v>3991.8149710750954</v>
      </c>
      <c r="CA258" s="5">
        <f t="shared" si="29"/>
        <v>2129.9029019183376</v>
      </c>
      <c r="CB258" s="35">
        <f t="shared" si="30"/>
        <v>8.0075319132447836E-2</v>
      </c>
      <c r="CC258" s="5">
        <f t="shared" si="31"/>
        <v>1861.9120691567578</v>
      </c>
      <c r="CD258" s="35">
        <f t="shared" si="32"/>
        <v>7.0000000000000007E-2</v>
      </c>
      <c r="CE258" s="5">
        <f t="shared" si="58"/>
        <v>282944.97676075966</v>
      </c>
      <c r="CF258" s="5">
        <f t="shared" si="59"/>
        <v>726984.21092123946</v>
      </c>
      <c r="CG258" s="5">
        <f t="shared" si="33"/>
        <v>317055.02323924011</v>
      </c>
      <c r="CH258" s="5">
        <f t="shared" si="34"/>
        <v>1009929.1876819991</v>
      </c>
    </row>
    <row r="259" spans="9:86" ht="14.25" customHeight="1">
      <c r="I259" s="150"/>
      <c r="J259" s="2">
        <v>254</v>
      </c>
      <c r="K259" s="118">
        <v>52566</v>
      </c>
      <c r="L259" s="5">
        <f t="shared" si="35"/>
        <v>340667.24825609114</v>
      </c>
      <c r="M259" s="5">
        <f t="shared" si="0"/>
        <v>4507.5996243055524</v>
      </c>
      <c r="N259" s="5">
        <f t="shared" si="1"/>
        <v>2165.5122925449259</v>
      </c>
      <c r="O259" s="35">
        <f t="shared" si="2"/>
        <v>7.6280146223520862E-2</v>
      </c>
      <c r="P259" s="5">
        <f t="shared" si="3"/>
        <v>2342.0873317606265</v>
      </c>
      <c r="Q259" s="35">
        <f t="shared" si="4"/>
        <v>8.2500000000000004E-2</v>
      </c>
      <c r="R259" s="5">
        <f t="shared" si="36"/>
        <v>261498.26403645295</v>
      </c>
      <c r="S259" s="5">
        <f t="shared" si="37"/>
        <v>883432.04053715791</v>
      </c>
      <c r="T259" s="5">
        <f t="shared" si="38"/>
        <v>338501.73596354621</v>
      </c>
      <c r="U259" s="5">
        <f t="shared" si="39"/>
        <v>1144930.3045736109</v>
      </c>
      <c r="V259" s="150"/>
      <c r="W259" s="2">
        <v>254</v>
      </c>
      <c r="X259" s="118">
        <v>52566</v>
      </c>
      <c r="Y259" s="5">
        <f t="shared" si="40"/>
        <v>336025.63950687397</v>
      </c>
      <c r="Z259" s="5">
        <f t="shared" si="41"/>
        <v>4402.5874432762648</v>
      </c>
      <c r="AA259" s="5">
        <f t="shared" si="5"/>
        <v>2162.4165132304383</v>
      </c>
      <c r="AB259" s="35">
        <f t="shared" si="6"/>
        <v>7.7223268429296235E-2</v>
      </c>
      <c r="AC259" s="5">
        <f t="shared" si="7"/>
        <v>2240.1709300458265</v>
      </c>
      <c r="AD259" s="35">
        <f t="shared" si="8"/>
        <v>0.08</v>
      </c>
      <c r="AE259" s="5">
        <f t="shared" si="42"/>
        <v>266136.77700635622</v>
      </c>
      <c r="AF259" s="5">
        <f t="shared" si="43"/>
        <v>852120.4335858156</v>
      </c>
      <c r="AG259" s="5">
        <f t="shared" si="9"/>
        <v>333863.22299364355</v>
      </c>
      <c r="AH259" s="5">
        <f t="shared" si="10"/>
        <v>1118257.2105921719</v>
      </c>
      <c r="AI259" s="150"/>
      <c r="AJ259" s="2">
        <v>254</v>
      </c>
      <c r="AK259" s="118">
        <v>52566</v>
      </c>
      <c r="AL259" s="5">
        <f t="shared" si="44"/>
        <v>331341.81493237766</v>
      </c>
      <c r="AM259" s="5">
        <f t="shared" si="45"/>
        <v>4298.4734733542682</v>
      </c>
      <c r="AN259" s="5">
        <f t="shared" si="11"/>
        <v>2158.5575852493293</v>
      </c>
      <c r="AO259" s="35">
        <f t="shared" si="12"/>
        <v>7.8175134726893247E-2</v>
      </c>
      <c r="AP259" s="5">
        <f t="shared" si="13"/>
        <v>2139.9158881049389</v>
      </c>
      <c r="AQ259" s="35">
        <f t="shared" si="14"/>
        <v>7.7499999999999986E-2</v>
      </c>
      <c r="AR259" s="5">
        <f t="shared" si="46"/>
        <v>270816.7426528717</v>
      </c>
      <c r="AS259" s="5">
        <f t="shared" si="47"/>
        <v>820995.51957911311</v>
      </c>
      <c r="AT259" s="5">
        <f t="shared" si="15"/>
        <v>329183.25734712835</v>
      </c>
      <c r="AU259" s="5">
        <f t="shared" si="16"/>
        <v>1091812.2622319849</v>
      </c>
      <c r="AV259" s="150"/>
      <c r="AW259" s="2">
        <v>254</v>
      </c>
      <c r="AX259" s="118">
        <v>52566</v>
      </c>
      <c r="AY259" s="5">
        <f t="shared" si="48"/>
        <v>326617.52083053091</v>
      </c>
      <c r="AZ259" s="5">
        <f t="shared" si="49"/>
        <v>4195.2870513166654</v>
      </c>
      <c r="BA259" s="5">
        <f t="shared" si="17"/>
        <v>2153.9275461258476</v>
      </c>
      <c r="BB259" s="35">
        <f t="shared" si="18"/>
        <v>7.9135774736717929E-2</v>
      </c>
      <c r="BC259" s="5">
        <f t="shared" si="19"/>
        <v>2041.359505190818</v>
      </c>
      <c r="BD259" s="35">
        <f t="shared" si="20"/>
        <v>7.4999999999999997E-2</v>
      </c>
      <c r="BE259" s="5">
        <f t="shared" si="50"/>
        <v>275536.40671559499</v>
      </c>
      <c r="BF259" s="5">
        <f t="shared" si="51"/>
        <v>790066.50431883789</v>
      </c>
      <c r="BG259" s="5">
        <f t="shared" si="21"/>
        <v>324463.59328440507</v>
      </c>
      <c r="BH259" s="5">
        <f t="shared" si="22"/>
        <v>1065602.9110344329</v>
      </c>
      <c r="BI259" s="150"/>
      <c r="BJ259" s="2">
        <v>254</v>
      </c>
      <c r="BK259" s="118">
        <v>52566</v>
      </c>
      <c r="BL259" s="5">
        <f t="shared" si="52"/>
        <v>321854.6064059505</v>
      </c>
      <c r="BM259" s="5">
        <f t="shared" si="53"/>
        <v>4093.0576803371496</v>
      </c>
      <c r="BN259" s="5">
        <f t="shared" si="23"/>
        <v>2148.5194333011987</v>
      </c>
      <c r="BO259" s="35">
        <f t="shared" si="24"/>
        <v>8.010521734492633E-2</v>
      </c>
      <c r="BP259" s="5">
        <f t="shared" si="25"/>
        <v>1944.5382470359509</v>
      </c>
      <c r="BQ259" s="35">
        <f t="shared" si="26"/>
        <v>7.2499999999999995E-2</v>
      </c>
      <c r="BR259" s="5">
        <f t="shared" si="54"/>
        <v>280293.91302735097</v>
      </c>
      <c r="BS259" s="5">
        <f t="shared" si="55"/>
        <v>759342.7377782854</v>
      </c>
      <c r="BT259" s="5">
        <f t="shared" si="27"/>
        <v>319706.08697264933</v>
      </c>
      <c r="BU259" s="5">
        <f t="shared" si="28"/>
        <v>1039636.6508056363</v>
      </c>
      <c r="BV259" s="150"/>
      <c r="BW259" s="2">
        <v>254</v>
      </c>
      <c r="BX259" s="118">
        <v>52566</v>
      </c>
      <c r="BY259" s="5">
        <f t="shared" si="56"/>
        <v>317055.02323924011</v>
      </c>
      <c r="BZ259" s="5">
        <f t="shared" si="57"/>
        <v>3991.8149710750954</v>
      </c>
      <c r="CA259" s="5">
        <f t="shared" si="29"/>
        <v>2142.3273355128613</v>
      </c>
      <c r="CB259" s="35">
        <f t="shared" si="30"/>
        <v>8.108349069352519E-2</v>
      </c>
      <c r="CC259" s="5">
        <f t="shared" si="31"/>
        <v>1849.4876355622341</v>
      </c>
      <c r="CD259" s="35">
        <f t="shared" si="32"/>
        <v>7.0000000000000007E-2</v>
      </c>
      <c r="CE259" s="5">
        <f t="shared" si="58"/>
        <v>285087.30409627251</v>
      </c>
      <c r="CF259" s="5">
        <f t="shared" si="59"/>
        <v>728833.69855680165</v>
      </c>
      <c r="CG259" s="5">
        <f t="shared" si="33"/>
        <v>314912.69590372726</v>
      </c>
      <c r="CH259" s="5">
        <f t="shared" si="34"/>
        <v>1013921.0026530742</v>
      </c>
    </row>
    <row r="260" spans="9:86" ht="14.25" customHeight="1">
      <c r="I260" s="150"/>
      <c r="J260" s="2">
        <v>255</v>
      </c>
      <c r="K260" s="118">
        <v>52597</v>
      </c>
      <c r="L260" s="5">
        <f t="shared" si="35"/>
        <v>338501.73596354621</v>
      </c>
      <c r="M260" s="5">
        <f t="shared" si="0"/>
        <v>4507.5996243055524</v>
      </c>
      <c r="N260" s="5">
        <f t="shared" si="1"/>
        <v>2180.4001895561723</v>
      </c>
      <c r="O260" s="35">
        <f t="shared" si="2"/>
        <v>7.729591755326122E-2</v>
      </c>
      <c r="P260" s="5">
        <f t="shared" si="3"/>
        <v>2327.1994347493801</v>
      </c>
      <c r="Q260" s="35">
        <f t="shared" si="4"/>
        <v>8.2500000000000004E-2</v>
      </c>
      <c r="R260" s="5">
        <f t="shared" si="36"/>
        <v>263678.6642260091</v>
      </c>
      <c r="S260" s="5">
        <f t="shared" si="37"/>
        <v>885759.23997190734</v>
      </c>
      <c r="T260" s="5">
        <f t="shared" si="38"/>
        <v>336321.33577399002</v>
      </c>
      <c r="U260" s="5">
        <f t="shared" si="39"/>
        <v>1149437.9041979164</v>
      </c>
      <c r="V260" s="150"/>
      <c r="W260" s="2">
        <v>255</v>
      </c>
      <c r="X260" s="118">
        <v>52597</v>
      </c>
      <c r="Y260" s="5">
        <f t="shared" si="40"/>
        <v>333863.22299364355</v>
      </c>
      <c r="Z260" s="5">
        <f t="shared" si="41"/>
        <v>4402.5874432762648</v>
      </c>
      <c r="AA260" s="5">
        <f t="shared" si="5"/>
        <v>2176.8326233186413</v>
      </c>
      <c r="AB260" s="35">
        <f t="shared" si="6"/>
        <v>7.8241596200971902E-2</v>
      </c>
      <c r="AC260" s="5">
        <f t="shared" si="7"/>
        <v>2225.7548199576236</v>
      </c>
      <c r="AD260" s="35">
        <f t="shared" si="8"/>
        <v>7.9999999999999988E-2</v>
      </c>
      <c r="AE260" s="5">
        <f t="shared" si="42"/>
        <v>268313.60962967487</v>
      </c>
      <c r="AF260" s="5">
        <f t="shared" si="43"/>
        <v>854346.18840577325</v>
      </c>
      <c r="AG260" s="5">
        <f t="shared" si="9"/>
        <v>331686.39037032489</v>
      </c>
      <c r="AH260" s="5">
        <f t="shared" si="10"/>
        <v>1122659.7980354482</v>
      </c>
      <c r="AI260" s="150"/>
      <c r="AJ260" s="2">
        <v>255</v>
      </c>
      <c r="AK260" s="118">
        <v>52597</v>
      </c>
      <c r="AL260" s="5">
        <f t="shared" si="44"/>
        <v>329183.25734712835</v>
      </c>
      <c r="AM260" s="5">
        <f t="shared" si="45"/>
        <v>4298.4734733542682</v>
      </c>
      <c r="AN260" s="5">
        <f t="shared" si="11"/>
        <v>2172.4982696540642</v>
      </c>
      <c r="AO260" s="35">
        <f t="shared" si="12"/>
        <v>7.9195945279676272E-2</v>
      </c>
      <c r="AP260" s="5">
        <f t="shared" si="13"/>
        <v>2125.975203700204</v>
      </c>
      <c r="AQ260" s="35">
        <f t="shared" si="14"/>
        <v>7.7499999999999999E-2</v>
      </c>
      <c r="AR260" s="5">
        <f t="shared" si="46"/>
        <v>272989.24092252576</v>
      </c>
      <c r="AS260" s="5">
        <f t="shared" si="47"/>
        <v>823121.49478281336</v>
      </c>
      <c r="AT260" s="5">
        <f t="shared" si="15"/>
        <v>327010.7590774743</v>
      </c>
      <c r="AU260" s="5">
        <f t="shared" si="16"/>
        <v>1096110.7357053391</v>
      </c>
      <c r="AV260" s="150"/>
      <c r="AW260" s="2">
        <v>255</v>
      </c>
      <c r="AX260" s="118">
        <v>52597</v>
      </c>
      <c r="AY260" s="5">
        <f t="shared" si="48"/>
        <v>324463.59328440507</v>
      </c>
      <c r="AZ260" s="5">
        <f t="shared" si="49"/>
        <v>4195.2870513166654</v>
      </c>
      <c r="BA260" s="5">
        <f t="shared" si="17"/>
        <v>2167.3895932891337</v>
      </c>
      <c r="BB260" s="35">
        <f t="shared" si="18"/>
        <v>8.0158993667656206E-2</v>
      </c>
      <c r="BC260" s="5">
        <f t="shared" si="19"/>
        <v>2027.8974580275315</v>
      </c>
      <c r="BD260" s="35">
        <f t="shared" si="20"/>
        <v>7.4999999999999997E-2</v>
      </c>
      <c r="BE260" s="5">
        <f t="shared" si="50"/>
        <v>277703.79630888411</v>
      </c>
      <c r="BF260" s="5">
        <f t="shared" si="51"/>
        <v>792094.40177686547</v>
      </c>
      <c r="BG260" s="5">
        <f t="shared" si="21"/>
        <v>322296.20369111595</v>
      </c>
      <c r="BH260" s="5">
        <f t="shared" si="22"/>
        <v>1069798.1980857495</v>
      </c>
      <c r="BI260" s="150"/>
      <c r="BJ260" s="2">
        <v>255</v>
      </c>
      <c r="BK260" s="118">
        <v>52597</v>
      </c>
      <c r="BL260" s="5">
        <f t="shared" si="52"/>
        <v>319706.08697264933</v>
      </c>
      <c r="BM260" s="5">
        <f t="shared" si="53"/>
        <v>4093.0576803371496</v>
      </c>
      <c r="BN260" s="5">
        <f t="shared" si="23"/>
        <v>2161.5000715440601</v>
      </c>
      <c r="BO260" s="35">
        <f t="shared" si="24"/>
        <v>8.1130769526911464E-2</v>
      </c>
      <c r="BP260" s="5">
        <f t="shared" si="25"/>
        <v>1931.5576087930897</v>
      </c>
      <c r="BQ260" s="35">
        <f t="shared" si="26"/>
        <v>7.2499999999999995E-2</v>
      </c>
      <c r="BR260" s="5">
        <f t="shared" si="54"/>
        <v>282455.41309889505</v>
      </c>
      <c r="BS260" s="5">
        <f t="shared" si="55"/>
        <v>761274.29538707854</v>
      </c>
      <c r="BT260" s="5">
        <f t="shared" si="27"/>
        <v>317544.58690110524</v>
      </c>
      <c r="BU260" s="5">
        <f t="shared" si="28"/>
        <v>1043729.7084859735</v>
      </c>
      <c r="BV260" s="150"/>
      <c r="BW260" s="2">
        <v>255</v>
      </c>
      <c r="BX260" s="118">
        <v>52597</v>
      </c>
      <c r="BY260" s="5">
        <f t="shared" si="56"/>
        <v>314912.69590372726</v>
      </c>
      <c r="BZ260" s="5">
        <f t="shared" si="57"/>
        <v>3991.8149710750954</v>
      </c>
      <c r="CA260" s="5">
        <f t="shared" si="29"/>
        <v>2154.8242449700197</v>
      </c>
      <c r="CB260" s="35">
        <f t="shared" si="30"/>
        <v>8.2111300293670336E-2</v>
      </c>
      <c r="CC260" s="5">
        <f t="shared" si="31"/>
        <v>1836.9907261050757</v>
      </c>
      <c r="CD260" s="35">
        <f t="shared" si="32"/>
        <v>7.0000000000000007E-2</v>
      </c>
      <c r="CE260" s="5">
        <f t="shared" si="58"/>
        <v>287242.12834124255</v>
      </c>
      <c r="CF260" s="5">
        <f t="shared" si="59"/>
        <v>730670.68928290671</v>
      </c>
      <c r="CG260" s="5">
        <f t="shared" si="33"/>
        <v>312757.87165875721</v>
      </c>
      <c r="CH260" s="5">
        <f t="shared" si="34"/>
        <v>1017912.8176241493</v>
      </c>
    </row>
    <row r="261" spans="9:86" ht="14.25" customHeight="1">
      <c r="I261" s="150"/>
      <c r="J261" s="2">
        <v>256</v>
      </c>
      <c r="K261" s="118">
        <v>52628</v>
      </c>
      <c r="L261" s="5">
        <f t="shared" si="35"/>
        <v>336321.33577399002</v>
      </c>
      <c r="M261" s="5">
        <f t="shared" ref="M261:M365" si="67">$L$6/((($N$2)-1)/($N$1*$N$2))</f>
        <v>4507.5996243055524</v>
      </c>
      <c r="N261" s="5">
        <f t="shared" ref="N261:N365" si="68">M261-P261</f>
        <v>2195.3904408593712</v>
      </c>
      <c r="O261" s="35">
        <f t="shared" ref="O261:O365" si="69">(N261/L261)*12</f>
        <v>7.8331888251110662E-2</v>
      </c>
      <c r="P261" s="5">
        <f t="shared" ref="P261:P365" si="70">L261*($K$1/12)</f>
        <v>2312.2091834461812</v>
      </c>
      <c r="Q261" s="35">
        <f t="shared" ref="Q261:Q365" si="71">(P261/L261)*12</f>
        <v>8.249999999999999E-2</v>
      </c>
      <c r="R261" s="5">
        <f t="shared" si="36"/>
        <v>265874.05466686847</v>
      </c>
      <c r="S261" s="5">
        <f t="shared" si="37"/>
        <v>888071.44915535348</v>
      </c>
      <c r="T261" s="5">
        <f t="shared" ref="T261:T365" si="72">L261-N261</f>
        <v>334125.94533313066</v>
      </c>
      <c r="U261" s="5">
        <f t="shared" ref="U261:U365" si="73">R261+S261</f>
        <v>1153945.5038222219</v>
      </c>
      <c r="V261" s="150"/>
      <c r="W261" s="2">
        <v>256</v>
      </c>
      <c r="X261" s="118">
        <v>52628</v>
      </c>
      <c r="Y261" s="5">
        <f t="shared" si="40"/>
        <v>331686.39037032489</v>
      </c>
      <c r="Z261" s="5">
        <f t="shared" si="41"/>
        <v>4402.5874432762648</v>
      </c>
      <c r="AA261" s="5">
        <f t="shared" ref="AA261:AA365" si="74">Z261-AC261</f>
        <v>2191.3448408074319</v>
      </c>
      <c r="AB261" s="35">
        <f t="shared" ref="AB261:AB365" si="75">(AA261/Y261)*12</f>
        <v>7.9280123795039584E-2</v>
      </c>
      <c r="AC261" s="5">
        <f t="shared" ref="AC261:AC365" si="76">Y261*($X$1/12)</f>
        <v>2211.242602468833</v>
      </c>
      <c r="AD261" s="35">
        <f t="shared" ref="AD261:AD365" si="77">(AC261/Y261)*12</f>
        <v>8.0000000000000016E-2</v>
      </c>
      <c r="AE261" s="5">
        <f t="shared" si="42"/>
        <v>270504.95447048231</v>
      </c>
      <c r="AF261" s="5">
        <f t="shared" si="43"/>
        <v>856557.43100824207</v>
      </c>
      <c r="AG261" s="5">
        <f t="shared" ref="AG261:AG365" si="78">Y261-AA261</f>
        <v>329495.04552951746</v>
      </c>
      <c r="AH261" s="5">
        <f t="shared" ref="AH261:AH365" si="79">AE261+AF261</f>
        <v>1127062.3854787243</v>
      </c>
      <c r="AI261" s="150"/>
      <c r="AJ261" s="2">
        <v>256</v>
      </c>
      <c r="AK261" s="118">
        <v>52628</v>
      </c>
      <c r="AL261" s="5">
        <f t="shared" si="44"/>
        <v>327010.7590774743</v>
      </c>
      <c r="AM261" s="5">
        <f t="shared" si="45"/>
        <v>4298.4734733542682</v>
      </c>
      <c r="AN261" s="5">
        <f t="shared" ref="AN261:AN365" si="80">AM261-AP261</f>
        <v>2186.5289876455799</v>
      </c>
      <c r="AO261" s="35">
        <f t="shared" ref="AO261:AO365" si="81">(AN261/AL261)*12</f>
        <v>8.0236955890282069E-2</v>
      </c>
      <c r="AP261" s="5">
        <f t="shared" ref="AP261:AP365" si="82">AL261*($AK$1/12)</f>
        <v>2111.9444857086883</v>
      </c>
      <c r="AQ261" s="35">
        <f t="shared" ref="AQ261:AQ365" si="83">(AP261/AL261)*12</f>
        <v>7.7499999999999999E-2</v>
      </c>
      <c r="AR261" s="5">
        <f t="shared" si="46"/>
        <v>275175.76991017134</v>
      </c>
      <c r="AS261" s="5">
        <f t="shared" si="47"/>
        <v>825233.43926852208</v>
      </c>
      <c r="AT261" s="5">
        <f t="shared" ref="AT261:AT365" si="84">AL261-AN261</f>
        <v>324824.23008982872</v>
      </c>
      <c r="AU261" s="5">
        <f t="shared" ref="AU261:AU365" si="85">AR261+AS261</f>
        <v>1100409.2091786934</v>
      </c>
      <c r="AV261" s="150"/>
      <c r="AW261" s="2">
        <v>256</v>
      </c>
      <c r="AX261" s="118">
        <v>52628</v>
      </c>
      <c r="AY261" s="5">
        <f t="shared" si="48"/>
        <v>322296.20369111595</v>
      </c>
      <c r="AZ261" s="5">
        <f t="shared" si="49"/>
        <v>4195.2870513166654</v>
      </c>
      <c r="BA261" s="5">
        <f t="shared" ref="BA261:BA365" si="86">AZ261-BC261</f>
        <v>2180.9357782471907</v>
      </c>
      <c r="BB261" s="35">
        <f t="shared" ref="BB261:BB365" si="87">(BA261/AY261)*12</f>
        <v>8.1202412685097647E-2</v>
      </c>
      <c r="BC261" s="5">
        <f t="shared" ref="BC261:BC365" si="88">AY261*($AX$1/12)</f>
        <v>2014.3512730694745</v>
      </c>
      <c r="BD261" s="35">
        <f t="shared" ref="BD261:BD365" si="89">(BC261/AY261)*12</f>
        <v>7.4999999999999997E-2</v>
      </c>
      <c r="BE261" s="5">
        <f t="shared" si="50"/>
        <v>279884.7320871313</v>
      </c>
      <c r="BF261" s="5">
        <f t="shared" si="51"/>
        <v>794108.75304993498</v>
      </c>
      <c r="BG261" s="5">
        <f t="shared" ref="BG261:BG365" si="90">AY261-BA261</f>
        <v>320115.26791286876</v>
      </c>
      <c r="BH261" s="5">
        <f t="shared" ref="BH261:BH365" si="91">BE261+BF261</f>
        <v>1073993.4851370663</v>
      </c>
      <c r="BI261" s="150"/>
      <c r="BJ261" s="2">
        <v>256</v>
      </c>
      <c r="BK261" s="118">
        <v>52628</v>
      </c>
      <c r="BL261" s="5">
        <f t="shared" si="52"/>
        <v>317544.58690110524</v>
      </c>
      <c r="BM261" s="5">
        <f t="shared" si="53"/>
        <v>4093.0576803371496</v>
      </c>
      <c r="BN261" s="5">
        <f t="shared" ref="BN261:BN365" si="92">BM261-BP261</f>
        <v>2174.5591344763052</v>
      </c>
      <c r="BO261" s="35">
        <f t="shared" ref="BO261:BO365" si="93">(BN261/BL261)*12</f>
        <v>8.2176521629205065E-2</v>
      </c>
      <c r="BP261" s="5">
        <f t="shared" ref="BP261:BP365" si="94">BL261*($BK$1/12)</f>
        <v>1918.4985458608442</v>
      </c>
      <c r="BQ261" s="35">
        <f t="shared" ref="BQ261:BQ365" si="95">(BP261/BL261)*12</f>
        <v>7.2499999999999995E-2</v>
      </c>
      <c r="BR261" s="5">
        <f t="shared" si="54"/>
        <v>284629.97223337134</v>
      </c>
      <c r="BS261" s="5">
        <f t="shared" si="55"/>
        <v>763192.79393293941</v>
      </c>
      <c r="BT261" s="5">
        <f t="shared" ref="BT261:BT365" si="96">BL261-BN261</f>
        <v>315370.02776662895</v>
      </c>
      <c r="BU261" s="5">
        <f t="shared" ref="BU261:BU365" si="97">BR261+BS261</f>
        <v>1047822.7661663108</v>
      </c>
      <c r="BV261" s="150"/>
      <c r="BW261" s="2">
        <v>256</v>
      </c>
      <c r="BX261" s="118">
        <v>52628</v>
      </c>
      <c r="BY261" s="5">
        <f t="shared" si="56"/>
        <v>312757.87165875721</v>
      </c>
      <c r="BZ261" s="5">
        <f t="shared" si="57"/>
        <v>3991.8149710750954</v>
      </c>
      <c r="CA261" s="5">
        <f t="shared" ref="CA261:CA365" si="98">BZ261-CC261</f>
        <v>2167.3940530656782</v>
      </c>
      <c r="CB261" s="35">
        <f t="shared" ref="CB261:CB365" si="99">(CA261/BY261)*12</f>
        <v>8.3159309464689191E-2</v>
      </c>
      <c r="CC261" s="5">
        <f t="shared" ref="CC261:CC365" si="100">BY261*($BX$1/12)</f>
        <v>1824.4209180094172</v>
      </c>
      <c r="CD261" s="35">
        <f t="shared" ref="CD261:CD365" si="101">(CC261/BY261)*12</f>
        <v>7.0000000000000007E-2</v>
      </c>
      <c r="CE261" s="5">
        <f t="shared" si="58"/>
        <v>289409.52239430824</v>
      </c>
      <c r="CF261" s="5">
        <f t="shared" si="59"/>
        <v>732495.11020091607</v>
      </c>
      <c r="CG261" s="5">
        <f t="shared" ref="CG261:CG365" si="102">BY261-CA261</f>
        <v>310590.47760569153</v>
      </c>
      <c r="CH261" s="5">
        <f t="shared" ref="CH261:CH365" si="103">CE261+CF261</f>
        <v>1021904.6325952243</v>
      </c>
    </row>
    <row r="262" spans="9:86" ht="14.25" customHeight="1">
      <c r="I262" s="150"/>
      <c r="J262" s="2">
        <v>257</v>
      </c>
      <c r="K262" s="118">
        <v>52657</v>
      </c>
      <c r="L262" s="5">
        <f t="shared" ref="L262:L365" si="104">T261</f>
        <v>334125.94533313066</v>
      </c>
      <c r="M262" s="5">
        <f t="shared" si="67"/>
        <v>4507.5996243055524</v>
      </c>
      <c r="N262" s="5">
        <f t="shared" si="68"/>
        <v>2210.483750140279</v>
      </c>
      <c r="O262" s="35">
        <f t="shared" si="69"/>
        <v>7.9388641834553006E-2</v>
      </c>
      <c r="P262" s="5">
        <f t="shared" si="70"/>
        <v>2297.1158741652735</v>
      </c>
      <c r="Q262" s="35">
        <f t="shared" si="71"/>
        <v>8.2500000000000018E-2</v>
      </c>
      <c r="R262" s="5">
        <f t="shared" ref="R262:R365" si="105">R261+N262</f>
        <v>268084.53841700876</v>
      </c>
      <c r="S262" s="5">
        <f t="shared" ref="S262:S365" si="106">S261+P262</f>
        <v>890368.5650295188</v>
      </c>
      <c r="T262" s="5">
        <f t="shared" si="72"/>
        <v>331915.46158299036</v>
      </c>
      <c r="U262" s="5">
        <f t="shared" si="73"/>
        <v>1158453.1034465276</v>
      </c>
      <c r="V262" s="150"/>
      <c r="W262" s="2">
        <v>257</v>
      </c>
      <c r="X262" s="118">
        <v>52657</v>
      </c>
      <c r="Y262" s="5">
        <f t="shared" ref="Y262:Y365" si="107">AG261</f>
        <v>329495.04552951746</v>
      </c>
      <c r="Z262" s="5">
        <f t="shared" ref="Z262:Z365" si="108">Z261</f>
        <v>4402.5874432762648</v>
      </c>
      <c r="AA262" s="5">
        <f t="shared" si="74"/>
        <v>2205.9538064128151</v>
      </c>
      <c r="AB262" s="35">
        <f t="shared" si="75"/>
        <v>8.0339434647378832E-2</v>
      </c>
      <c r="AC262" s="5">
        <f t="shared" si="76"/>
        <v>2196.6336368634497</v>
      </c>
      <c r="AD262" s="35">
        <f t="shared" si="77"/>
        <v>7.9999999999999988E-2</v>
      </c>
      <c r="AE262" s="5">
        <f t="shared" ref="AE262:AE365" si="109">AE261+AA262</f>
        <v>272710.90827689512</v>
      </c>
      <c r="AF262" s="5">
        <f t="shared" ref="AF262:AF365" si="110">AF261+AC262</f>
        <v>858754.06464510551</v>
      </c>
      <c r="AG262" s="5">
        <f t="shared" si="78"/>
        <v>327289.09172310465</v>
      </c>
      <c r="AH262" s="5">
        <f t="shared" si="79"/>
        <v>1131464.9729220006</v>
      </c>
      <c r="AI262" s="150"/>
      <c r="AJ262" s="2">
        <v>257</v>
      </c>
      <c r="AK262" s="118">
        <v>52657</v>
      </c>
      <c r="AL262" s="5">
        <f t="shared" ref="AL262:AL365" si="111">AT261</f>
        <v>324824.23008982872</v>
      </c>
      <c r="AM262" s="5">
        <f t="shared" ref="AM262:AM365" si="112">AM261</f>
        <v>4298.4734733542682</v>
      </c>
      <c r="AN262" s="5">
        <f t="shared" si="80"/>
        <v>2200.650320690791</v>
      </c>
      <c r="AO262" s="35">
        <f t="shared" si="81"/>
        <v>8.1298749914643156E-2</v>
      </c>
      <c r="AP262" s="5">
        <f t="shared" si="82"/>
        <v>2097.8231526634772</v>
      </c>
      <c r="AQ262" s="35">
        <f t="shared" si="83"/>
        <v>7.7499999999999999E-2</v>
      </c>
      <c r="AR262" s="5">
        <f t="shared" ref="AR262:AR365" si="113">AR261+AN262</f>
        <v>277376.4202308621</v>
      </c>
      <c r="AS262" s="5">
        <f t="shared" ref="AS262:AS365" si="114">AS261+AP262</f>
        <v>827331.26242118562</v>
      </c>
      <c r="AT262" s="5">
        <f t="shared" si="84"/>
        <v>322623.57976913796</v>
      </c>
      <c r="AU262" s="5">
        <f t="shared" si="85"/>
        <v>1104707.6826520478</v>
      </c>
      <c r="AV262" s="150"/>
      <c r="AW262" s="2">
        <v>257</v>
      </c>
      <c r="AX262" s="118">
        <v>52657</v>
      </c>
      <c r="AY262" s="5">
        <f t="shared" ref="AY262:AY365" si="115">BG261</f>
        <v>320115.26791286876</v>
      </c>
      <c r="AZ262" s="5">
        <f t="shared" ref="AZ262:AZ365" si="116">AZ261</f>
        <v>4195.2870513166654</v>
      </c>
      <c r="BA262" s="5">
        <f t="shared" si="86"/>
        <v>2194.5666268612358</v>
      </c>
      <c r="BB262" s="35">
        <f t="shared" si="87"/>
        <v>8.226661506661663E-2</v>
      </c>
      <c r="BC262" s="5">
        <f t="shared" si="88"/>
        <v>2000.7204244554296</v>
      </c>
      <c r="BD262" s="35">
        <f t="shared" si="89"/>
        <v>7.4999999999999997E-2</v>
      </c>
      <c r="BE262" s="5">
        <f t="shared" ref="BE262:BE365" si="117">BE261+BA262</f>
        <v>282079.29871399252</v>
      </c>
      <c r="BF262" s="5">
        <f t="shared" ref="BF262:BF365" si="118">BF261+BC262</f>
        <v>796109.47347439046</v>
      </c>
      <c r="BG262" s="5">
        <f t="shared" si="90"/>
        <v>317920.70128600753</v>
      </c>
      <c r="BH262" s="5">
        <f t="shared" si="91"/>
        <v>1078188.7721883829</v>
      </c>
      <c r="BI262" s="150"/>
      <c r="BJ262" s="2">
        <v>257</v>
      </c>
      <c r="BK262" s="118">
        <v>52657</v>
      </c>
      <c r="BL262" s="5">
        <f t="shared" ref="BL262:BL365" si="119">BT261</f>
        <v>315370.02776662895</v>
      </c>
      <c r="BM262" s="5">
        <f t="shared" ref="BM262:BM365" si="120">BM261</f>
        <v>4093.0576803371496</v>
      </c>
      <c r="BN262" s="5">
        <f t="shared" si="92"/>
        <v>2187.6970959137661</v>
      </c>
      <c r="BO262" s="35">
        <f t="shared" si="93"/>
        <v>8.3243056852541839E-2</v>
      </c>
      <c r="BP262" s="5">
        <f t="shared" si="94"/>
        <v>1905.3605844233832</v>
      </c>
      <c r="BQ262" s="35">
        <f t="shared" si="95"/>
        <v>7.2499999999999995E-2</v>
      </c>
      <c r="BR262" s="5">
        <f t="shared" ref="BR262:BR365" si="121">BR261+BN262</f>
        <v>286817.6693292851</v>
      </c>
      <c r="BS262" s="5">
        <f t="shared" ref="BS262:BS365" si="122">BS261+BP262</f>
        <v>765098.15451736283</v>
      </c>
      <c r="BT262" s="5">
        <f t="shared" si="96"/>
        <v>313182.33067071519</v>
      </c>
      <c r="BU262" s="5">
        <f t="shared" si="97"/>
        <v>1051915.823846648</v>
      </c>
      <c r="BV262" s="150"/>
      <c r="BW262" s="2">
        <v>257</v>
      </c>
      <c r="BX262" s="118">
        <v>52657</v>
      </c>
      <c r="BY262" s="5">
        <f t="shared" ref="BY262:BY365" si="123">CG261</f>
        <v>310590.47760569153</v>
      </c>
      <c r="BZ262" s="5">
        <f t="shared" ref="BZ262:BZ365" si="124">BZ261</f>
        <v>3991.8149710750954</v>
      </c>
      <c r="CA262" s="5">
        <f t="shared" si="98"/>
        <v>2180.0371850418946</v>
      </c>
      <c r="CB262" s="35">
        <f t="shared" si="99"/>
        <v>8.4228101331923599E-2</v>
      </c>
      <c r="CC262" s="5">
        <f t="shared" si="100"/>
        <v>1811.7777860332008</v>
      </c>
      <c r="CD262" s="35">
        <f t="shared" si="101"/>
        <v>7.0000000000000007E-2</v>
      </c>
      <c r="CE262" s="5">
        <f t="shared" ref="CE262:CE365" si="125">CE261+CA262</f>
        <v>291589.55957935011</v>
      </c>
      <c r="CF262" s="5">
        <f t="shared" ref="CF262:CF365" si="126">CF261+CC262</f>
        <v>734306.8879869493</v>
      </c>
      <c r="CG262" s="5">
        <f t="shared" si="102"/>
        <v>308410.44042064965</v>
      </c>
      <c r="CH262" s="5">
        <f t="shared" si="103"/>
        <v>1025896.4475662995</v>
      </c>
    </row>
    <row r="263" spans="9:86" ht="14.25" customHeight="1">
      <c r="I263" s="150"/>
      <c r="J263" s="2">
        <v>258</v>
      </c>
      <c r="K263" s="118">
        <v>52688</v>
      </c>
      <c r="L263" s="5">
        <f t="shared" si="104"/>
        <v>331915.46158299036</v>
      </c>
      <c r="M263" s="5">
        <f t="shared" si="67"/>
        <v>4507.5996243055524</v>
      </c>
      <c r="N263" s="5">
        <f t="shared" si="68"/>
        <v>2225.6808259224936</v>
      </c>
      <c r="O263" s="35">
        <f t="shared" si="69"/>
        <v>8.0466784474853253E-2</v>
      </c>
      <c r="P263" s="5">
        <f t="shared" si="70"/>
        <v>2281.9187983830589</v>
      </c>
      <c r="Q263" s="35">
        <f t="shared" si="71"/>
        <v>8.2500000000000004E-2</v>
      </c>
      <c r="R263" s="5">
        <f t="shared" si="105"/>
        <v>270310.21924293129</v>
      </c>
      <c r="S263" s="5">
        <f t="shared" si="106"/>
        <v>892650.48382790189</v>
      </c>
      <c r="T263" s="5">
        <f t="shared" si="72"/>
        <v>329689.78075706784</v>
      </c>
      <c r="U263" s="5">
        <f t="shared" si="73"/>
        <v>1162960.7030708331</v>
      </c>
      <c r="V263" s="150"/>
      <c r="W263" s="2">
        <v>258</v>
      </c>
      <c r="X263" s="118">
        <v>52688</v>
      </c>
      <c r="Y263" s="5">
        <f t="shared" si="107"/>
        <v>327289.09172310465</v>
      </c>
      <c r="Z263" s="5">
        <f t="shared" si="108"/>
        <v>4402.5874432762648</v>
      </c>
      <c r="AA263" s="5">
        <f t="shared" si="74"/>
        <v>2220.6601651222336</v>
      </c>
      <c r="AB263" s="35">
        <f t="shared" si="75"/>
        <v>8.1420134845226255E-2</v>
      </c>
      <c r="AC263" s="5">
        <f t="shared" si="76"/>
        <v>2181.9272781540312</v>
      </c>
      <c r="AD263" s="35">
        <f t="shared" si="77"/>
        <v>0.08</v>
      </c>
      <c r="AE263" s="5">
        <f t="shared" si="109"/>
        <v>274931.56844201736</v>
      </c>
      <c r="AF263" s="5">
        <f t="shared" si="110"/>
        <v>860935.99192325957</v>
      </c>
      <c r="AG263" s="5">
        <f t="shared" si="78"/>
        <v>325068.4315579824</v>
      </c>
      <c r="AH263" s="5">
        <f t="shared" si="79"/>
        <v>1135867.5603652769</v>
      </c>
      <c r="AI263" s="150"/>
      <c r="AJ263" s="2">
        <v>258</v>
      </c>
      <c r="AK263" s="118">
        <v>52688</v>
      </c>
      <c r="AL263" s="5">
        <f t="shared" si="111"/>
        <v>322623.57976913796</v>
      </c>
      <c r="AM263" s="5">
        <f t="shared" si="112"/>
        <v>4298.4734733542682</v>
      </c>
      <c r="AN263" s="5">
        <f t="shared" si="80"/>
        <v>2214.8628540119189</v>
      </c>
      <c r="AO263" s="35">
        <f t="shared" si="81"/>
        <v>8.2381933357635814E-2</v>
      </c>
      <c r="AP263" s="5">
        <f t="shared" si="82"/>
        <v>2083.6106193423493</v>
      </c>
      <c r="AQ263" s="35">
        <f t="shared" si="83"/>
        <v>7.7499999999999999E-2</v>
      </c>
      <c r="AR263" s="5">
        <f t="shared" si="113"/>
        <v>279591.28308487404</v>
      </c>
      <c r="AS263" s="5">
        <f t="shared" si="114"/>
        <v>829414.87304052792</v>
      </c>
      <c r="AT263" s="5">
        <f t="shared" si="84"/>
        <v>320408.71691512602</v>
      </c>
      <c r="AU263" s="5">
        <f t="shared" si="85"/>
        <v>1109006.1561254021</v>
      </c>
      <c r="AV263" s="150"/>
      <c r="AW263" s="2">
        <v>258</v>
      </c>
      <c r="AX263" s="118">
        <v>52688</v>
      </c>
      <c r="AY263" s="5">
        <f t="shared" si="115"/>
        <v>317920.70128600753</v>
      </c>
      <c r="AZ263" s="5">
        <f t="shared" si="116"/>
        <v>4195.2870513166654</v>
      </c>
      <c r="BA263" s="5">
        <f t="shared" si="86"/>
        <v>2208.2826682791183</v>
      </c>
      <c r="BB263" s="35">
        <f t="shared" si="87"/>
        <v>8.3352206736327178E-2</v>
      </c>
      <c r="BC263" s="5">
        <f t="shared" si="88"/>
        <v>1987.0043830375469</v>
      </c>
      <c r="BD263" s="35">
        <f t="shared" si="89"/>
        <v>7.4999999999999997E-2</v>
      </c>
      <c r="BE263" s="5">
        <f t="shared" si="117"/>
        <v>284287.58138227166</v>
      </c>
      <c r="BF263" s="5">
        <f t="shared" si="118"/>
        <v>798096.47785742802</v>
      </c>
      <c r="BG263" s="5">
        <f t="shared" si="90"/>
        <v>315712.4186177284</v>
      </c>
      <c r="BH263" s="5">
        <f t="shared" si="91"/>
        <v>1082384.0592396997</v>
      </c>
      <c r="BI263" s="150"/>
      <c r="BJ263" s="2">
        <v>258</v>
      </c>
      <c r="BK263" s="118">
        <v>52688</v>
      </c>
      <c r="BL263" s="5">
        <f t="shared" si="119"/>
        <v>313182.33067071519</v>
      </c>
      <c r="BM263" s="5">
        <f t="shared" si="120"/>
        <v>4093.0576803371496</v>
      </c>
      <c r="BN263" s="5">
        <f t="shared" si="92"/>
        <v>2200.9144325349121</v>
      </c>
      <c r="BO263" s="35">
        <f t="shared" si="93"/>
        <v>8.4330981041800396E-2</v>
      </c>
      <c r="BP263" s="5">
        <f t="shared" si="94"/>
        <v>1892.1432478022375</v>
      </c>
      <c r="BQ263" s="35">
        <f t="shared" si="95"/>
        <v>7.2499999999999995E-2</v>
      </c>
      <c r="BR263" s="5">
        <f t="shared" si="121"/>
        <v>289018.58376181999</v>
      </c>
      <c r="BS263" s="5">
        <f t="shared" si="122"/>
        <v>766990.2977651651</v>
      </c>
      <c r="BT263" s="5">
        <f t="shared" si="96"/>
        <v>310981.4162381803</v>
      </c>
      <c r="BU263" s="5">
        <f t="shared" si="97"/>
        <v>1056008.8815269852</v>
      </c>
      <c r="BV263" s="150"/>
      <c r="BW263" s="2">
        <v>258</v>
      </c>
      <c r="BX263" s="118">
        <v>52688</v>
      </c>
      <c r="BY263" s="5">
        <f t="shared" si="123"/>
        <v>308410.44042064965</v>
      </c>
      <c r="BZ263" s="5">
        <f t="shared" si="124"/>
        <v>3991.8149710750954</v>
      </c>
      <c r="CA263" s="5">
        <f t="shared" si="98"/>
        <v>2192.7540686213056</v>
      </c>
      <c r="CB263" s="35">
        <f t="shared" si="99"/>
        <v>8.5318281662470838E-2</v>
      </c>
      <c r="CC263" s="5">
        <f t="shared" si="100"/>
        <v>1799.0609024537898</v>
      </c>
      <c r="CD263" s="35">
        <f t="shared" si="101"/>
        <v>7.0000000000000007E-2</v>
      </c>
      <c r="CE263" s="5">
        <f t="shared" si="125"/>
        <v>293782.31364797143</v>
      </c>
      <c r="CF263" s="5">
        <f t="shared" si="126"/>
        <v>736105.94888940314</v>
      </c>
      <c r="CG263" s="5">
        <f t="shared" si="102"/>
        <v>306217.68635202834</v>
      </c>
      <c r="CH263" s="5">
        <f t="shared" si="103"/>
        <v>1029888.2625373746</v>
      </c>
    </row>
    <row r="264" spans="9:86" ht="14.25" customHeight="1">
      <c r="I264" s="150"/>
      <c r="J264" s="2">
        <v>259</v>
      </c>
      <c r="K264" s="118">
        <v>52718</v>
      </c>
      <c r="L264" s="5">
        <f t="shared" si="104"/>
        <v>329689.78075706784</v>
      </c>
      <c r="M264" s="5">
        <f t="shared" si="67"/>
        <v>4507.5996243055524</v>
      </c>
      <c r="N264" s="5">
        <f t="shared" si="68"/>
        <v>2240.9823816007111</v>
      </c>
      <c r="O264" s="35">
        <f t="shared" si="69"/>
        <v>8.1566946107509974E-2</v>
      </c>
      <c r="P264" s="5">
        <f t="shared" si="70"/>
        <v>2266.6172427048414</v>
      </c>
      <c r="Q264" s="35">
        <f t="shared" si="71"/>
        <v>8.2500000000000004E-2</v>
      </c>
      <c r="R264" s="5">
        <f t="shared" si="105"/>
        <v>272551.201624532</v>
      </c>
      <c r="S264" s="5">
        <f t="shared" si="106"/>
        <v>894917.10107060673</v>
      </c>
      <c r="T264" s="5">
        <f t="shared" si="72"/>
        <v>327448.79837546713</v>
      </c>
      <c r="U264" s="5">
        <f t="shared" si="73"/>
        <v>1167468.3026951388</v>
      </c>
      <c r="V264" s="150"/>
      <c r="W264" s="2">
        <v>259</v>
      </c>
      <c r="X264" s="118">
        <v>52718</v>
      </c>
      <c r="Y264" s="5">
        <f t="shared" si="107"/>
        <v>325068.4315579824</v>
      </c>
      <c r="Z264" s="5">
        <f t="shared" si="108"/>
        <v>4402.5874432762648</v>
      </c>
      <c r="AA264" s="5">
        <f t="shared" si="74"/>
        <v>2235.4645662230487</v>
      </c>
      <c r="AB264" s="35">
        <f t="shared" si="75"/>
        <v>8.252285423751371E-2</v>
      </c>
      <c r="AC264" s="5">
        <f t="shared" si="76"/>
        <v>2167.1228770532161</v>
      </c>
      <c r="AD264" s="35">
        <f t="shared" si="77"/>
        <v>0.08</v>
      </c>
      <c r="AE264" s="5">
        <f t="shared" si="109"/>
        <v>277167.0330082404</v>
      </c>
      <c r="AF264" s="5">
        <f t="shared" si="110"/>
        <v>863103.11480031279</v>
      </c>
      <c r="AG264" s="5">
        <f t="shared" si="78"/>
        <v>322832.96699175937</v>
      </c>
      <c r="AH264" s="5">
        <f t="shared" si="79"/>
        <v>1140270.1478085532</v>
      </c>
      <c r="AI264" s="150"/>
      <c r="AJ264" s="2">
        <v>259</v>
      </c>
      <c r="AK264" s="118">
        <v>52718</v>
      </c>
      <c r="AL264" s="5">
        <f t="shared" si="111"/>
        <v>320408.71691512602</v>
      </c>
      <c r="AM264" s="5">
        <f t="shared" si="112"/>
        <v>4298.4734733542682</v>
      </c>
      <c r="AN264" s="5">
        <f t="shared" si="80"/>
        <v>2229.1671766107461</v>
      </c>
      <c r="AO264" s="35">
        <f t="shared" si="81"/>
        <v>8.3487135983303595E-2</v>
      </c>
      <c r="AP264" s="5">
        <f t="shared" si="82"/>
        <v>2069.3062967435221</v>
      </c>
      <c r="AQ264" s="35">
        <f t="shared" si="83"/>
        <v>7.7499999999999999E-2</v>
      </c>
      <c r="AR264" s="5">
        <f t="shared" si="113"/>
        <v>281820.45026148477</v>
      </c>
      <c r="AS264" s="5">
        <f t="shared" si="114"/>
        <v>831484.17933727149</v>
      </c>
      <c r="AT264" s="5">
        <f t="shared" si="84"/>
        <v>318179.54973851528</v>
      </c>
      <c r="AU264" s="5">
        <f t="shared" si="85"/>
        <v>1113304.6295987563</v>
      </c>
      <c r="AV264" s="150"/>
      <c r="AW264" s="2">
        <v>259</v>
      </c>
      <c r="AX264" s="118">
        <v>52718</v>
      </c>
      <c r="AY264" s="5">
        <f t="shared" si="115"/>
        <v>315712.4186177284</v>
      </c>
      <c r="AZ264" s="5">
        <f t="shared" si="116"/>
        <v>4195.2870513166654</v>
      </c>
      <c r="BA264" s="5">
        <f t="shared" si="86"/>
        <v>2222.0844349558629</v>
      </c>
      <c r="BB264" s="35">
        <f t="shared" si="87"/>
        <v>8.4459817374991961E-2</v>
      </c>
      <c r="BC264" s="5">
        <f t="shared" si="88"/>
        <v>1973.2026163608023</v>
      </c>
      <c r="BD264" s="35">
        <f t="shared" si="89"/>
        <v>7.4999999999999997E-2</v>
      </c>
      <c r="BE264" s="5">
        <f t="shared" si="117"/>
        <v>286509.66581722751</v>
      </c>
      <c r="BF264" s="5">
        <f t="shared" si="118"/>
        <v>800069.68047378887</v>
      </c>
      <c r="BG264" s="5">
        <f t="shared" si="90"/>
        <v>313490.33418277255</v>
      </c>
      <c r="BH264" s="5">
        <f t="shared" si="91"/>
        <v>1086579.3462910163</v>
      </c>
      <c r="BI264" s="150"/>
      <c r="BJ264" s="2">
        <v>259</v>
      </c>
      <c r="BK264" s="118">
        <v>52718</v>
      </c>
      <c r="BL264" s="5">
        <f t="shared" si="119"/>
        <v>310981.4162381803</v>
      </c>
      <c r="BM264" s="5">
        <f t="shared" si="120"/>
        <v>4093.0576803371496</v>
      </c>
      <c r="BN264" s="5">
        <f t="shared" si="92"/>
        <v>2214.2116238981434</v>
      </c>
      <c r="BO264" s="35">
        <f t="shared" si="93"/>
        <v>8.5440923795997437E-2</v>
      </c>
      <c r="BP264" s="5">
        <f t="shared" si="94"/>
        <v>1878.8460564390059</v>
      </c>
      <c r="BQ264" s="35">
        <f t="shared" si="95"/>
        <v>7.2499999999999995E-2</v>
      </c>
      <c r="BR264" s="5">
        <f t="shared" si="121"/>
        <v>291232.79538571811</v>
      </c>
      <c r="BS264" s="5">
        <f t="shared" si="122"/>
        <v>768869.14382160408</v>
      </c>
      <c r="BT264" s="5">
        <f t="shared" si="96"/>
        <v>308767.20461428218</v>
      </c>
      <c r="BU264" s="5">
        <f t="shared" si="97"/>
        <v>1060101.9392073222</v>
      </c>
      <c r="BV264" s="150"/>
      <c r="BW264" s="2">
        <v>259</v>
      </c>
      <c r="BX264" s="118">
        <v>52718</v>
      </c>
      <c r="BY264" s="5">
        <f t="shared" si="123"/>
        <v>306217.68635202834</v>
      </c>
      <c r="BZ264" s="5">
        <f t="shared" si="124"/>
        <v>3991.8149710750954</v>
      </c>
      <c r="CA264" s="5">
        <f t="shared" si="98"/>
        <v>2205.5451340215968</v>
      </c>
      <c r="CB264" s="35">
        <f t="shared" si="99"/>
        <v>8.6430479975063174E-2</v>
      </c>
      <c r="CC264" s="5">
        <f t="shared" si="100"/>
        <v>1786.2698370534988</v>
      </c>
      <c r="CD264" s="35">
        <f t="shared" si="101"/>
        <v>7.0000000000000007E-2</v>
      </c>
      <c r="CE264" s="5">
        <f t="shared" si="125"/>
        <v>295987.85878199304</v>
      </c>
      <c r="CF264" s="5">
        <f t="shared" si="126"/>
        <v>737892.21872645663</v>
      </c>
      <c r="CG264" s="5">
        <f t="shared" si="102"/>
        <v>304012.14121800673</v>
      </c>
      <c r="CH264" s="5">
        <f t="shared" si="103"/>
        <v>1033880.0775084497</v>
      </c>
    </row>
    <row r="265" spans="9:86" ht="14.25" customHeight="1">
      <c r="I265" s="150"/>
      <c r="J265" s="2">
        <v>260</v>
      </c>
      <c r="K265" s="118">
        <v>52749</v>
      </c>
      <c r="L265" s="5">
        <f t="shared" si="104"/>
        <v>327448.79837546713</v>
      </c>
      <c r="M265" s="5">
        <f t="shared" si="67"/>
        <v>4507.5996243055524</v>
      </c>
      <c r="N265" s="5">
        <f t="shared" si="68"/>
        <v>2256.3891354742159</v>
      </c>
      <c r="O265" s="35">
        <f t="shared" si="69"/>
        <v>8.2689781608675489E-2</v>
      </c>
      <c r="P265" s="5">
        <f t="shared" si="70"/>
        <v>2251.2104888313365</v>
      </c>
      <c r="Q265" s="35">
        <f t="shared" si="71"/>
        <v>8.2500000000000004E-2</v>
      </c>
      <c r="R265" s="5">
        <f t="shared" si="105"/>
        <v>274807.59076000622</v>
      </c>
      <c r="S265" s="5">
        <f t="shared" si="106"/>
        <v>897168.31155943812</v>
      </c>
      <c r="T265" s="5">
        <f t="shared" si="72"/>
        <v>325192.40923999291</v>
      </c>
      <c r="U265" s="5">
        <f t="shared" si="73"/>
        <v>1171975.9023194443</v>
      </c>
      <c r="V265" s="150"/>
      <c r="W265" s="2">
        <v>260</v>
      </c>
      <c r="X265" s="118">
        <v>52749</v>
      </c>
      <c r="Y265" s="5">
        <f t="shared" si="107"/>
        <v>322832.96699175937</v>
      </c>
      <c r="Z265" s="5">
        <f t="shared" si="108"/>
        <v>4402.5874432762648</v>
      </c>
      <c r="AA265" s="5">
        <f t="shared" si="74"/>
        <v>2250.367663331202</v>
      </c>
      <c r="AB265" s="35">
        <f t="shared" si="75"/>
        <v>8.3648247611167098E-2</v>
      </c>
      <c r="AC265" s="5">
        <f t="shared" si="76"/>
        <v>2152.2197799450628</v>
      </c>
      <c r="AD265" s="35">
        <f t="shared" si="77"/>
        <v>8.0000000000000016E-2</v>
      </c>
      <c r="AE265" s="5">
        <f t="shared" si="109"/>
        <v>279417.40067157161</v>
      </c>
      <c r="AF265" s="5">
        <f t="shared" si="110"/>
        <v>865255.33458025788</v>
      </c>
      <c r="AG265" s="5">
        <f t="shared" si="78"/>
        <v>320582.59932842816</v>
      </c>
      <c r="AH265" s="5">
        <f t="shared" si="79"/>
        <v>1144672.7352518295</v>
      </c>
      <c r="AI265" s="150"/>
      <c r="AJ265" s="2">
        <v>260</v>
      </c>
      <c r="AK265" s="118">
        <v>52749</v>
      </c>
      <c r="AL265" s="5">
        <f t="shared" si="111"/>
        <v>318179.54973851528</v>
      </c>
      <c r="AM265" s="5">
        <f t="shared" si="112"/>
        <v>4298.4734733542682</v>
      </c>
      <c r="AN265" s="5">
        <f t="shared" si="80"/>
        <v>2243.5638812930238</v>
      </c>
      <c r="AO265" s="35">
        <f t="shared" si="81"/>
        <v>8.4615012491034758E-2</v>
      </c>
      <c r="AP265" s="5">
        <f t="shared" si="82"/>
        <v>2054.9095920612444</v>
      </c>
      <c r="AQ265" s="35">
        <f t="shared" si="83"/>
        <v>7.7499999999999999E-2</v>
      </c>
      <c r="AR265" s="5">
        <f t="shared" si="113"/>
        <v>284064.01414277777</v>
      </c>
      <c r="AS265" s="5">
        <f t="shared" si="114"/>
        <v>833539.08892933268</v>
      </c>
      <c r="AT265" s="5">
        <f t="shared" si="84"/>
        <v>315935.98585722229</v>
      </c>
      <c r="AU265" s="5">
        <f t="shared" si="85"/>
        <v>1117603.1030721106</v>
      </c>
      <c r="AV265" s="150"/>
      <c r="AW265" s="2">
        <v>260</v>
      </c>
      <c r="AX265" s="118">
        <v>52749</v>
      </c>
      <c r="AY265" s="5">
        <f t="shared" si="115"/>
        <v>313490.33418277255</v>
      </c>
      <c r="AZ265" s="5">
        <f t="shared" si="116"/>
        <v>4195.2870513166654</v>
      </c>
      <c r="BA265" s="5">
        <f t="shared" si="86"/>
        <v>2235.9724626743373</v>
      </c>
      <c r="BB265" s="35">
        <f t="shared" si="87"/>
        <v>8.5590101596078327E-2</v>
      </c>
      <c r="BC265" s="5">
        <f t="shared" si="88"/>
        <v>1959.3145886423283</v>
      </c>
      <c r="BD265" s="35">
        <f t="shared" si="89"/>
        <v>7.4999999999999997E-2</v>
      </c>
      <c r="BE265" s="5">
        <f t="shared" si="117"/>
        <v>288745.63827990182</v>
      </c>
      <c r="BF265" s="5">
        <f t="shared" si="118"/>
        <v>802028.9950624312</v>
      </c>
      <c r="BG265" s="5">
        <f t="shared" si="90"/>
        <v>311254.36172009824</v>
      </c>
      <c r="BH265" s="5">
        <f t="shared" si="91"/>
        <v>1090774.6333423331</v>
      </c>
      <c r="BI265" s="150"/>
      <c r="BJ265" s="2">
        <v>260</v>
      </c>
      <c r="BK265" s="118">
        <v>52749</v>
      </c>
      <c r="BL265" s="5">
        <f t="shared" si="119"/>
        <v>308767.20461428218</v>
      </c>
      <c r="BM265" s="5">
        <f t="shared" si="120"/>
        <v>4093.0576803371496</v>
      </c>
      <c r="BN265" s="5">
        <f t="shared" si="92"/>
        <v>2227.5891524591948</v>
      </c>
      <c r="BO265" s="35">
        <f t="shared" si="93"/>
        <v>8.6573539644222555E-2</v>
      </c>
      <c r="BP265" s="5">
        <f t="shared" si="94"/>
        <v>1865.4685278779548</v>
      </c>
      <c r="BQ265" s="35">
        <f t="shared" si="95"/>
        <v>7.2499999999999995E-2</v>
      </c>
      <c r="BR265" s="5">
        <f t="shared" si="121"/>
        <v>293460.38453817728</v>
      </c>
      <c r="BS265" s="5">
        <f t="shared" si="122"/>
        <v>770734.61234948202</v>
      </c>
      <c r="BT265" s="5">
        <f t="shared" si="96"/>
        <v>306539.61546182301</v>
      </c>
      <c r="BU265" s="5">
        <f t="shared" si="97"/>
        <v>1064194.9968876592</v>
      </c>
      <c r="BV265" s="150"/>
      <c r="BW265" s="2">
        <v>260</v>
      </c>
      <c r="BX265" s="118">
        <v>52749</v>
      </c>
      <c r="BY265" s="5">
        <f t="shared" si="123"/>
        <v>304012.14121800673</v>
      </c>
      <c r="BZ265" s="5">
        <f t="shared" si="124"/>
        <v>3991.8149710750954</v>
      </c>
      <c r="CA265" s="5">
        <f t="shared" si="98"/>
        <v>2218.4108139700561</v>
      </c>
      <c r="CB265" s="35">
        <f t="shared" si="99"/>
        <v>8.756535071588091E-2</v>
      </c>
      <c r="CC265" s="5">
        <f t="shared" si="100"/>
        <v>1773.4041571050393</v>
      </c>
      <c r="CD265" s="35">
        <f t="shared" si="101"/>
        <v>7.0000000000000007E-2</v>
      </c>
      <c r="CE265" s="5">
        <f t="shared" si="125"/>
        <v>298206.26959596312</v>
      </c>
      <c r="CF265" s="5">
        <f t="shared" si="126"/>
        <v>739665.62288356165</v>
      </c>
      <c r="CG265" s="5">
        <f t="shared" si="102"/>
        <v>301793.73040403664</v>
      </c>
      <c r="CH265" s="5">
        <f t="shared" si="103"/>
        <v>1037871.8924795247</v>
      </c>
    </row>
    <row r="266" spans="9:86" ht="14.25" customHeight="1">
      <c r="I266" s="150"/>
      <c r="J266" s="2">
        <v>261</v>
      </c>
      <c r="K266" s="118">
        <v>52779</v>
      </c>
      <c r="L266" s="5">
        <f t="shared" si="104"/>
        <v>325192.40923999291</v>
      </c>
      <c r="M266" s="5">
        <f t="shared" si="67"/>
        <v>4507.5996243055524</v>
      </c>
      <c r="N266" s="5">
        <f t="shared" si="68"/>
        <v>2271.901810780601</v>
      </c>
      <c r="O266" s="35">
        <f t="shared" si="69"/>
        <v>8.3835972042161575E-2</v>
      </c>
      <c r="P266" s="5">
        <f t="shared" si="70"/>
        <v>2235.6978135249515</v>
      </c>
      <c r="Q266" s="35">
        <f t="shared" si="71"/>
        <v>8.2500000000000018E-2</v>
      </c>
      <c r="R266" s="5">
        <f t="shared" si="105"/>
        <v>277079.4925707868</v>
      </c>
      <c r="S266" s="5">
        <f t="shared" si="106"/>
        <v>899404.0093729631</v>
      </c>
      <c r="T266" s="5">
        <f t="shared" si="72"/>
        <v>322920.50742921233</v>
      </c>
      <c r="U266" s="5">
        <f t="shared" si="73"/>
        <v>1176483.5019437498</v>
      </c>
      <c r="V266" s="150"/>
      <c r="W266" s="2">
        <v>261</v>
      </c>
      <c r="X266" s="118">
        <v>52779</v>
      </c>
      <c r="Y266" s="5">
        <f t="shared" si="107"/>
        <v>320582.59932842816</v>
      </c>
      <c r="Z266" s="5">
        <f t="shared" si="108"/>
        <v>4402.5874432762648</v>
      </c>
      <c r="AA266" s="5">
        <f t="shared" si="74"/>
        <v>2265.3701144200768</v>
      </c>
      <c r="AB266" s="35">
        <f t="shared" si="75"/>
        <v>8.4796995937983524E-2</v>
      </c>
      <c r="AC266" s="5">
        <f t="shared" si="76"/>
        <v>2137.217328856188</v>
      </c>
      <c r="AD266" s="35">
        <f t="shared" si="77"/>
        <v>8.0000000000000016E-2</v>
      </c>
      <c r="AE266" s="5">
        <f t="shared" si="109"/>
        <v>281682.77078599168</v>
      </c>
      <c r="AF266" s="5">
        <f t="shared" si="110"/>
        <v>867392.55190911412</v>
      </c>
      <c r="AG266" s="5">
        <f t="shared" si="78"/>
        <v>318317.22921400808</v>
      </c>
      <c r="AH266" s="5">
        <f t="shared" si="79"/>
        <v>1149075.3226951058</v>
      </c>
      <c r="AI266" s="150"/>
      <c r="AJ266" s="2">
        <v>261</v>
      </c>
      <c r="AK266" s="118">
        <v>52779</v>
      </c>
      <c r="AL266" s="5">
        <f t="shared" si="111"/>
        <v>315935.98585722229</v>
      </c>
      <c r="AM266" s="5">
        <f t="shared" si="112"/>
        <v>4298.4734733542682</v>
      </c>
      <c r="AN266" s="5">
        <f t="shared" si="80"/>
        <v>2258.0535646930412</v>
      </c>
      <c r="AO266" s="35">
        <f t="shared" si="81"/>
        <v>8.5766243762310762E-2</v>
      </c>
      <c r="AP266" s="5">
        <f t="shared" si="82"/>
        <v>2040.4199086612273</v>
      </c>
      <c r="AQ266" s="35">
        <f t="shared" si="83"/>
        <v>7.7499999999999999E-2</v>
      </c>
      <c r="AR266" s="5">
        <f t="shared" si="113"/>
        <v>286322.06770747079</v>
      </c>
      <c r="AS266" s="5">
        <f t="shared" si="114"/>
        <v>835579.50883799396</v>
      </c>
      <c r="AT266" s="5">
        <f t="shared" si="84"/>
        <v>313677.93229252927</v>
      </c>
      <c r="AU266" s="5">
        <f t="shared" si="85"/>
        <v>1121901.5765454648</v>
      </c>
      <c r="AV266" s="150"/>
      <c r="AW266" s="2">
        <v>261</v>
      </c>
      <c r="AX266" s="118">
        <v>52779</v>
      </c>
      <c r="AY266" s="5">
        <f t="shared" si="115"/>
        <v>311254.36172009824</v>
      </c>
      <c r="AZ266" s="5">
        <f t="shared" si="116"/>
        <v>4195.2870513166654</v>
      </c>
      <c r="BA266" s="5">
        <f t="shared" si="86"/>
        <v>2249.9472905660514</v>
      </c>
      <c r="BB266" s="35">
        <f t="shared" si="87"/>
        <v>8.6743740192377905E-2</v>
      </c>
      <c r="BC266" s="5">
        <f t="shared" si="88"/>
        <v>1945.3397607506138</v>
      </c>
      <c r="BD266" s="35">
        <f t="shared" si="89"/>
        <v>7.4999999999999997E-2</v>
      </c>
      <c r="BE266" s="5">
        <f t="shared" si="117"/>
        <v>290995.58557046787</v>
      </c>
      <c r="BF266" s="5">
        <f t="shared" si="118"/>
        <v>803974.33482318185</v>
      </c>
      <c r="BG266" s="5">
        <f t="shared" si="90"/>
        <v>309004.41442953219</v>
      </c>
      <c r="BH266" s="5">
        <f t="shared" si="91"/>
        <v>1094969.9203936497</v>
      </c>
      <c r="BI266" s="150"/>
      <c r="BJ266" s="2">
        <v>261</v>
      </c>
      <c r="BK266" s="118">
        <v>52779</v>
      </c>
      <c r="BL266" s="5">
        <f t="shared" si="119"/>
        <v>306539.61546182301</v>
      </c>
      <c r="BM266" s="5">
        <f t="shared" si="120"/>
        <v>4093.0576803371496</v>
      </c>
      <c r="BN266" s="5">
        <f t="shared" si="92"/>
        <v>2241.0475035886357</v>
      </c>
      <c r="BO266" s="35">
        <f t="shared" si="93"/>
        <v>8.7729509292128915E-2</v>
      </c>
      <c r="BP266" s="5">
        <f t="shared" si="94"/>
        <v>1852.0101767485139</v>
      </c>
      <c r="BQ266" s="35">
        <f t="shared" si="95"/>
        <v>7.2499999999999995E-2</v>
      </c>
      <c r="BR266" s="5">
        <f t="shared" si="121"/>
        <v>295701.43204176595</v>
      </c>
      <c r="BS266" s="5">
        <f t="shared" si="122"/>
        <v>772586.62252623052</v>
      </c>
      <c r="BT266" s="5">
        <f t="shared" si="96"/>
        <v>304298.56795823434</v>
      </c>
      <c r="BU266" s="5">
        <f t="shared" si="97"/>
        <v>1068288.0545679964</v>
      </c>
      <c r="BV266" s="150"/>
      <c r="BW266" s="2">
        <v>261</v>
      </c>
      <c r="BX266" s="118">
        <v>52779</v>
      </c>
      <c r="BY266" s="5">
        <f t="shared" si="123"/>
        <v>301793.73040403664</v>
      </c>
      <c r="BZ266" s="5">
        <f t="shared" si="124"/>
        <v>3991.8149710750954</v>
      </c>
      <c r="CA266" s="5">
        <f t="shared" si="98"/>
        <v>2231.351543718215</v>
      </c>
      <c r="CB266" s="35">
        <f t="shared" si="99"/>
        <v>8.872357450491436E-2</v>
      </c>
      <c r="CC266" s="5">
        <f t="shared" si="100"/>
        <v>1760.4634273568804</v>
      </c>
      <c r="CD266" s="35">
        <f t="shared" si="101"/>
        <v>7.0000000000000007E-2</v>
      </c>
      <c r="CE266" s="5">
        <f t="shared" si="125"/>
        <v>300437.62113968132</v>
      </c>
      <c r="CF266" s="5">
        <f t="shared" si="126"/>
        <v>741426.08631091856</v>
      </c>
      <c r="CG266" s="5">
        <f t="shared" si="102"/>
        <v>299562.37886031845</v>
      </c>
      <c r="CH266" s="5">
        <f t="shared" si="103"/>
        <v>1041863.7074505999</v>
      </c>
    </row>
    <row r="267" spans="9:86" ht="14.25" customHeight="1">
      <c r="I267" s="150"/>
      <c r="J267" s="2">
        <v>262</v>
      </c>
      <c r="K267" s="118">
        <v>52810</v>
      </c>
      <c r="L267" s="5">
        <f t="shared" si="104"/>
        <v>322920.50742921233</v>
      </c>
      <c r="M267" s="5">
        <f t="shared" si="67"/>
        <v>4507.5996243055524</v>
      </c>
      <c r="N267" s="5">
        <f t="shared" si="68"/>
        <v>2287.5211357297176</v>
      </c>
      <c r="O267" s="35">
        <f t="shared" si="69"/>
        <v>8.5006225982021288E-2</v>
      </c>
      <c r="P267" s="5">
        <f t="shared" si="70"/>
        <v>2220.0784885758349</v>
      </c>
      <c r="Q267" s="35">
        <f t="shared" si="71"/>
        <v>8.2500000000000004E-2</v>
      </c>
      <c r="R267" s="5">
        <f t="shared" si="105"/>
        <v>279367.01370651653</v>
      </c>
      <c r="S267" s="5">
        <f t="shared" si="106"/>
        <v>901624.08786153898</v>
      </c>
      <c r="T267" s="5">
        <f t="shared" si="72"/>
        <v>320632.98629348259</v>
      </c>
      <c r="U267" s="5">
        <f t="shared" si="73"/>
        <v>1180991.1015680556</v>
      </c>
      <c r="V267" s="150"/>
      <c r="W267" s="2">
        <v>262</v>
      </c>
      <c r="X267" s="118">
        <v>52810</v>
      </c>
      <c r="Y267" s="5">
        <f t="shared" si="107"/>
        <v>318317.22921400808</v>
      </c>
      <c r="Z267" s="5">
        <f t="shared" si="108"/>
        <v>4402.5874432762648</v>
      </c>
      <c r="AA267" s="5">
        <f t="shared" si="74"/>
        <v>2280.472581849544</v>
      </c>
      <c r="AB267" s="35">
        <f t="shared" si="75"/>
        <v>8.59698076970766E-2</v>
      </c>
      <c r="AC267" s="5">
        <f t="shared" si="76"/>
        <v>2122.1148614267208</v>
      </c>
      <c r="AD267" s="35">
        <f t="shared" si="77"/>
        <v>8.0000000000000016E-2</v>
      </c>
      <c r="AE267" s="5">
        <f t="shared" si="109"/>
        <v>283963.24336784123</v>
      </c>
      <c r="AF267" s="5">
        <f t="shared" si="110"/>
        <v>869514.66677054088</v>
      </c>
      <c r="AG267" s="5">
        <f t="shared" si="78"/>
        <v>316036.75663215853</v>
      </c>
      <c r="AH267" s="5">
        <f t="shared" si="79"/>
        <v>1153477.9101383821</v>
      </c>
      <c r="AI267" s="150"/>
      <c r="AJ267" s="2">
        <v>262</v>
      </c>
      <c r="AK267" s="118">
        <v>52810</v>
      </c>
      <c r="AL267" s="5">
        <f t="shared" si="111"/>
        <v>313677.93229252927</v>
      </c>
      <c r="AM267" s="5">
        <f t="shared" si="112"/>
        <v>4298.4734733542682</v>
      </c>
      <c r="AN267" s="5">
        <f t="shared" si="80"/>
        <v>2272.63682729835</v>
      </c>
      <c r="AO267" s="35">
        <f t="shared" si="81"/>
        <v>8.6941538183015241E-2</v>
      </c>
      <c r="AP267" s="5">
        <f t="shared" si="82"/>
        <v>2025.8366460559182</v>
      </c>
      <c r="AQ267" s="35">
        <f t="shared" si="83"/>
        <v>7.7499999999999999E-2</v>
      </c>
      <c r="AR267" s="5">
        <f t="shared" si="113"/>
        <v>288594.70453476912</v>
      </c>
      <c r="AS267" s="5">
        <f t="shared" si="114"/>
        <v>837605.34548404987</v>
      </c>
      <c r="AT267" s="5">
        <f t="shared" si="84"/>
        <v>311405.29546523094</v>
      </c>
      <c r="AU267" s="5">
        <f t="shared" si="85"/>
        <v>1126200.050018819</v>
      </c>
      <c r="AV267" s="150"/>
      <c r="AW267" s="2">
        <v>262</v>
      </c>
      <c r="AX267" s="118">
        <v>52810</v>
      </c>
      <c r="AY267" s="5">
        <f t="shared" si="115"/>
        <v>309004.41442953219</v>
      </c>
      <c r="AZ267" s="5">
        <f t="shared" si="116"/>
        <v>4195.2870513166654</v>
      </c>
      <c r="BA267" s="5">
        <f t="shared" si="86"/>
        <v>2264.0094611320892</v>
      </c>
      <c r="BB267" s="35">
        <f t="shared" si="87"/>
        <v>8.7921441458179234E-2</v>
      </c>
      <c r="BC267" s="5">
        <f t="shared" si="88"/>
        <v>1931.277590184576</v>
      </c>
      <c r="BD267" s="35">
        <f t="shared" si="89"/>
        <v>7.4999999999999997E-2</v>
      </c>
      <c r="BE267" s="5">
        <f t="shared" si="117"/>
        <v>293259.59503159998</v>
      </c>
      <c r="BF267" s="5">
        <f t="shared" si="118"/>
        <v>805905.61241336644</v>
      </c>
      <c r="BG267" s="5">
        <f t="shared" si="90"/>
        <v>306740.40496840008</v>
      </c>
      <c r="BH267" s="5">
        <f t="shared" si="91"/>
        <v>1099165.2074449663</v>
      </c>
      <c r="BI267" s="150"/>
      <c r="BJ267" s="2">
        <v>262</v>
      </c>
      <c r="BK267" s="118">
        <v>52810</v>
      </c>
      <c r="BL267" s="5">
        <f t="shared" si="119"/>
        <v>304298.56795823434</v>
      </c>
      <c r="BM267" s="5">
        <f t="shared" si="120"/>
        <v>4093.0576803371496</v>
      </c>
      <c r="BN267" s="5">
        <f t="shared" si="92"/>
        <v>2254.5871655894839</v>
      </c>
      <c r="BO267" s="35">
        <f t="shared" si="93"/>
        <v>8.890954094396912E-2</v>
      </c>
      <c r="BP267" s="5">
        <f t="shared" si="94"/>
        <v>1838.4705147476657</v>
      </c>
      <c r="BQ267" s="35">
        <f t="shared" si="95"/>
        <v>7.2499999999999995E-2</v>
      </c>
      <c r="BR267" s="5">
        <f t="shared" si="121"/>
        <v>297956.01920735545</v>
      </c>
      <c r="BS267" s="5">
        <f t="shared" si="122"/>
        <v>774425.09304097819</v>
      </c>
      <c r="BT267" s="5">
        <f t="shared" si="96"/>
        <v>302043.98079264484</v>
      </c>
      <c r="BU267" s="5">
        <f t="shared" si="97"/>
        <v>1072381.1122483336</v>
      </c>
      <c r="BV267" s="150"/>
      <c r="BW267" s="2">
        <v>262</v>
      </c>
      <c r="BX267" s="118">
        <v>52810</v>
      </c>
      <c r="BY267" s="5">
        <f t="shared" si="123"/>
        <v>299562.37886031845</v>
      </c>
      <c r="BZ267" s="5">
        <f t="shared" si="124"/>
        <v>3991.8149710750954</v>
      </c>
      <c r="CA267" s="5">
        <f t="shared" si="98"/>
        <v>2244.367761056571</v>
      </c>
      <c r="CB267" s="35">
        <f t="shared" si="99"/>
        <v>8.9905859457862836E-2</v>
      </c>
      <c r="CC267" s="5">
        <f t="shared" si="100"/>
        <v>1747.4472100185244</v>
      </c>
      <c r="CD267" s="35">
        <f t="shared" si="101"/>
        <v>7.0000000000000007E-2</v>
      </c>
      <c r="CE267" s="5">
        <f t="shared" si="125"/>
        <v>302681.9889007379</v>
      </c>
      <c r="CF267" s="5">
        <f t="shared" si="126"/>
        <v>743173.53352093708</v>
      </c>
      <c r="CG267" s="5">
        <f t="shared" si="102"/>
        <v>297318.01109926187</v>
      </c>
      <c r="CH267" s="5">
        <f t="shared" si="103"/>
        <v>1045855.522421675</v>
      </c>
    </row>
    <row r="268" spans="9:86" ht="14.25" customHeight="1">
      <c r="I268" s="150"/>
      <c r="J268" s="2">
        <v>263</v>
      </c>
      <c r="K268" s="118">
        <v>52841</v>
      </c>
      <c r="L268" s="5">
        <f t="shared" si="104"/>
        <v>320632.98629348259</v>
      </c>
      <c r="M268" s="5">
        <f t="shared" si="67"/>
        <v>4507.5996243055524</v>
      </c>
      <c r="N268" s="5">
        <f t="shared" si="68"/>
        <v>2303.2478435378594</v>
      </c>
      <c r="O268" s="35">
        <f t="shared" si="69"/>
        <v>8.6201280916105544E-2</v>
      </c>
      <c r="P268" s="5">
        <f t="shared" si="70"/>
        <v>2204.3517807676931</v>
      </c>
      <c r="Q268" s="35">
        <f t="shared" si="71"/>
        <v>8.2500000000000018E-2</v>
      </c>
      <c r="R268" s="5">
        <f t="shared" si="105"/>
        <v>281670.26155005442</v>
      </c>
      <c r="S268" s="5">
        <f t="shared" si="106"/>
        <v>903828.43964230665</v>
      </c>
      <c r="T268" s="5">
        <f t="shared" si="72"/>
        <v>318329.73844994471</v>
      </c>
      <c r="U268" s="5">
        <f t="shared" si="73"/>
        <v>1185498.7011923611</v>
      </c>
      <c r="V268" s="150"/>
      <c r="W268" s="2">
        <v>263</v>
      </c>
      <c r="X268" s="118">
        <v>52841</v>
      </c>
      <c r="Y268" s="5">
        <f t="shared" si="107"/>
        <v>316036.75663215853</v>
      </c>
      <c r="Z268" s="5">
        <f t="shared" si="108"/>
        <v>4402.5874432762648</v>
      </c>
      <c r="AA268" s="5">
        <f t="shared" si="74"/>
        <v>2295.6757323952079</v>
      </c>
      <c r="AB268" s="35">
        <f t="shared" si="75"/>
        <v>8.7167420278288346E-2</v>
      </c>
      <c r="AC268" s="5">
        <f t="shared" si="76"/>
        <v>2106.9117108810569</v>
      </c>
      <c r="AD268" s="35">
        <f t="shared" si="77"/>
        <v>0.08</v>
      </c>
      <c r="AE268" s="5">
        <f t="shared" si="109"/>
        <v>286258.91910023644</v>
      </c>
      <c r="AF268" s="5">
        <f t="shared" si="110"/>
        <v>871621.57848142192</v>
      </c>
      <c r="AG268" s="5">
        <f t="shared" si="78"/>
        <v>313741.08089976333</v>
      </c>
      <c r="AH268" s="5">
        <f t="shared" si="79"/>
        <v>1157880.4975816584</v>
      </c>
      <c r="AI268" s="150"/>
      <c r="AJ268" s="2">
        <v>263</v>
      </c>
      <c r="AK268" s="118">
        <v>52841</v>
      </c>
      <c r="AL268" s="5">
        <f t="shared" si="111"/>
        <v>311405.29546523094</v>
      </c>
      <c r="AM268" s="5">
        <f t="shared" si="112"/>
        <v>4298.4734733542682</v>
      </c>
      <c r="AN268" s="5">
        <f t="shared" si="80"/>
        <v>2287.3142734746516</v>
      </c>
      <c r="AO268" s="35">
        <f t="shared" si="81"/>
        <v>8.8141633046700779E-2</v>
      </c>
      <c r="AP268" s="5">
        <f t="shared" si="82"/>
        <v>2011.1591998796164</v>
      </c>
      <c r="AQ268" s="35">
        <f t="shared" si="83"/>
        <v>7.7499999999999999E-2</v>
      </c>
      <c r="AR268" s="5">
        <f t="shared" si="113"/>
        <v>290882.0188082438</v>
      </c>
      <c r="AS268" s="5">
        <f t="shared" si="114"/>
        <v>839616.5046839295</v>
      </c>
      <c r="AT268" s="5">
        <f t="shared" si="84"/>
        <v>309117.98119175626</v>
      </c>
      <c r="AU268" s="5">
        <f t="shared" si="85"/>
        <v>1130498.5234921733</v>
      </c>
      <c r="AV268" s="150"/>
      <c r="AW268" s="2">
        <v>263</v>
      </c>
      <c r="AX268" s="118">
        <v>52841</v>
      </c>
      <c r="AY268" s="5">
        <f t="shared" si="115"/>
        <v>306740.40496840008</v>
      </c>
      <c r="AZ268" s="5">
        <f t="shared" si="116"/>
        <v>4195.2870513166654</v>
      </c>
      <c r="BA268" s="5">
        <f t="shared" si="86"/>
        <v>2278.1595202641652</v>
      </c>
      <c r="BB268" s="35">
        <f t="shared" si="87"/>
        <v>8.9123942592389455E-2</v>
      </c>
      <c r="BC268" s="5">
        <f t="shared" si="88"/>
        <v>1917.1275310525002</v>
      </c>
      <c r="BD268" s="35">
        <f t="shared" si="89"/>
        <v>7.4999999999999997E-2</v>
      </c>
      <c r="BE268" s="5">
        <f t="shared" si="117"/>
        <v>295537.75455186417</v>
      </c>
      <c r="BF268" s="5">
        <f t="shared" si="118"/>
        <v>807822.73994441889</v>
      </c>
      <c r="BG268" s="5">
        <f t="shared" si="90"/>
        <v>304462.24544813589</v>
      </c>
      <c r="BH268" s="5">
        <f t="shared" si="91"/>
        <v>1103360.4944962831</v>
      </c>
      <c r="BI268" s="150"/>
      <c r="BJ268" s="2">
        <v>263</v>
      </c>
      <c r="BK268" s="118">
        <v>52841</v>
      </c>
      <c r="BL268" s="5">
        <f t="shared" si="119"/>
        <v>302043.98079264484</v>
      </c>
      <c r="BM268" s="5">
        <f t="shared" si="120"/>
        <v>4093.0576803371496</v>
      </c>
      <c r="BN268" s="5">
        <f t="shared" si="92"/>
        <v>2268.2086297149203</v>
      </c>
      <c r="BO268" s="35">
        <f t="shared" si="93"/>
        <v>9.0114371705571988E-2</v>
      </c>
      <c r="BP268" s="5">
        <f t="shared" si="94"/>
        <v>1824.8490506222292</v>
      </c>
      <c r="BQ268" s="35">
        <f t="shared" si="95"/>
        <v>7.2499999999999995E-2</v>
      </c>
      <c r="BR268" s="5">
        <f t="shared" si="121"/>
        <v>300224.22783707036</v>
      </c>
      <c r="BS268" s="5">
        <f t="shared" si="122"/>
        <v>776249.94209160039</v>
      </c>
      <c r="BT268" s="5">
        <f t="shared" si="96"/>
        <v>299775.77216292993</v>
      </c>
      <c r="BU268" s="5">
        <f t="shared" si="97"/>
        <v>1076474.1699286709</v>
      </c>
      <c r="BV268" s="150"/>
      <c r="BW268" s="2">
        <v>263</v>
      </c>
      <c r="BX268" s="118">
        <v>52841</v>
      </c>
      <c r="BY268" s="5">
        <f t="shared" si="123"/>
        <v>297318.01109926187</v>
      </c>
      <c r="BZ268" s="5">
        <f t="shared" si="124"/>
        <v>3991.8149710750954</v>
      </c>
      <c r="CA268" s="5">
        <f t="shared" si="98"/>
        <v>2257.4599063294008</v>
      </c>
      <c r="CB268" s="35">
        <f t="shared" si="99"/>
        <v>9.1112942588966697E-2</v>
      </c>
      <c r="CC268" s="5">
        <f t="shared" si="100"/>
        <v>1734.3550647456943</v>
      </c>
      <c r="CD268" s="35">
        <f t="shared" si="101"/>
        <v>7.0000000000000007E-2</v>
      </c>
      <c r="CE268" s="5">
        <f t="shared" si="125"/>
        <v>304939.4488070673</v>
      </c>
      <c r="CF268" s="5">
        <f t="shared" si="126"/>
        <v>744907.88858568273</v>
      </c>
      <c r="CG268" s="5">
        <f t="shared" si="102"/>
        <v>295060.55119293247</v>
      </c>
      <c r="CH268" s="5">
        <f t="shared" si="103"/>
        <v>1049847.33739275</v>
      </c>
    </row>
    <row r="269" spans="9:86" ht="14.25" customHeight="1">
      <c r="I269" s="150"/>
      <c r="J269" s="2">
        <v>264</v>
      </c>
      <c r="K269" s="118">
        <v>52871</v>
      </c>
      <c r="L269" s="5">
        <f t="shared" si="104"/>
        <v>318329.73844994471</v>
      </c>
      <c r="M269" s="5">
        <f t="shared" si="67"/>
        <v>4507.5996243055524</v>
      </c>
      <c r="N269" s="5">
        <f t="shared" si="68"/>
        <v>2319.0826724621825</v>
      </c>
      <c r="O269" s="35">
        <f t="shared" si="69"/>
        <v>8.7421904736437683E-2</v>
      </c>
      <c r="P269" s="5">
        <f t="shared" si="70"/>
        <v>2188.51695184337</v>
      </c>
      <c r="Q269" s="35">
        <f t="shared" si="71"/>
        <v>8.2500000000000004E-2</v>
      </c>
      <c r="R269" s="5">
        <f t="shared" si="105"/>
        <v>283989.34422251658</v>
      </c>
      <c r="S269" s="5">
        <f t="shared" si="106"/>
        <v>906016.95659415005</v>
      </c>
      <c r="T269" s="5">
        <f t="shared" si="72"/>
        <v>316010.65577748255</v>
      </c>
      <c r="U269" s="5">
        <f t="shared" si="73"/>
        <v>1190006.3008166666</v>
      </c>
      <c r="V269" s="150"/>
      <c r="W269" s="2">
        <v>264</v>
      </c>
      <c r="X269" s="118">
        <v>52871</v>
      </c>
      <c r="Y269" s="5">
        <f t="shared" si="107"/>
        <v>313741.08089976333</v>
      </c>
      <c r="Z269" s="5">
        <f t="shared" si="108"/>
        <v>4402.5874432762648</v>
      </c>
      <c r="AA269" s="5">
        <f t="shared" si="74"/>
        <v>2310.9802372778427</v>
      </c>
      <c r="AB269" s="35">
        <f t="shared" si="75"/>
        <v>8.8390601472409958E-2</v>
      </c>
      <c r="AC269" s="5">
        <f t="shared" si="76"/>
        <v>2091.6072059984222</v>
      </c>
      <c r="AD269" s="35">
        <f t="shared" si="77"/>
        <v>7.9999999999999988E-2</v>
      </c>
      <c r="AE269" s="5">
        <f t="shared" si="109"/>
        <v>288569.8993375143</v>
      </c>
      <c r="AF269" s="5">
        <f t="shared" si="110"/>
        <v>873713.18568742031</v>
      </c>
      <c r="AG269" s="5">
        <f t="shared" si="78"/>
        <v>311430.10066248546</v>
      </c>
      <c r="AH269" s="5">
        <f t="shared" si="79"/>
        <v>1162283.0850249347</v>
      </c>
      <c r="AI269" s="150"/>
      <c r="AJ269" s="2">
        <v>264</v>
      </c>
      <c r="AK269" s="118">
        <v>52871</v>
      </c>
      <c r="AL269" s="5">
        <f t="shared" si="111"/>
        <v>309117.98119175626</v>
      </c>
      <c r="AM269" s="5">
        <f t="shared" si="112"/>
        <v>4298.4734733542682</v>
      </c>
      <c r="AN269" s="5">
        <f t="shared" si="80"/>
        <v>2302.0865114908424</v>
      </c>
      <c r="AO269" s="35">
        <f t="shared" si="81"/>
        <v>8.9367296044656069E-2</v>
      </c>
      <c r="AP269" s="5">
        <f t="shared" si="82"/>
        <v>1996.3869618634258</v>
      </c>
      <c r="AQ269" s="35">
        <f t="shared" si="83"/>
        <v>7.7499999999999999E-2</v>
      </c>
      <c r="AR269" s="5">
        <f t="shared" si="113"/>
        <v>293184.10531973466</v>
      </c>
      <c r="AS269" s="5">
        <f t="shared" si="114"/>
        <v>841612.89164579287</v>
      </c>
      <c r="AT269" s="5">
        <f t="shared" si="84"/>
        <v>306815.8946802654</v>
      </c>
      <c r="AU269" s="5">
        <f t="shared" si="85"/>
        <v>1134796.9969655275</v>
      </c>
      <c r="AV269" s="150"/>
      <c r="AW269" s="2">
        <v>264</v>
      </c>
      <c r="AX269" s="118">
        <v>52871</v>
      </c>
      <c r="AY269" s="5">
        <f t="shared" si="115"/>
        <v>304462.24544813589</v>
      </c>
      <c r="AZ269" s="5">
        <f t="shared" si="116"/>
        <v>4195.2870513166654</v>
      </c>
      <c r="BA269" s="5">
        <f t="shared" si="86"/>
        <v>2292.3980172658162</v>
      </c>
      <c r="BB269" s="35">
        <f t="shared" si="87"/>
        <v>9.0352011188447406E-2</v>
      </c>
      <c r="BC269" s="5">
        <f t="shared" si="88"/>
        <v>1902.8890340508492</v>
      </c>
      <c r="BD269" s="35">
        <f t="shared" si="89"/>
        <v>7.4999999999999997E-2</v>
      </c>
      <c r="BE269" s="5">
        <f t="shared" si="117"/>
        <v>297830.15256913</v>
      </c>
      <c r="BF269" s="5">
        <f t="shared" si="118"/>
        <v>809725.62897846976</v>
      </c>
      <c r="BG269" s="5">
        <f t="shared" si="90"/>
        <v>302169.84743087005</v>
      </c>
      <c r="BH269" s="5">
        <f t="shared" si="91"/>
        <v>1107555.7815475997</v>
      </c>
      <c r="BI269" s="150"/>
      <c r="BJ269" s="2">
        <v>264</v>
      </c>
      <c r="BK269" s="118">
        <v>52871</v>
      </c>
      <c r="BL269" s="5">
        <f t="shared" si="119"/>
        <v>299775.77216292993</v>
      </c>
      <c r="BM269" s="5">
        <f t="shared" si="120"/>
        <v>4093.0576803371496</v>
      </c>
      <c r="BN269" s="5">
        <f t="shared" si="92"/>
        <v>2281.9123901861149</v>
      </c>
      <c r="BO269" s="35">
        <f t="shared" si="93"/>
        <v>9.1344769074101773E-2</v>
      </c>
      <c r="BP269" s="5">
        <f t="shared" si="94"/>
        <v>1811.1452901510349</v>
      </c>
      <c r="BQ269" s="35">
        <f t="shared" si="95"/>
        <v>7.2499999999999995E-2</v>
      </c>
      <c r="BR269" s="5">
        <f t="shared" si="121"/>
        <v>302506.14022725646</v>
      </c>
      <c r="BS269" s="5">
        <f t="shared" si="122"/>
        <v>778061.08738175139</v>
      </c>
      <c r="BT269" s="5">
        <f t="shared" si="96"/>
        <v>297493.85977274383</v>
      </c>
      <c r="BU269" s="5">
        <f t="shared" si="97"/>
        <v>1080567.2276090079</v>
      </c>
      <c r="BV269" s="150"/>
      <c r="BW269" s="2">
        <v>264</v>
      </c>
      <c r="BX269" s="118">
        <v>52871</v>
      </c>
      <c r="BY269" s="5">
        <f t="shared" si="123"/>
        <v>295060.55119293247</v>
      </c>
      <c r="BZ269" s="5">
        <f t="shared" si="124"/>
        <v>3991.8149710750954</v>
      </c>
      <c r="CA269" s="5">
        <f t="shared" si="98"/>
        <v>2270.6284224496558</v>
      </c>
      <c r="CB269" s="35">
        <f t="shared" si="99"/>
        <v>9.2345591300612068E-2</v>
      </c>
      <c r="CC269" s="5">
        <f t="shared" si="100"/>
        <v>1721.1865486254394</v>
      </c>
      <c r="CD269" s="35">
        <f t="shared" si="101"/>
        <v>7.0000000000000007E-2</v>
      </c>
      <c r="CE269" s="5">
        <f t="shared" si="125"/>
        <v>307210.07722951693</v>
      </c>
      <c r="CF269" s="5">
        <f t="shared" si="126"/>
        <v>746629.07513430819</v>
      </c>
      <c r="CG269" s="5">
        <f t="shared" si="102"/>
        <v>292789.92277048284</v>
      </c>
      <c r="CH269" s="5">
        <f t="shared" si="103"/>
        <v>1053839.1523638251</v>
      </c>
    </row>
    <row r="270" spans="9:86" ht="14.25" customHeight="1">
      <c r="I270" s="150"/>
      <c r="J270" s="2">
        <v>265</v>
      </c>
      <c r="K270" s="118">
        <v>52902</v>
      </c>
      <c r="L270" s="5">
        <f t="shared" si="104"/>
        <v>316010.65577748255</v>
      </c>
      <c r="M270" s="5">
        <f t="shared" si="67"/>
        <v>4507.5996243055524</v>
      </c>
      <c r="N270" s="5">
        <f t="shared" si="68"/>
        <v>2335.0263658353597</v>
      </c>
      <c r="O270" s="35">
        <f t="shared" si="69"/>
        <v>8.8668897322736778E-2</v>
      </c>
      <c r="P270" s="5">
        <f t="shared" si="70"/>
        <v>2172.5732584701927</v>
      </c>
      <c r="Q270" s="35">
        <f t="shared" si="71"/>
        <v>8.2500000000000018E-2</v>
      </c>
      <c r="R270" s="5">
        <f t="shared" si="105"/>
        <v>286324.37058835191</v>
      </c>
      <c r="S270" s="5">
        <f t="shared" si="106"/>
        <v>908189.52985262021</v>
      </c>
      <c r="T270" s="5">
        <f t="shared" si="72"/>
        <v>313675.62941164721</v>
      </c>
      <c r="U270" s="5">
        <f t="shared" si="73"/>
        <v>1194513.9004409721</v>
      </c>
      <c r="V270" s="150"/>
      <c r="W270" s="2">
        <v>265</v>
      </c>
      <c r="X270" s="118">
        <v>52902</v>
      </c>
      <c r="Y270" s="5">
        <f t="shared" si="107"/>
        <v>311430.10066248546</v>
      </c>
      <c r="Z270" s="5">
        <f t="shared" si="108"/>
        <v>4402.5874432762648</v>
      </c>
      <c r="AA270" s="5">
        <f t="shared" si="74"/>
        <v>2326.3867721930283</v>
      </c>
      <c r="AB270" s="35">
        <f t="shared" si="75"/>
        <v>8.9640151054541747E-2</v>
      </c>
      <c r="AC270" s="5">
        <f t="shared" si="76"/>
        <v>2076.2006710832366</v>
      </c>
      <c r="AD270" s="35">
        <f t="shared" si="77"/>
        <v>0.08</v>
      </c>
      <c r="AE270" s="5">
        <f t="shared" si="109"/>
        <v>290896.28610970732</v>
      </c>
      <c r="AF270" s="5">
        <f t="shared" si="110"/>
        <v>875789.3863585036</v>
      </c>
      <c r="AG270" s="5">
        <f t="shared" si="78"/>
        <v>309103.71389029245</v>
      </c>
      <c r="AH270" s="5">
        <f t="shared" si="79"/>
        <v>1166685.672468211</v>
      </c>
      <c r="AI270" s="150"/>
      <c r="AJ270" s="2">
        <v>265</v>
      </c>
      <c r="AK270" s="118">
        <v>52902</v>
      </c>
      <c r="AL270" s="5">
        <f t="shared" si="111"/>
        <v>306815.8946802654</v>
      </c>
      <c r="AM270" s="5">
        <f t="shared" si="112"/>
        <v>4298.4734733542682</v>
      </c>
      <c r="AN270" s="5">
        <f t="shared" si="80"/>
        <v>2316.9541535442208</v>
      </c>
      <c r="AO270" s="35">
        <f t="shared" si="81"/>
        <v>9.061932684910208E-2</v>
      </c>
      <c r="AP270" s="5">
        <f t="shared" si="82"/>
        <v>1981.5193198100474</v>
      </c>
      <c r="AQ270" s="35">
        <f t="shared" si="83"/>
        <v>7.7499999999999999E-2</v>
      </c>
      <c r="AR270" s="5">
        <f t="shared" si="113"/>
        <v>295501.05947327887</v>
      </c>
      <c r="AS270" s="5">
        <f t="shared" si="114"/>
        <v>843594.41096560296</v>
      </c>
      <c r="AT270" s="5">
        <f t="shared" si="84"/>
        <v>304498.94052672118</v>
      </c>
      <c r="AU270" s="5">
        <f t="shared" si="85"/>
        <v>1139095.4704388818</v>
      </c>
      <c r="AV270" s="150"/>
      <c r="AW270" s="2">
        <v>265</v>
      </c>
      <c r="AX270" s="118">
        <v>52902</v>
      </c>
      <c r="AY270" s="5">
        <f t="shared" si="115"/>
        <v>302169.84743087005</v>
      </c>
      <c r="AZ270" s="5">
        <f t="shared" si="116"/>
        <v>4195.2870513166654</v>
      </c>
      <c r="BA270" s="5">
        <f t="shared" si="86"/>
        <v>2306.7255048737279</v>
      </c>
      <c r="BB270" s="35">
        <f t="shared" si="87"/>
        <v>9.1606446817356538E-2</v>
      </c>
      <c r="BC270" s="5">
        <f t="shared" si="88"/>
        <v>1888.5615464429377</v>
      </c>
      <c r="BD270" s="35">
        <f t="shared" si="89"/>
        <v>7.4999999999999997E-2</v>
      </c>
      <c r="BE270" s="5">
        <f t="shared" si="117"/>
        <v>300136.87807400373</v>
      </c>
      <c r="BF270" s="5">
        <f t="shared" si="118"/>
        <v>811614.19052491267</v>
      </c>
      <c r="BG270" s="5">
        <f t="shared" si="90"/>
        <v>299863.12192599633</v>
      </c>
      <c r="BH270" s="5">
        <f t="shared" si="91"/>
        <v>1111751.0685989163</v>
      </c>
      <c r="BI270" s="150"/>
      <c r="BJ270" s="2">
        <v>265</v>
      </c>
      <c r="BK270" s="118">
        <v>52902</v>
      </c>
      <c r="BL270" s="5">
        <f t="shared" si="119"/>
        <v>297493.85977274383</v>
      </c>
      <c r="BM270" s="5">
        <f t="shared" si="120"/>
        <v>4093.0576803371496</v>
      </c>
      <c r="BN270" s="5">
        <f t="shared" si="92"/>
        <v>2295.6989442101558</v>
      </c>
      <c r="BO270" s="35">
        <f t="shared" si="93"/>
        <v>9.2601532520927121E-2</v>
      </c>
      <c r="BP270" s="5">
        <f t="shared" si="94"/>
        <v>1797.358736126994</v>
      </c>
      <c r="BQ270" s="35">
        <f t="shared" si="95"/>
        <v>7.2499999999999995E-2</v>
      </c>
      <c r="BR270" s="5">
        <f t="shared" si="121"/>
        <v>304801.83917146659</v>
      </c>
      <c r="BS270" s="5">
        <f t="shared" si="122"/>
        <v>779858.44611787843</v>
      </c>
      <c r="BT270" s="5">
        <f t="shared" si="96"/>
        <v>295198.1608285337</v>
      </c>
      <c r="BU270" s="5">
        <f t="shared" si="97"/>
        <v>1084660.2852893451</v>
      </c>
      <c r="BV270" s="150"/>
      <c r="BW270" s="2">
        <v>265</v>
      </c>
      <c r="BX270" s="118">
        <v>52902</v>
      </c>
      <c r="BY270" s="5">
        <f t="shared" si="123"/>
        <v>292789.92277048284</v>
      </c>
      <c r="BZ270" s="5">
        <f t="shared" si="124"/>
        <v>3991.8149710750954</v>
      </c>
      <c r="CA270" s="5">
        <f t="shared" si="98"/>
        <v>2283.8737549139455</v>
      </c>
      <c r="CB270" s="35">
        <f t="shared" si="99"/>
        <v>9.3604604966036384E-2</v>
      </c>
      <c r="CC270" s="5">
        <f t="shared" si="100"/>
        <v>1707.9412161611499</v>
      </c>
      <c r="CD270" s="35">
        <f t="shared" si="101"/>
        <v>7.0000000000000007E-2</v>
      </c>
      <c r="CE270" s="5">
        <f t="shared" si="125"/>
        <v>309493.95098443085</v>
      </c>
      <c r="CF270" s="5">
        <f t="shared" si="126"/>
        <v>748337.01635046932</v>
      </c>
      <c r="CG270" s="5">
        <f t="shared" si="102"/>
        <v>290506.04901556892</v>
      </c>
      <c r="CH270" s="5">
        <f t="shared" si="103"/>
        <v>1057830.9673349001</v>
      </c>
    </row>
    <row r="271" spans="9:86" ht="14.25" customHeight="1">
      <c r="I271" s="150"/>
      <c r="J271" s="2">
        <v>266</v>
      </c>
      <c r="K271" s="118">
        <v>52932</v>
      </c>
      <c r="L271" s="5">
        <f t="shared" si="104"/>
        <v>313675.62941164721</v>
      </c>
      <c r="M271" s="5">
        <f t="shared" si="67"/>
        <v>4507.5996243055524</v>
      </c>
      <c r="N271" s="5">
        <f t="shared" si="68"/>
        <v>2351.0796721004776</v>
      </c>
      <c r="O271" s="35">
        <f t="shared" si="69"/>
        <v>8.9943092225953286E-2</v>
      </c>
      <c r="P271" s="5">
        <f t="shared" si="70"/>
        <v>2156.5199522050748</v>
      </c>
      <c r="Q271" s="35">
        <f t="shared" si="71"/>
        <v>8.2500000000000018E-2</v>
      </c>
      <c r="R271" s="5">
        <f t="shared" si="105"/>
        <v>288675.4502604524</v>
      </c>
      <c r="S271" s="5">
        <f t="shared" si="106"/>
        <v>910346.04980482534</v>
      </c>
      <c r="T271" s="5">
        <f t="shared" si="72"/>
        <v>311324.54973954672</v>
      </c>
      <c r="U271" s="5">
        <f t="shared" si="73"/>
        <v>1199021.5000652778</v>
      </c>
      <c r="V271" s="150"/>
      <c r="W271" s="2">
        <v>266</v>
      </c>
      <c r="X271" s="118">
        <v>52932</v>
      </c>
      <c r="Y271" s="5">
        <f t="shared" si="107"/>
        <v>309103.71389029245</v>
      </c>
      <c r="Z271" s="5">
        <f t="shared" si="108"/>
        <v>4402.5874432762648</v>
      </c>
      <c r="AA271" s="5">
        <f t="shared" si="74"/>
        <v>2341.8960173409819</v>
      </c>
      <c r="AB271" s="35">
        <f t="shared" si="75"/>
        <v>9.0916902467454833E-2</v>
      </c>
      <c r="AC271" s="5">
        <f t="shared" si="76"/>
        <v>2060.691425935283</v>
      </c>
      <c r="AD271" s="35">
        <f t="shared" si="77"/>
        <v>7.9999999999999988E-2</v>
      </c>
      <c r="AE271" s="5">
        <f t="shared" si="109"/>
        <v>293238.18212704832</v>
      </c>
      <c r="AF271" s="5">
        <f t="shared" si="110"/>
        <v>877850.07778443885</v>
      </c>
      <c r="AG271" s="5">
        <f t="shared" si="78"/>
        <v>306761.81787295145</v>
      </c>
      <c r="AH271" s="5">
        <f t="shared" si="79"/>
        <v>1171088.2599114871</v>
      </c>
      <c r="AI271" s="150"/>
      <c r="AJ271" s="2">
        <v>266</v>
      </c>
      <c r="AK271" s="118">
        <v>52932</v>
      </c>
      <c r="AL271" s="5">
        <f t="shared" si="111"/>
        <v>304498.94052672118</v>
      </c>
      <c r="AM271" s="5">
        <f t="shared" si="112"/>
        <v>4298.4734733542682</v>
      </c>
      <c r="AN271" s="5">
        <f t="shared" si="80"/>
        <v>2331.9178157858605</v>
      </c>
      <c r="AO271" s="35">
        <f t="shared" si="81"/>
        <v>9.1898558796380064E-2</v>
      </c>
      <c r="AP271" s="5">
        <f t="shared" si="82"/>
        <v>1966.5556575684077</v>
      </c>
      <c r="AQ271" s="35">
        <f t="shared" si="83"/>
        <v>7.7499999999999999E-2</v>
      </c>
      <c r="AR271" s="5">
        <f t="shared" si="113"/>
        <v>297832.97728906473</v>
      </c>
      <c r="AS271" s="5">
        <f t="shared" si="114"/>
        <v>845560.96662317135</v>
      </c>
      <c r="AT271" s="5">
        <f t="shared" si="84"/>
        <v>302167.02271093533</v>
      </c>
      <c r="AU271" s="5">
        <f t="shared" si="85"/>
        <v>1143393.943912236</v>
      </c>
      <c r="AV271" s="150"/>
      <c r="AW271" s="2">
        <v>266</v>
      </c>
      <c r="AX271" s="118">
        <v>52932</v>
      </c>
      <c r="AY271" s="5">
        <f t="shared" si="115"/>
        <v>299863.12192599633</v>
      </c>
      <c r="AZ271" s="5">
        <f t="shared" si="116"/>
        <v>4195.2870513166654</v>
      </c>
      <c r="BA271" s="5">
        <f t="shared" si="86"/>
        <v>2321.1425392791884</v>
      </c>
      <c r="BB271" s="35">
        <f t="shared" si="87"/>
        <v>9.288808271069865E-2</v>
      </c>
      <c r="BC271" s="5">
        <f t="shared" si="88"/>
        <v>1874.1445120374769</v>
      </c>
      <c r="BD271" s="35">
        <f t="shared" si="89"/>
        <v>7.4999999999999997E-2</v>
      </c>
      <c r="BE271" s="5">
        <f t="shared" si="117"/>
        <v>302458.02061328292</v>
      </c>
      <c r="BF271" s="5">
        <f t="shared" si="118"/>
        <v>813488.33503695019</v>
      </c>
      <c r="BG271" s="5">
        <f t="shared" si="90"/>
        <v>297541.97938671714</v>
      </c>
      <c r="BH271" s="5">
        <f t="shared" si="91"/>
        <v>1115946.3556502331</v>
      </c>
      <c r="BI271" s="150"/>
      <c r="BJ271" s="2">
        <v>266</v>
      </c>
      <c r="BK271" s="118">
        <v>52932</v>
      </c>
      <c r="BL271" s="5">
        <f t="shared" si="119"/>
        <v>295198.1608285337</v>
      </c>
      <c r="BM271" s="5">
        <f t="shared" si="120"/>
        <v>4093.0576803371496</v>
      </c>
      <c r="BN271" s="5">
        <f t="shared" si="92"/>
        <v>2309.5687919980919</v>
      </c>
      <c r="BO271" s="35">
        <f t="shared" si="93"/>
        <v>9.3885495174461125E-2</v>
      </c>
      <c r="BP271" s="5">
        <f t="shared" si="94"/>
        <v>1783.4888883390577</v>
      </c>
      <c r="BQ271" s="35">
        <f t="shared" si="95"/>
        <v>7.2499999999999995E-2</v>
      </c>
      <c r="BR271" s="5">
        <f t="shared" si="121"/>
        <v>307111.40796346468</v>
      </c>
      <c r="BS271" s="5">
        <f t="shared" si="122"/>
        <v>781641.93500621745</v>
      </c>
      <c r="BT271" s="5">
        <f t="shared" si="96"/>
        <v>292888.59203653561</v>
      </c>
      <c r="BU271" s="5">
        <f t="shared" si="97"/>
        <v>1088753.3429696821</v>
      </c>
      <c r="BV271" s="150"/>
      <c r="BW271" s="2">
        <v>266</v>
      </c>
      <c r="BX271" s="118">
        <v>52932</v>
      </c>
      <c r="BY271" s="5">
        <f t="shared" si="123"/>
        <v>290506.04901556892</v>
      </c>
      <c r="BZ271" s="5">
        <f t="shared" si="124"/>
        <v>3991.8149710750954</v>
      </c>
      <c r="CA271" s="5">
        <f t="shared" si="98"/>
        <v>2297.1963518176099</v>
      </c>
      <c r="CB271" s="35">
        <f t="shared" si="99"/>
        <v>9.4890816611994111E-2</v>
      </c>
      <c r="CC271" s="5">
        <f t="shared" si="100"/>
        <v>1694.6186192574855</v>
      </c>
      <c r="CD271" s="35">
        <f t="shared" si="101"/>
        <v>7.0000000000000007E-2</v>
      </c>
      <c r="CE271" s="5">
        <f t="shared" si="125"/>
        <v>311791.14733624848</v>
      </c>
      <c r="CF271" s="5">
        <f t="shared" si="126"/>
        <v>750031.63496972679</v>
      </c>
      <c r="CG271" s="5">
        <f t="shared" si="102"/>
        <v>288208.85266375128</v>
      </c>
      <c r="CH271" s="5">
        <f t="shared" si="103"/>
        <v>1061822.7823059752</v>
      </c>
    </row>
    <row r="272" spans="9:86" ht="14.25" customHeight="1">
      <c r="I272" s="150"/>
      <c r="J272" s="2">
        <v>267</v>
      </c>
      <c r="K272" s="118">
        <v>52963</v>
      </c>
      <c r="L272" s="5">
        <f t="shared" si="104"/>
        <v>311324.54973954672</v>
      </c>
      <c r="M272" s="5">
        <f t="shared" si="67"/>
        <v>4507.5996243055524</v>
      </c>
      <c r="N272" s="5">
        <f t="shared" si="68"/>
        <v>2367.2433448461688</v>
      </c>
      <c r="O272" s="35">
        <f t="shared" si="69"/>
        <v>9.1245358459264389E-2</v>
      </c>
      <c r="P272" s="5">
        <f t="shared" si="70"/>
        <v>2140.3562794593836</v>
      </c>
      <c r="Q272" s="35">
        <f t="shared" si="71"/>
        <v>8.249999999999999E-2</v>
      </c>
      <c r="R272" s="5">
        <f t="shared" si="105"/>
        <v>291042.69360529858</v>
      </c>
      <c r="S272" s="5">
        <f t="shared" si="106"/>
        <v>912486.40608428477</v>
      </c>
      <c r="T272" s="5">
        <f t="shared" si="72"/>
        <v>308957.30639470054</v>
      </c>
      <c r="U272" s="5">
        <f t="shared" si="73"/>
        <v>1203529.0996895833</v>
      </c>
      <c r="V272" s="150"/>
      <c r="W272" s="2">
        <v>267</v>
      </c>
      <c r="X272" s="118">
        <v>52963</v>
      </c>
      <c r="Y272" s="5">
        <f t="shared" si="107"/>
        <v>306761.81787295145</v>
      </c>
      <c r="Z272" s="5">
        <f t="shared" si="108"/>
        <v>4402.5874432762648</v>
      </c>
      <c r="AA272" s="5">
        <f t="shared" si="74"/>
        <v>2357.5086574565885</v>
      </c>
      <c r="AB272" s="35">
        <f t="shared" si="75"/>
        <v>9.2221724612401718E-2</v>
      </c>
      <c r="AC272" s="5">
        <f t="shared" si="76"/>
        <v>2045.0787858196763</v>
      </c>
      <c r="AD272" s="35">
        <f t="shared" si="77"/>
        <v>0.08</v>
      </c>
      <c r="AE272" s="5">
        <f t="shared" si="109"/>
        <v>295595.69078450493</v>
      </c>
      <c r="AF272" s="5">
        <f t="shared" si="110"/>
        <v>879895.15657025855</v>
      </c>
      <c r="AG272" s="5">
        <f t="shared" si="78"/>
        <v>304404.30921549484</v>
      </c>
      <c r="AH272" s="5">
        <f t="shared" si="79"/>
        <v>1175490.8473547634</v>
      </c>
      <c r="AI272" s="150"/>
      <c r="AJ272" s="2">
        <v>267</v>
      </c>
      <c r="AK272" s="118">
        <v>52963</v>
      </c>
      <c r="AL272" s="5">
        <f t="shared" si="111"/>
        <v>302167.02271093533</v>
      </c>
      <c r="AM272" s="5">
        <f t="shared" si="112"/>
        <v>4298.4734733542682</v>
      </c>
      <c r="AN272" s="5">
        <f t="shared" si="80"/>
        <v>2346.9781183461441</v>
      </c>
      <c r="AO272" s="35">
        <f t="shared" si="81"/>
        <v>9.3205860677577163E-2</v>
      </c>
      <c r="AP272" s="5">
        <f t="shared" si="82"/>
        <v>1951.4953550081241</v>
      </c>
      <c r="AQ272" s="35">
        <f t="shared" si="83"/>
        <v>7.7499999999999999E-2</v>
      </c>
      <c r="AR272" s="5">
        <f t="shared" si="113"/>
        <v>300179.95540741086</v>
      </c>
      <c r="AS272" s="5">
        <f t="shared" si="114"/>
        <v>847512.46197817952</v>
      </c>
      <c r="AT272" s="5">
        <f t="shared" si="84"/>
        <v>299820.0445925892</v>
      </c>
      <c r="AU272" s="5">
        <f t="shared" si="85"/>
        <v>1147692.4173855903</v>
      </c>
      <c r="AV272" s="150"/>
      <c r="AW272" s="2">
        <v>267</v>
      </c>
      <c r="AX272" s="118">
        <v>52963</v>
      </c>
      <c r="AY272" s="5">
        <f t="shared" si="115"/>
        <v>297541.97938671714</v>
      </c>
      <c r="AZ272" s="5">
        <f t="shared" si="116"/>
        <v>4195.2870513166654</v>
      </c>
      <c r="BA272" s="5">
        <f t="shared" si="86"/>
        <v>2335.6496801496833</v>
      </c>
      <c r="BB272" s="35">
        <f t="shared" si="87"/>
        <v>9.4197787551074594E-2</v>
      </c>
      <c r="BC272" s="5">
        <f t="shared" si="88"/>
        <v>1859.6373711669819</v>
      </c>
      <c r="BD272" s="35">
        <f t="shared" si="89"/>
        <v>7.4999999999999997E-2</v>
      </c>
      <c r="BE272" s="5">
        <f t="shared" si="117"/>
        <v>304793.6702934326</v>
      </c>
      <c r="BF272" s="5">
        <f t="shared" si="118"/>
        <v>815347.97240811714</v>
      </c>
      <c r="BG272" s="5">
        <f t="shared" si="90"/>
        <v>295206.32970656746</v>
      </c>
      <c r="BH272" s="5">
        <f t="shared" si="91"/>
        <v>1120141.6427015497</v>
      </c>
      <c r="BI272" s="150"/>
      <c r="BJ272" s="2">
        <v>267</v>
      </c>
      <c r="BK272" s="118">
        <v>52963</v>
      </c>
      <c r="BL272" s="5">
        <f t="shared" si="119"/>
        <v>292888.59203653561</v>
      </c>
      <c r="BM272" s="5">
        <f t="shared" si="120"/>
        <v>4093.0576803371496</v>
      </c>
      <c r="BN272" s="5">
        <f t="shared" si="92"/>
        <v>2323.5224367830806</v>
      </c>
      <c r="BO272" s="35">
        <f t="shared" si="93"/>
        <v>9.5197525610416639E-2</v>
      </c>
      <c r="BP272" s="5">
        <f t="shared" si="94"/>
        <v>1769.5352435540692</v>
      </c>
      <c r="BQ272" s="35">
        <f t="shared" si="95"/>
        <v>7.2499999999999995E-2</v>
      </c>
      <c r="BR272" s="5">
        <f t="shared" si="121"/>
        <v>309434.93040024774</v>
      </c>
      <c r="BS272" s="5">
        <f t="shared" si="122"/>
        <v>783411.47024977149</v>
      </c>
      <c r="BT272" s="5">
        <f t="shared" si="96"/>
        <v>290565.06959975255</v>
      </c>
      <c r="BU272" s="5">
        <f t="shared" si="97"/>
        <v>1092846.4006500193</v>
      </c>
      <c r="BV272" s="150"/>
      <c r="BW272" s="2">
        <v>267</v>
      </c>
      <c r="BX272" s="118">
        <v>52963</v>
      </c>
      <c r="BY272" s="5">
        <f t="shared" si="123"/>
        <v>288208.85266375128</v>
      </c>
      <c r="BZ272" s="5">
        <f t="shared" si="124"/>
        <v>3991.8149710750954</v>
      </c>
      <c r="CA272" s="5">
        <f t="shared" si="98"/>
        <v>2310.5966638698792</v>
      </c>
      <c r="CB272" s="35">
        <f t="shared" si="99"/>
        <v>9.620509470882696E-2</v>
      </c>
      <c r="CC272" s="5">
        <f t="shared" si="100"/>
        <v>1681.218307205216</v>
      </c>
      <c r="CD272" s="35">
        <f t="shared" si="101"/>
        <v>7.0000000000000007E-2</v>
      </c>
      <c r="CE272" s="5">
        <f t="shared" si="125"/>
        <v>314101.74400011834</v>
      </c>
      <c r="CF272" s="5">
        <f t="shared" si="126"/>
        <v>751712.85327693203</v>
      </c>
      <c r="CG272" s="5">
        <f t="shared" si="102"/>
        <v>285898.25599988142</v>
      </c>
      <c r="CH272" s="5">
        <f t="shared" si="103"/>
        <v>1065814.5972770504</v>
      </c>
    </row>
    <row r="273" spans="9:86" ht="14.25" customHeight="1">
      <c r="I273" s="150"/>
      <c r="J273" s="2">
        <v>268</v>
      </c>
      <c r="K273" s="118">
        <v>52994</v>
      </c>
      <c r="L273" s="5">
        <f t="shared" si="104"/>
        <v>308957.30639470054</v>
      </c>
      <c r="M273" s="5">
        <f t="shared" si="67"/>
        <v>4507.5996243055524</v>
      </c>
      <c r="N273" s="5">
        <f t="shared" si="68"/>
        <v>2383.518142841986</v>
      </c>
      <c r="O273" s="35">
        <f t="shared" si="69"/>
        <v>9.2576602404617667E-2</v>
      </c>
      <c r="P273" s="5">
        <f t="shared" si="70"/>
        <v>2124.0814814635664</v>
      </c>
      <c r="Q273" s="35">
        <f t="shared" si="71"/>
        <v>8.2500000000000018E-2</v>
      </c>
      <c r="R273" s="5">
        <f t="shared" si="105"/>
        <v>293426.21174814057</v>
      </c>
      <c r="S273" s="5">
        <f t="shared" si="106"/>
        <v>914610.48756574828</v>
      </c>
      <c r="T273" s="5">
        <f t="shared" si="72"/>
        <v>306573.78825185855</v>
      </c>
      <c r="U273" s="5">
        <f t="shared" si="73"/>
        <v>1208036.6993138888</v>
      </c>
      <c r="V273" s="150"/>
      <c r="W273" s="2">
        <v>268</v>
      </c>
      <c r="X273" s="118">
        <v>52994</v>
      </c>
      <c r="Y273" s="5">
        <f t="shared" si="107"/>
        <v>304404.30921549484</v>
      </c>
      <c r="Z273" s="5">
        <f t="shared" si="108"/>
        <v>4402.5874432762648</v>
      </c>
      <c r="AA273" s="5">
        <f t="shared" si="74"/>
        <v>2373.2253818396325</v>
      </c>
      <c r="AB273" s="35">
        <f t="shared" si="75"/>
        <v>9.3555523755463194E-2</v>
      </c>
      <c r="AC273" s="5">
        <f t="shared" si="76"/>
        <v>2029.3620614366323</v>
      </c>
      <c r="AD273" s="35">
        <f t="shared" si="77"/>
        <v>0.08</v>
      </c>
      <c r="AE273" s="5">
        <f t="shared" si="109"/>
        <v>297968.91616634454</v>
      </c>
      <c r="AF273" s="5">
        <f t="shared" si="110"/>
        <v>881924.51863169519</v>
      </c>
      <c r="AG273" s="5">
        <f t="shared" si="78"/>
        <v>302031.08383365523</v>
      </c>
      <c r="AH273" s="5">
        <f t="shared" si="79"/>
        <v>1179893.4347980397</v>
      </c>
      <c r="AI273" s="150"/>
      <c r="AJ273" s="2">
        <v>268</v>
      </c>
      <c r="AK273" s="118">
        <v>52994</v>
      </c>
      <c r="AL273" s="5">
        <f t="shared" si="111"/>
        <v>299820.0445925892</v>
      </c>
      <c r="AM273" s="5">
        <f t="shared" si="112"/>
        <v>4298.4734733542682</v>
      </c>
      <c r="AN273" s="5">
        <f t="shared" si="80"/>
        <v>2362.135685360463</v>
      </c>
      <c r="AO273" s="35">
        <f t="shared" si="81"/>
        <v>9.4542138644676157E-2</v>
      </c>
      <c r="AP273" s="5">
        <f t="shared" si="82"/>
        <v>1936.3377879938053</v>
      </c>
      <c r="AQ273" s="35">
        <f t="shared" si="83"/>
        <v>7.7499999999999999E-2</v>
      </c>
      <c r="AR273" s="5">
        <f t="shared" si="113"/>
        <v>302542.09109277133</v>
      </c>
      <c r="AS273" s="5">
        <f t="shared" si="114"/>
        <v>849448.79976617335</v>
      </c>
      <c r="AT273" s="5">
        <f t="shared" si="84"/>
        <v>297457.90890722873</v>
      </c>
      <c r="AU273" s="5">
        <f t="shared" si="85"/>
        <v>1151990.8908589447</v>
      </c>
      <c r="AV273" s="150"/>
      <c r="AW273" s="2">
        <v>268</v>
      </c>
      <c r="AX273" s="118">
        <v>52994</v>
      </c>
      <c r="AY273" s="5">
        <f t="shared" si="115"/>
        <v>295206.32970656746</v>
      </c>
      <c r="AZ273" s="5">
        <f t="shared" si="116"/>
        <v>4195.2870513166654</v>
      </c>
      <c r="BA273" s="5">
        <f t="shared" si="86"/>
        <v>2350.2474906506186</v>
      </c>
      <c r="BB273" s="35">
        <f t="shared" si="87"/>
        <v>9.5536467378057016E-2</v>
      </c>
      <c r="BC273" s="5">
        <f t="shared" si="88"/>
        <v>1845.0395606660466</v>
      </c>
      <c r="BD273" s="35">
        <f t="shared" si="89"/>
        <v>7.4999999999999997E-2</v>
      </c>
      <c r="BE273" s="5">
        <f t="shared" si="117"/>
        <v>307143.91778408323</v>
      </c>
      <c r="BF273" s="5">
        <f t="shared" si="118"/>
        <v>817193.01196878322</v>
      </c>
      <c r="BG273" s="5">
        <f t="shared" si="90"/>
        <v>292856.08221591683</v>
      </c>
      <c r="BH273" s="5">
        <f t="shared" si="91"/>
        <v>1124336.9297528665</v>
      </c>
      <c r="BI273" s="150"/>
      <c r="BJ273" s="2">
        <v>268</v>
      </c>
      <c r="BK273" s="118">
        <v>52994</v>
      </c>
      <c r="BL273" s="5">
        <f t="shared" si="119"/>
        <v>290565.06959975255</v>
      </c>
      <c r="BM273" s="5">
        <f t="shared" si="120"/>
        <v>4093.0576803371496</v>
      </c>
      <c r="BN273" s="5">
        <f t="shared" si="92"/>
        <v>2337.5603848386445</v>
      </c>
      <c r="BO273" s="35">
        <f t="shared" si="93"/>
        <v>9.6538529757561831E-2</v>
      </c>
      <c r="BP273" s="5">
        <f t="shared" si="94"/>
        <v>1755.4972954985049</v>
      </c>
      <c r="BQ273" s="35">
        <f t="shared" si="95"/>
        <v>7.2499999999999995E-2</v>
      </c>
      <c r="BR273" s="5">
        <f t="shared" si="121"/>
        <v>311772.49078508641</v>
      </c>
      <c r="BS273" s="5">
        <f t="shared" si="122"/>
        <v>785166.96754526999</v>
      </c>
      <c r="BT273" s="5">
        <f t="shared" si="96"/>
        <v>288227.50921491388</v>
      </c>
      <c r="BU273" s="5">
        <f t="shared" si="97"/>
        <v>1096939.4583303565</v>
      </c>
      <c r="BV273" s="150"/>
      <c r="BW273" s="2">
        <v>268</v>
      </c>
      <c r="BX273" s="118">
        <v>52994</v>
      </c>
      <c r="BY273" s="5">
        <f t="shared" si="123"/>
        <v>285898.25599988142</v>
      </c>
      <c r="BZ273" s="5">
        <f t="shared" si="124"/>
        <v>3991.8149710750954</v>
      </c>
      <c r="CA273" s="5">
        <f t="shared" si="98"/>
        <v>2324.0751444091202</v>
      </c>
      <c r="CB273" s="35">
        <f t="shared" si="99"/>
        <v>9.7548345076022447E-2</v>
      </c>
      <c r="CC273" s="5">
        <f t="shared" si="100"/>
        <v>1667.739826665975</v>
      </c>
      <c r="CD273" s="35">
        <f t="shared" si="101"/>
        <v>7.0000000000000007E-2</v>
      </c>
      <c r="CE273" s="5">
        <f t="shared" si="125"/>
        <v>316425.81914452749</v>
      </c>
      <c r="CF273" s="5">
        <f t="shared" si="126"/>
        <v>753380.59310359799</v>
      </c>
      <c r="CG273" s="5">
        <f t="shared" si="102"/>
        <v>283574.18085547228</v>
      </c>
      <c r="CH273" s="5">
        <f t="shared" si="103"/>
        <v>1069806.4122481255</v>
      </c>
    </row>
    <row r="274" spans="9:86" ht="14.25" customHeight="1">
      <c r="I274" s="150"/>
      <c r="J274" s="2">
        <v>269</v>
      </c>
      <c r="K274" s="118">
        <v>53022</v>
      </c>
      <c r="L274" s="5">
        <f t="shared" si="104"/>
        <v>306573.78825185855</v>
      </c>
      <c r="M274" s="5">
        <f t="shared" si="67"/>
        <v>4507.5996243055524</v>
      </c>
      <c r="N274" s="5">
        <f t="shared" si="68"/>
        <v>2399.9048300740246</v>
      </c>
      <c r="O274" s="35">
        <f t="shared" si="69"/>
        <v>9.3937769843615154E-2</v>
      </c>
      <c r="P274" s="5">
        <f t="shared" si="70"/>
        <v>2107.6947942315278</v>
      </c>
      <c r="Q274" s="35">
        <f t="shared" si="71"/>
        <v>8.2500000000000018E-2</v>
      </c>
      <c r="R274" s="5">
        <f t="shared" si="105"/>
        <v>295826.11657821457</v>
      </c>
      <c r="S274" s="5">
        <f t="shared" si="106"/>
        <v>916718.18235997984</v>
      </c>
      <c r="T274" s="5">
        <f t="shared" si="72"/>
        <v>304173.88342178456</v>
      </c>
      <c r="U274" s="5">
        <f t="shared" si="73"/>
        <v>1212544.2989381943</v>
      </c>
      <c r="V274" s="150"/>
      <c r="W274" s="2">
        <v>269</v>
      </c>
      <c r="X274" s="118">
        <v>53022</v>
      </c>
      <c r="Y274" s="5">
        <f t="shared" si="107"/>
        <v>302031.08383365523</v>
      </c>
      <c r="Z274" s="5">
        <f t="shared" si="108"/>
        <v>4402.5874432762648</v>
      </c>
      <c r="AA274" s="5">
        <f t="shared" si="74"/>
        <v>2389.0468843852295</v>
      </c>
      <c r="AB274" s="35">
        <f t="shared" si="75"/>
        <v>9.4919245558222329E-2</v>
      </c>
      <c r="AC274" s="5">
        <f t="shared" si="76"/>
        <v>2013.5405588910351</v>
      </c>
      <c r="AD274" s="35">
        <f t="shared" si="77"/>
        <v>0.08</v>
      </c>
      <c r="AE274" s="5">
        <f t="shared" si="109"/>
        <v>300357.96305072977</v>
      </c>
      <c r="AF274" s="5">
        <f t="shared" si="110"/>
        <v>883938.05919058621</v>
      </c>
      <c r="AG274" s="5">
        <f t="shared" si="78"/>
        <v>299642.03694927</v>
      </c>
      <c r="AH274" s="5">
        <f t="shared" si="79"/>
        <v>1184296.022241316</v>
      </c>
      <c r="AI274" s="150"/>
      <c r="AJ274" s="2">
        <v>269</v>
      </c>
      <c r="AK274" s="118">
        <v>53022</v>
      </c>
      <c r="AL274" s="5">
        <f t="shared" si="111"/>
        <v>297457.90890722873</v>
      </c>
      <c r="AM274" s="5">
        <f t="shared" si="112"/>
        <v>4298.4734733542682</v>
      </c>
      <c r="AN274" s="5">
        <f t="shared" si="80"/>
        <v>2377.3911449950829</v>
      </c>
      <c r="AO274" s="35">
        <f t="shared" si="81"/>
        <v>9.590833824101995E-2</v>
      </c>
      <c r="AP274" s="5">
        <f t="shared" si="82"/>
        <v>1921.0823283591856</v>
      </c>
      <c r="AQ274" s="35">
        <f t="shared" si="83"/>
        <v>7.7499999999999999E-2</v>
      </c>
      <c r="AR274" s="5">
        <f t="shared" si="113"/>
        <v>304919.48223776638</v>
      </c>
      <c r="AS274" s="5">
        <f t="shared" si="114"/>
        <v>851369.88209453248</v>
      </c>
      <c r="AT274" s="5">
        <f t="shared" si="84"/>
        <v>295080.51776223362</v>
      </c>
      <c r="AU274" s="5">
        <f t="shared" si="85"/>
        <v>1156289.3643322987</v>
      </c>
      <c r="AV274" s="150"/>
      <c r="AW274" s="2">
        <v>269</v>
      </c>
      <c r="AX274" s="118">
        <v>53022</v>
      </c>
      <c r="AY274" s="5">
        <f t="shared" si="115"/>
        <v>292856.08221591683</v>
      </c>
      <c r="AZ274" s="5">
        <f t="shared" si="116"/>
        <v>4195.2870513166654</v>
      </c>
      <c r="BA274" s="5">
        <f t="shared" si="86"/>
        <v>2364.9365374671852</v>
      </c>
      <c r="BB274" s="35">
        <f t="shared" si="87"/>
        <v>9.6905067618444696E-2</v>
      </c>
      <c r="BC274" s="5">
        <f t="shared" si="88"/>
        <v>1830.35051384948</v>
      </c>
      <c r="BD274" s="35">
        <f t="shared" si="89"/>
        <v>7.4999999999999997E-2</v>
      </c>
      <c r="BE274" s="5">
        <f t="shared" si="117"/>
        <v>309508.8543215504</v>
      </c>
      <c r="BF274" s="5">
        <f t="shared" si="118"/>
        <v>819023.36248263274</v>
      </c>
      <c r="BG274" s="5">
        <f t="shared" si="90"/>
        <v>290491.14567844965</v>
      </c>
      <c r="BH274" s="5">
        <f t="shared" si="91"/>
        <v>1128532.2168041831</v>
      </c>
      <c r="BI274" s="150"/>
      <c r="BJ274" s="2">
        <v>269</v>
      </c>
      <c r="BK274" s="118">
        <v>53022</v>
      </c>
      <c r="BL274" s="5">
        <f t="shared" si="119"/>
        <v>288227.50921491388</v>
      </c>
      <c r="BM274" s="5">
        <f t="shared" si="120"/>
        <v>4093.0576803371496</v>
      </c>
      <c r="BN274" s="5">
        <f t="shared" si="92"/>
        <v>2351.6831454970452</v>
      </c>
      <c r="BO274" s="35">
        <f t="shared" si="93"/>
        <v>9.7909452927764928E-2</v>
      </c>
      <c r="BP274" s="5">
        <f t="shared" si="94"/>
        <v>1741.3745348401046</v>
      </c>
      <c r="BQ274" s="35">
        <f t="shared" si="95"/>
        <v>7.2499999999999995E-2</v>
      </c>
      <c r="BR274" s="5">
        <f t="shared" si="121"/>
        <v>314124.17393058346</v>
      </c>
      <c r="BS274" s="5">
        <f t="shared" si="122"/>
        <v>786908.3420801101</v>
      </c>
      <c r="BT274" s="5">
        <f t="shared" si="96"/>
        <v>285875.82606941683</v>
      </c>
      <c r="BU274" s="5">
        <f t="shared" si="97"/>
        <v>1101032.5160106935</v>
      </c>
      <c r="BV274" s="150"/>
      <c r="BW274" s="2">
        <v>269</v>
      </c>
      <c r="BX274" s="118">
        <v>53022</v>
      </c>
      <c r="BY274" s="5">
        <f t="shared" si="123"/>
        <v>283574.18085547228</v>
      </c>
      <c r="BZ274" s="5">
        <f t="shared" si="124"/>
        <v>3991.8149710750954</v>
      </c>
      <c r="CA274" s="5">
        <f t="shared" si="98"/>
        <v>2337.6322494181736</v>
      </c>
      <c r="CB274" s="35">
        <f t="shared" si="99"/>
        <v>9.8921512912048162E-2</v>
      </c>
      <c r="CC274" s="5">
        <f t="shared" si="100"/>
        <v>1654.1827216569218</v>
      </c>
      <c r="CD274" s="35">
        <f t="shared" si="101"/>
        <v>7.0000000000000007E-2</v>
      </c>
      <c r="CE274" s="5">
        <f t="shared" si="125"/>
        <v>318763.45139394567</v>
      </c>
      <c r="CF274" s="5">
        <f t="shared" si="126"/>
        <v>755034.77582525485</v>
      </c>
      <c r="CG274" s="5">
        <f t="shared" si="102"/>
        <v>281236.5486060541</v>
      </c>
      <c r="CH274" s="5">
        <f t="shared" si="103"/>
        <v>1073798.2272192005</v>
      </c>
    </row>
    <row r="275" spans="9:86" ht="14.25" customHeight="1">
      <c r="I275" s="150"/>
      <c r="J275" s="2">
        <v>270</v>
      </c>
      <c r="K275" s="118">
        <v>53053</v>
      </c>
      <c r="L275" s="5">
        <f t="shared" si="104"/>
        <v>304173.88342178456</v>
      </c>
      <c r="M275" s="5">
        <f t="shared" si="67"/>
        <v>4507.5996243055524</v>
      </c>
      <c r="N275" s="5">
        <f t="shared" si="68"/>
        <v>2416.4041757807836</v>
      </c>
      <c r="O275" s="35">
        <f t="shared" si="69"/>
        <v>9.5329848122301636E-2</v>
      </c>
      <c r="P275" s="5">
        <f t="shared" si="70"/>
        <v>2091.1954485247688</v>
      </c>
      <c r="Q275" s="35">
        <f t="shared" si="71"/>
        <v>8.2500000000000004E-2</v>
      </c>
      <c r="R275" s="5">
        <f t="shared" si="105"/>
        <v>298242.52075399534</v>
      </c>
      <c r="S275" s="5">
        <f t="shared" si="106"/>
        <v>918809.37780850462</v>
      </c>
      <c r="T275" s="5">
        <f t="shared" si="72"/>
        <v>301757.47924600379</v>
      </c>
      <c r="U275" s="5">
        <f t="shared" si="73"/>
        <v>1217051.8985625</v>
      </c>
      <c r="V275" s="150"/>
      <c r="W275" s="2">
        <v>270</v>
      </c>
      <c r="X275" s="118">
        <v>53053</v>
      </c>
      <c r="Y275" s="5">
        <f t="shared" si="107"/>
        <v>299642.03694927</v>
      </c>
      <c r="Z275" s="5">
        <f t="shared" si="108"/>
        <v>4402.5874432762648</v>
      </c>
      <c r="AA275" s="5">
        <f t="shared" si="74"/>
        <v>2404.9738636144648</v>
      </c>
      <c r="AB275" s="35">
        <f t="shared" si="75"/>
        <v>9.6313877242329593E-2</v>
      </c>
      <c r="AC275" s="5">
        <f t="shared" si="76"/>
        <v>1997.6135796618</v>
      </c>
      <c r="AD275" s="35">
        <f t="shared" si="77"/>
        <v>0.08</v>
      </c>
      <c r="AE275" s="5">
        <f t="shared" si="109"/>
        <v>302762.93691434426</v>
      </c>
      <c r="AF275" s="5">
        <f t="shared" si="110"/>
        <v>885935.67277024803</v>
      </c>
      <c r="AG275" s="5">
        <f t="shared" si="78"/>
        <v>297237.06308565551</v>
      </c>
      <c r="AH275" s="5">
        <f t="shared" si="79"/>
        <v>1188698.6096845923</v>
      </c>
      <c r="AI275" s="150"/>
      <c r="AJ275" s="2">
        <v>270</v>
      </c>
      <c r="AK275" s="118">
        <v>53053</v>
      </c>
      <c r="AL275" s="5">
        <f t="shared" si="111"/>
        <v>295080.51776223362</v>
      </c>
      <c r="AM275" s="5">
        <f t="shared" si="112"/>
        <v>4298.4734733542682</v>
      </c>
      <c r="AN275" s="5">
        <f t="shared" si="80"/>
        <v>2392.7451294731763</v>
      </c>
      <c r="AO275" s="35">
        <f t="shared" si="81"/>
        <v>9.7305446565652556E-2</v>
      </c>
      <c r="AP275" s="5">
        <f t="shared" si="82"/>
        <v>1905.7283438810921</v>
      </c>
      <c r="AQ275" s="35">
        <f t="shared" si="83"/>
        <v>7.7499999999999999E-2</v>
      </c>
      <c r="AR275" s="5">
        <f t="shared" si="113"/>
        <v>307312.22736723954</v>
      </c>
      <c r="AS275" s="5">
        <f t="shared" si="114"/>
        <v>853275.61043841357</v>
      </c>
      <c r="AT275" s="5">
        <f t="shared" si="84"/>
        <v>292687.77263276046</v>
      </c>
      <c r="AU275" s="5">
        <f t="shared" si="85"/>
        <v>1160587.837805653</v>
      </c>
      <c r="AV275" s="150"/>
      <c r="AW275" s="2">
        <v>270</v>
      </c>
      <c r="AX275" s="118">
        <v>53053</v>
      </c>
      <c r="AY275" s="5">
        <f t="shared" si="115"/>
        <v>290491.14567844965</v>
      </c>
      <c r="AZ275" s="5">
        <f t="shared" si="116"/>
        <v>4195.2870513166654</v>
      </c>
      <c r="BA275" s="5">
        <f t="shared" si="86"/>
        <v>2379.7173908263549</v>
      </c>
      <c r="BB275" s="35">
        <f t="shared" si="87"/>
        <v>9.8304575250380014E-2</v>
      </c>
      <c r="BC275" s="5">
        <f t="shared" si="88"/>
        <v>1815.5696604903103</v>
      </c>
      <c r="BD275" s="35">
        <f t="shared" si="89"/>
        <v>7.4999999999999997E-2</v>
      </c>
      <c r="BE275" s="5">
        <f t="shared" si="117"/>
        <v>311888.57171237678</v>
      </c>
      <c r="BF275" s="5">
        <f t="shared" si="118"/>
        <v>820838.93214312301</v>
      </c>
      <c r="BG275" s="5">
        <f t="shared" si="90"/>
        <v>288111.42828762328</v>
      </c>
      <c r="BH275" s="5">
        <f t="shared" si="91"/>
        <v>1132727.5038554999</v>
      </c>
      <c r="BI275" s="150"/>
      <c r="BJ275" s="2">
        <v>270</v>
      </c>
      <c r="BK275" s="118">
        <v>53053</v>
      </c>
      <c r="BL275" s="5">
        <f t="shared" si="119"/>
        <v>285875.82606941683</v>
      </c>
      <c r="BM275" s="5">
        <f t="shared" si="120"/>
        <v>4093.0576803371496</v>
      </c>
      <c r="BN275" s="5">
        <f t="shared" si="92"/>
        <v>2365.8912311677564</v>
      </c>
      <c r="BO275" s="35">
        <f t="shared" si="93"/>
        <v>9.9311281979887325E-2</v>
      </c>
      <c r="BP275" s="5">
        <f t="shared" si="94"/>
        <v>1727.1664491693932</v>
      </c>
      <c r="BQ275" s="35">
        <f t="shared" si="95"/>
        <v>7.2499999999999995E-2</v>
      </c>
      <c r="BR275" s="5">
        <f t="shared" si="121"/>
        <v>316490.06516175123</v>
      </c>
      <c r="BS275" s="5">
        <f t="shared" si="122"/>
        <v>788635.5085292795</v>
      </c>
      <c r="BT275" s="5">
        <f t="shared" si="96"/>
        <v>283509.93483824906</v>
      </c>
      <c r="BU275" s="5">
        <f t="shared" si="97"/>
        <v>1105125.5736910307</v>
      </c>
      <c r="BV275" s="150"/>
      <c r="BW275" s="2">
        <v>270</v>
      </c>
      <c r="BX275" s="118">
        <v>53053</v>
      </c>
      <c r="BY275" s="5">
        <f t="shared" si="123"/>
        <v>281236.5486060541</v>
      </c>
      <c r="BZ275" s="5">
        <f t="shared" si="124"/>
        <v>3991.8149710750954</v>
      </c>
      <c r="CA275" s="5">
        <f t="shared" si="98"/>
        <v>2351.2684375397798</v>
      </c>
      <c r="CB275" s="35">
        <f t="shared" si="99"/>
        <v>0.10032558495802127</v>
      </c>
      <c r="CC275" s="5">
        <f t="shared" si="100"/>
        <v>1640.5465335353156</v>
      </c>
      <c r="CD275" s="35">
        <f t="shared" si="101"/>
        <v>7.0000000000000007E-2</v>
      </c>
      <c r="CE275" s="5">
        <f t="shared" si="125"/>
        <v>321114.71983148542</v>
      </c>
      <c r="CF275" s="5">
        <f t="shared" si="126"/>
        <v>756675.3223587902</v>
      </c>
      <c r="CG275" s="5">
        <f t="shared" si="102"/>
        <v>278885.28016851435</v>
      </c>
      <c r="CH275" s="5">
        <f t="shared" si="103"/>
        <v>1077790.0421902756</v>
      </c>
    </row>
    <row r="276" spans="9:86" ht="14.25" customHeight="1">
      <c r="I276" s="150"/>
      <c r="J276" s="2">
        <v>271</v>
      </c>
      <c r="K276" s="118">
        <v>53083</v>
      </c>
      <c r="L276" s="5">
        <f t="shared" si="104"/>
        <v>301757.47924600379</v>
      </c>
      <c r="M276" s="5">
        <f t="shared" si="67"/>
        <v>4507.5996243055524</v>
      </c>
      <c r="N276" s="5">
        <f t="shared" si="68"/>
        <v>2433.0169544892765</v>
      </c>
      <c r="O276" s="35">
        <f t="shared" si="69"/>
        <v>9.6753868460272702E-2</v>
      </c>
      <c r="P276" s="5">
        <f t="shared" si="70"/>
        <v>2074.5826698162759</v>
      </c>
      <c r="Q276" s="35">
        <f t="shared" si="71"/>
        <v>8.2500000000000004E-2</v>
      </c>
      <c r="R276" s="5">
        <f t="shared" si="105"/>
        <v>300675.53770848463</v>
      </c>
      <c r="S276" s="5">
        <f t="shared" si="106"/>
        <v>920883.96047832095</v>
      </c>
      <c r="T276" s="5">
        <f t="shared" si="72"/>
        <v>299324.4622915145</v>
      </c>
      <c r="U276" s="5">
        <f t="shared" si="73"/>
        <v>1221559.4981868055</v>
      </c>
      <c r="V276" s="150"/>
      <c r="W276" s="2">
        <v>271</v>
      </c>
      <c r="X276" s="118">
        <v>53083</v>
      </c>
      <c r="Y276" s="5">
        <f t="shared" si="107"/>
        <v>297237.06308565551</v>
      </c>
      <c r="Z276" s="5">
        <f t="shared" si="108"/>
        <v>4402.5874432762648</v>
      </c>
      <c r="AA276" s="5">
        <f t="shared" si="74"/>
        <v>2421.0070227052279</v>
      </c>
      <c r="AB276" s="35">
        <f t="shared" si="75"/>
        <v>9.7740449898371939E-2</v>
      </c>
      <c r="AC276" s="5">
        <f t="shared" si="76"/>
        <v>1981.5804205710369</v>
      </c>
      <c r="AD276" s="35">
        <f t="shared" si="77"/>
        <v>0.08</v>
      </c>
      <c r="AE276" s="5">
        <f t="shared" si="109"/>
        <v>305183.94393704948</v>
      </c>
      <c r="AF276" s="5">
        <f t="shared" si="110"/>
        <v>887917.25319081906</v>
      </c>
      <c r="AG276" s="5">
        <f t="shared" si="78"/>
        <v>294816.05606295029</v>
      </c>
      <c r="AH276" s="5">
        <f t="shared" si="79"/>
        <v>1193101.1971278684</v>
      </c>
      <c r="AI276" s="150"/>
      <c r="AJ276" s="2">
        <v>271</v>
      </c>
      <c r="AK276" s="118">
        <v>53083</v>
      </c>
      <c r="AL276" s="5">
        <f t="shared" si="111"/>
        <v>292687.77263276046</v>
      </c>
      <c r="AM276" s="5">
        <f t="shared" si="112"/>
        <v>4298.4734733542682</v>
      </c>
      <c r="AN276" s="5">
        <f t="shared" si="80"/>
        <v>2408.1982751010237</v>
      </c>
      <c r="AO276" s="35">
        <f t="shared" si="81"/>
        <v>9.8734494581949939E-2</v>
      </c>
      <c r="AP276" s="5">
        <f t="shared" si="82"/>
        <v>1890.2751982532445</v>
      </c>
      <c r="AQ276" s="35">
        <f t="shared" si="83"/>
        <v>7.7499999999999999E-2</v>
      </c>
      <c r="AR276" s="5">
        <f t="shared" si="113"/>
        <v>309720.42564234056</v>
      </c>
      <c r="AS276" s="5">
        <f t="shared" si="114"/>
        <v>855165.88563666679</v>
      </c>
      <c r="AT276" s="5">
        <f t="shared" si="84"/>
        <v>290279.57435765944</v>
      </c>
      <c r="AU276" s="5">
        <f t="shared" si="85"/>
        <v>1164886.3112790072</v>
      </c>
      <c r="AV276" s="150"/>
      <c r="AW276" s="2">
        <v>271</v>
      </c>
      <c r="AX276" s="118">
        <v>53083</v>
      </c>
      <c r="AY276" s="5">
        <f t="shared" si="115"/>
        <v>288111.42828762328</v>
      </c>
      <c r="AZ276" s="5">
        <f t="shared" si="116"/>
        <v>4195.2870513166654</v>
      </c>
      <c r="BA276" s="5">
        <f t="shared" si="86"/>
        <v>2394.5906245190199</v>
      </c>
      <c r="BB276" s="35">
        <f t="shared" si="87"/>
        <v>9.9736021111740958E-2</v>
      </c>
      <c r="BC276" s="5">
        <f t="shared" si="88"/>
        <v>1800.6964267976452</v>
      </c>
      <c r="BD276" s="35">
        <f t="shared" si="89"/>
        <v>7.4999999999999997E-2</v>
      </c>
      <c r="BE276" s="5">
        <f t="shared" si="117"/>
        <v>314283.16233689582</v>
      </c>
      <c r="BF276" s="5">
        <f t="shared" si="118"/>
        <v>822639.62856992066</v>
      </c>
      <c r="BG276" s="5">
        <f t="shared" si="90"/>
        <v>285716.83766310423</v>
      </c>
      <c r="BH276" s="5">
        <f t="shared" si="91"/>
        <v>1136922.7909068165</v>
      </c>
      <c r="BI276" s="150"/>
      <c r="BJ276" s="2">
        <v>271</v>
      </c>
      <c r="BK276" s="118">
        <v>53083</v>
      </c>
      <c r="BL276" s="5">
        <f t="shared" si="119"/>
        <v>283509.93483824906</v>
      </c>
      <c r="BM276" s="5">
        <f t="shared" si="120"/>
        <v>4093.0576803371496</v>
      </c>
      <c r="BN276" s="5">
        <f t="shared" si="92"/>
        <v>2380.1851573560616</v>
      </c>
      <c r="BO276" s="35">
        <f t="shared" si="93"/>
        <v>0.10074504762793708</v>
      </c>
      <c r="BP276" s="5">
        <f t="shared" si="94"/>
        <v>1712.872522981088</v>
      </c>
      <c r="BQ276" s="35">
        <f t="shared" si="95"/>
        <v>7.2499999999999995E-2</v>
      </c>
      <c r="BR276" s="5">
        <f t="shared" si="121"/>
        <v>318870.25031910732</v>
      </c>
      <c r="BS276" s="5">
        <f t="shared" si="122"/>
        <v>790348.38105226064</v>
      </c>
      <c r="BT276" s="5">
        <f t="shared" si="96"/>
        <v>281129.74968089297</v>
      </c>
      <c r="BU276" s="5">
        <f t="shared" si="97"/>
        <v>1109218.631371368</v>
      </c>
      <c r="BV276" s="150"/>
      <c r="BW276" s="2">
        <v>271</v>
      </c>
      <c r="BX276" s="118">
        <v>53083</v>
      </c>
      <c r="BY276" s="5">
        <f t="shared" si="123"/>
        <v>278885.28016851435</v>
      </c>
      <c r="BZ276" s="5">
        <f t="shared" si="124"/>
        <v>3991.8149710750954</v>
      </c>
      <c r="CA276" s="5">
        <f t="shared" si="98"/>
        <v>2364.9841700920952</v>
      </c>
      <c r="CB276" s="35">
        <f t="shared" si="99"/>
        <v>0.10176159180562291</v>
      </c>
      <c r="CC276" s="5">
        <f t="shared" si="100"/>
        <v>1626.8308009830005</v>
      </c>
      <c r="CD276" s="35">
        <f t="shared" si="101"/>
        <v>7.0000000000000007E-2</v>
      </c>
      <c r="CE276" s="5">
        <f t="shared" si="125"/>
        <v>323479.70400157751</v>
      </c>
      <c r="CF276" s="5">
        <f t="shared" si="126"/>
        <v>758302.15315977321</v>
      </c>
      <c r="CG276" s="5">
        <f t="shared" si="102"/>
        <v>276520.29599842225</v>
      </c>
      <c r="CH276" s="5">
        <f t="shared" si="103"/>
        <v>1081781.8571613508</v>
      </c>
    </row>
    <row r="277" spans="9:86" ht="14.25" customHeight="1">
      <c r="I277" s="150"/>
      <c r="J277" s="2">
        <v>272</v>
      </c>
      <c r="K277" s="118">
        <v>53114</v>
      </c>
      <c r="L277" s="5">
        <f t="shared" si="104"/>
        <v>299324.4622915145</v>
      </c>
      <c r="M277" s="5">
        <f t="shared" si="67"/>
        <v>4507.5996243055524</v>
      </c>
      <c r="N277" s="5">
        <f t="shared" si="68"/>
        <v>2449.7439460513901</v>
      </c>
      <c r="O277" s="35">
        <f t="shared" si="69"/>
        <v>9.821090841545313E-2</v>
      </c>
      <c r="P277" s="5">
        <f t="shared" si="70"/>
        <v>2057.8556782541623</v>
      </c>
      <c r="Q277" s="35">
        <f t="shared" si="71"/>
        <v>8.2500000000000004E-2</v>
      </c>
      <c r="R277" s="5">
        <f t="shared" si="105"/>
        <v>303125.28165453603</v>
      </c>
      <c r="S277" s="5">
        <f t="shared" si="106"/>
        <v>922941.81615657511</v>
      </c>
      <c r="T277" s="5">
        <f t="shared" si="72"/>
        <v>296874.7183454631</v>
      </c>
      <c r="U277" s="5">
        <f t="shared" si="73"/>
        <v>1226067.0978111112</v>
      </c>
      <c r="V277" s="150"/>
      <c r="W277" s="2">
        <v>272</v>
      </c>
      <c r="X277" s="118">
        <v>53114</v>
      </c>
      <c r="Y277" s="5">
        <f t="shared" si="107"/>
        <v>294816.05606295029</v>
      </c>
      <c r="Z277" s="5">
        <f t="shared" si="108"/>
        <v>4402.5874432762648</v>
      </c>
      <c r="AA277" s="5">
        <f t="shared" si="74"/>
        <v>2437.1470695232629</v>
      </c>
      <c r="AB277" s="35">
        <f t="shared" si="75"/>
        <v>9.9200040950396834E-2</v>
      </c>
      <c r="AC277" s="5">
        <f t="shared" si="76"/>
        <v>1965.4403737530019</v>
      </c>
      <c r="AD277" s="35">
        <f t="shared" si="77"/>
        <v>0.08</v>
      </c>
      <c r="AE277" s="5">
        <f t="shared" si="109"/>
        <v>307621.09100657277</v>
      </c>
      <c r="AF277" s="5">
        <f t="shared" si="110"/>
        <v>889882.69356457202</v>
      </c>
      <c r="AG277" s="5">
        <f t="shared" si="78"/>
        <v>292378.908993427</v>
      </c>
      <c r="AH277" s="5">
        <f t="shared" si="79"/>
        <v>1197503.7845711447</v>
      </c>
      <c r="AI277" s="150"/>
      <c r="AJ277" s="2">
        <v>272</v>
      </c>
      <c r="AK277" s="118">
        <v>53114</v>
      </c>
      <c r="AL277" s="5">
        <f t="shared" si="111"/>
        <v>290279.57435765944</v>
      </c>
      <c r="AM277" s="5">
        <f t="shared" si="112"/>
        <v>4298.4734733542682</v>
      </c>
      <c r="AN277" s="5">
        <f t="shared" si="80"/>
        <v>2423.7512222943842</v>
      </c>
      <c r="AO277" s="35">
        <f t="shared" si="81"/>
        <v>0.10019655958188903</v>
      </c>
      <c r="AP277" s="5">
        <f t="shared" si="82"/>
        <v>1874.7222510598838</v>
      </c>
      <c r="AQ277" s="35">
        <f t="shared" si="83"/>
        <v>7.7499999999999999E-2</v>
      </c>
      <c r="AR277" s="5">
        <f t="shared" si="113"/>
        <v>312144.17686463497</v>
      </c>
      <c r="AS277" s="5">
        <f t="shared" si="114"/>
        <v>857040.60788772663</v>
      </c>
      <c r="AT277" s="5">
        <f t="shared" si="84"/>
        <v>287855.82313536503</v>
      </c>
      <c r="AU277" s="5">
        <f t="shared" si="85"/>
        <v>1169184.7847523615</v>
      </c>
      <c r="AV277" s="150"/>
      <c r="AW277" s="2">
        <v>272</v>
      </c>
      <c r="AX277" s="118">
        <v>53114</v>
      </c>
      <c r="AY277" s="5">
        <f t="shared" si="115"/>
        <v>285716.83766310423</v>
      </c>
      <c r="AZ277" s="5">
        <f t="shared" si="116"/>
        <v>4195.2870513166654</v>
      </c>
      <c r="BA277" s="5">
        <f t="shared" si="86"/>
        <v>2409.5568159222639</v>
      </c>
      <c r="BB277" s="35">
        <f t="shared" si="87"/>
        <v>0.10120048236415517</v>
      </c>
      <c r="BC277" s="5">
        <f t="shared" si="88"/>
        <v>1785.7302353944012</v>
      </c>
      <c r="BD277" s="35">
        <f t="shared" si="89"/>
        <v>7.4999999999999997E-2</v>
      </c>
      <c r="BE277" s="5">
        <f t="shared" si="117"/>
        <v>316692.71915281808</v>
      </c>
      <c r="BF277" s="5">
        <f t="shared" si="118"/>
        <v>824425.3588053151</v>
      </c>
      <c r="BG277" s="5">
        <f t="shared" si="90"/>
        <v>283307.28084718197</v>
      </c>
      <c r="BH277" s="5">
        <f t="shared" si="91"/>
        <v>1141118.0779581331</v>
      </c>
      <c r="BI277" s="150"/>
      <c r="BJ277" s="2">
        <v>272</v>
      </c>
      <c r="BK277" s="118">
        <v>53114</v>
      </c>
      <c r="BL277" s="5">
        <f t="shared" si="119"/>
        <v>281129.74968089297</v>
      </c>
      <c r="BM277" s="5">
        <f t="shared" si="120"/>
        <v>4093.0576803371496</v>
      </c>
      <c r="BN277" s="5">
        <f t="shared" si="92"/>
        <v>2394.5654426817546</v>
      </c>
      <c r="BO277" s="35">
        <f t="shared" si="93"/>
        <v>0.102211826904828</v>
      </c>
      <c r="BP277" s="5">
        <f t="shared" si="94"/>
        <v>1698.492237655395</v>
      </c>
      <c r="BQ277" s="35">
        <f t="shared" si="95"/>
        <v>7.2499999999999995E-2</v>
      </c>
      <c r="BR277" s="5">
        <f t="shared" si="121"/>
        <v>321264.8157617891</v>
      </c>
      <c r="BS277" s="5">
        <f t="shared" si="122"/>
        <v>792046.87328991608</v>
      </c>
      <c r="BT277" s="5">
        <f t="shared" si="96"/>
        <v>278735.18423821119</v>
      </c>
      <c r="BU277" s="5">
        <f t="shared" si="97"/>
        <v>1113311.6890517052</v>
      </c>
      <c r="BV277" s="150"/>
      <c r="BW277" s="2">
        <v>272</v>
      </c>
      <c r="BX277" s="118">
        <v>53114</v>
      </c>
      <c r="BY277" s="5">
        <f t="shared" si="123"/>
        <v>276520.29599842225</v>
      </c>
      <c r="BZ277" s="5">
        <f t="shared" si="124"/>
        <v>3991.8149710750954</v>
      </c>
      <c r="CA277" s="5">
        <f t="shared" si="98"/>
        <v>2378.7799110842989</v>
      </c>
      <c r="CB277" s="35">
        <f t="shared" si="99"/>
        <v>0.10323061036060246</v>
      </c>
      <c r="CC277" s="5">
        <f t="shared" si="100"/>
        <v>1613.0350599907965</v>
      </c>
      <c r="CD277" s="35">
        <f t="shared" si="101"/>
        <v>7.0000000000000007E-2</v>
      </c>
      <c r="CE277" s="5">
        <f t="shared" si="125"/>
        <v>325858.48391266179</v>
      </c>
      <c r="CF277" s="5">
        <f t="shared" si="126"/>
        <v>759915.18821976404</v>
      </c>
      <c r="CG277" s="5">
        <f t="shared" si="102"/>
        <v>274141.51608733798</v>
      </c>
      <c r="CH277" s="5">
        <f t="shared" si="103"/>
        <v>1085773.6721324259</v>
      </c>
    </row>
    <row r="278" spans="9:86" ht="14.25" customHeight="1">
      <c r="I278" s="150"/>
      <c r="J278" s="2">
        <v>273</v>
      </c>
      <c r="K278" s="118">
        <v>53144</v>
      </c>
      <c r="L278" s="5">
        <f t="shared" si="104"/>
        <v>296874.7183454631</v>
      </c>
      <c r="M278" s="5">
        <f t="shared" si="67"/>
        <v>4507.5996243055524</v>
      </c>
      <c r="N278" s="5">
        <f t="shared" si="68"/>
        <v>2466.5859356804935</v>
      </c>
      <c r="O278" s="35">
        <f t="shared" si="69"/>
        <v>9.9702094516928616E-2</v>
      </c>
      <c r="P278" s="5">
        <f t="shared" si="70"/>
        <v>2041.0136886250589</v>
      </c>
      <c r="Q278" s="35">
        <f t="shared" si="71"/>
        <v>8.2500000000000004E-2</v>
      </c>
      <c r="R278" s="5">
        <f t="shared" si="105"/>
        <v>305591.86759021651</v>
      </c>
      <c r="S278" s="5">
        <f t="shared" si="106"/>
        <v>924982.82984520018</v>
      </c>
      <c r="T278" s="5">
        <f t="shared" si="72"/>
        <v>294408.13240978261</v>
      </c>
      <c r="U278" s="5">
        <f t="shared" si="73"/>
        <v>1230574.6974354167</v>
      </c>
      <c r="V278" s="150"/>
      <c r="W278" s="2">
        <v>273</v>
      </c>
      <c r="X278" s="118">
        <v>53144</v>
      </c>
      <c r="Y278" s="5">
        <f t="shared" si="107"/>
        <v>292378.908993427</v>
      </c>
      <c r="Z278" s="5">
        <f t="shared" si="108"/>
        <v>4402.5874432762648</v>
      </c>
      <c r="AA278" s="5">
        <f t="shared" si="74"/>
        <v>2453.3947166534181</v>
      </c>
      <c r="AB278" s="35">
        <f t="shared" si="75"/>
        <v>0.10069377678847169</v>
      </c>
      <c r="AC278" s="5">
        <f t="shared" si="76"/>
        <v>1949.1927266228467</v>
      </c>
      <c r="AD278" s="35">
        <f t="shared" si="77"/>
        <v>0.08</v>
      </c>
      <c r="AE278" s="5">
        <f t="shared" si="109"/>
        <v>310074.48572322616</v>
      </c>
      <c r="AF278" s="5">
        <f t="shared" si="110"/>
        <v>891831.88629119482</v>
      </c>
      <c r="AG278" s="5">
        <f t="shared" si="78"/>
        <v>289925.51427677361</v>
      </c>
      <c r="AH278" s="5">
        <f t="shared" si="79"/>
        <v>1201906.372014421</v>
      </c>
      <c r="AI278" s="150"/>
      <c r="AJ278" s="2">
        <v>273</v>
      </c>
      <c r="AK278" s="118">
        <v>53144</v>
      </c>
      <c r="AL278" s="5">
        <f t="shared" si="111"/>
        <v>287855.82313536503</v>
      </c>
      <c r="AM278" s="5">
        <f t="shared" si="112"/>
        <v>4298.4734733542682</v>
      </c>
      <c r="AN278" s="5">
        <f t="shared" si="80"/>
        <v>2439.4046156050358</v>
      </c>
      <c r="AO278" s="35">
        <f t="shared" si="81"/>
        <v>0.10169276781833517</v>
      </c>
      <c r="AP278" s="5">
        <f t="shared" si="82"/>
        <v>1859.0688577492324</v>
      </c>
      <c r="AQ278" s="35">
        <f t="shared" si="83"/>
        <v>7.7499999999999999E-2</v>
      </c>
      <c r="AR278" s="5">
        <f t="shared" si="113"/>
        <v>314583.58148023998</v>
      </c>
      <c r="AS278" s="5">
        <f t="shared" si="114"/>
        <v>858899.67674547585</v>
      </c>
      <c r="AT278" s="5">
        <f t="shared" si="84"/>
        <v>285416.41851976002</v>
      </c>
      <c r="AU278" s="5">
        <f t="shared" si="85"/>
        <v>1173483.2582257157</v>
      </c>
      <c r="AV278" s="150"/>
      <c r="AW278" s="2">
        <v>273</v>
      </c>
      <c r="AX278" s="118">
        <v>53144</v>
      </c>
      <c r="AY278" s="5">
        <f t="shared" si="115"/>
        <v>283307.28084718197</v>
      </c>
      <c r="AZ278" s="5">
        <f t="shared" si="116"/>
        <v>4195.2870513166654</v>
      </c>
      <c r="BA278" s="5">
        <f t="shared" si="86"/>
        <v>2424.616546021778</v>
      </c>
      <c r="BB278" s="35">
        <f t="shared" si="87"/>
        <v>0.10269908512501522</v>
      </c>
      <c r="BC278" s="5">
        <f t="shared" si="88"/>
        <v>1770.6705052948871</v>
      </c>
      <c r="BD278" s="35">
        <f t="shared" si="89"/>
        <v>7.4999999999999997E-2</v>
      </c>
      <c r="BE278" s="5">
        <f t="shared" si="117"/>
        <v>319117.33569883986</v>
      </c>
      <c r="BF278" s="5">
        <f t="shared" si="118"/>
        <v>826196.02931061003</v>
      </c>
      <c r="BG278" s="5">
        <f t="shared" si="90"/>
        <v>280882.6643011602</v>
      </c>
      <c r="BH278" s="5">
        <f t="shared" si="91"/>
        <v>1145313.3650094499</v>
      </c>
      <c r="BI278" s="150"/>
      <c r="BJ278" s="2">
        <v>273</v>
      </c>
      <c r="BK278" s="118">
        <v>53144</v>
      </c>
      <c r="BL278" s="5">
        <f t="shared" si="119"/>
        <v>278735.18423821119</v>
      </c>
      <c r="BM278" s="5">
        <f t="shared" si="120"/>
        <v>4093.0576803371496</v>
      </c>
      <c r="BN278" s="5">
        <f t="shared" si="92"/>
        <v>2409.0326088979573</v>
      </c>
      <c r="BO278" s="35">
        <f t="shared" si="93"/>
        <v>0.10371274579412246</v>
      </c>
      <c r="BP278" s="5">
        <f t="shared" si="94"/>
        <v>1684.0250714391925</v>
      </c>
      <c r="BQ278" s="35">
        <f t="shared" si="95"/>
        <v>7.2499999999999995E-2</v>
      </c>
      <c r="BR278" s="5">
        <f t="shared" si="121"/>
        <v>323673.84837068705</v>
      </c>
      <c r="BS278" s="5">
        <f t="shared" si="122"/>
        <v>793730.8983613553</v>
      </c>
      <c r="BT278" s="5">
        <f t="shared" si="96"/>
        <v>276326.15162931324</v>
      </c>
      <c r="BU278" s="5">
        <f t="shared" si="97"/>
        <v>1117404.7467320424</v>
      </c>
      <c r="BV278" s="150"/>
      <c r="BW278" s="2">
        <v>273</v>
      </c>
      <c r="BX278" s="118">
        <v>53144</v>
      </c>
      <c r="BY278" s="5">
        <f t="shared" si="123"/>
        <v>274141.51608733798</v>
      </c>
      <c r="BZ278" s="5">
        <f t="shared" si="124"/>
        <v>3991.8149710750954</v>
      </c>
      <c r="CA278" s="5">
        <f t="shared" si="98"/>
        <v>2392.6561272322906</v>
      </c>
      <c r="CB278" s="35">
        <f t="shared" si="99"/>
        <v>0.10473376647424776</v>
      </c>
      <c r="CC278" s="5">
        <f t="shared" si="100"/>
        <v>1599.158843842805</v>
      </c>
      <c r="CD278" s="35">
        <f t="shared" si="101"/>
        <v>7.0000000000000007E-2</v>
      </c>
      <c r="CE278" s="5">
        <f t="shared" si="125"/>
        <v>328251.14003989409</v>
      </c>
      <c r="CF278" s="5">
        <f t="shared" si="126"/>
        <v>761514.34706360684</v>
      </c>
      <c r="CG278" s="5">
        <f t="shared" si="102"/>
        <v>271748.85996010568</v>
      </c>
      <c r="CH278" s="5">
        <f t="shared" si="103"/>
        <v>1089765.4871035009</v>
      </c>
    </row>
    <row r="279" spans="9:86" ht="14.25" customHeight="1">
      <c r="I279" s="150"/>
      <c r="J279" s="2">
        <v>274</v>
      </c>
      <c r="K279" s="118">
        <v>53175</v>
      </c>
      <c r="L279" s="5">
        <f t="shared" si="104"/>
        <v>294408.13240978261</v>
      </c>
      <c r="M279" s="5">
        <f t="shared" si="67"/>
        <v>4507.5996243055524</v>
      </c>
      <c r="N279" s="5">
        <f t="shared" si="68"/>
        <v>2483.543713988297</v>
      </c>
      <c r="O279" s="35">
        <f t="shared" si="69"/>
        <v>0.10122860507935236</v>
      </c>
      <c r="P279" s="5">
        <f t="shared" si="70"/>
        <v>2024.0559103172554</v>
      </c>
      <c r="Q279" s="35">
        <f t="shared" si="71"/>
        <v>8.2500000000000004E-2</v>
      </c>
      <c r="R279" s="5">
        <f t="shared" si="105"/>
        <v>308075.41130420478</v>
      </c>
      <c r="S279" s="5">
        <f t="shared" si="106"/>
        <v>927006.8857555174</v>
      </c>
      <c r="T279" s="5">
        <f t="shared" si="72"/>
        <v>291924.58869579434</v>
      </c>
      <c r="U279" s="5">
        <f t="shared" si="73"/>
        <v>1235082.2970597222</v>
      </c>
      <c r="V279" s="150"/>
      <c r="W279" s="2">
        <v>274</v>
      </c>
      <c r="X279" s="118">
        <v>53175</v>
      </c>
      <c r="Y279" s="5">
        <f t="shared" si="107"/>
        <v>289925.51427677361</v>
      </c>
      <c r="Z279" s="5">
        <f t="shared" si="108"/>
        <v>4402.5874432762648</v>
      </c>
      <c r="AA279" s="5">
        <f t="shared" si="74"/>
        <v>2469.7506814311073</v>
      </c>
      <c r="AB279" s="35">
        <f t="shared" si="75"/>
        <v>0.10222283558279974</v>
      </c>
      <c r="AC279" s="5">
        <f t="shared" si="76"/>
        <v>1932.8367618451575</v>
      </c>
      <c r="AD279" s="35">
        <f t="shared" si="77"/>
        <v>0.08</v>
      </c>
      <c r="AE279" s="5">
        <f t="shared" si="109"/>
        <v>312544.23640465725</v>
      </c>
      <c r="AF279" s="5">
        <f t="shared" si="110"/>
        <v>893764.72305303998</v>
      </c>
      <c r="AG279" s="5">
        <f t="shared" si="78"/>
        <v>287455.76359534252</v>
      </c>
      <c r="AH279" s="5">
        <f t="shared" si="79"/>
        <v>1206308.9594576973</v>
      </c>
      <c r="AI279" s="150"/>
      <c r="AJ279" s="2">
        <v>274</v>
      </c>
      <c r="AK279" s="118">
        <v>53175</v>
      </c>
      <c r="AL279" s="5">
        <f t="shared" si="111"/>
        <v>285416.41851976002</v>
      </c>
      <c r="AM279" s="5">
        <f t="shared" si="112"/>
        <v>4298.4734733542682</v>
      </c>
      <c r="AN279" s="5">
        <f t="shared" si="80"/>
        <v>2455.1591037474846</v>
      </c>
      <c r="AO279" s="35">
        <f t="shared" si="81"/>
        <v>0.10322429731886676</v>
      </c>
      <c r="AP279" s="5">
        <f t="shared" si="82"/>
        <v>1843.3143696067834</v>
      </c>
      <c r="AQ279" s="35">
        <f t="shared" si="83"/>
        <v>7.7499999999999999E-2</v>
      </c>
      <c r="AR279" s="5">
        <f t="shared" si="113"/>
        <v>317038.74058398744</v>
      </c>
      <c r="AS279" s="5">
        <f t="shared" si="114"/>
        <v>860742.99111508264</v>
      </c>
      <c r="AT279" s="5">
        <f t="shared" si="84"/>
        <v>282961.25941601256</v>
      </c>
      <c r="AU279" s="5">
        <f t="shared" si="85"/>
        <v>1177781.73169907</v>
      </c>
      <c r="AV279" s="150"/>
      <c r="AW279" s="2">
        <v>274</v>
      </c>
      <c r="AX279" s="118">
        <v>53175</v>
      </c>
      <c r="AY279" s="5">
        <f t="shared" si="115"/>
        <v>280882.6643011602</v>
      </c>
      <c r="AZ279" s="5">
        <f t="shared" si="116"/>
        <v>4195.2870513166654</v>
      </c>
      <c r="BA279" s="5">
        <f t="shared" si="86"/>
        <v>2439.7703994344142</v>
      </c>
      <c r="BB279" s="35">
        <f t="shared" si="87"/>
        <v>0.10423300728101231</v>
      </c>
      <c r="BC279" s="5">
        <f t="shared" si="88"/>
        <v>1755.5166518822512</v>
      </c>
      <c r="BD279" s="35">
        <f t="shared" si="89"/>
        <v>7.4999999999999997E-2</v>
      </c>
      <c r="BE279" s="5">
        <f t="shared" si="117"/>
        <v>321557.10609827429</v>
      </c>
      <c r="BF279" s="5">
        <f t="shared" si="118"/>
        <v>827951.54596249224</v>
      </c>
      <c r="BG279" s="5">
        <f t="shared" si="90"/>
        <v>278442.89390172577</v>
      </c>
      <c r="BH279" s="5">
        <f t="shared" si="91"/>
        <v>1149508.6520607665</v>
      </c>
      <c r="BI279" s="150"/>
      <c r="BJ279" s="2">
        <v>274</v>
      </c>
      <c r="BK279" s="118">
        <v>53175</v>
      </c>
      <c r="BL279" s="5">
        <f t="shared" si="119"/>
        <v>276326.15162931324</v>
      </c>
      <c r="BM279" s="5">
        <f t="shared" si="120"/>
        <v>4093.0576803371496</v>
      </c>
      <c r="BN279" s="5">
        <f t="shared" si="92"/>
        <v>2423.587180910049</v>
      </c>
      <c r="BO279" s="35">
        <f t="shared" si="93"/>
        <v>0.10524898204327396</v>
      </c>
      <c r="BP279" s="5">
        <f t="shared" si="94"/>
        <v>1669.4704994271008</v>
      </c>
      <c r="BQ279" s="35">
        <f t="shared" si="95"/>
        <v>7.2499999999999995E-2</v>
      </c>
      <c r="BR279" s="5">
        <f t="shared" si="121"/>
        <v>326097.4355515971</v>
      </c>
      <c r="BS279" s="5">
        <f t="shared" si="122"/>
        <v>795400.36886078236</v>
      </c>
      <c r="BT279" s="5">
        <f t="shared" si="96"/>
        <v>273902.56444840319</v>
      </c>
      <c r="BU279" s="5">
        <f t="shared" si="97"/>
        <v>1121497.8044123794</v>
      </c>
      <c r="BV279" s="150"/>
      <c r="BW279" s="2">
        <v>274</v>
      </c>
      <c r="BX279" s="118">
        <v>53175</v>
      </c>
      <c r="BY279" s="5">
        <f t="shared" si="123"/>
        <v>271748.85996010568</v>
      </c>
      <c r="BZ279" s="5">
        <f t="shared" si="124"/>
        <v>3991.8149710750954</v>
      </c>
      <c r="CA279" s="5">
        <f t="shared" si="98"/>
        <v>2406.6132879744791</v>
      </c>
      <c r="CB279" s="35">
        <f t="shared" si="99"/>
        <v>0.10627223775633653</v>
      </c>
      <c r="CC279" s="5">
        <f t="shared" si="100"/>
        <v>1585.2016831006165</v>
      </c>
      <c r="CD279" s="35">
        <f t="shared" si="101"/>
        <v>7.0000000000000007E-2</v>
      </c>
      <c r="CE279" s="5">
        <f t="shared" si="125"/>
        <v>330657.75332786859</v>
      </c>
      <c r="CF279" s="5">
        <f t="shared" si="126"/>
        <v>763099.5487467075</v>
      </c>
      <c r="CG279" s="5">
        <f t="shared" si="102"/>
        <v>269342.24667213118</v>
      </c>
      <c r="CH279" s="5">
        <f t="shared" si="103"/>
        <v>1093757.302074576</v>
      </c>
    </row>
    <row r="280" spans="9:86" ht="14.25" customHeight="1">
      <c r="I280" s="150"/>
      <c r="J280" s="2">
        <v>275</v>
      </c>
      <c r="K280" s="118">
        <v>53206</v>
      </c>
      <c r="L280" s="5">
        <f t="shared" si="104"/>
        <v>291924.58869579434</v>
      </c>
      <c r="M280" s="5">
        <f t="shared" si="67"/>
        <v>4507.5996243055524</v>
      </c>
      <c r="N280" s="5">
        <f t="shared" si="68"/>
        <v>2500.6180770219662</v>
      </c>
      <c r="O280" s="35">
        <f t="shared" si="69"/>
        <v>0.1027916732137059</v>
      </c>
      <c r="P280" s="5">
        <f t="shared" si="70"/>
        <v>2006.9815472835862</v>
      </c>
      <c r="Q280" s="35">
        <f t="shared" si="71"/>
        <v>8.2500000000000004E-2</v>
      </c>
      <c r="R280" s="5">
        <f t="shared" si="105"/>
        <v>310576.02938122675</v>
      </c>
      <c r="S280" s="5">
        <f t="shared" si="106"/>
        <v>929013.86730280099</v>
      </c>
      <c r="T280" s="5">
        <f t="shared" si="72"/>
        <v>289423.97061877238</v>
      </c>
      <c r="U280" s="5">
        <f t="shared" si="73"/>
        <v>1239589.8966840277</v>
      </c>
      <c r="V280" s="150"/>
      <c r="W280" s="2">
        <v>275</v>
      </c>
      <c r="X280" s="118">
        <v>53206</v>
      </c>
      <c r="Y280" s="5">
        <f t="shared" si="107"/>
        <v>287455.76359534252</v>
      </c>
      <c r="Z280" s="5">
        <f t="shared" si="108"/>
        <v>4402.5874432762648</v>
      </c>
      <c r="AA280" s="5">
        <f t="shared" si="74"/>
        <v>2486.2156859739812</v>
      </c>
      <c r="AB280" s="35">
        <f t="shared" si="75"/>
        <v>0.10378845029416961</v>
      </c>
      <c r="AC280" s="5">
        <f t="shared" si="76"/>
        <v>1916.3717573022836</v>
      </c>
      <c r="AD280" s="35">
        <f t="shared" si="77"/>
        <v>0.08</v>
      </c>
      <c r="AE280" s="5">
        <f t="shared" si="109"/>
        <v>315030.45209063124</v>
      </c>
      <c r="AF280" s="5">
        <f t="shared" si="110"/>
        <v>895681.0948103423</v>
      </c>
      <c r="AG280" s="5">
        <f t="shared" si="78"/>
        <v>284969.54790936853</v>
      </c>
      <c r="AH280" s="5">
        <f t="shared" si="79"/>
        <v>1210711.5469009737</v>
      </c>
      <c r="AI280" s="150"/>
      <c r="AJ280" s="2">
        <v>275</v>
      </c>
      <c r="AK280" s="118">
        <v>53206</v>
      </c>
      <c r="AL280" s="5">
        <f t="shared" si="111"/>
        <v>282961.25941601256</v>
      </c>
      <c r="AM280" s="5">
        <f t="shared" si="112"/>
        <v>4298.4734733542682</v>
      </c>
      <c r="AN280" s="5">
        <f t="shared" si="80"/>
        <v>2471.0153396258538</v>
      </c>
      <c r="AO280" s="35">
        <f t="shared" si="81"/>
        <v>0.10479238089591375</v>
      </c>
      <c r="AP280" s="5">
        <f t="shared" si="82"/>
        <v>1827.4581337284144</v>
      </c>
      <c r="AQ280" s="35">
        <f t="shared" si="83"/>
        <v>7.7499999999999999E-2</v>
      </c>
      <c r="AR280" s="5">
        <f t="shared" si="113"/>
        <v>319509.75592361332</v>
      </c>
      <c r="AS280" s="5">
        <f t="shared" si="114"/>
        <v>862570.449248811</v>
      </c>
      <c r="AT280" s="5">
        <f t="shared" si="84"/>
        <v>280490.24407638668</v>
      </c>
      <c r="AU280" s="5">
        <f t="shared" si="85"/>
        <v>1182080.2051724242</v>
      </c>
      <c r="AV280" s="150"/>
      <c r="AW280" s="2">
        <v>275</v>
      </c>
      <c r="AX280" s="118">
        <v>53206</v>
      </c>
      <c r="AY280" s="5">
        <f t="shared" si="115"/>
        <v>278442.89390172577</v>
      </c>
      <c r="AZ280" s="5">
        <f t="shared" si="116"/>
        <v>4195.2870513166654</v>
      </c>
      <c r="BA280" s="5">
        <f t="shared" si="86"/>
        <v>2455.0189644308794</v>
      </c>
      <c r="BB280" s="35">
        <f t="shared" si="87"/>
        <v>0.10580348149796313</v>
      </c>
      <c r="BC280" s="5">
        <f t="shared" si="88"/>
        <v>1740.2680868857858</v>
      </c>
      <c r="BD280" s="35">
        <f t="shared" si="89"/>
        <v>7.4999999999999997E-2</v>
      </c>
      <c r="BE280" s="5">
        <f t="shared" si="117"/>
        <v>324012.12506270519</v>
      </c>
      <c r="BF280" s="5">
        <f t="shared" si="118"/>
        <v>829691.81404937804</v>
      </c>
      <c r="BG280" s="5">
        <f t="shared" si="90"/>
        <v>275987.87493729487</v>
      </c>
      <c r="BH280" s="5">
        <f t="shared" si="91"/>
        <v>1153703.9391120833</v>
      </c>
      <c r="BI280" s="150"/>
      <c r="BJ280" s="2">
        <v>275</v>
      </c>
      <c r="BK280" s="118">
        <v>53206</v>
      </c>
      <c r="BL280" s="5">
        <f t="shared" si="119"/>
        <v>273902.56444840319</v>
      </c>
      <c r="BM280" s="5">
        <f t="shared" si="120"/>
        <v>4093.0576803371496</v>
      </c>
      <c r="BN280" s="5">
        <f t="shared" si="92"/>
        <v>2438.2296867947134</v>
      </c>
      <c r="BO280" s="35">
        <f t="shared" si="93"/>
        <v>0.10682176817314255</v>
      </c>
      <c r="BP280" s="5">
        <f t="shared" si="94"/>
        <v>1654.8279935424359</v>
      </c>
      <c r="BQ280" s="35">
        <f t="shared" si="95"/>
        <v>7.2499999999999995E-2</v>
      </c>
      <c r="BR280" s="5">
        <f t="shared" si="121"/>
        <v>328535.66523839178</v>
      </c>
      <c r="BS280" s="5">
        <f t="shared" si="122"/>
        <v>797055.19685432478</v>
      </c>
      <c r="BT280" s="5">
        <f t="shared" si="96"/>
        <v>271464.33476160851</v>
      </c>
      <c r="BU280" s="5">
        <f t="shared" si="97"/>
        <v>1125590.8620927166</v>
      </c>
      <c r="BV280" s="150"/>
      <c r="BW280" s="2">
        <v>275</v>
      </c>
      <c r="BX280" s="118">
        <v>53206</v>
      </c>
      <c r="BY280" s="5">
        <f t="shared" si="123"/>
        <v>269342.24667213118</v>
      </c>
      <c r="BZ280" s="5">
        <f t="shared" si="124"/>
        <v>3991.8149710750954</v>
      </c>
      <c r="CA280" s="5">
        <f t="shared" si="98"/>
        <v>2420.6518654876636</v>
      </c>
      <c r="CB280" s="35">
        <f t="shared" si="99"/>
        <v>0.10784725658434013</v>
      </c>
      <c r="CC280" s="5">
        <f t="shared" si="100"/>
        <v>1571.163105587432</v>
      </c>
      <c r="CD280" s="35">
        <f t="shared" si="101"/>
        <v>7.0000000000000007E-2</v>
      </c>
      <c r="CE280" s="5">
        <f t="shared" si="125"/>
        <v>333078.40519335627</v>
      </c>
      <c r="CF280" s="5">
        <f t="shared" si="126"/>
        <v>764670.71185229497</v>
      </c>
      <c r="CG280" s="5">
        <f t="shared" si="102"/>
        <v>266921.59480664349</v>
      </c>
      <c r="CH280" s="5">
        <f t="shared" si="103"/>
        <v>1097749.1170456512</v>
      </c>
    </row>
    <row r="281" spans="9:86" ht="14.25" customHeight="1">
      <c r="I281" s="150"/>
      <c r="J281" s="2">
        <v>276</v>
      </c>
      <c r="K281" s="118">
        <v>53236</v>
      </c>
      <c r="L281" s="5">
        <f t="shared" si="104"/>
        <v>289423.97061877238</v>
      </c>
      <c r="M281" s="5">
        <f t="shared" si="67"/>
        <v>4507.5996243055524</v>
      </c>
      <c r="N281" s="5">
        <f t="shared" si="68"/>
        <v>2517.8098263014926</v>
      </c>
      <c r="O281" s="35">
        <f t="shared" si="69"/>
        <v>0.10439259005058447</v>
      </c>
      <c r="P281" s="5">
        <f t="shared" si="70"/>
        <v>1989.78979800406</v>
      </c>
      <c r="Q281" s="35">
        <f t="shared" si="71"/>
        <v>8.2500000000000004E-2</v>
      </c>
      <c r="R281" s="5">
        <f t="shared" si="105"/>
        <v>313093.83920752822</v>
      </c>
      <c r="S281" s="5">
        <f t="shared" si="106"/>
        <v>931003.65710080508</v>
      </c>
      <c r="T281" s="5">
        <f t="shared" si="72"/>
        <v>286906.16079247091</v>
      </c>
      <c r="U281" s="5">
        <f t="shared" si="73"/>
        <v>1244097.4963083332</v>
      </c>
      <c r="V281" s="150"/>
      <c r="W281" s="2">
        <v>276</v>
      </c>
      <c r="X281" s="118">
        <v>53236</v>
      </c>
      <c r="Y281" s="5">
        <f t="shared" si="107"/>
        <v>284969.54790936853</v>
      </c>
      <c r="Z281" s="5">
        <f t="shared" si="108"/>
        <v>4402.5874432762648</v>
      </c>
      <c r="AA281" s="5">
        <f t="shared" si="74"/>
        <v>2502.7904572138077</v>
      </c>
      <c r="AB281" s="35">
        <f t="shared" si="75"/>
        <v>0.10539191189690739</v>
      </c>
      <c r="AC281" s="5">
        <f t="shared" si="76"/>
        <v>1899.7969860624569</v>
      </c>
      <c r="AD281" s="35">
        <f t="shared" si="77"/>
        <v>0.08</v>
      </c>
      <c r="AE281" s="5">
        <f t="shared" si="109"/>
        <v>317533.24254784506</v>
      </c>
      <c r="AF281" s="5">
        <f t="shared" si="110"/>
        <v>897580.89179640473</v>
      </c>
      <c r="AG281" s="5">
        <f t="shared" si="78"/>
        <v>282466.75745215471</v>
      </c>
      <c r="AH281" s="5">
        <f t="shared" si="79"/>
        <v>1215114.1343442497</v>
      </c>
      <c r="AI281" s="150"/>
      <c r="AJ281" s="2">
        <v>276</v>
      </c>
      <c r="AK281" s="118">
        <v>53236</v>
      </c>
      <c r="AL281" s="5">
        <f t="shared" si="111"/>
        <v>280490.24407638668</v>
      </c>
      <c r="AM281" s="5">
        <f t="shared" si="112"/>
        <v>4298.4734733542682</v>
      </c>
      <c r="AN281" s="5">
        <f t="shared" si="80"/>
        <v>2486.9739803609373</v>
      </c>
      <c r="AO281" s="35">
        <f t="shared" si="81"/>
        <v>0.10639830936937625</v>
      </c>
      <c r="AP281" s="5">
        <f t="shared" si="82"/>
        <v>1811.4994929933307</v>
      </c>
      <c r="AQ281" s="35">
        <f t="shared" si="83"/>
        <v>7.7499999999999999E-2</v>
      </c>
      <c r="AR281" s="5">
        <f t="shared" si="113"/>
        <v>321996.72990397428</v>
      </c>
      <c r="AS281" s="5">
        <f t="shared" si="114"/>
        <v>864381.94874180434</v>
      </c>
      <c r="AT281" s="5">
        <f t="shared" si="84"/>
        <v>278003.27009602572</v>
      </c>
      <c r="AU281" s="5">
        <f t="shared" si="85"/>
        <v>1186378.6786457787</v>
      </c>
      <c r="AV281" s="150"/>
      <c r="AW281" s="2">
        <v>276</v>
      </c>
      <c r="AX281" s="118">
        <v>53236</v>
      </c>
      <c r="AY281" s="5">
        <f t="shared" si="115"/>
        <v>275987.87493729487</v>
      </c>
      <c r="AZ281" s="5">
        <f t="shared" si="116"/>
        <v>4195.2870513166654</v>
      </c>
      <c r="BA281" s="5">
        <f t="shared" si="86"/>
        <v>2470.3628329585727</v>
      </c>
      <c r="BB281" s="35">
        <f t="shared" si="87"/>
        <v>0.10741179844309517</v>
      </c>
      <c r="BC281" s="5">
        <f t="shared" si="88"/>
        <v>1724.9242183580927</v>
      </c>
      <c r="BD281" s="35">
        <f t="shared" si="89"/>
        <v>7.4999999999999997E-2</v>
      </c>
      <c r="BE281" s="5">
        <f t="shared" si="117"/>
        <v>326482.48789566377</v>
      </c>
      <c r="BF281" s="5">
        <f t="shared" si="118"/>
        <v>831416.73826773616</v>
      </c>
      <c r="BG281" s="5">
        <f t="shared" si="90"/>
        <v>273517.51210433629</v>
      </c>
      <c r="BH281" s="5">
        <f t="shared" si="91"/>
        <v>1157899.2261633999</v>
      </c>
      <c r="BI281" s="150"/>
      <c r="BJ281" s="2">
        <v>276</v>
      </c>
      <c r="BK281" s="118">
        <v>53236</v>
      </c>
      <c r="BL281" s="5">
        <f t="shared" si="119"/>
        <v>271464.33476160851</v>
      </c>
      <c r="BM281" s="5">
        <f t="shared" si="120"/>
        <v>4093.0576803371496</v>
      </c>
      <c r="BN281" s="5">
        <f t="shared" si="92"/>
        <v>2452.9606578190983</v>
      </c>
      <c r="BO281" s="35">
        <f t="shared" si="93"/>
        <v>0.10843239469994664</v>
      </c>
      <c r="BP281" s="5">
        <f t="shared" si="94"/>
        <v>1640.0970225180513</v>
      </c>
      <c r="BQ281" s="35">
        <f t="shared" si="95"/>
        <v>7.2499999999999995E-2</v>
      </c>
      <c r="BR281" s="5">
        <f t="shared" si="121"/>
        <v>330988.6258962109</v>
      </c>
      <c r="BS281" s="5">
        <f t="shared" si="122"/>
        <v>798695.29387684283</v>
      </c>
      <c r="BT281" s="5">
        <f t="shared" si="96"/>
        <v>269011.37410378939</v>
      </c>
      <c r="BU281" s="5">
        <f t="shared" si="97"/>
        <v>1129683.9197730538</v>
      </c>
      <c r="BV281" s="150"/>
      <c r="BW281" s="2">
        <v>276</v>
      </c>
      <c r="BX281" s="118">
        <v>53236</v>
      </c>
      <c r="BY281" s="5">
        <f t="shared" si="123"/>
        <v>266921.59480664349</v>
      </c>
      <c r="BZ281" s="5">
        <f t="shared" si="124"/>
        <v>3991.8149710750954</v>
      </c>
      <c r="CA281" s="5">
        <f t="shared" si="98"/>
        <v>2434.7723347030083</v>
      </c>
      <c r="CB281" s="35">
        <f t="shared" si="99"/>
        <v>0.10946011332504185</v>
      </c>
      <c r="CC281" s="5">
        <f t="shared" si="100"/>
        <v>1557.0426363720871</v>
      </c>
      <c r="CD281" s="35">
        <f t="shared" si="101"/>
        <v>7.0000000000000007E-2</v>
      </c>
      <c r="CE281" s="5">
        <f t="shared" si="125"/>
        <v>335513.17752805928</v>
      </c>
      <c r="CF281" s="5">
        <f t="shared" si="126"/>
        <v>766227.75448866701</v>
      </c>
      <c r="CG281" s="5">
        <f t="shared" si="102"/>
        <v>264486.82247194048</v>
      </c>
      <c r="CH281" s="5">
        <f t="shared" si="103"/>
        <v>1101740.9320167264</v>
      </c>
    </row>
    <row r="282" spans="9:86" ht="14.25" customHeight="1">
      <c r="I282" s="150"/>
      <c r="J282" s="2">
        <v>277</v>
      </c>
      <c r="K282" s="118">
        <v>53267</v>
      </c>
      <c r="L282" s="5">
        <f t="shared" si="104"/>
        <v>286906.16079247091</v>
      </c>
      <c r="M282" s="5">
        <f t="shared" si="67"/>
        <v>4507.5996243055524</v>
      </c>
      <c r="N282" s="5">
        <f t="shared" si="68"/>
        <v>2535.1197688573147</v>
      </c>
      <c r="O282" s="35">
        <f t="shared" si="69"/>
        <v>0.10603270819371721</v>
      </c>
      <c r="P282" s="5">
        <f t="shared" si="70"/>
        <v>1972.4798554482375</v>
      </c>
      <c r="Q282" s="35">
        <f t="shared" si="71"/>
        <v>8.2500000000000004E-2</v>
      </c>
      <c r="R282" s="5">
        <f t="shared" si="105"/>
        <v>315628.95897638553</v>
      </c>
      <c r="S282" s="5">
        <f t="shared" si="106"/>
        <v>932976.13695625332</v>
      </c>
      <c r="T282" s="5">
        <f t="shared" si="72"/>
        <v>284371.04102361359</v>
      </c>
      <c r="U282" s="5">
        <f t="shared" si="73"/>
        <v>1248605.0959326387</v>
      </c>
      <c r="V282" s="150"/>
      <c r="W282" s="2">
        <v>277</v>
      </c>
      <c r="X282" s="118">
        <v>53267</v>
      </c>
      <c r="Y282" s="5">
        <f t="shared" si="107"/>
        <v>282466.75745215471</v>
      </c>
      <c r="Z282" s="5">
        <f t="shared" si="108"/>
        <v>4402.5874432762648</v>
      </c>
      <c r="AA282" s="5">
        <f t="shared" si="74"/>
        <v>2519.4757269285665</v>
      </c>
      <c r="AB282" s="35">
        <f t="shared" si="75"/>
        <v>0.10703457283203989</v>
      </c>
      <c r="AC282" s="5">
        <f t="shared" si="76"/>
        <v>1883.1117163476981</v>
      </c>
      <c r="AD282" s="35">
        <f t="shared" si="77"/>
        <v>0.08</v>
      </c>
      <c r="AE282" s="5">
        <f t="shared" si="109"/>
        <v>320052.71827477362</v>
      </c>
      <c r="AF282" s="5">
        <f t="shared" si="110"/>
        <v>899464.00351275248</v>
      </c>
      <c r="AG282" s="5">
        <f t="shared" si="78"/>
        <v>279947.28172522614</v>
      </c>
      <c r="AH282" s="5">
        <f t="shared" si="79"/>
        <v>1219516.721787526</v>
      </c>
      <c r="AI282" s="150"/>
      <c r="AJ282" s="2">
        <v>277</v>
      </c>
      <c r="AK282" s="118">
        <v>53267</v>
      </c>
      <c r="AL282" s="5">
        <f t="shared" si="111"/>
        <v>278003.27009602572</v>
      </c>
      <c r="AM282" s="5">
        <f t="shared" si="112"/>
        <v>4298.4734733542682</v>
      </c>
      <c r="AN282" s="5">
        <f t="shared" si="80"/>
        <v>2503.0356873174355</v>
      </c>
      <c r="AO282" s="35">
        <f t="shared" si="81"/>
        <v>0.1080434350194308</v>
      </c>
      <c r="AP282" s="5">
        <f t="shared" si="82"/>
        <v>1795.4377860368327</v>
      </c>
      <c r="AQ282" s="35">
        <f t="shared" si="83"/>
        <v>7.7499999999999999E-2</v>
      </c>
      <c r="AR282" s="5">
        <f t="shared" si="113"/>
        <v>324499.76559129171</v>
      </c>
      <c r="AS282" s="5">
        <f t="shared" si="114"/>
        <v>866177.38652784121</v>
      </c>
      <c r="AT282" s="5">
        <f t="shared" si="84"/>
        <v>275500.23440870829</v>
      </c>
      <c r="AU282" s="5">
        <f t="shared" si="85"/>
        <v>1190677.1521191329</v>
      </c>
      <c r="AV282" s="150"/>
      <c r="AW282" s="2">
        <v>277</v>
      </c>
      <c r="AX282" s="118">
        <v>53267</v>
      </c>
      <c r="AY282" s="5">
        <f t="shared" si="115"/>
        <v>273517.51210433629</v>
      </c>
      <c r="AZ282" s="5">
        <f t="shared" si="116"/>
        <v>4195.2870513166654</v>
      </c>
      <c r="BA282" s="5">
        <f t="shared" si="86"/>
        <v>2485.8026006645637</v>
      </c>
      <c r="BB282" s="35">
        <f t="shared" si="87"/>
        <v>0.10905931023749557</v>
      </c>
      <c r="BC282" s="5">
        <f t="shared" si="88"/>
        <v>1709.4844506521017</v>
      </c>
      <c r="BD282" s="35">
        <f t="shared" si="89"/>
        <v>7.4999999999999997E-2</v>
      </c>
      <c r="BE282" s="5">
        <f t="shared" si="117"/>
        <v>328968.29049632832</v>
      </c>
      <c r="BF282" s="5">
        <f t="shared" si="118"/>
        <v>833126.22271838831</v>
      </c>
      <c r="BG282" s="5">
        <f t="shared" si="90"/>
        <v>271031.70950367174</v>
      </c>
      <c r="BH282" s="5">
        <f t="shared" si="91"/>
        <v>1162094.5132147167</v>
      </c>
      <c r="BI282" s="150"/>
      <c r="BJ282" s="2">
        <v>277</v>
      </c>
      <c r="BK282" s="118">
        <v>53267</v>
      </c>
      <c r="BL282" s="5">
        <f t="shared" si="119"/>
        <v>269011.37410378939</v>
      </c>
      <c r="BM282" s="5">
        <f t="shared" si="120"/>
        <v>4093.0576803371496</v>
      </c>
      <c r="BN282" s="5">
        <f t="shared" si="92"/>
        <v>2467.7806284600888</v>
      </c>
      <c r="BO282" s="35">
        <f t="shared" si="93"/>
        <v>0.11008221358735448</v>
      </c>
      <c r="BP282" s="5">
        <f t="shared" si="94"/>
        <v>1625.2770518770608</v>
      </c>
      <c r="BQ282" s="35">
        <f t="shared" si="95"/>
        <v>7.2499999999999995E-2</v>
      </c>
      <c r="BR282" s="5">
        <f t="shared" si="121"/>
        <v>333456.40652467101</v>
      </c>
      <c r="BS282" s="5">
        <f t="shared" si="122"/>
        <v>800320.57092871994</v>
      </c>
      <c r="BT282" s="5">
        <f t="shared" si="96"/>
        <v>266543.59347532928</v>
      </c>
      <c r="BU282" s="5">
        <f t="shared" si="97"/>
        <v>1133776.9774533911</v>
      </c>
      <c r="BV282" s="150"/>
      <c r="BW282" s="2">
        <v>277</v>
      </c>
      <c r="BX282" s="118">
        <v>53267</v>
      </c>
      <c r="BY282" s="5">
        <f t="shared" si="123"/>
        <v>264486.82247194048</v>
      </c>
      <c r="BZ282" s="5">
        <f t="shared" si="124"/>
        <v>3991.8149710750954</v>
      </c>
      <c r="CA282" s="5">
        <f t="shared" si="98"/>
        <v>2448.9751733221092</v>
      </c>
      <c r="CB282" s="35">
        <f t="shared" si="99"/>
        <v>0.11111215978627087</v>
      </c>
      <c r="CC282" s="5">
        <f t="shared" si="100"/>
        <v>1542.8397977529862</v>
      </c>
      <c r="CD282" s="35">
        <f t="shared" si="101"/>
        <v>7.0000000000000007E-2</v>
      </c>
      <c r="CE282" s="5">
        <f t="shared" si="125"/>
        <v>337962.15270138142</v>
      </c>
      <c r="CF282" s="5">
        <f t="shared" si="126"/>
        <v>767770.59428642003</v>
      </c>
      <c r="CG282" s="5">
        <f t="shared" si="102"/>
        <v>262037.84729861838</v>
      </c>
      <c r="CH282" s="5">
        <f t="shared" si="103"/>
        <v>1105732.7469878015</v>
      </c>
    </row>
    <row r="283" spans="9:86" ht="14.25" customHeight="1">
      <c r="I283" s="150"/>
      <c r="J283" s="2">
        <v>278</v>
      </c>
      <c r="K283" s="118">
        <v>53297</v>
      </c>
      <c r="L283" s="5">
        <f t="shared" si="104"/>
        <v>284371.04102361359</v>
      </c>
      <c r="M283" s="5">
        <f t="shared" si="67"/>
        <v>4507.5996243055524</v>
      </c>
      <c r="N283" s="5">
        <f t="shared" si="68"/>
        <v>2552.5487172682087</v>
      </c>
      <c r="O283" s="35">
        <f t="shared" si="69"/>
        <v>0.10771344542313999</v>
      </c>
      <c r="P283" s="5">
        <f t="shared" si="70"/>
        <v>1955.0509070373434</v>
      </c>
      <c r="Q283" s="35">
        <f t="shared" si="71"/>
        <v>8.2500000000000004E-2</v>
      </c>
      <c r="R283" s="5">
        <f t="shared" si="105"/>
        <v>318181.50769365375</v>
      </c>
      <c r="S283" s="5">
        <f t="shared" si="106"/>
        <v>934931.18786329066</v>
      </c>
      <c r="T283" s="5">
        <f t="shared" si="72"/>
        <v>281818.49230634538</v>
      </c>
      <c r="U283" s="5">
        <f t="shared" si="73"/>
        <v>1253112.6955569445</v>
      </c>
      <c r="V283" s="150"/>
      <c r="W283" s="2">
        <v>278</v>
      </c>
      <c r="X283" s="118">
        <v>53297</v>
      </c>
      <c r="Y283" s="5">
        <f t="shared" si="107"/>
        <v>279947.28172522614</v>
      </c>
      <c r="Z283" s="5">
        <f t="shared" si="108"/>
        <v>4402.5874432762648</v>
      </c>
      <c r="AA283" s="5">
        <f t="shared" si="74"/>
        <v>2536.2722317747571</v>
      </c>
      <c r="AB283" s="35">
        <f t="shared" si="75"/>
        <v>0.10871785071008444</v>
      </c>
      <c r="AC283" s="5">
        <f t="shared" si="76"/>
        <v>1866.3152115015077</v>
      </c>
      <c r="AD283" s="35">
        <f t="shared" si="77"/>
        <v>0.08</v>
      </c>
      <c r="AE283" s="5">
        <f t="shared" si="109"/>
        <v>322588.99050654838</v>
      </c>
      <c r="AF283" s="5">
        <f t="shared" si="110"/>
        <v>901330.31872425403</v>
      </c>
      <c r="AG283" s="5">
        <f t="shared" si="78"/>
        <v>277411.00949345139</v>
      </c>
      <c r="AH283" s="5">
        <f t="shared" si="79"/>
        <v>1223919.3092308023</v>
      </c>
      <c r="AI283" s="150"/>
      <c r="AJ283" s="2">
        <v>278</v>
      </c>
      <c r="AK283" s="118">
        <v>53297</v>
      </c>
      <c r="AL283" s="5">
        <f t="shared" si="111"/>
        <v>275500.23440870829</v>
      </c>
      <c r="AM283" s="5">
        <f t="shared" si="112"/>
        <v>4298.4734733542682</v>
      </c>
      <c r="AN283" s="5">
        <f t="shared" si="80"/>
        <v>2519.2011261313605</v>
      </c>
      <c r="AO283" s="35">
        <f t="shared" si="81"/>
        <v>0.10972917528893679</v>
      </c>
      <c r="AP283" s="5">
        <f t="shared" si="82"/>
        <v>1779.2723472229077</v>
      </c>
      <c r="AQ283" s="35">
        <f t="shared" si="83"/>
        <v>7.7499999999999999E-2</v>
      </c>
      <c r="AR283" s="5">
        <f t="shared" si="113"/>
        <v>327018.96671742306</v>
      </c>
      <c r="AS283" s="5">
        <f t="shared" si="114"/>
        <v>867956.65887506411</v>
      </c>
      <c r="AT283" s="5">
        <f t="shared" si="84"/>
        <v>272981.03328257694</v>
      </c>
      <c r="AU283" s="5">
        <f t="shared" si="85"/>
        <v>1194975.6255924872</v>
      </c>
      <c r="AV283" s="150"/>
      <c r="AW283" s="2">
        <v>278</v>
      </c>
      <c r="AX283" s="118">
        <v>53297</v>
      </c>
      <c r="AY283" s="5">
        <f t="shared" si="115"/>
        <v>271031.70950367174</v>
      </c>
      <c r="AZ283" s="5">
        <f t="shared" si="116"/>
        <v>4195.2870513166654</v>
      </c>
      <c r="BA283" s="5">
        <f t="shared" si="86"/>
        <v>2501.338866918717</v>
      </c>
      <c r="BB283" s="35">
        <f t="shared" si="87"/>
        <v>0.11074743415813479</v>
      </c>
      <c r="BC283" s="5">
        <f t="shared" si="88"/>
        <v>1693.9481843979481</v>
      </c>
      <c r="BD283" s="35">
        <f t="shared" si="89"/>
        <v>7.4999999999999997E-2</v>
      </c>
      <c r="BE283" s="5">
        <f t="shared" si="117"/>
        <v>331469.62936324702</v>
      </c>
      <c r="BF283" s="5">
        <f t="shared" si="118"/>
        <v>834820.17090278631</v>
      </c>
      <c r="BG283" s="5">
        <f t="shared" si="90"/>
        <v>268530.37063675304</v>
      </c>
      <c r="BH283" s="5">
        <f t="shared" si="91"/>
        <v>1166289.8002660333</v>
      </c>
      <c r="BI283" s="150"/>
      <c r="BJ283" s="2">
        <v>278</v>
      </c>
      <c r="BK283" s="118">
        <v>53297</v>
      </c>
      <c r="BL283" s="5">
        <f t="shared" si="119"/>
        <v>266543.59347532928</v>
      </c>
      <c r="BM283" s="5">
        <f t="shared" si="120"/>
        <v>4093.0576803371496</v>
      </c>
      <c r="BN283" s="5">
        <f t="shared" si="92"/>
        <v>2482.6901364237019</v>
      </c>
      <c r="BO283" s="35">
        <f t="shared" si="93"/>
        <v>0.11177264194812446</v>
      </c>
      <c r="BP283" s="5">
        <f t="shared" si="94"/>
        <v>1610.3675439134477</v>
      </c>
      <c r="BQ283" s="35">
        <f t="shared" si="95"/>
        <v>7.2499999999999995E-2</v>
      </c>
      <c r="BR283" s="5">
        <f t="shared" si="121"/>
        <v>335939.09666109469</v>
      </c>
      <c r="BS283" s="5">
        <f t="shared" si="122"/>
        <v>801930.93847263337</v>
      </c>
      <c r="BT283" s="5">
        <f t="shared" si="96"/>
        <v>264060.9033389056</v>
      </c>
      <c r="BU283" s="5">
        <f t="shared" si="97"/>
        <v>1137870.0351337281</v>
      </c>
      <c r="BV283" s="150"/>
      <c r="BW283" s="2">
        <v>278</v>
      </c>
      <c r="BX283" s="118">
        <v>53297</v>
      </c>
      <c r="BY283" s="5">
        <f t="shared" si="123"/>
        <v>262037.84729861838</v>
      </c>
      <c r="BZ283" s="5">
        <f t="shared" si="124"/>
        <v>3991.8149710750954</v>
      </c>
      <c r="CA283" s="5">
        <f t="shared" si="98"/>
        <v>2463.2608618331551</v>
      </c>
      <c r="CB283" s="35">
        <f t="shared" si="99"/>
        <v>0.11280481291815937</v>
      </c>
      <c r="CC283" s="5">
        <f t="shared" si="100"/>
        <v>1528.5541092419405</v>
      </c>
      <c r="CD283" s="35">
        <f t="shared" si="101"/>
        <v>7.0000000000000007E-2</v>
      </c>
      <c r="CE283" s="5">
        <f t="shared" si="125"/>
        <v>340425.41356321459</v>
      </c>
      <c r="CF283" s="5">
        <f t="shared" si="126"/>
        <v>769299.14839566196</v>
      </c>
      <c r="CG283" s="5">
        <f t="shared" si="102"/>
        <v>259574.58643678523</v>
      </c>
      <c r="CH283" s="5">
        <f t="shared" si="103"/>
        <v>1109724.5619588764</v>
      </c>
    </row>
    <row r="284" spans="9:86" ht="14.25" customHeight="1">
      <c r="I284" s="150"/>
      <c r="J284" s="2">
        <v>279</v>
      </c>
      <c r="K284" s="118">
        <v>53328</v>
      </c>
      <c r="L284" s="5">
        <f t="shared" si="104"/>
        <v>281818.49230634538</v>
      </c>
      <c r="M284" s="5">
        <f t="shared" si="67"/>
        <v>4507.5996243055524</v>
      </c>
      <c r="N284" s="5">
        <f t="shared" si="68"/>
        <v>2570.097489699428</v>
      </c>
      <c r="O284" s="35">
        <f t="shared" si="69"/>
        <v>0.10943628866933203</v>
      </c>
      <c r="P284" s="5">
        <f t="shared" si="70"/>
        <v>1937.5021346061244</v>
      </c>
      <c r="Q284" s="35">
        <f t="shared" si="71"/>
        <v>8.2500000000000004E-2</v>
      </c>
      <c r="R284" s="5">
        <f t="shared" si="105"/>
        <v>320751.60518335318</v>
      </c>
      <c r="S284" s="5">
        <f t="shared" si="106"/>
        <v>936868.68999789678</v>
      </c>
      <c r="T284" s="5">
        <f t="shared" si="72"/>
        <v>279248.39481664594</v>
      </c>
      <c r="U284" s="5">
        <f t="shared" si="73"/>
        <v>1257620.29518125</v>
      </c>
      <c r="V284" s="150"/>
      <c r="W284" s="2">
        <v>279</v>
      </c>
      <c r="X284" s="118">
        <v>53328</v>
      </c>
      <c r="Y284" s="5">
        <f t="shared" si="107"/>
        <v>277411.00949345139</v>
      </c>
      <c r="Z284" s="5">
        <f t="shared" si="108"/>
        <v>4402.5874432762648</v>
      </c>
      <c r="AA284" s="5">
        <f t="shared" si="74"/>
        <v>2553.1807133199218</v>
      </c>
      <c r="AB284" s="35">
        <f t="shared" si="75"/>
        <v>0.1104432322847746</v>
      </c>
      <c r="AC284" s="5">
        <f t="shared" si="76"/>
        <v>1849.4067299563428</v>
      </c>
      <c r="AD284" s="35">
        <f t="shared" si="77"/>
        <v>0.08</v>
      </c>
      <c r="AE284" s="5">
        <f t="shared" si="109"/>
        <v>325142.17121986829</v>
      </c>
      <c r="AF284" s="5">
        <f t="shared" si="110"/>
        <v>903179.72545421042</v>
      </c>
      <c r="AG284" s="5">
        <f t="shared" si="78"/>
        <v>274857.82878013147</v>
      </c>
      <c r="AH284" s="5">
        <f t="shared" si="79"/>
        <v>1228321.8966740787</v>
      </c>
      <c r="AI284" s="150"/>
      <c r="AJ284" s="2">
        <v>279</v>
      </c>
      <c r="AK284" s="118">
        <v>53328</v>
      </c>
      <c r="AL284" s="5">
        <f t="shared" si="111"/>
        <v>272981.03328257694</v>
      </c>
      <c r="AM284" s="5">
        <f t="shared" si="112"/>
        <v>4298.4734733542682</v>
      </c>
      <c r="AN284" s="5">
        <f t="shared" si="80"/>
        <v>2535.4709667376255</v>
      </c>
      <c r="AO284" s="35">
        <f t="shared" si="81"/>
        <v>0.11145701675675146</v>
      </c>
      <c r="AP284" s="5">
        <f t="shared" si="82"/>
        <v>1763.0025066166427</v>
      </c>
      <c r="AQ284" s="35">
        <f t="shared" si="83"/>
        <v>7.7499999999999999E-2</v>
      </c>
      <c r="AR284" s="5">
        <f t="shared" si="113"/>
        <v>329554.43768416066</v>
      </c>
      <c r="AS284" s="5">
        <f t="shared" si="114"/>
        <v>869719.66138168075</v>
      </c>
      <c r="AT284" s="5">
        <f t="shared" si="84"/>
        <v>270445.56231583934</v>
      </c>
      <c r="AU284" s="5">
        <f t="shared" si="85"/>
        <v>1199274.0990658414</v>
      </c>
      <c r="AV284" s="150"/>
      <c r="AW284" s="2">
        <v>279</v>
      </c>
      <c r="AX284" s="118">
        <v>53328</v>
      </c>
      <c r="AY284" s="5">
        <f t="shared" si="115"/>
        <v>268530.37063675304</v>
      </c>
      <c r="AZ284" s="5">
        <f t="shared" si="116"/>
        <v>4195.2870513166654</v>
      </c>
      <c r="BA284" s="5">
        <f t="shared" si="86"/>
        <v>2516.9722348369587</v>
      </c>
      <c r="BB284" s="35">
        <f t="shared" si="87"/>
        <v>0.11247765661077</v>
      </c>
      <c r="BC284" s="5">
        <f t="shared" si="88"/>
        <v>1678.3148164797065</v>
      </c>
      <c r="BD284" s="35">
        <f t="shared" si="89"/>
        <v>7.4999999999999997E-2</v>
      </c>
      <c r="BE284" s="5">
        <f t="shared" si="117"/>
        <v>333986.60159808397</v>
      </c>
      <c r="BF284" s="5">
        <f t="shared" si="118"/>
        <v>836498.485719266</v>
      </c>
      <c r="BG284" s="5">
        <f t="shared" si="90"/>
        <v>266013.39840191609</v>
      </c>
      <c r="BH284" s="5">
        <f t="shared" si="91"/>
        <v>1170485.0873173499</v>
      </c>
      <c r="BI284" s="150"/>
      <c r="BJ284" s="2">
        <v>279</v>
      </c>
      <c r="BK284" s="118">
        <v>53328</v>
      </c>
      <c r="BL284" s="5">
        <f t="shared" si="119"/>
        <v>264060.9033389056</v>
      </c>
      <c r="BM284" s="5">
        <f t="shared" si="120"/>
        <v>4093.0576803371496</v>
      </c>
      <c r="BN284" s="5">
        <f t="shared" si="92"/>
        <v>2497.6897226645951</v>
      </c>
      <c r="BO284" s="35">
        <f t="shared" si="93"/>
        <v>0.11350516601659733</v>
      </c>
      <c r="BP284" s="5">
        <f t="shared" si="94"/>
        <v>1595.3679576725547</v>
      </c>
      <c r="BQ284" s="35">
        <f t="shared" si="95"/>
        <v>7.2499999999999995E-2</v>
      </c>
      <c r="BR284" s="5">
        <f t="shared" si="121"/>
        <v>338436.78638375929</v>
      </c>
      <c r="BS284" s="5">
        <f t="shared" si="122"/>
        <v>803526.30643030594</v>
      </c>
      <c r="BT284" s="5">
        <f t="shared" si="96"/>
        <v>261563.213616241</v>
      </c>
      <c r="BU284" s="5">
        <f t="shared" si="97"/>
        <v>1141963.0928140653</v>
      </c>
      <c r="BV284" s="150"/>
      <c r="BW284" s="2">
        <v>279</v>
      </c>
      <c r="BX284" s="118">
        <v>53328</v>
      </c>
      <c r="BY284" s="5">
        <f t="shared" si="123"/>
        <v>259574.58643678523</v>
      </c>
      <c r="BZ284" s="5">
        <f t="shared" si="124"/>
        <v>3991.8149710750954</v>
      </c>
      <c r="CA284" s="5">
        <f t="shared" si="98"/>
        <v>2477.6298835271814</v>
      </c>
      <c r="CB284" s="35">
        <f t="shared" si="99"/>
        <v>0.11453955878522326</v>
      </c>
      <c r="CC284" s="5">
        <f t="shared" si="100"/>
        <v>1514.185087547914</v>
      </c>
      <c r="CD284" s="35">
        <f t="shared" si="101"/>
        <v>7.0000000000000007E-2</v>
      </c>
      <c r="CE284" s="5">
        <f t="shared" si="125"/>
        <v>342903.04344674177</v>
      </c>
      <c r="CF284" s="5">
        <f t="shared" si="126"/>
        <v>770813.33348320983</v>
      </c>
      <c r="CG284" s="5">
        <f t="shared" si="102"/>
        <v>257096.95655325806</v>
      </c>
      <c r="CH284" s="5">
        <f t="shared" si="103"/>
        <v>1113716.3769299516</v>
      </c>
    </row>
    <row r="285" spans="9:86" ht="14.25" customHeight="1">
      <c r="I285" s="150"/>
      <c r="J285" s="2">
        <v>280</v>
      </c>
      <c r="K285" s="118">
        <v>53359</v>
      </c>
      <c r="L285" s="5">
        <f t="shared" si="104"/>
        <v>279248.39481664594</v>
      </c>
      <c r="M285" s="5">
        <f t="shared" si="67"/>
        <v>4507.5996243055524</v>
      </c>
      <c r="N285" s="5">
        <f t="shared" si="68"/>
        <v>2587.7669099411114</v>
      </c>
      <c r="O285" s="35">
        <f t="shared" si="69"/>
        <v>0.11120279828173345</v>
      </c>
      <c r="P285" s="5">
        <f t="shared" si="70"/>
        <v>1919.8327143644408</v>
      </c>
      <c r="Q285" s="35">
        <f t="shared" si="71"/>
        <v>8.2500000000000004E-2</v>
      </c>
      <c r="R285" s="5">
        <f t="shared" si="105"/>
        <v>323339.37209329428</v>
      </c>
      <c r="S285" s="5">
        <f t="shared" si="106"/>
        <v>938788.52271226118</v>
      </c>
      <c r="T285" s="5">
        <f t="shared" si="72"/>
        <v>276660.62790670485</v>
      </c>
      <c r="U285" s="5">
        <f t="shared" si="73"/>
        <v>1262127.8948055555</v>
      </c>
      <c r="V285" s="150"/>
      <c r="W285" s="2">
        <v>280</v>
      </c>
      <c r="X285" s="118">
        <v>53359</v>
      </c>
      <c r="Y285" s="5">
        <f t="shared" si="107"/>
        <v>274857.82878013147</v>
      </c>
      <c r="Z285" s="5">
        <f t="shared" si="108"/>
        <v>4402.5874432762648</v>
      </c>
      <c r="AA285" s="5">
        <f t="shared" si="74"/>
        <v>2570.2019180753882</v>
      </c>
      <c r="AB285" s="35">
        <f t="shared" si="75"/>
        <v>0.11221227772113636</v>
      </c>
      <c r="AC285" s="5">
        <f t="shared" si="76"/>
        <v>1832.3855252008766</v>
      </c>
      <c r="AD285" s="35">
        <f t="shared" si="77"/>
        <v>0.08</v>
      </c>
      <c r="AE285" s="5">
        <f t="shared" si="109"/>
        <v>327712.37313794368</v>
      </c>
      <c r="AF285" s="5">
        <f t="shared" si="110"/>
        <v>905012.11097941129</v>
      </c>
      <c r="AG285" s="5">
        <f t="shared" si="78"/>
        <v>272287.62686205609</v>
      </c>
      <c r="AH285" s="5">
        <f t="shared" si="79"/>
        <v>1232724.484117355</v>
      </c>
      <c r="AI285" s="150"/>
      <c r="AJ285" s="2">
        <v>280</v>
      </c>
      <c r="AK285" s="118">
        <v>53359</v>
      </c>
      <c r="AL285" s="5">
        <f t="shared" si="111"/>
        <v>270445.56231583934</v>
      </c>
      <c r="AM285" s="5">
        <f t="shared" si="112"/>
        <v>4298.4734733542682</v>
      </c>
      <c r="AN285" s="5">
        <f t="shared" si="80"/>
        <v>2551.8458833978057</v>
      </c>
      <c r="AO285" s="35">
        <f t="shared" si="81"/>
        <v>0.11322851940536428</v>
      </c>
      <c r="AP285" s="5">
        <f t="shared" si="82"/>
        <v>1746.6275899564623</v>
      </c>
      <c r="AQ285" s="35">
        <f t="shared" si="83"/>
        <v>7.7499999999999999E-2</v>
      </c>
      <c r="AR285" s="5">
        <f t="shared" si="113"/>
        <v>332106.28356755845</v>
      </c>
      <c r="AS285" s="5">
        <f t="shared" si="114"/>
        <v>871466.28897163726</v>
      </c>
      <c r="AT285" s="5">
        <f t="shared" si="84"/>
        <v>267893.71643244155</v>
      </c>
      <c r="AU285" s="5">
        <f t="shared" si="85"/>
        <v>1203572.5725391957</v>
      </c>
      <c r="AV285" s="150"/>
      <c r="AW285" s="2">
        <v>280</v>
      </c>
      <c r="AX285" s="118">
        <v>53359</v>
      </c>
      <c r="AY285" s="5">
        <f t="shared" si="115"/>
        <v>266013.39840191609</v>
      </c>
      <c r="AZ285" s="5">
        <f t="shared" si="116"/>
        <v>4195.2870513166654</v>
      </c>
      <c r="BA285" s="5">
        <f t="shared" si="86"/>
        <v>2532.70331130469</v>
      </c>
      <c r="BB285" s="35">
        <f t="shared" si="87"/>
        <v>0.11425153739713798</v>
      </c>
      <c r="BC285" s="5">
        <f t="shared" si="88"/>
        <v>1662.5837400119754</v>
      </c>
      <c r="BD285" s="35">
        <f t="shared" si="89"/>
        <v>7.4999999999999997E-2</v>
      </c>
      <c r="BE285" s="5">
        <f t="shared" si="117"/>
        <v>336519.30490938865</v>
      </c>
      <c r="BF285" s="5">
        <f t="shared" si="118"/>
        <v>838161.06945927802</v>
      </c>
      <c r="BG285" s="5">
        <f t="shared" si="90"/>
        <v>263480.69509061141</v>
      </c>
      <c r="BH285" s="5">
        <f t="shared" si="91"/>
        <v>1174680.3743686667</v>
      </c>
      <c r="BI285" s="150"/>
      <c r="BJ285" s="2">
        <v>280</v>
      </c>
      <c r="BK285" s="118">
        <v>53359</v>
      </c>
      <c r="BL285" s="5">
        <f t="shared" si="119"/>
        <v>261563.213616241</v>
      </c>
      <c r="BM285" s="5">
        <f t="shared" si="120"/>
        <v>4093.0576803371496</v>
      </c>
      <c r="BN285" s="5">
        <f t="shared" si="92"/>
        <v>2512.7799314056938</v>
      </c>
      <c r="BO285" s="35">
        <f t="shared" si="93"/>
        <v>0.11528134541544738</v>
      </c>
      <c r="BP285" s="5">
        <f t="shared" si="94"/>
        <v>1580.277748931456</v>
      </c>
      <c r="BQ285" s="35">
        <f t="shared" si="95"/>
        <v>7.2499999999999995E-2</v>
      </c>
      <c r="BR285" s="5">
        <f t="shared" si="121"/>
        <v>340949.56631516496</v>
      </c>
      <c r="BS285" s="5">
        <f t="shared" si="122"/>
        <v>805106.58417923737</v>
      </c>
      <c r="BT285" s="5">
        <f t="shared" si="96"/>
        <v>259050.4336848353</v>
      </c>
      <c r="BU285" s="5">
        <f t="shared" si="97"/>
        <v>1146056.1504944023</v>
      </c>
      <c r="BV285" s="150"/>
      <c r="BW285" s="2">
        <v>280</v>
      </c>
      <c r="BX285" s="118">
        <v>53359</v>
      </c>
      <c r="BY285" s="5">
        <f t="shared" si="123"/>
        <v>257096.95655325806</v>
      </c>
      <c r="BZ285" s="5">
        <f t="shared" si="124"/>
        <v>3991.8149710750954</v>
      </c>
      <c r="CA285" s="5">
        <f t="shared" si="98"/>
        <v>2492.0827245144233</v>
      </c>
      <c r="CB285" s="35">
        <f t="shared" si="99"/>
        <v>0.11631795683267145</v>
      </c>
      <c r="CC285" s="5">
        <f t="shared" si="100"/>
        <v>1499.7322465606721</v>
      </c>
      <c r="CD285" s="35">
        <f t="shared" si="101"/>
        <v>7.0000000000000007E-2</v>
      </c>
      <c r="CE285" s="5">
        <f t="shared" si="125"/>
        <v>345395.12617125618</v>
      </c>
      <c r="CF285" s="5">
        <f t="shared" si="126"/>
        <v>772313.06572977046</v>
      </c>
      <c r="CG285" s="5">
        <f t="shared" si="102"/>
        <v>254604.87382874364</v>
      </c>
      <c r="CH285" s="5">
        <f t="shared" si="103"/>
        <v>1117708.1919010268</v>
      </c>
    </row>
    <row r="286" spans="9:86" ht="14.25" customHeight="1">
      <c r="I286" s="150"/>
      <c r="J286" s="2">
        <v>281</v>
      </c>
      <c r="K286" s="118">
        <v>53387</v>
      </c>
      <c r="L286" s="5">
        <f t="shared" si="104"/>
        <v>276660.62790670485</v>
      </c>
      <c r="M286" s="5">
        <f t="shared" si="67"/>
        <v>4507.5996243055524</v>
      </c>
      <c r="N286" s="5">
        <f t="shared" si="68"/>
        <v>2605.5578074469568</v>
      </c>
      <c r="O286" s="35">
        <f t="shared" si="69"/>
        <v>0.11301461261740212</v>
      </c>
      <c r="P286" s="5">
        <f t="shared" si="70"/>
        <v>1902.0418168585959</v>
      </c>
      <c r="Q286" s="35">
        <f t="shared" si="71"/>
        <v>8.2500000000000004E-2</v>
      </c>
      <c r="R286" s="5">
        <f t="shared" si="105"/>
        <v>325944.92990074126</v>
      </c>
      <c r="S286" s="5">
        <f t="shared" si="106"/>
        <v>940690.56452911976</v>
      </c>
      <c r="T286" s="5">
        <f t="shared" si="72"/>
        <v>274055.07009925786</v>
      </c>
      <c r="U286" s="5">
        <f t="shared" si="73"/>
        <v>1266635.494429861</v>
      </c>
      <c r="V286" s="150"/>
      <c r="W286" s="2">
        <v>281</v>
      </c>
      <c r="X286" s="118">
        <v>53387</v>
      </c>
      <c r="Y286" s="5">
        <f t="shared" si="107"/>
        <v>272287.62686205609</v>
      </c>
      <c r="Z286" s="5">
        <f t="shared" si="108"/>
        <v>4402.5874432762648</v>
      </c>
      <c r="AA286" s="5">
        <f t="shared" si="74"/>
        <v>2587.336597529224</v>
      </c>
      <c r="AB286" s="35">
        <f t="shared" si="75"/>
        <v>0.1140266251836701</v>
      </c>
      <c r="AC286" s="5">
        <f t="shared" si="76"/>
        <v>1815.2508457470408</v>
      </c>
      <c r="AD286" s="35">
        <f t="shared" si="77"/>
        <v>0.08</v>
      </c>
      <c r="AE286" s="5">
        <f t="shared" si="109"/>
        <v>330299.70973547292</v>
      </c>
      <c r="AF286" s="5">
        <f t="shared" si="110"/>
        <v>906827.36182515835</v>
      </c>
      <c r="AG286" s="5">
        <f t="shared" si="78"/>
        <v>269700.29026452685</v>
      </c>
      <c r="AH286" s="5">
        <f t="shared" si="79"/>
        <v>1237127.0715606313</v>
      </c>
      <c r="AI286" s="150"/>
      <c r="AJ286" s="2">
        <v>281</v>
      </c>
      <c r="AK286" s="118">
        <v>53387</v>
      </c>
      <c r="AL286" s="5">
        <f t="shared" si="111"/>
        <v>267893.71643244155</v>
      </c>
      <c r="AM286" s="5">
        <f t="shared" si="112"/>
        <v>4298.4734733542682</v>
      </c>
      <c r="AN286" s="5">
        <f t="shared" si="80"/>
        <v>2568.3265547280835</v>
      </c>
      <c r="AO286" s="35">
        <f t="shared" si="81"/>
        <v>0.11504532120860433</v>
      </c>
      <c r="AP286" s="5">
        <f t="shared" si="82"/>
        <v>1730.146918626185</v>
      </c>
      <c r="AQ286" s="35">
        <f t="shared" si="83"/>
        <v>7.7499999999999999E-2</v>
      </c>
      <c r="AR286" s="5">
        <f t="shared" si="113"/>
        <v>334674.61012228654</v>
      </c>
      <c r="AS286" s="5">
        <f t="shared" si="114"/>
        <v>873196.43589026341</v>
      </c>
      <c r="AT286" s="5">
        <f t="shared" si="84"/>
        <v>265325.38987771346</v>
      </c>
      <c r="AU286" s="5">
        <f t="shared" si="85"/>
        <v>1207871.0460125499</v>
      </c>
      <c r="AV286" s="150"/>
      <c r="AW286" s="2">
        <v>281</v>
      </c>
      <c r="AX286" s="118">
        <v>53387</v>
      </c>
      <c r="AY286" s="5">
        <f t="shared" si="115"/>
        <v>263480.69509061141</v>
      </c>
      <c r="AZ286" s="5">
        <f t="shared" si="116"/>
        <v>4195.2870513166654</v>
      </c>
      <c r="BA286" s="5">
        <f t="shared" si="86"/>
        <v>2548.5327070003441</v>
      </c>
      <c r="BB286" s="35">
        <f t="shared" si="87"/>
        <v>0.11607071430218749</v>
      </c>
      <c r="BC286" s="5">
        <f t="shared" si="88"/>
        <v>1646.7543443163211</v>
      </c>
      <c r="BD286" s="35">
        <f t="shared" si="89"/>
        <v>7.4999999999999997E-2</v>
      </c>
      <c r="BE286" s="5">
        <f t="shared" si="117"/>
        <v>339067.83761638898</v>
      </c>
      <c r="BF286" s="5">
        <f t="shared" si="118"/>
        <v>839807.82380359434</v>
      </c>
      <c r="BG286" s="5">
        <f t="shared" si="90"/>
        <v>260932.16238361105</v>
      </c>
      <c r="BH286" s="5">
        <f t="shared" si="91"/>
        <v>1178875.6614199833</v>
      </c>
      <c r="BI286" s="150"/>
      <c r="BJ286" s="2">
        <v>281</v>
      </c>
      <c r="BK286" s="118">
        <v>53387</v>
      </c>
      <c r="BL286" s="5">
        <f t="shared" si="119"/>
        <v>259050.4336848353</v>
      </c>
      <c r="BM286" s="5">
        <f t="shared" si="120"/>
        <v>4093.0576803371496</v>
      </c>
      <c r="BN286" s="5">
        <f t="shared" si="92"/>
        <v>2527.9613101579362</v>
      </c>
      <c r="BO286" s="35">
        <f t="shared" si="93"/>
        <v>0.11710281774243972</v>
      </c>
      <c r="BP286" s="5">
        <f t="shared" si="94"/>
        <v>1565.0963701792132</v>
      </c>
      <c r="BQ286" s="35">
        <f t="shared" si="95"/>
        <v>7.2499999999999995E-2</v>
      </c>
      <c r="BR286" s="5">
        <f t="shared" si="121"/>
        <v>343477.52762532292</v>
      </c>
      <c r="BS286" s="5">
        <f t="shared" si="122"/>
        <v>806671.68054941657</v>
      </c>
      <c r="BT286" s="5">
        <f t="shared" si="96"/>
        <v>256522.47237467737</v>
      </c>
      <c r="BU286" s="5">
        <f t="shared" si="97"/>
        <v>1150149.2081747395</v>
      </c>
      <c r="BV286" s="150"/>
      <c r="BW286" s="2">
        <v>281</v>
      </c>
      <c r="BX286" s="118">
        <v>53387</v>
      </c>
      <c r="BY286" s="5">
        <f t="shared" si="123"/>
        <v>254604.87382874364</v>
      </c>
      <c r="BZ286" s="5">
        <f t="shared" si="124"/>
        <v>3991.8149710750954</v>
      </c>
      <c r="CA286" s="5">
        <f t="shared" si="98"/>
        <v>2506.6198737407576</v>
      </c>
      <c r="CB286" s="35">
        <f t="shared" si="99"/>
        <v>0.1181416444726883</v>
      </c>
      <c r="CC286" s="5">
        <f t="shared" si="100"/>
        <v>1485.195097334338</v>
      </c>
      <c r="CD286" s="35">
        <f t="shared" si="101"/>
        <v>7.0000000000000007E-2</v>
      </c>
      <c r="CE286" s="5">
        <f t="shared" si="125"/>
        <v>347901.74604499695</v>
      </c>
      <c r="CF286" s="5">
        <f t="shared" si="126"/>
        <v>773798.26082710479</v>
      </c>
      <c r="CG286" s="5">
        <f t="shared" si="102"/>
        <v>252098.25395500287</v>
      </c>
      <c r="CH286" s="5">
        <f t="shared" si="103"/>
        <v>1121700.0068721017</v>
      </c>
    </row>
    <row r="287" spans="9:86" ht="14.25" customHeight="1">
      <c r="I287" s="150"/>
      <c r="J287" s="2">
        <v>282</v>
      </c>
      <c r="K287" s="118">
        <v>53418</v>
      </c>
      <c r="L287" s="5">
        <f t="shared" si="104"/>
        <v>274055.07009925786</v>
      </c>
      <c r="M287" s="5">
        <f t="shared" si="67"/>
        <v>4507.5996243055524</v>
      </c>
      <c r="N287" s="5">
        <f t="shared" si="68"/>
        <v>2623.4710173731546</v>
      </c>
      <c r="O287" s="35">
        <f t="shared" si="69"/>
        <v>0.11487345297817611</v>
      </c>
      <c r="P287" s="5">
        <f t="shared" si="70"/>
        <v>1884.1286069323978</v>
      </c>
      <c r="Q287" s="35">
        <f t="shared" si="71"/>
        <v>8.2500000000000004E-2</v>
      </c>
      <c r="R287" s="5">
        <f t="shared" si="105"/>
        <v>328568.40091811441</v>
      </c>
      <c r="S287" s="5">
        <f t="shared" si="106"/>
        <v>942574.69313605211</v>
      </c>
      <c r="T287" s="5">
        <f t="shared" si="72"/>
        <v>271431.59908188472</v>
      </c>
      <c r="U287" s="5">
        <f t="shared" si="73"/>
        <v>1271143.0940541665</v>
      </c>
      <c r="V287" s="150"/>
      <c r="W287" s="2">
        <v>282</v>
      </c>
      <c r="X287" s="118">
        <v>53418</v>
      </c>
      <c r="Y287" s="5">
        <f t="shared" si="107"/>
        <v>269700.29026452685</v>
      </c>
      <c r="Z287" s="5">
        <f t="shared" si="108"/>
        <v>4402.5874432762648</v>
      </c>
      <c r="AA287" s="5">
        <f t="shared" si="74"/>
        <v>2604.5855081794189</v>
      </c>
      <c r="AB287" s="35">
        <f t="shared" si="75"/>
        <v>0.11588799577300246</v>
      </c>
      <c r="AC287" s="5">
        <f t="shared" si="76"/>
        <v>1798.0019350968457</v>
      </c>
      <c r="AD287" s="35">
        <f t="shared" si="77"/>
        <v>0.08</v>
      </c>
      <c r="AE287" s="5">
        <f t="shared" si="109"/>
        <v>332904.29524365236</v>
      </c>
      <c r="AF287" s="5">
        <f t="shared" si="110"/>
        <v>908625.36376025516</v>
      </c>
      <c r="AG287" s="5">
        <f t="shared" si="78"/>
        <v>267095.7047563474</v>
      </c>
      <c r="AH287" s="5">
        <f t="shared" si="79"/>
        <v>1241529.6590039076</v>
      </c>
      <c r="AI287" s="150"/>
      <c r="AJ287" s="2">
        <v>282</v>
      </c>
      <c r="AK287" s="118">
        <v>53418</v>
      </c>
      <c r="AL287" s="5">
        <f t="shared" si="111"/>
        <v>265325.38987771346</v>
      </c>
      <c r="AM287" s="5">
        <f t="shared" si="112"/>
        <v>4298.4734733542682</v>
      </c>
      <c r="AN287" s="5">
        <f t="shared" si="80"/>
        <v>2584.9136637273687</v>
      </c>
      <c r="AO287" s="35">
        <f t="shared" si="81"/>
        <v>0.11690914306778119</v>
      </c>
      <c r="AP287" s="5">
        <f t="shared" si="82"/>
        <v>1713.5598096268993</v>
      </c>
      <c r="AQ287" s="35">
        <f t="shared" si="83"/>
        <v>7.7499999999999999E-2</v>
      </c>
      <c r="AR287" s="5">
        <f t="shared" si="113"/>
        <v>337259.52378601389</v>
      </c>
      <c r="AS287" s="5">
        <f t="shared" si="114"/>
        <v>874909.99569989031</v>
      </c>
      <c r="AT287" s="5">
        <f t="shared" si="84"/>
        <v>262740.47621398611</v>
      </c>
      <c r="AU287" s="5">
        <f t="shared" si="85"/>
        <v>1212169.5194859041</v>
      </c>
      <c r="AV287" s="150"/>
      <c r="AW287" s="2">
        <v>282</v>
      </c>
      <c r="AX287" s="118">
        <v>53418</v>
      </c>
      <c r="AY287" s="5">
        <f t="shared" si="115"/>
        <v>260932.16238361105</v>
      </c>
      <c r="AZ287" s="5">
        <f t="shared" si="116"/>
        <v>4195.2870513166654</v>
      </c>
      <c r="BA287" s="5">
        <f t="shared" si="86"/>
        <v>2564.4610364190967</v>
      </c>
      <c r="BB287" s="35">
        <f t="shared" si="87"/>
        <v>0.11793690802970949</v>
      </c>
      <c r="BC287" s="5">
        <f t="shared" si="88"/>
        <v>1630.8260148975689</v>
      </c>
      <c r="BD287" s="35">
        <f t="shared" si="89"/>
        <v>7.4999999999999997E-2</v>
      </c>
      <c r="BE287" s="5">
        <f t="shared" si="117"/>
        <v>341632.29865280807</v>
      </c>
      <c r="BF287" s="5">
        <f t="shared" si="118"/>
        <v>841438.64981849189</v>
      </c>
      <c r="BG287" s="5">
        <f t="shared" si="90"/>
        <v>258367.70134719196</v>
      </c>
      <c r="BH287" s="5">
        <f t="shared" si="91"/>
        <v>1183070.9484712998</v>
      </c>
      <c r="BI287" s="150"/>
      <c r="BJ287" s="2">
        <v>282</v>
      </c>
      <c r="BK287" s="118">
        <v>53418</v>
      </c>
      <c r="BL287" s="5">
        <f t="shared" si="119"/>
        <v>256522.47237467737</v>
      </c>
      <c r="BM287" s="5">
        <f t="shared" si="120"/>
        <v>4093.0576803371496</v>
      </c>
      <c r="BN287" s="5">
        <f t="shared" si="92"/>
        <v>2543.2344097401406</v>
      </c>
      <c r="BO287" s="35">
        <f t="shared" si="93"/>
        <v>0.11897130350554955</v>
      </c>
      <c r="BP287" s="5">
        <f t="shared" si="94"/>
        <v>1549.823270597009</v>
      </c>
      <c r="BQ287" s="35">
        <f t="shared" si="95"/>
        <v>7.2499999999999995E-2</v>
      </c>
      <c r="BR287" s="5">
        <f t="shared" si="121"/>
        <v>346020.76203506306</v>
      </c>
      <c r="BS287" s="5">
        <f t="shared" si="122"/>
        <v>808221.5038200136</v>
      </c>
      <c r="BT287" s="5">
        <f t="shared" si="96"/>
        <v>253979.23796493723</v>
      </c>
      <c r="BU287" s="5">
        <f t="shared" si="97"/>
        <v>1154242.2658550767</v>
      </c>
      <c r="BV287" s="150"/>
      <c r="BW287" s="2">
        <v>282</v>
      </c>
      <c r="BX287" s="118">
        <v>53418</v>
      </c>
      <c r="BY287" s="5">
        <f t="shared" si="123"/>
        <v>252098.25395500287</v>
      </c>
      <c r="BZ287" s="5">
        <f t="shared" si="124"/>
        <v>3991.8149710750954</v>
      </c>
      <c r="CA287" s="5">
        <f t="shared" si="98"/>
        <v>2521.2418230042449</v>
      </c>
      <c r="CB287" s="35">
        <f t="shared" si="99"/>
        <v>0.12001234201904132</v>
      </c>
      <c r="CC287" s="5">
        <f t="shared" si="100"/>
        <v>1470.5731480708503</v>
      </c>
      <c r="CD287" s="35">
        <f t="shared" si="101"/>
        <v>7.0000000000000007E-2</v>
      </c>
      <c r="CE287" s="5">
        <f t="shared" si="125"/>
        <v>350422.98786800122</v>
      </c>
      <c r="CF287" s="5">
        <f t="shared" si="126"/>
        <v>775268.83397517563</v>
      </c>
      <c r="CG287" s="5">
        <f t="shared" si="102"/>
        <v>249577.01213199864</v>
      </c>
      <c r="CH287" s="5">
        <f t="shared" si="103"/>
        <v>1125691.8218431768</v>
      </c>
    </row>
    <row r="288" spans="9:86" ht="14.25" customHeight="1">
      <c r="I288" s="150"/>
      <c r="J288" s="2">
        <v>283</v>
      </c>
      <c r="K288" s="118">
        <v>53448</v>
      </c>
      <c r="L288" s="5">
        <f t="shared" si="104"/>
        <v>271431.59908188472</v>
      </c>
      <c r="M288" s="5">
        <f t="shared" si="67"/>
        <v>4507.5996243055524</v>
      </c>
      <c r="N288" s="5">
        <f t="shared" si="68"/>
        <v>2641.5073806175951</v>
      </c>
      <c r="O288" s="35">
        <f t="shared" si="69"/>
        <v>0.11678112892761816</v>
      </c>
      <c r="P288" s="5">
        <f t="shared" si="70"/>
        <v>1866.0922436879575</v>
      </c>
      <c r="Q288" s="35">
        <f t="shared" si="71"/>
        <v>8.2500000000000004E-2</v>
      </c>
      <c r="R288" s="5">
        <f t="shared" si="105"/>
        <v>331209.90829873201</v>
      </c>
      <c r="S288" s="5">
        <f t="shared" si="106"/>
        <v>944440.78537974006</v>
      </c>
      <c r="T288" s="5">
        <f t="shared" si="72"/>
        <v>268790.09170126711</v>
      </c>
      <c r="U288" s="5">
        <f t="shared" si="73"/>
        <v>1275650.6936784722</v>
      </c>
      <c r="V288" s="150"/>
      <c r="W288" s="2">
        <v>283</v>
      </c>
      <c r="X288" s="118">
        <v>53448</v>
      </c>
      <c r="Y288" s="5">
        <f t="shared" si="107"/>
        <v>267095.7047563474</v>
      </c>
      <c r="Z288" s="5">
        <f t="shared" si="108"/>
        <v>4402.5874432762648</v>
      </c>
      <c r="AA288" s="5">
        <f t="shared" si="74"/>
        <v>2621.9494115672819</v>
      </c>
      <c r="AB288" s="35">
        <f t="shared" si="75"/>
        <v>0.11779819884228099</v>
      </c>
      <c r="AC288" s="5">
        <f t="shared" si="76"/>
        <v>1780.6380317089829</v>
      </c>
      <c r="AD288" s="35">
        <f t="shared" si="77"/>
        <v>0.08</v>
      </c>
      <c r="AE288" s="5">
        <f t="shared" si="109"/>
        <v>335526.24465521966</v>
      </c>
      <c r="AF288" s="5">
        <f t="shared" si="110"/>
        <v>910406.00179196417</v>
      </c>
      <c r="AG288" s="5">
        <f t="shared" si="78"/>
        <v>264473.7553447801</v>
      </c>
      <c r="AH288" s="5">
        <f t="shared" si="79"/>
        <v>1245932.2464471839</v>
      </c>
      <c r="AI288" s="150"/>
      <c r="AJ288" s="2">
        <v>283</v>
      </c>
      <c r="AK288" s="118">
        <v>53448</v>
      </c>
      <c r="AL288" s="5">
        <f t="shared" si="111"/>
        <v>262740.47621398611</v>
      </c>
      <c r="AM288" s="5">
        <f t="shared" si="112"/>
        <v>4298.4734733542682</v>
      </c>
      <c r="AN288" s="5">
        <f t="shared" si="80"/>
        <v>2601.607897805608</v>
      </c>
      <c r="AO288" s="35">
        <f t="shared" si="81"/>
        <v>0.11882179412752941</v>
      </c>
      <c r="AP288" s="5">
        <f t="shared" si="82"/>
        <v>1696.8655755486602</v>
      </c>
      <c r="AQ288" s="35">
        <f t="shared" si="83"/>
        <v>7.7499999999999999E-2</v>
      </c>
      <c r="AR288" s="5">
        <f t="shared" si="113"/>
        <v>339861.13168381952</v>
      </c>
      <c r="AS288" s="5">
        <f t="shared" si="114"/>
        <v>876606.86127543892</v>
      </c>
      <c r="AT288" s="5">
        <f t="shared" si="84"/>
        <v>260138.86831618051</v>
      </c>
      <c r="AU288" s="5">
        <f t="shared" si="85"/>
        <v>1216467.9929592584</v>
      </c>
      <c r="AV288" s="150"/>
      <c r="AW288" s="2">
        <v>283</v>
      </c>
      <c r="AX288" s="118">
        <v>53448</v>
      </c>
      <c r="AY288" s="5">
        <f t="shared" si="115"/>
        <v>258367.70134719196</v>
      </c>
      <c r="AZ288" s="5">
        <f t="shared" si="116"/>
        <v>4195.2870513166654</v>
      </c>
      <c r="BA288" s="5">
        <f t="shared" si="86"/>
        <v>2580.488917896716</v>
      </c>
      <c r="BB288" s="35">
        <f t="shared" si="87"/>
        <v>0.11985192751763102</v>
      </c>
      <c r="BC288" s="5">
        <f t="shared" si="88"/>
        <v>1614.7981334199496</v>
      </c>
      <c r="BD288" s="35">
        <f t="shared" si="89"/>
        <v>7.4999999999999997E-2</v>
      </c>
      <c r="BE288" s="5">
        <f t="shared" si="117"/>
        <v>344212.78757070476</v>
      </c>
      <c r="BF288" s="5">
        <f t="shared" si="118"/>
        <v>843053.44795191183</v>
      </c>
      <c r="BG288" s="5">
        <f t="shared" si="90"/>
        <v>255787.21242929524</v>
      </c>
      <c r="BH288" s="5">
        <f t="shared" si="91"/>
        <v>1187266.2355226167</v>
      </c>
      <c r="BI288" s="150"/>
      <c r="BJ288" s="2">
        <v>283</v>
      </c>
      <c r="BK288" s="118">
        <v>53448</v>
      </c>
      <c r="BL288" s="5">
        <f t="shared" si="119"/>
        <v>253979.23796493723</v>
      </c>
      <c r="BM288" s="5">
        <f t="shared" si="120"/>
        <v>4093.0576803371496</v>
      </c>
      <c r="BN288" s="5">
        <f t="shared" si="92"/>
        <v>2558.5997842989873</v>
      </c>
      <c r="BO288" s="35">
        <f t="shared" si="93"/>
        <v>0.12088861143770555</v>
      </c>
      <c r="BP288" s="5">
        <f t="shared" si="94"/>
        <v>1534.4578960381623</v>
      </c>
      <c r="BQ288" s="35">
        <f t="shared" si="95"/>
        <v>7.2499999999999981E-2</v>
      </c>
      <c r="BR288" s="5">
        <f t="shared" si="121"/>
        <v>348579.36181936204</v>
      </c>
      <c r="BS288" s="5">
        <f t="shared" si="122"/>
        <v>809755.9617160518</v>
      </c>
      <c r="BT288" s="5">
        <f t="shared" si="96"/>
        <v>251420.63818063826</v>
      </c>
      <c r="BU288" s="5">
        <f t="shared" si="97"/>
        <v>1158335.3235354139</v>
      </c>
      <c r="BV288" s="150"/>
      <c r="BW288" s="2">
        <v>283</v>
      </c>
      <c r="BX288" s="118">
        <v>53448</v>
      </c>
      <c r="BY288" s="5">
        <f t="shared" si="123"/>
        <v>249577.01213199864</v>
      </c>
      <c r="BZ288" s="5">
        <f t="shared" si="124"/>
        <v>3991.8149710750954</v>
      </c>
      <c r="CA288" s="5">
        <f t="shared" si="98"/>
        <v>2535.9490669717698</v>
      </c>
      <c r="CB288" s="35">
        <f t="shared" si="99"/>
        <v>0.12193185800127457</v>
      </c>
      <c r="CC288" s="5">
        <f t="shared" si="100"/>
        <v>1455.8659041033254</v>
      </c>
      <c r="CD288" s="35">
        <f t="shared" si="101"/>
        <v>7.0000000000000007E-2</v>
      </c>
      <c r="CE288" s="5">
        <f t="shared" si="125"/>
        <v>352958.936934973</v>
      </c>
      <c r="CF288" s="5">
        <f t="shared" si="126"/>
        <v>776724.69987927901</v>
      </c>
      <c r="CG288" s="5">
        <f t="shared" si="102"/>
        <v>247041.06306502686</v>
      </c>
      <c r="CH288" s="5">
        <f t="shared" si="103"/>
        <v>1129683.636814252</v>
      </c>
    </row>
    <row r="289" spans="9:86" ht="14.25" customHeight="1">
      <c r="I289" s="150"/>
      <c r="J289" s="2">
        <v>284</v>
      </c>
      <c r="K289" s="118">
        <v>53479</v>
      </c>
      <c r="L289" s="5">
        <f t="shared" si="104"/>
        <v>268790.09170126711</v>
      </c>
      <c r="M289" s="5">
        <f t="shared" si="67"/>
        <v>4507.5996243055524</v>
      </c>
      <c r="N289" s="5">
        <f t="shared" si="68"/>
        <v>2659.667743859341</v>
      </c>
      <c r="O289" s="35">
        <f t="shared" si="69"/>
        <v>0.11873954402226813</v>
      </c>
      <c r="P289" s="5">
        <f t="shared" si="70"/>
        <v>1847.9318804462114</v>
      </c>
      <c r="Q289" s="35">
        <f t="shared" si="71"/>
        <v>8.2500000000000004E-2</v>
      </c>
      <c r="R289" s="5">
        <f t="shared" si="105"/>
        <v>333869.57604259136</v>
      </c>
      <c r="S289" s="5">
        <f t="shared" si="106"/>
        <v>946288.71726018633</v>
      </c>
      <c r="T289" s="5">
        <f t="shared" si="72"/>
        <v>266130.42395740777</v>
      </c>
      <c r="U289" s="5">
        <f t="shared" si="73"/>
        <v>1280158.2933027777</v>
      </c>
      <c r="V289" s="150"/>
      <c r="W289" s="2">
        <v>284</v>
      </c>
      <c r="X289" s="118">
        <v>53479</v>
      </c>
      <c r="Y289" s="5">
        <f t="shared" si="107"/>
        <v>264473.7553447801</v>
      </c>
      <c r="Z289" s="5">
        <f t="shared" si="108"/>
        <v>4402.5874432762648</v>
      </c>
      <c r="AA289" s="5">
        <f t="shared" si="74"/>
        <v>2639.4290743110641</v>
      </c>
      <c r="AB289" s="35">
        <f t="shared" si="75"/>
        <v>0.11975913772783316</v>
      </c>
      <c r="AC289" s="5">
        <f t="shared" si="76"/>
        <v>1763.1583689652009</v>
      </c>
      <c r="AD289" s="35">
        <f t="shared" si="77"/>
        <v>0.08</v>
      </c>
      <c r="AE289" s="5">
        <f t="shared" si="109"/>
        <v>338165.67372953071</v>
      </c>
      <c r="AF289" s="5">
        <f t="shared" si="110"/>
        <v>912169.16016092931</v>
      </c>
      <c r="AG289" s="5">
        <f t="shared" si="78"/>
        <v>261834.32627046903</v>
      </c>
      <c r="AH289" s="5">
        <f t="shared" si="79"/>
        <v>1250334.83389046</v>
      </c>
      <c r="AI289" s="150"/>
      <c r="AJ289" s="2">
        <v>284</v>
      </c>
      <c r="AK289" s="118">
        <v>53479</v>
      </c>
      <c r="AL289" s="5">
        <f t="shared" si="111"/>
        <v>260138.86831618051</v>
      </c>
      <c r="AM289" s="5">
        <f t="shared" si="112"/>
        <v>4298.4734733542682</v>
      </c>
      <c r="AN289" s="5">
        <f t="shared" si="80"/>
        <v>2618.4099488122692</v>
      </c>
      <c r="AO289" s="35">
        <f t="shared" si="81"/>
        <v>0.12078517750587471</v>
      </c>
      <c r="AP289" s="5">
        <f t="shared" si="82"/>
        <v>1680.0635245419992</v>
      </c>
      <c r="AQ289" s="35">
        <f t="shared" si="83"/>
        <v>7.7499999999999999E-2</v>
      </c>
      <c r="AR289" s="5">
        <f t="shared" si="113"/>
        <v>342479.54163263179</v>
      </c>
      <c r="AS289" s="5">
        <f t="shared" si="114"/>
        <v>878286.92479998094</v>
      </c>
      <c r="AT289" s="5">
        <f t="shared" si="84"/>
        <v>257520.45836736824</v>
      </c>
      <c r="AU289" s="5">
        <f t="shared" si="85"/>
        <v>1220766.4664326129</v>
      </c>
      <c r="AV289" s="150"/>
      <c r="AW289" s="2">
        <v>284</v>
      </c>
      <c r="AX289" s="118">
        <v>53479</v>
      </c>
      <c r="AY289" s="5">
        <f t="shared" si="115"/>
        <v>255787.21242929524</v>
      </c>
      <c r="AZ289" s="5">
        <f t="shared" si="116"/>
        <v>4195.2870513166654</v>
      </c>
      <c r="BA289" s="5">
        <f t="shared" si="86"/>
        <v>2596.6169736335705</v>
      </c>
      <c r="BB289" s="35">
        <f t="shared" si="87"/>
        <v>0.12181767566748841</v>
      </c>
      <c r="BC289" s="5">
        <f t="shared" si="88"/>
        <v>1598.6700776830951</v>
      </c>
      <c r="BD289" s="35">
        <f t="shared" si="89"/>
        <v>7.4999999999999997E-2</v>
      </c>
      <c r="BE289" s="5">
        <f t="shared" si="117"/>
        <v>346809.40454433835</v>
      </c>
      <c r="BF289" s="5">
        <f t="shared" si="118"/>
        <v>844652.11802959489</v>
      </c>
      <c r="BG289" s="5">
        <f t="shared" si="90"/>
        <v>253190.59545566168</v>
      </c>
      <c r="BH289" s="5">
        <f t="shared" si="91"/>
        <v>1191461.5225739332</v>
      </c>
      <c r="BI289" s="150"/>
      <c r="BJ289" s="2">
        <v>284</v>
      </c>
      <c r="BK289" s="118">
        <v>53479</v>
      </c>
      <c r="BL289" s="5">
        <f t="shared" si="119"/>
        <v>251420.63818063826</v>
      </c>
      <c r="BM289" s="5">
        <f t="shared" si="120"/>
        <v>4093.0576803371496</v>
      </c>
      <c r="BN289" s="5">
        <f t="shared" si="92"/>
        <v>2574.0579913291267</v>
      </c>
      <c r="BO289" s="35">
        <f t="shared" si="93"/>
        <v>0.12285664422566978</v>
      </c>
      <c r="BP289" s="5">
        <f t="shared" si="94"/>
        <v>1518.9996890080229</v>
      </c>
      <c r="BQ289" s="35">
        <f t="shared" si="95"/>
        <v>7.2499999999999995E-2</v>
      </c>
      <c r="BR289" s="5">
        <f t="shared" si="121"/>
        <v>351153.41981069115</v>
      </c>
      <c r="BS289" s="5">
        <f t="shared" si="122"/>
        <v>811274.96140505979</v>
      </c>
      <c r="BT289" s="5">
        <f t="shared" si="96"/>
        <v>248846.58018930914</v>
      </c>
      <c r="BU289" s="5">
        <f t="shared" si="97"/>
        <v>1162428.3812157509</v>
      </c>
      <c r="BV289" s="150"/>
      <c r="BW289" s="2">
        <v>284</v>
      </c>
      <c r="BX289" s="118">
        <v>53479</v>
      </c>
      <c r="BY289" s="5">
        <f t="shared" si="123"/>
        <v>247041.06306502686</v>
      </c>
      <c r="BZ289" s="5">
        <f t="shared" si="124"/>
        <v>3991.8149710750954</v>
      </c>
      <c r="CA289" s="5">
        <f t="shared" si="98"/>
        <v>2550.742103195772</v>
      </c>
      <c r="CB289" s="35">
        <f t="shared" si="99"/>
        <v>0.12390209489299478</v>
      </c>
      <c r="CC289" s="5">
        <f t="shared" si="100"/>
        <v>1441.0728678793234</v>
      </c>
      <c r="CD289" s="35">
        <f t="shared" si="101"/>
        <v>7.0000000000000007E-2</v>
      </c>
      <c r="CE289" s="5">
        <f t="shared" si="125"/>
        <v>355509.67903816875</v>
      </c>
      <c r="CF289" s="5">
        <f t="shared" si="126"/>
        <v>778165.77274715831</v>
      </c>
      <c r="CG289" s="5">
        <f t="shared" si="102"/>
        <v>244490.32096183108</v>
      </c>
      <c r="CH289" s="5">
        <f t="shared" si="103"/>
        <v>1133675.4517853269</v>
      </c>
    </row>
    <row r="290" spans="9:86" ht="14.25" customHeight="1">
      <c r="I290" s="150"/>
      <c r="J290" s="2">
        <v>285</v>
      </c>
      <c r="K290" s="118">
        <v>53509</v>
      </c>
      <c r="L290" s="5">
        <f t="shared" si="104"/>
        <v>266130.42395740777</v>
      </c>
      <c r="M290" s="5">
        <f t="shared" si="67"/>
        <v>4507.5996243055524</v>
      </c>
      <c r="N290" s="5">
        <f t="shared" si="68"/>
        <v>2677.952959598374</v>
      </c>
      <c r="O290" s="35">
        <f t="shared" si="69"/>
        <v>0.12075070199536274</v>
      </c>
      <c r="P290" s="5">
        <f t="shared" si="70"/>
        <v>1829.6466647071784</v>
      </c>
      <c r="Q290" s="35">
        <f t="shared" si="71"/>
        <v>8.2500000000000004E-2</v>
      </c>
      <c r="R290" s="5">
        <f t="shared" si="105"/>
        <v>336547.52900218975</v>
      </c>
      <c r="S290" s="5">
        <f t="shared" si="106"/>
        <v>948118.36392489355</v>
      </c>
      <c r="T290" s="5">
        <f t="shared" si="72"/>
        <v>263452.47099780937</v>
      </c>
      <c r="U290" s="5">
        <f t="shared" si="73"/>
        <v>1284665.8929270832</v>
      </c>
      <c r="V290" s="150"/>
      <c r="W290" s="2">
        <v>285</v>
      </c>
      <c r="X290" s="118">
        <v>53509</v>
      </c>
      <c r="Y290" s="5">
        <f t="shared" si="107"/>
        <v>261834.32627046903</v>
      </c>
      <c r="Z290" s="5">
        <f t="shared" si="108"/>
        <v>4402.5874432762648</v>
      </c>
      <c r="AA290" s="5">
        <f t="shared" si="74"/>
        <v>2657.0252681398042</v>
      </c>
      <c r="AB290" s="35">
        <f t="shared" si="75"/>
        <v>0.1217728159322467</v>
      </c>
      <c r="AC290" s="5">
        <f t="shared" si="76"/>
        <v>1745.5621751364604</v>
      </c>
      <c r="AD290" s="35">
        <f t="shared" si="77"/>
        <v>0.08</v>
      </c>
      <c r="AE290" s="5">
        <f t="shared" si="109"/>
        <v>340822.69899767049</v>
      </c>
      <c r="AF290" s="5">
        <f t="shared" si="110"/>
        <v>913914.72233606572</v>
      </c>
      <c r="AG290" s="5">
        <f t="shared" si="78"/>
        <v>259177.30100232922</v>
      </c>
      <c r="AH290" s="5">
        <f t="shared" si="79"/>
        <v>1254737.4213337363</v>
      </c>
      <c r="AI290" s="150"/>
      <c r="AJ290" s="2">
        <v>285</v>
      </c>
      <c r="AK290" s="118">
        <v>53509</v>
      </c>
      <c r="AL290" s="5">
        <f t="shared" si="111"/>
        <v>257520.45836736824</v>
      </c>
      <c r="AM290" s="5">
        <f t="shared" si="112"/>
        <v>4298.4734733542682</v>
      </c>
      <c r="AN290" s="5">
        <f t="shared" si="80"/>
        <v>2635.3205130650149</v>
      </c>
      <c r="AO290" s="35">
        <f t="shared" si="81"/>
        <v>0.12280129647667402</v>
      </c>
      <c r="AP290" s="5">
        <f t="shared" si="82"/>
        <v>1663.1529602892531</v>
      </c>
      <c r="AQ290" s="35">
        <f t="shared" si="83"/>
        <v>7.7499999999999999E-2</v>
      </c>
      <c r="AR290" s="5">
        <f t="shared" si="113"/>
        <v>345114.86214569682</v>
      </c>
      <c r="AS290" s="5">
        <f t="shared" si="114"/>
        <v>879950.07776027021</v>
      </c>
      <c r="AT290" s="5">
        <f t="shared" si="84"/>
        <v>254885.13785430323</v>
      </c>
      <c r="AU290" s="5">
        <f t="shared" si="85"/>
        <v>1225064.9399059671</v>
      </c>
      <c r="AV290" s="150"/>
      <c r="AW290" s="2">
        <v>285</v>
      </c>
      <c r="AX290" s="118">
        <v>53509</v>
      </c>
      <c r="AY290" s="5">
        <f t="shared" si="115"/>
        <v>253190.59545566168</v>
      </c>
      <c r="AZ290" s="5">
        <f t="shared" si="116"/>
        <v>4195.2870513166654</v>
      </c>
      <c r="BA290" s="5">
        <f t="shared" si="86"/>
        <v>2612.8458297187799</v>
      </c>
      <c r="BB290" s="35">
        <f t="shared" si="87"/>
        <v>0.12383615552622707</v>
      </c>
      <c r="BC290" s="5">
        <f t="shared" si="88"/>
        <v>1582.4412215978853</v>
      </c>
      <c r="BD290" s="35">
        <f t="shared" si="89"/>
        <v>7.4999999999999997E-2</v>
      </c>
      <c r="BE290" s="5">
        <f t="shared" si="117"/>
        <v>349422.25037405716</v>
      </c>
      <c r="BF290" s="5">
        <f t="shared" si="118"/>
        <v>846234.55925119272</v>
      </c>
      <c r="BG290" s="5">
        <f t="shared" si="90"/>
        <v>250577.7496259429</v>
      </c>
      <c r="BH290" s="5">
        <f t="shared" si="91"/>
        <v>1195656.8096252498</v>
      </c>
      <c r="BI290" s="150"/>
      <c r="BJ290" s="2">
        <v>285</v>
      </c>
      <c r="BK290" s="118">
        <v>53509</v>
      </c>
      <c r="BL290" s="5">
        <f t="shared" si="119"/>
        <v>248846.58018930914</v>
      </c>
      <c r="BM290" s="5">
        <f t="shared" si="120"/>
        <v>4093.0576803371496</v>
      </c>
      <c r="BN290" s="5">
        <f t="shared" si="92"/>
        <v>2589.6095916934069</v>
      </c>
      <c r="BO290" s="35">
        <f t="shared" si="93"/>
        <v>0.12487740469119749</v>
      </c>
      <c r="BP290" s="5">
        <f t="shared" si="94"/>
        <v>1503.4480886437427</v>
      </c>
      <c r="BQ290" s="35">
        <f t="shared" si="95"/>
        <v>7.2499999999999995E-2</v>
      </c>
      <c r="BR290" s="5">
        <f t="shared" si="121"/>
        <v>353743.02940238453</v>
      </c>
      <c r="BS290" s="5">
        <f t="shared" si="122"/>
        <v>812778.40949370351</v>
      </c>
      <c r="BT290" s="5">
        <f t="shared" si="96"/>
        <v>246256.97059761573</v>
      </c>
      <c r="BU290" s="5">
        <f t="shared" si="97"/>
        <v>1166521.4388960879</v>
      </c>
      <c r="BV290" s="150"/>
      <c r="BW290" s="2">
        <v>285</v>
      </c>
      <c r="BX290" s="118">
        <v>53509</v>
      </c>
      <c r="BY290" s="5">
        <f t="shared" si="123"/>
        <v>244490.32096183108</v>
      </c>
      <c r="BZ290" s="5">
        <f t="shared" si="124"/>
        <v>3991.8149710750954</v>
      </c>
      <c r="CA290" s="5">
        <f t="shared" si="98"/>
        <v>2565.6214321310808</v>
      </c>
      <c r="CB290" s="35">
        <f t="shared" si="99"/>
        <v>0.12592505529239087</v>
      </c>
      <c r="CC290" s="5">
        <f t="shared" si="100"/>
        <v>1426.1935389440148</v>
      </c>
      <c r="CD290" s="35">
        <f t="shared" si="101"/>
        <v>7.0000000000000007E-2</v>
      </c>
      <c r="CE290" s="5">
        <f t="shared" si="125"/>
        <v>358075.30047029984</v>
      </c>
      <c r="CF290" s="5">
        <f t="shared" si="126"/>
        <v>779591.96628610231</v>
      </c>
      <c r="CG290" s="5">
        <f t="shared" si="102"/>
        <v>241924.69952970001</v>
      </c>
      <c r="CH290" s="5">
        <f t="shared" si="103"/>
        <v>1137667.2667564021</v>
      </c>
    </row>
    <row r="291" spans="9:86" ht="14.25" customHeight="1">
      <c r="I291" s="150"/>
      <c r="J291" s="2">
        <v>286</v>
      </c>
      <c r="K291" s="118">
        <v>53540</v>
      </c>
      <c r="L291" s="5">
        <f t="shared" si="104"/>
        <v>263452.47099780937</v>
      </c>
      <c r="M291" s="5">
        <f t="shared" si="67"/>
        <v>4507.5996243055524</v>
      </c>
      <c r="N291" s="5">
        <f t="shared" si="68"/>
        <v>2696.3638861956133</v>
      </c>
      <c r="O291" s="35">
        <f t="shared" si="69"/>
        <v>0.12281671343525338</v>
      </c>
      <c r="P291" s="5">
        <f t="shared" si="70"/>
        <v>1811.2357381099393</v>
      </c>
      <c r="Q291" s="35">
        <f t="shared" si="71"/>
        <v>8.2500000000000004E-2</v>
      </c>
      <c r="R291" s="5">
        <f t="shared" si="105"/>
        <v>339243.89288838534</v>
      </c>
      <c r="S291" s="5">
        <f t="shared" si="106"/>
        <v>949929.59966300346</v>
      </c>
      <c r="T291" s="5">
        <f t="shared" si="72"/>
        <v>260756.10711161376</v>
      </c>
      <c r="U291" s="5">
        <f t="shared" si="73"/>
        <v>1289173.4925513887</v>
      </c>
      <c r="V291" s="150"/>
      <c r="W291" s="2">
        <v>286</v>
      </c>
      <c r="X291" s="118">
        <v>53540</v>
      </c>
      <c r="Y291" s="5">
        <f t="shared" si="107"/>
        <v>259177.30100232922</v>
      </c>
      <c r="Z291" s="5">
        <f t="shared" si="108"/>
        <v>4402.5874432762648</v>
      </c>
      <c r="AA291" s="5">
        <f t="shared" si="74"/>
        <v>2674.7387699274032</v>
      </c>
      <c r="AB291" s="35">
        <f t="shared" si="75"/>
        <v>0.12384134380209626</v>
      </c>
      <c r="AC291" s="5">
        <f t="shared" si="76"/>
        <v>1727.8486733488614</v>
      </c>
      <c r="AD291" s="35">
        <f t="shared" si="77"/>
        <v>0.08</v>
      </c>
      <c r="AE291" s="5">
        <f t="shared" si="109"/>
        <v>343497.4377675979</v>
      </c>
      <c r="AF291" s="5">
        <f t="shared" si="110"/>
        <v>915642.57100941462</v>
      </c>
      <c r="AG291" s="5">
        <f t="shared" si="78"/>
        <v>256502.5622324018</v>
      </c>
      <c r="AH291" s="5">
        <f t="shared" si="79"/>
        <v>1259140.0087770126</v>
      </c>
      <c r="AI291" s="150"/>
      <c r="AJ291" s="2">
        <v>286</v>
      </c>
      <c r="AK291" s="118">
        <v>53540</v>
      </c>
      <c r="AL291" s="5">
        <f t="shared" si="111"/>
        <v>254885.13785430323</v>
      </c>
      <c r="AM291" s="5">
        <f t="shared" si="112"/>
        <v>4298.4734733542682</v>
      </c>
      <c r="AN291" s="5">
        <f t="shared" si="80"/>
        <v>2652.3402913785599</v>
      </c>
      <c r="AO291" s="35">
        <f t="shared" si="81"/>
        <v>0.12487226114665109</v>
      </c>
      <c r="AP291" s="5">
        <f t="shared" si="82"/>
        <v>1646.1331819757083</v>
      </c>
      <c r="AQ291" s="35">
        <f t="shared" si="83"/>
        <v>7.7499999999999999E-2</v>
      </c>
      <c r="AR291" s="5">
        <f t="shared" si="113"/>
        <v>347767.20243707538</v>
      </c>
      <c r="AS291" s="5">
        <f t="shared" si="114"/>
        <v>881596.2109422459</v>
      </c>
      <c r="AT291" s="5">
        <f t="shared" si="84"/>
        <v>252232.79756292468</v>
      </c>
      <c r="AU291" s="5">
        <f t="shared" si="85"/>
        <v>1229363.4133793213</v>
      </c>
      <c r="AV291" s="150"/>
      <c r="AW291" s="2">
        <v>286</v>
      </c>
      <c r="AX291" s="118">
        <v>53540</v>
      </c>
      <c r="AY291" s="5">
        <f t="shared" si="115"/>
        <v>250577.7496259429</v>
      </c>
      <c r="AZ291" s="5">
        <f t="shared" si="116"/>
        <v>4195.2870513166654</v>
      </c>
      <c r="BA291" s="5">
        <f t="shared" si="86"/>
        <v>2629.1761161545223</v>
      </c>
      <c r="BB291" s="35">
        <f t="shared" si="87"/>
        <v>0.12590947696254595</v>
      </c>
      <c r="BC291" s="5">
        <f t="shared" si="88"/>
        <v>1566.1109351621431</v>
      </c>
      <c r="BD291" s="35">
        <f t="shared" si="89"/>
        <v>7.4999999999999997E-2</v>
      </c>
      <c r="BE291" s="5">
        <f t="shared" si="117"/>
        <v>352051.42649021168</v>
      </c>
      <c r="BF291" s="5">
        <f t="shared" si="118"/>
        <v>847800.6701863549</v>
      </c>
      <c r="BG291" s="5">
        <f t="shared" si="90"/>
        <v>247948.57350978837</v>
      </c>
      <c r="BH291" s="5">
        <f t="shared" si="91"/>
        <v>1199852.0966765666</v>
      </c>
      <c r="BI291" s="150"/>
      <c r="BJ291" s="2">
        <v>286</v>
      </c>
      <c r="BK291" s="118">
        <v>53540</v>
      </c>
      <c r="BL291" s="5">
        <f t="shared" si="119"/>
        <v>246256.97059761573</v>
      </c>
      <c r="BM291" s="5">
        <f t="shared" si="120"/>
        <v>4093.0576803371496</v>
      </c>
      <c r="BN291" s="5">
        <f t="shared" si="92"/>
        <v>2605.2551496432216</v>
      </c>
      <c r="BO291" s="35">
        <f t="shared" si="93"/>
        <v>0.12695300246668975</v>
      </c>
      <c r="BP291" s="5">
        <f t="shared" si="94"/>
        <v>1487.8025306939282</v>
      </c>
      <c r="BQ291" s="35">
        <f t="shared" si="95"/>
        <v>7.2499999999999995E-2</v>
      </c>
      <c r="BR291" s="5">
        <f t="shared" si="121"/>
        <v>356348.28455202776</v>
      </c>
      <c r="BS291" s="5">
        <f t="shared" si="122"/>
        <v>814266.21202439745</v>
      </c>
      <c r="BT291" s="5">
        <f t="shared" si="96"/>
        <v>243651.7154479725</v>
      </c>
      <c r="BU291" s="5">
        <f t="shared" si="97"/>
        <v>1170614.4965764252</v>
      </c>
      <c r="BV291" s="150"/>
      <c r="BW291" s="2">
        <v>286</v>
      </c>
      <c r="BX291" s="118">
        <v>53540</v>
      </c>
      <c r="BY291" s="5">
        <f t="shared" si="123"/>
        <v>241924.69952970001</v>
      </c>
      <c r="BZ291" s="5">
        <f t="shared" si="124"/>
        <v>3991.8149710750954</v>
      </c>
      <c r="CA291" s="5">
        <f t="shared" si="98"/>
        <v>2580.5875571518454</v>
      </c>
      <c r="CB291" s="35">
        <f t="shared" si="99"/>
        <v>0.12800284859719527</v>
      </c>
      <c r="CC291" s="5">
        <f t="shared" si="100"/>
        <v>1411.2274139232502</v>
      </c>
      <c r="CD291" s="35">
        <f t="shared" si="101"/>
        <v>7.0000000000000007E-2</v>
      </c>
      <c r="CE291" s="5">
        <f t="shared" si="125"/>
        <v>360655.8880274517</v>
      </c>
      <c r="CF291" s="5">
        <f t="shared" si="126"/>
        <v>781003.19370002556</v>
      </c>
      <c r="CG291" s="5">
        <f t="shared" si="102"/>
        <v>239344.11197254815</v>
      </c>
      <c r="CH291" s="5">
        <f t="shared" si="103"/>
        <v>1141659.0817274773</v>
      </c>
    </row>
    <row r="292" spans="9:86" ht="14.25" customHeight="1">
      <c r="I292" s="150"/>
      <c r="J292" s="2">
        <v>287</v>
      </c>
      <c r="K292" s="118">
        <v>53571</v>
      </c>
      <c r="L292" s="5">
        <f t="shared" si="104"/>
        <v>260756.10711161376</v>
      </c>
      <c r="M292" s="5">
        <f t="shared" si="67"/>
        <v>4507.5996243055524</v>
      </c>
      <c r="N292" s="5">
        <f t="shared" si="68"/>
        <v>2714.9013879132081</v>
      </c>
      <c r="O292" s="35">
        <f t="shared" si="69"/>
        <v>0.12493980300531751</v>
      </c>
      <c r="P292" s="5">
        <f t="shared" si="70"/>
        <v>1792.6982363923446</v>
      </c>
      <c r="Q292" s="35">
        <f t="shared" si="71"/>
        <v>8.2500000000000004E-2</v>
      </c>
      <c r="R292" s="5">
        <f t="shared" si="105"/>
        <v>341958.79427629855</v>
      </c>
      <c r="S292" s="5">
        <f t="shared" si="106"/>
        <v>951722.29789939581</v>
      </c>
      <c r="T292" s="5">
        <f t="shared" si="72"/>
        <v>258041.20572370055</v>
      </c>
      <c r="U292" s="5">
        <f t="shared" si="73"/>
        <v>1293681.0921756944</v>
      </c>
      <c r="V292" s="150"/>
      <c r="W292" s="2">
        <v>287</v>
      </c>
      <c r="X292" s="118">
        <v>53571</v>
      </c>
      <c r="Y292" s="5">
        <f t="shared" si="107"/>
        <v>256502.5622324018</v>
      </c>
      <c r="Z292" s="5">
        <f t="shared" si="108"/>
        <v>4402.5874432762648</v>
      </c>
      <c r="AA292" s="5">
        <f t="shared" si="74"/>
        <v>2692.5703617269191</v>
      </c>
      <c r="AB292" s="35">
        <f t="shared" si="75"/>
        <v>0.12596694574710754</v>
      </c>
      <c r="AC292" s="5">
        <f t="shared" si="76"/>
        <v>1710.0170815493454</v>
      </c>
      <c r="AD292" s="35">
        <f t="shared" si="77"/>
        <v>0.08</v>
      </c>
      <c r="AE292" s="5">
        <f t="shared" si="109"/>
        <v>346190.00812932482</v>
      </c>
      <c r="AF292" s="5">
        <f t="shared" si="110"/>
        <v>917352.58809096401</v>
      </c>
      <c r="AG292" s="5">
        <f t="shared" si="78"/>
        <v>253809.99187067489</v>
      </c>
      <c r="AH292" s="5">
        <f t="shared" si="79"/>
        <v>1263542.5962202889</v>
      </c>
      <c r="AI292" s="150"/>
      <c r="AJ292" s="2">
        <v>287</v>
      </c>
      <c r="AK292" s="118">
        <v>53571</v>
      </c>
      <c r="AL292" s="5">
        <f t="shared" si="111"/>
        <v>252232.79756292468</v>
      </c>
      <c r="AM292" s="5">
        <f t="shared" si="112"/>
        <v>4298.4734733542682</v>
      </c>
      <c r="AN292" s="5">
        <f t="shared" si="80"/>
        <v>2669.4699890937127</v>
      </c>
      <c r="AO292" s="35">
        <f t="shared" si="81"/>
        <v>0.12700029567381338</v>
      </c>
      <c r="AP292" s="5">
        <f t="shared" si="82"/>
        <v>1629.0034842605553</v>
      </c>
      <c r="AQ292" s="35">
        <f t="shared" si="83"/>
        <v>7.7499999999999999E-2</v>
      </c>
      <c r="AR292" s="5">
        <f t="shared" si="113"/>
        <v>350436.6724261691</v>
      </c>
      <c r="AS292" s="5">
        <f t="shared" si="114"/>
        <v>883225.21442650643</v>
      </c>
      <c r="AT292" s="5">
        <f t="shared" si="84"/>
        <v>249563.32757383096</v>
      </c>
      <c r="AU292" s="5">
        <f t="shared" si="85"/>
        <v>1233661.8868526756</v>
      </c>
      <c r="AV292" s="150"/>
      <c r="AW292" s="2">
        <v>287</v>
      </c>
      <c r="AX292" s="118">
        <v>53571</v>
      </c>
      <c r="AY292" s="5">
        <f t="shared" si="115"/>
        <v>247948.57350978837</v>
      </c>
      <c r="AZ292" s="5">
        <f t="shared" si="116"/>
        <v>4195.2870513166654</v>
      </c>
      <c r="BA292" s="5">
        <f t="shared" si="86"/>
        <v>2645.6084668804879</v>
      </c>
      <c r="BB292" s="35">
        <f t="shared" si="87"/>
        <v>0.12803986388456698</v>
      </c>
      <c r="BC292" s="5">
        <f t="shared" si="88"/>
        <v>1549.6785844361773</v>
      </c>
      <c r="BD292" s="35">
        <f t="shared" si="89"/>
        <v>7.4999999999999997E-2</v>
      </c>
      <c r="BE292" s="5">
        <f t="shared" si="117"/>
        <v>354697.0349570922</v>
      </c>
      <c r="BF292" s="5">
        <f t="shared" si="118"/>
        <v>849350.34877079108</v>
      </c>
      <c r="BG292" s="5">
        <f t="shared" si="90"/>
        <v>245302.96504290789</v>
      </c>
      <c r="BH292" s="5">
        <f t="shared" si="91"/>
        <v>1204047.3837278832</v>
      </c>
      <c r="BI292" s="150"/>
      <c r="BJ292" s="2">
        <v>287</v>
      </c>
      <c r="BK292" s="118">
        <v>53571</v>
      </c>
      <c r="BL292" s="5">
        <f t="shared" si="119"/>
        <v>243651.7154479725</v>
      </c>
      <c r="BM292" s="5">
        <f t="shared" si="120"/>
        <v>4093.0576803371496</v>
      </c>
      <c r="BN292" s="5">
        <f t="shared" si="92"/>
        <v>2620.9952328389827</v>
      </c>
      <c r="BO292" s="35">
        <f t="shared" si="93"/>
        <v>0.12908566121211568</v>
      </c>
      <c r="BP292" s="5">
        <f t="shared" si="94"/>
        <v>1472.0624474981671</v>
      </c>
      <c r="BQ292" s="35">
        <f t="shared" si="95"/>
        <v>7.2499999999999995E-2</v>
      </c>
      <c r="BR292" s="5">
        <f t="shared" si="121"/>
        <v>358969.27978486673</v>
      </c>
      <c r="BS292" s="5">
        <f t="shared" si="122"/>
        <v>815738.27447189565</v>
      </c>
      <c r="BT292" s="5">
        <f t="shared" si="96"/>
        <v>241030.72021513351</v>
      </c>
      <c r="BU292" s="5">
        <f t="shared" si="97"/>
        <v>1174707.5542567624</v>
      </c>
      <c r="BV292" s="150"/>
      <c r="BW292" s="2">
        <v>287</v>
      </c>
      <c r="BX292" s="118">
        <v>53571</v>
      </c>
      <c r="BY292" s="5">
        <f t="shared" si="123"/>
        <v>239344.11197254815</v>
      </c>
      <c r="BZ292" s="5">
        <f t="shared" si="124"/>
        <v>3991.8149710750954</v>
      </c>
      <c r="CA292" s="5">
        <f t="shared" si="98"/>
        <v>2595.6409845685644</v>
      </c>
      <c r="CB292" s="35">
        <f t="shared" si="99"/>
        <v>0.13013769822085824</v>
      </c>
      <c r="CC292" s="5">
        <f t="shared" si="100"/>
        <v>1396.173986506531</v>
      </c>
      <c r="CD292" s="35">
        <f t="shared" si="101"/>
        <v>7.0000000000000007E-2</v>
      </c>
      <c r="CE292" s="5">
        <f t="shared" si="125"/>
        <v>363251.52901202027</v>
      </c>
      <c r="CF292" s="5">
        <f t="shared" si="126"/>
        <v>782399.36768653209</v>
      </c>
      <c r="CG292" s="5">
        <f t="shared" si="102"/>
        <v>236748.47098797958</v>
      </c>
      <c r="CH292" s="5">
        <f t="shared" si="103"/>
        <v>1145650.8966985524</v>
      </c>
    </row>
    <row r="293" spans="9:86" ht="14.25" customHeight="1">
      <c r="I293" s="150"/>
      <c r="J293" s="2">
        <v>288</v>
      </c>
      <c r="K293" s="118">
        <v>53601</v>
      </c>
      <c r="L293" s="5">
        <f t="shared" si="104"/>
        <v>258041.20572370055</v>
      </c>
      <c r="M293" s="5">
        <f t="shared" si="67"/>
        <v>4507.5996243055524</v>
      </c>
      <c r="N293" s="5">
        <f t="shared" si="68"/>
        <v>2733.5663349551114</v>
      </c>
      <c r="O293" s="35">
        <f t="shared" si="69"/>
        <v>0.12712231725728781</v>
      </c>
      <c r="P293" s="5">
        <f t="shared" si="70"/>
        <v>1774.0332893504412</v>
      </c>
      <c r="Q293" s="35">
        <f t="shared" si="71"/>
        <v>8.2500000000000004E-2</v>
      </c>
      <c r="R293" s="5">
        <f t="shared" si="105"/>
        <v>344692.36061125365</v>
      </c>
      <c r="S293" s="5">
        <f t="shared" si="106"/>
        <v>953496.33118874626</v>
      </c>
      <c r="T293" s="5">
        <f t="shared" si="72"/>
        <v>255307.63938874545</v>
      </c>
      <c r="U293" s="5">
        <f t="shared" si="73"/>
        <v>1298188.6917999999</v>
      </c>
      <c r="V293" s="150"/>
      <c r="W293" s="2">
        <v>288</v>
      </c>
      <c r="X293" s="118">
        <v>53601</v>
      </c>
      <c r="Y293" s="5">
        <f t="shared" si="107"/>
        <v>253809.99187067489</v>
      </c>
      <c r="Z293" s="5">
        <f t="shared" si="108"/>
        <v>4402.5874432762648</v>
      </c>
      <c r="AA293" s="5">
        <f t="shared" si="74"/>
        <v>2710.5208308050987</v>
      </c>
      <c r="AB293" s="35">
        <f t="shared" si="75"/>
        <v>0.12815196805267798</v>
      </c>
      <c r="AC293" s="5">
        <f t="shared" si="76"/>
        <v>1692.0666124711661</v>
      </c>
      <c r="AD293" s="35">
        <f t="shared" si="77"/>
        <v>0.08</v>
      </c>
      <c r="AE293" s="5">
        <f t="shared" si="109"/>
        <v>348900.52896012994</v>
      </c>
      <c r="AF293" s="5">
        <f t="shared" si="110"/>
        <v>919044.65470343514</v>
      </c>
      <c r="AG293" s="5">
        <f t="shared" si="78"/>
        <v>251099.47103986979</v>
      </c>
      <c r="AH293" s="5">
        <f t="shared" si="79"/>
        <v>1267945.1836635652</v>
      </c>
      <c r="AI293" s="150"/>
      <c r="AJ293" s="2">
        <v>288</v>
      </c>
      <c r="AK293" s="118">
        <v>53601</v>
      </c>
      <c r="AL293" s="5">
        <f t="shared" si="111"/>
        <v>249563.32757383096</v>
      </c>
      <c r="AM293" s="5">
        <f t="shared" si="112"/>
        <v>4298.4734733542682</v>
      </c>
      <c r="AN293" s="5">
        <f t="shared" si="80"/>
        <v>2686.7103161066098</v>
      </c>
      <c r="AO293" s="35">
        <f t="shared" si="81"/>
        <v>0.12918774607916406</v>
      </c>
      <c r="AP293" s="5">
        <f t="shared" si="82"/>
        <v>1611.7631572476582</v>
      </c>
      <c r="AQ293" s="35">
        <f t="shared" si="83"/>
        <v>7.7499999999999999E-2</v>
      </c>
      <c r="AR293" s="5">
        <f t="shared" si="113"/>
        <v>353123.38274227572</v>
      </c>
      <c r="AS293" s="5">
        <f t="shared" si="114"/>
        <v>884836.97758375411</v>
      </c>
      <c r="AT293" s="5">
        <f t="shared" si="84"/>
        <v>246876.61725772434</v>
      </c>
      <c r="AU293" s="5">
        <f t="shared" si="85"/>
        <v>1237960.3603260298</v>
      </c>
      <c r="AV293" s="150"/>
      <c r="AW293" s="2">
        <v>288</v>
      </c>
      <c r="AX293" s="118">
        <v>53601</v>
      </c>
      <c r="AY293" s="5">
        <f t="shared" si="115"/>
        <v>245302.96504290789</v>
      </c>
      <c r="AZ293" s="5">
        <f t="shared" si="116"/>
        <v>4195.2870513166654</v>
      </c>
      <c r="BA293" s="5">
        <f t="shared" si="86"/>
        <v>2662.1435197984911</v>
      </c>
      <c r="BB293" s="35">
        <f t="shared" si="87"/>
        <v>0.13022966205073799</v>
      </c>
      <c r="BC293" s="5">
        <f t="shared" si="88"/>
        <v>1533.1435315181741</v>
      </c>
      <c r="BD293" s="35">
        <f t="shared" si="89"/>
        <v>7.4999999999999997E-2</v>
      </c>
      <c r="BE293" s="5">
        <f t="shared" si="117"/>
        <v>357359.17847689067</v>
      </c>
      <c r="BF293" s="5">
        <f t="shared" si="118"/>
        <v>850883.49230230926</v>
      </c>
      <c r="BG293" s="5">
        <f t="shared" si="90"/>
        <v>242640.82152310939</v>
      </c>
      <c r="BH293" s="5">
        <f t="shared" si="91"/>
        <v>1208242.6707791998</v>
      </c>
      <c r="BI293" s="150"/>
      <c r="BJ293" s="2">
        <v>288</v>
      </c>
      <c r="BK293" s="118">
        <v>53601</v>
      </c>
      <c r="BL293" s="5">
        <f t="shared" si="119"/>
        <v>241030.72021513351</v>
      </c>
      <c r="BM293" s="5">
        <f t="shared" si="120"/>
        <v>4093.0576803371496</v>
      </c>
      <c r="BN293" s="5">
        <f t="shared" si="92"/>
        <v>2636.830412370718</v>
      </c>
      <c r="BO293" s="35">
        <f t="shared" si="93"/>
        <v>0.13127772642510621</v>
      </c>
      <c r="BP293" s="5">
        <f t="shared" si="94"/>
        <v>1456.2272679664316</v>
      </c>
      <c r="BQ293" s="35">
        <f t="shared" si="95"/>
        <v>7.2499999999999995E-2</v>
      </c>
      <c r="BR293" s="5">
        <f t="shared" si="121"/>
        <v>361606.11019723746</v>
      </c>
      <c r="BS293" s="5">
        <f t="shared" si="122"/>
        <v>817194.50173986214</v>
      </c>
      <c r="BT293" s="5">
        <f t="shared" si="96"/>
        <v>238393.8898027628</v>
      </c>
      <c r="BU293" s="5">
        <f t="shared" si="97"/>
        <v>1178800.6119370996</v>
      </c>
      <c r="BV293" s="150"/>
      <c r="BW293" s="2">
        <v>288</v>
      </c>
      <c r="BX293" s="118">
        <v>53601</v>
      </c>
      <c r="BY293" s="5">
        <f t="shared" si="123"/>
        <v>236748.47098797958</v>
      </c>
      <c r="BZ293" s="5">
        <f t="shared" si="124"/>
        <v>3991.8149710750954</v>
      </c>
      <c r="CA293" s="5">
        <f t="shared" si="98"/>
        <v>2610.7822236452143</v>
      </c>
      <c r="CB293" s="35">
        <f t="shared" si="99"/>
        <v>0.13233194940183268</v>
      </c>
      <c r="CC293" s="5">
        <f t="shared" si="100"/>
        <v>1381.0327474298811</v>
      </c>
      <c r="CD293" s="35">
        <f t="shared" si="101"/>
        <v>7.0000000000000007E-2</v>
      </c>
      <c r="CE293" s="5">
        <f t="shared" si="125"/>
        <v>365862.31123566546</v>
      </c>
      <c r="CF293" s="5">
        <f t="shared" si="126"/>
        <v>783780.400433962</v>
      </c>
      <c r="CG293" s="5">
        <f t="shared" si="102"/>
        <v>234137.68876433437</v>
      </c>
      <c r="CH293" s="5">
        <f t="shared" si="103"/>
        <v>1149642.7116696276</v>
      </c>
    </row>
    <row r="294" spans="9:86" ht="14.25" customHeight="1">
      <c r="I294" s="150"/>
      <c r="J294" s="2">
        <v>289</v>
      </c>
      <c r="K294" s="118">
        <v>53632</v>
      </c>
      <c r="L294" s="5">
        <f t="shared" si="104"/>
        <v>255307.63938874545</v>
      </c>
      <c r="M294" s="5">
        <f t="shared" si="67"/>
        <v>4507.5996243055524</v>
      </c>
      <c r="N294" s="5">
        <f t="shared" si="68"/>
        <v>2752.3596035079272</v>
      </c>
      <c r="O294" s="35">
        <f t="shared" si="69"/>
        <v>0.12936673309569244</v>
      </c>
      <c r="P294" s="5">
        <f t="shared" si="70"/>
        <v>1755.240020797625</v>
      </c>
      <c r="Q294" s="35">
        <f t="shared" si="71"/>
        <v>8.2500000000000004E-2</v>
      </c>
      <c r="R294" s="5">
        <f t="shared" si="105"/>
        <v>347444.72021476156</v>
      </c>
      <c r="S294" s="5">
        <f t="shared" si="106"/>
        <v>955251.57120954385</v>
      </c>
      <c r="T294" s="5">
        <f t="shared" si="72"/>
        <v>252555.27978523751</v>
      </c>
      <c r="U294" s="5">
        <f t="shared" si="73"/>
        <v>1302696.2914243054</v>
      </c>
      <c r="V294" s="150"/>
      <c r="W294" s="2">
        <v>289</v>
      </c>
      <c r="X294" s="118">
        <v>53632</v>
      </c>
      <c r="Y294" s="5">
        <f t="shared" si="107"/>
        <v>251099.47103986979</v>
      </c>
      <c r="Z294" s="5">
        <f t="shared" si="108"/>
        <v>4402.5874432762648</v>
      </c>
      <c r="AA294" s="5">
        <f t="shared" si="74"/>
        <v>2728.5909696771328</v>
      </c>
      <c r="AB294" s="35">
        <f t="shared" si="75"/>
        <v>0.13039888734344096</v>
      </c>
      <c r="AC294" s="5">
        <f t="shared" si="76"/>
        <v>1673.9964735991321</v>
      </c>
      <c r="AD294" s="35">
        <f t="shared" si="77"/>
        <v>0.08</v>
      </c>
      <c r="AE294" s="5">
        <f t="shared" si="109"/>
        <v>351629.11992980709</v>
      </c>
      <c r="AF294" s="5">
        <f t="shared" si="110"/>
        <v>920718.65117703425</v>
      </c>
      <c r="AG294" s="5">
        <f t="shared" si="78"/>
        <v>248370.88007019265</v>
      </c>
      <c r="AH294" s="5">
        <f t="shared" si="79"/>
        <v>1272347.7711068413</v>
      </c>
      <c r="AI294" s="150"/>
      <c r="AJ294" s="2">
        <v>289</v>
      </c>
      <c r="AK294" s="118">
        <v>53632</v>
      </c>
      <c r="AL294" s="5">
        <f t="shared" si="111"/>
        <v>246876.61725772434</v>
      </c>
      <c r="AM294" s="5">
        <f t="shared" si="112"/>
        <v>4298.4734733542682</v>
      </c>
      <c r="AN294" s="5">
        <f t="shared" si="80"/>
        <v>2704.0619868981321</v>
      </c>
      <c r="AO294" s="35">
        <f t="shared" si="81"/>
        <v>0.1314370887093898</v>
      </c>
      <c r="AP294" s="5">
        <f t="shared" si="82"/>
        <v>1594.4114864561363</v>
      </c>
      <c r="AQ294" s="35">
        <f t="shared" si="83"/>
        <v>7.7499999999999999E-2</v>
      </c>
      <c r="AR294" s="5">
        <f t="shared" si="113"/>
        <v>355827.44472917385</v>
      </c>
      <c r="AS294" s="5">
        <f t="shared" si="114"/>
        <v>886431.38907021028</v>
      </c>
      <c r="AT294" s="5">
        <f t="shared" si="84"/>
        <v>244172.55527082621</v>
      </c>
      <c r="AU294" s="5">
        <f t="shared" si="85"/>
        <v>1242258.8337993841</v>
      </c>
      <c r="AV294" s="150"/>
      <c r="AW294" s="2">
        <v>289</v>
      </c>
      <c r="AX294" s="118">
        <v>53632</v>
      </c>
      <c r="AY294" s="5">
        <f t="shared" si="115"/>
        <v>242640.82152310939</v>
      </c>
      <c r="AZ294" s="5">
        <f t="shared" si="116"/>
        <v>4195.2870513166654</v>
      </c>
      <c r="BA294" s="5">
        <f t="shared" si="86"/>
        <v>2678.781916797232</v>
      </c>
      <c r="BB294" s="35">
        <f t="shared" si="87"/>
        <v>0.13248134753164451</v>
      </c>
      <c r="BC294" s="5">
        <f t="shared" si="88"/>
        <v>1516.5051345194336</v>
      </c>
      <c r="BD294" s="35">
        <f t="shared" si="89"/>
        <v>7.4999999999999997E-2</v>
      </c>
      <c r="BE294" s="5">
        <f t="shared" si="117"/>
        <v>360037.96039368788</v>
      </c>
      <c r="BF294" s="5">
        <f t="shared" si="118"/>
        <v>852399.99743682868</v>
      </c>
      <c r="BG294" s="5">
        <f t="shared" si="90"/>
        <v>239962.03960631217</v>
      </c>
      <c r="BH294" s="5">
        <f t="shared" si="91"/>
        <v>1212437.9578305166</v>
      </c>
      <c r="BI294" s="150"/>
      <c r="BJ294" s="2">
        <v>289</v>
      </c>
      <c r="BK294" s="118">
        <v>53632</v>
      </c>
      <c r="BL294" s="5">
        <f t="shared" si="119"/>
        <v>238393.8898027628</v>
      </c>
      <c r="BM294" s="5">
        <f t="shared" si="120"/>
        <v>4093.0576803371496</v>
      </c>
      <c r="BN294" s="5">
        <f t="shared" si="92"/>
        <v>2652.7612627787912</v>
      </c>
      <c r="BO294" s="35">
        <f t="shared" si="93"/>
        <v>0.13353167390188947</v>
      </c>
      <c r="BP294" s="5">
        <f t="shared" si="94"/>
        <v>1440.2964175583586</v>
      </c>
      <c r="BQ294" s="35">
        <f t="shared" si="95"/>
        <v>7.2499999999999995E-2</v>
      </c>
      <c r="BR294" s="5">
        <f t="shared" si="121"/>
        <v>364258.87146001623</v>
      </c>
      <c r="BS294" s="5">
        <f t="shared" si="122"/>
        <v>818634.79815742048</v>
      </c>
      <c r="BT294" s="5">
        <f t="shared" si="96"/>
        <v>235741.128539984</v>
      </c>
      <c r="BU294" s="5">
        <f t="shared" si="97"/>
        <v>1182893.6696174368</v>
      </c>
      <c r="BV294" s="150"/>
      <c r="BW294" s="2">
        <v>289</v>
      </c>
      <c r="BX294" s="118">
        <v>53632</v>
      </c>
      <c r="BY294" s="5">
        <f t="shared" si="123"/>
        <v>234137.68876433437</v>
      </c>
      <c r="BZ294" s="5">
        <f t="shared" si="124"/>
        <v>3991.8149710750954</v>
      </c>
      <c r="CA294" s="5">
        <f t="shared" si="98"/>
        <v>2626.0117866164783</v>
      </c>
      <c r="CB294" s="35">
        <f t="shared" si="99"/>
        <v>0.1345880776636329</v>
      </c>
      <c r="CC294" s="5">
        <f t="shared" si="100"/>
        <v>1365.8031844586171</v>
      </c>
      <c r="CD294" s="35">
        <f t="shared" si="101"/>
        <v>7.0000000000000007E-2</v>
      </c>
      <c r="CE294" s="5">
        <f t="shared" si="125"/>
        <v>368488.32302228193</v>
      </c>
      <c r="CF294" s="5">
        <f t="shared" si="126"/>
        <v>785146.20361842064</v>
      </c>
      <c r="CG294" s="5">
        <f t="shared" si="102"/>
        <v>231511.6769777179</v>
      </c>
      <c r="CH294" s="5">
        <f t="shared" si="103"/>
        <v>1153634.5266407025</v>
      </c>
    </row>
    <row r="295" spans="9:86" ht="14.25" customHeight="1">
      <c r="I295" s="150"/>
      <c r="J295" s="2">
        <v>290</v>
      </c>
      <c r="K295" s="118">
        <v>53662</v>
      </c>
      <c r="L295" s="5">
        <f t="shared" si="104"/>
        <v>252555.27978523751</v>
      </c>
      <c r="M295" s="5">
        <f t="shared" si="67"/>
        <v>4507.5996243055524</v>
      </c>
      <c r="N295" s="5">
        <f t="shared" si="68"/>
        <v>2771.2820757820446</v>
      </c>
      <c r="O295" s="35">
        <f t="shared" si="69"/>
        <v>0.13167566695760044</v>
      </c>
      <c r="P295" s="5">
        <f t="shared" si="70"/>
        <v>1736.3175485235079</v>
      </c>
      <c r="Q295" s="35">
        <f t="shared" si="71"/>
        <v>8.2500000000000004E-2</v>
      </c>
      <c r="R295" s="5">
        <f t="shared" si="105"/>
        <v>350216.00229054363</v>
      </c>
      <c r="S295" s="5">
        <f t="shared" si="106"/>
        <v>956987.88875806739</v>
      </c>
      <c r="T295" s="5">
        <f t="shared" si="72"/>
        <v>249783.99770945546</v>
      </c>
      <c r="U295" s="5">
        <f t="shared" si="73"/>
        <v>1307203.8910486111</v>
      </c>
      <c r="V295" s="150"/>
      <c r="W295" s="2">
        <v>290</v>
      </c>
      <c r="X295" s="118">
        <v>53662</v>
      </c>
      <c r="Y295" s="5">
        <f t="shared" si="107"/>
        <v>248370.88007019265</v>
      </c>
      <c r="Z295" s="5">
        <f t="shared" si="108"/>
        <v>4402.5874432762648</v>
      </c>
      <c r="AA295" s="5">
        <f t="shared" si="74"/>
        <v>2746.7815761416468</v>
      </c>
      <c r="AB295" s="35">
        <f t="shared" si="75"/>
        <v>0.13271031976206096</v>
      </c>
      <c r="AC295" s="5">
        <f t="shared" si="76"/>
        <v>1655.8058671346178</v>
      </c>
      <c r="AD295" s="35">
        <f t="shared" si="77"/>
        <v>0.08</v>
      </c>
      <c r="AE295" s="5">
        <f t="shared" si="109"/>
        <v>354375.90150594874</v>
      </c>
      <c r="AF295" s="5">
        <f t="shared" si="110"/>
        <v>922374.45704416884</v>
      </c>
      <c r="AG295" s="5">
        <f t="shared" si="78"/>
        <v>245624.098494051</v>
      </c>
      <c r="AH295" s="5">
        <f t="shared" si="79"/>
        <v>1276750.3585501176</v>
      </c>
      <c r="AI295" s="150"/>
      <c r="AJ295" s="2">
        <v>290</v>
      </c>
      <c r="AK295" s="118">
        <v>53662</v>
      </c>
      <c r="AL295" s="5">
        <f t="shared" si="111"/>
        <v>244172.55527082621</v>
      </c>
      <c r="AM295" s="5">
        <f t="shared" si="112"/>
        <v>4298.4734733542682</v>
      </c>
      <c r="AN295" s="5">
        <f t="shared" si="80"/>
        <v>2721.5257205635153</v>
      </c>
      <c r="AO295" s="35">
        <f t="shared" si="81"/>
        <v>0.13375093941470581</v>
      </c>
      <c r="AP295" s="5">
        <f t="shared" si="82"/>
        <v>1576.9477527907527</v>
      </c>
      <c r="AQ295" s="35">
        <f t="shared" si="83"/>
        <v>7.7499999999999999E-2</v>
      </c>
      <c r="AR295" s="5">
        <f t="shared" si="113"/>
        <v>358548.97044973739</v>
      </c>
      <c r="AS295" s="5">
        <f t="shared" si="114"/>
        <v>888008.33682300104</v>
      </c>
      <c r="AT295" s="5">
        <f t="shared" si="84"/>
        <v>241451.0295502627</v>
      </c>
      <c r="AU295" s="5">
        <f t="shared" si="85"/>
        <v>1246557.3072727383</v>
      </c>
      <c r="AV295" s="150"/>
      <c r="AW295" s="2">
        <v>290</v>
      </c>
      <c r="AX295" s="118">
        <v>53662</v>
      </c>
      <c r="AY295" s="5">
        <f t="shared" si="115"/>
        <v>239962.03960631217</v>
      </c>
      <c r="AZ295" s="5">
        <f t="shared" si="116"/>
        <v>4195.2870513166654</v>
      </c>
      <c r="BA295" s="5">
        <f t="shared" si="86"/>
        <v>2695.5243037772143</v>
      </c>
      <c r="BB295" s="35">
        <f t="shared" si="87"/>
        <v>0.13479753588690413</v>
      </c>
      <c r="BC295" s="5">
        <f t="shared" si="88"/>
        <v>1499.7627475394509</v>
      </c>
      <c r="BD295" s="35">
        <f t="shared" si="89"/>
        <v>7.4999999999999997E-2</v>
      </c>
      <c r="BE295" s="5">
        <f t="shared" si="117"/>
        <v>362733.48469746509</v>
      </c>
      <c r="BF295" s="5">
        <f t="shared" si="118"/>
        <v>853899.76018436812</v>
      </c>
      <c r="BG295" s="5">
        <f t="shared" si="90"/>
        <v>237266.51530253497</v>
      </c>
      <c r="BH295" s="5">
        <f t="shared" si="91"/>
        <v>1216633.2448818332</v>
      </c>
      <c r="BI295" s="150"/>
      <c r="BJ295" s="2">
        <v>290</v>
      </c>
      <c r="BK295" s="118">
        <v>53662</v>
      </c>
      <c r="BL295" s="5">
        <f t="shared" si="119"/>
        <v>235741.128539984</v>
      </c>
      <c r="BM295" s="5">
        <f t="shared" si="120"/>
        <v>4093.0576803371496</v>
      </c>
      <c r="BN295" s="5">
        <f t="shared" si="92"/>
        <v>2668.7883620747461</v>
      </c>
      <c r="BO295" s="35">
        <f t="shared" si="93"/>
        <v>0.13585011891323462</v>
      </c>
      <c r="BP295" s="5">
        <f t="shared" si="94"/>
        <v>1424.2693182624032</v>
      </c>
      <c r="BQ295" s="35">
        <f t="shared" si="95"/>
        <v>7.2499999999999995E-2</v>
      </c>
      <c r="BR295" s="5">
        <f t="shared" si="121"/>
        <v>366927.65982209099</v>
      </c>
      <c r="BS295" s="5">
        <f t="shared" si="122"/>
        <v>820059.06747568282</v>
      </c>
      <c r="BT295" s="5">
        <f t="shared" si="96"/>
        <v>233072.34017790924</v>
      </c>
      <c r="BU295" s="5">
        <f t="shared" si="97"/>
        <v>1186986.7272977738</v>
      </c>
      <c r="BV295" s="150"/>
      <c r="BW295" s="2">
        <v>290</v>
      </c>
      <c r="BX295" s="118">
        <v>53662</v>
      </c>
      <c r="BY295" s="5">
        <f t="shared" si="123"/>
        <v>231511.6769777179</v>
      </c>
      <c r="BZ295" s="5">
        <f t="shared" si="124"/>
        <v>3991.8149710750954</v>
      </c>
      <c r="CA295" s="5">
        <f t="shared" si="98"/>
        <v>2641.3301887050743</v>
      </c>
      <c r="CB295" s="35">
        <f t="shared" si="99"/>
        <v>0.13690869798982755</v>
      </c>
      <c r="CC295" s="5">
        <f t="shared" si="100"/>
        <v>1350.4847823700211</v>
      </c>
      <c r="CD295" s="35">
        <f t="shared" si="101"/>
        <v>7.0000000000000007E-2</v>
      </c>
      <c r="CE295" s="5">
        <f t="shared" si="125"/>
        <v>371129.65321098699</v>
      </c>
      <c r="CF295" s="5">
        <f t="shared" si="126"/>
        <v>786496.68840079068</v>
      </c>
      <c r="CG295" s="5">
        <f t="shared" si="102"/>
        <v>228870.34678901284</v>
      </c>
      <c r="CH295" s="5">
        <f t="shared" si="103"/>
        <v>1157626.3416117777</v>
      </c>
    </row>
    <row r="296" spans="9:86" ht="14.25" customHeight="1">
      <c r="I296" s="150"/>
      <c r="J296" s="2">
        <v>291</v>
      </c>
      <c r="K296" s="118">
        <v>53693</v>
      </c>
      <c r="L296" s="5">
        <f t="shared" si="104"/>
        <v>249783.99770945546</v>
      </c>
      <c r="M296" s="5">
        <f t="shared" si="67"/>
        <v>4507.5996243055524</v>
      </c>
      <c r="N296" s="5">
        <f t="shared" si="68"/>
        <v>2790.3346400530463</v>
      </c>
      <c r="O296" s="35">
        <f t="shared" si="69"/>
        <v>0.13405188477920271</v>
      </c>
      <c r="P296" s="5">
        <f t="shared" si="70"/>
        <v>1717.2649842525063</v>
      </c>
      <c r="Q296" s="35">
        <f t="shared" si="71"/>
        <v>8.2500000000000004E-2</v>
      </c>
      <c r="R296" s="5">
        <f t="shared" si="105"/>
        <v>353006.33693059668</v>
      </c>
      <c r="S296" s="5">
        <f t="shared" si="106"/>
        <v>958705.1537423199</v>
      </c>
      <c r="T296" s="5">
        <f t="shared" si="72"/>
        <v>246993.66306940242</v>
      </c>
      <c r="U296" s="5">
        <f t="shared" si="73"/>
        <v>1311711.4906729166</v>
      </c>
      <c r="V296" s="150"/>
      <c r="W296" s="2">
        <v>291</v>
      </c>
      <c r="X296" s="118">
        <v>53693</v>
      </c>
      <c r="Y296" s="5">
        <f t="shared" si="107"/>
        <v>245624.098494051</v>
      </c>
      <c r="Z296" s="5">
        <f t="shared" si="108"/>
        <v>4402.5874432762648</v>
      </c>
      <c r="AA296" s="5">
        <f t="shared" si="74"/>
        <v>2765.0934533159248</v>
      </c>
      <c r="AB296" s="35">
        <f t="shared" si="75"/>
        <v>0.13508903093478322</v>
      </c>
      <c r="AC296" s="5">
        <f t="shared" si="76"/>
        <v>1637.4939899603401</v>
      </c>
      <c r="AD296" s="35">
        <f t="shared" si="77"/>
        <v>0.08</v>
      </c>
      <c r="AE296" s="5">
        <f t="shared" si="109"/>
        <v>357140.99495926464</v>
      </c>
      <c r="AF296" s="5">
        <f t="shared" si="110"/>
        <v>924011.95103412913</v>
      </c>
      <c r="AG296" s="5">
        <f t="shared" si="78"/>
        <v>242859.00504073506</v>
      </c>
      <c r="AH296" s="5">
        <f t="shared" si="79"/>
        <v>1281152.9459933937</v>
      </c>
      <c r="AI296" s="150"/>
      <c r="AJ296" s="2">
        <v>291</v>
      </c>
      <c r="AK296" s="118">
        <v>53693</v>
      </c>
      <c r="AL296" s="5">
        <f t="shared" si="111"/>
        <v>241451.0295502627</v>
      </c>
      <c r="AM296" s="5">
        <f t="shared" si="112"/>
        <v>4298.4734733542682</v>
      </c>
      <c r="AN296" s="5">
        <f t="shared" si="80"/>
        <v>2739.102240842155</v>
      </c>
      <c r="AO296" s="35">
        <f t="shared" si="81"/>
        <v>0.13613206351337381</v>
      </c>
      <c r="AP296" s="5">
        <f t="shared" si="82"/>
        <v>1559.3712325121132</v>
      </c>
      <c r="AQ296" s="35">
        <f t="shared" si="83"/>
        <v>7.7499999999999999E-2</v>
      </c>
      <c r="AR296" s="5">
        <f t="shared" si="113"/>
        <v>361288.07269057952</v>
      </c>
      <c r="AS296" s="5">
        <f t="shared" si="114"/>
        <v>889567.7080555131</v>
      </c>
      <c r="AT296" s="5">
        <f t="shared" si="84"/>
        <v>238711.92730942054</v>
      </c>
      <c r="AU296" s="5">
        <f t="shared" si="85"/>
        <v>1250855.7807460926</v>
      </c>
      <c r="AV296" s="150"/>
      <c r="AW296" s="2">
        <v>291</v>
      </c>
      <c r="AX296" s="118">
        <v>53693</v>
      </c>
      <c r="AY296" s="5">
        <f t="shared" si="115"/>
        <v>237266.51530253497</v>
      </c>
      <c r="AZ296" s="5">
        <f t="shared" si="116"/>
        <v>4195.2870513166654</v>
      </c>
      <c r="BA296" s="5">
        <f t="shared" si="86"/>
        <v>2712.3713306758218</v>
      </c>
      <c r="BB296" s="35">
        <f t="shared" si="87"/>
        <v>0.13718099212865253</v>
      </c>
      <c r="BC296" s="5">
        <f t="shared" si="88"/>
        <v>1482.9157206408433</v>
      </c>
      <c r="BD296" s="35">
        <f t="shared" si="89"/>
        <v>7.4999999999999983E-2</v>
      </c>
      <c r="BE296" s="5">
        <f t="shared" si="117"/>
        <v>365445.85602814093</v>
      </c>
      <c r="BF296" s="5">
        <f t="shared" si="118"/>
        <v>855382.67590500892</v>
      </c>
      <c r="BG296" s="5">
        <f t="shared" si="90"/>
        <v>234554.14397185916</v>
      </c>
      <c r="BH296" s="5">
        <f t="shared" si="91"/>
        <v>1220828.5319331498</v>
      </c>
      <c r="BI296" s="150"/>
      <c r="BJ296" s="2">
        <v>291</v>
      </c>
      <c r="BK296" s="118">
        <v>53693</v>
      </c>
      <c r="BL296" s="5">
        <f t="shared" si="119"/>
        <v>233072.34017790924</v>
      </c>
      <c r="BM296" s="5">
        <f t="shared" si="120"/>
        <v>4093.0576803371496</v>
      </c>
      <c r="BN296" s="5">
        <f t="shared" si="92"/>
        <v>2684.9122917622813</v>
      </c>
      <c r="BO296" s="35">
        <f t="shared" si="93"/>
        <v>0.13823582616690572</v>
      </c>
      <c r="BP296" s="5">
        <f t="shared" si="94"/>
        <v>1408.1453885748683</v>
      </c>
      <c r="BQ296" s="35">
        <f t="shared" si="95"/>
        <v>7.2499999999999995E-2</v>
      </c>
      <c r="BR296" s="5">
        <f t="shared" si="121"/>
        <v>369612.5721138533</v>
      </c>
      <c r="BS296" s="5">
        <f t="shared" si="122"/>
        <v>821467.21286425774</v>
      </c>
      <c r="BT296" s="5">
        <f t="shared" si="96"/>
        <v>230387.42788614696</v>
      </c>
      <c r="BU296" s="5">
        <f t="shared" si="97"/>
        <v>1191079.784978111</v>
      </c>
      <c r="BV296" s="150"/>
      <c r="BW296" s="2">
        <v>291</v>
      </c>
      <c r="BX296" s="118">
        <v>53693</v>
      </c>
      <c r="BY296" s="5">
        <f t="shared" si="123"/>
        <v>228870.34678901284</v>
      </c>
      <c r="BZ296" s="5">
        <f t="shared" si="124"/>
        <v>3991.8149710750954</v>
      </c>
      <c r="CA296" s="5">
        <f t="shared" si="98"/>
        <v>2656.7379481391872</v>
      </c>
      <c r="CB296" s="35">
        <f t="shared" si="99"/>
        <v>0.13929657478546154</v>
      </c>
      <c r="CC296" s="5">
        <f t="shared" si="100"/>
        <v>1335.0770229359082</v>
      </c>
      <c r="CD296" s="35">
        <f t="shared" si="101"/>
        <v>7.0000000000000007E-2</v>
      </c>
      <c r="CE296" s="5">
        <f t="shared" si="125"/>
        <v>373786.39115912619</v>
      </c>
      <c r="CF296" s="5">
        <f t="shared" si="126"/>
        <v>787831.76542372664</v>
      </c>
      <c r="CG296" s="5">
        <f t="shared" si="102"/>
        <v>226213.60884087364</v>
      </c>
      <c r="CH296" s="5">
        <f t="shared" si="103"/>
        <v>1161618.1565828528</v>
      </c>
    </row>
    <row r="297" spans="9:86" ht="14.25" customHeight="1">
      <c r="I297" s="150"/>
      <c r="J297" s="2">
        <v>292</v>
      </c>
      <c r="K297" s="118">
        <v>53724</v>
      </c>
      <c r="L297" s="5">
        <f t="shared" si="104"/>
        <v>246993.66306940242</v>
      </c>
      <c r="M297" s="5">
        <f t="shared" si="67"/>
        <v>4507.5996243055524</v>
      </c>
      <c r="N297" s="5">
        <f t="shared" si="68"/>
        <v>2809.5181907034107</v>
      </c>
      <c r="O297" s="35">
        <f t="shared" si="69"/>
        <v>0.1364983128290527</v>
      </c>
      <c r="P297" s="5">
        <f t="shared" si="70"/>
        <v>1698.0814336021417</v>
      </c>
      <c r="Q297" s="35">
        <f t="shared" si="71"/>
        <v>8.2500000000000004E-2</v>
      </c>
      <c r="R297" s="5">
        <f t="shared" si="105"/>
        <v>355815.85512130009</v>
      </c>
      <c r="S297" s="5">
        <f t="shared" si="106"/>
        <v>960403.23517592205</v>
      </c>
      <c r="T297" s="5">
        <f t="shared" si="72"/>
        <v>244184.14487869901</v>
      </c>
      <c r="U297" s="5">
        <f t="shared" si="73"/>
        <v>1316219.0902972221</v>
      </c>
      <c r="V297" s="150"/>
      <c r="W297" s="2">
        <v>292</v>
      </c>
      <c r="X297" s="118">
        <v>53724</v>
      </c>
      <c r="Y297" s="5">
        <f t="shared" si="107"/>
        <v>242859.00504073506</v>
      </c>
      <c r="Z297" s="5">
        <f t="shared" si="108"/>
        <v>4402.5874432762648</v>
      </c>
      <c r="AA297" s="5">
        <f t="shared" si="74"/>
        <v>2783.5274096713642</v>
      </c>
      <c r="AB297" s="35">
        <f t="shared" si="75"/>
        <v>0.13753794680355277</v>
      </c>
      <c r="AC297" s="5">
        <f t="shared" si="76"/>
        <v>1619.0600336049006</v>
      </c>
      <c r="AD297" s="35">
        <f t="shared" si="77"/>
        <v>0.08</v>
      </c>
      <c r="AE297" s="5">
        <f t="shared" si="109"/>
        <v>359924.52236893598</v>
      </c>
      <c r="AF297" s="5">
        <f t="shared" si="110"/>
        <v>925631.01106773398</v>
      </c>
      <c r="AG297" s="5">
        <f t="shared" si="78"/>
        <v>240075.4776310637</v>
      </c>
      <c r="AH297" s="5">
        <f t="shared" si="79"/>
        <v>1285555.53343667</v>
      </c>
      <c r="AI297" s="150"/>
      <c r="AJ297" s="2">
        <v>292</v>
      </c>
      <c r="AK297" s="118">
        <v>53724</v>
      </c>
      <c r="AL297" s="5">
        <f t="shared" si="111"/>
        <v>238711.92730942054</v>
      </c>
      <c r="AM297" s="5">
        <f t="shared" si="112"/>
        <v>4298.4734733542682</v>
      </c>
      <c r="AN297" s="5">
        <f t="shared" si="80"/>
        <v>2756.7922761475938</v>
      </c>
      <c r="AO297" s="35">
        <f t="shared" si="81"/>
        <v>0.13858338662269931</v>
      </c>
      <c r="AP297" s="5">
        <f t="shared" si="82"/>
        <v>1541.6811972066744</v>
      </c>
      <c r="AQ297" s="35">
        <f t="shared" si="83"/>
        <v>7.7499999999999999E-2</v>
      </c>
      <c r="AR297" s="5">
        <f t="shared" si="113"/>
        <v>364044.86496672709</v>
      </c>
      <c r="AS297" s="5">
        <f t="shared" si="114"/>
        <v>891109.38925271982</v>
      </c>
      <c r="AT297" s="5">
        <f t="shared" si="84"/>
        <v>235955.13503327293</v>
      </c>
      <c r="AU297" s="5">
        <f t="shared" si="85"/>
        <v>1255154.2542194468</v>
      </c>
      <c r="AV297" s="150"/>
      <c r="AW297" s="2">
        <v>292</v>
      </c>
      <c r="AX297" s="118">
        <v>53724</v>
      </c>
      <c r="AY297" s="5">
        <f t="shared" si="115"/>
        <v>234554.14397185916</v>
      </c>
      <c r="AZ297" s="5">
        <f t="shared" si="116"/>
        <v>4195.2870513166654</v>
      </c>
      <c r="BA297" s="5">
        <f t="shared" si="86"/>
        <v>2729.3236514925457</v>
      </c>
      <c r="BB297" s="35">
        <f t="shared" si="87"/>
        <v>0.1396346415514193</v>
      </c>
      <c r="BC297" s="5">
        <f t="shared" si="88"/>
        <v>1465.9633998241195</v>
      </c>
      <c r="BD297" s="35">
        <f t="shared" si="89"/>
        <v>7.4999999999999983E-2</v>
      </c>
      <c r="BE297" s="5">
        <f t="shared" si="117"/>
        <v>368175.17967963347</v>
      </c>
      <c r="BF297" s="5">
        <f t="shared" si="118"/>
        <v>856848.63930483302</v>
      </c>
      <c r="BG297" s="5">
        <f t="shared" si="90"/>
        <v>231824.82032036662</v>
      </c>
      <c r="BH297" s="5">
        <f t="shared" si="91"/>
        <v>1225023.8189844666</v>
      </c>
      <c r="BI297" s="150"/>
      <c r="BJ297" s="2">
        <v>292</v>
      </c>
      <c r="BK297" s="118">
        <v>53724</v>
      </c>
      <c r="BL297" s="5">
        <f t="shared" si="119"/>
        <v>230387.42788614696</v>
      </c>
      <c r="BM297" s="5">
        <f t="shared" si="120"/>
        <v>4093.0576803371496</v>
      </c>
      <c r="BN297" s="5">
        <f t="shared" si="92"/>
        <v>2701.1336368583452</v>
      </c>
      <c r="BO297" s="35">
        <f t="shared" si="93"/>
        <v>0.14069172063641563</v>
      </c>
      <c r="BP297" s="5">
        <f t="shared" si="94"/>
        <v>1391.9240434788046</v>
      </c>
      <c r="BQ297" s="35">
        <f t="shared" si="95"/>
        <v>7.2499999999999995E-2</v>
      </c>
      <c r="BR297" s="5">
        <f t="shared" si="121"/>
        <v>372313.70575071167</v>
      </c>
      <c r="BS297" s="5">
        <f t="shared" si="122"/>
        <v>822859.13690773654</v>
      </c>
      <c r="BT297" s="5">
        <f t="shared" si="96"/>
        <v>227686.29424928862</v>
      </c>
      <c r="BU297" s="5">
        <f t="shared" si="97"/>
        <v>1195172.8426584483</v>
      </c>
      <c r="BV297" s="150"/>
      <c r="BW297" s="2">
        <v>292</v>
      </c>
      <c r="BX297" s="118">
        <v>53724</v>
      </c>
      <c r="BY297" s="5">
        <f t="shared" si="123"/>
        <v>226213.60884087364</v>
      </c>
      <c r="BZ297" s="5">
        <f t="shared" si="124"/>
        <v>3991.8149710750954</v>
      </c>
      <c r="CA297" s="5">
        <f t="shared" si="98"/>
        <v>2672.2355861699989</v>
      </c>
      <c r="CB297" s="35">
        <f t="shared" si="99"/>
        <v>0.14175463270468791</v>
      </c>
      <c r="CC297" s="5">
        <f t="shared" si="100"/>
        <v>1319.5793849050963</v>
      </c>
      <c r="CD297" s="35">
        <f t="shared" si="101"/>
        <v>7.0000000000000007E-2</v>
      </c>
      <c r="CE297" s="5">
        <f t="shared" si="125"/>
        <v>376458.62674529618</v>
      </c>
      <c r="CF297" s="5">
        <f t="shared" si="126"/>
        <v>789151.34480863169</v>
      </c>
      <c r="CG297" s="5">
        <f t="shared" si="102"/>
        <v>223541.37325470365</v>
      </c>
      <c r="CH297" s="5">
        <f t="shared" si="103"/>
        <v>1165609.9715539278</v>
      </c>
    </row>
    <row r="298" spans="9:86" ht="14.25" customHeight="1">
      <c r="I298" s="150"/>
      <c r="J298" s="2">
        <v>293</v>
      </c>
      <c r="K298" s="118">
        <v>53752</v>
      </c>
      <c r="L298" s="5">
        <f t="shared" si="104"/>
        <v>244184.14487869901</v>
      </c>
      <c r="M298" s="5">
        <f t="shared" si="67"/>
        <v>4507.5996243055524</v>
      </c>
      <c r="N298" s="5">
        <f t="shared" si="68"/>
        <v>2828.8336282644968</v>
      </c>
      <c r="O298" s="35">
        <f t="shared" si="69"/>
        <v>0.13901804949718166</v>
      </c>
      <c r="P298" s="5">
        <f t="shared" si="70"/>
        <v>1678.7659960410556</v>
      </c>
      <c r="Q298" s="35">
        <f t="shared" si="71"/>
        <v>8.2500000000000004E-2</v>
      </c>
      <c r="R298" s="5">
        <f t="shared" si="105"/>
        <v>358644.68874956458</v>
      </c>
      <c r="S298" s="5">
        <f t="shared" si="106"/>
        <v>962082.00117196306</v>
      </c>
      <c r="T298" s="5">
        <f t="shared" si="72"/>
        <v>241355.31125043452</v>
      </c>
      <c r="U298" s="5">
        <f t="shared" si="73"/>
        <v>1320726.6899215276</v>
      </c>
      <c r="V298" s="150"/>
      <c r="W298" s="2">
        <v>293</v>
      </c>
      <c r="X298" s="118">
        <v>53752</v>
      </c>
      <c r="Y298" s="5">
        <f t="shared" si="107"/>
        <v>240075.4776310637</v>
      </c>
      <c r="Z298" s="5">
        <f t="shared" si="108"/>
        <v>4402.5874432762648</v>
      </c>
      <c r="AA298" s="5">
        <f t="shared" si="74"/>
        <v>2802.0842590691736</v>
      </c>
      <c r="AB298" s="35">
        <f t="shared" si="75"/>
        <v>0.14006016541390939</v>
      </c>
      <c r="AC298" s="5">
        <f t="shared" si="76"/>
        <v>1600.5031842070914</v>
      </c>
      <c r="AD298" s="35">
        <f t="shared" si="77"/>
        <v>0.08</v>
      </c>
      <c r="AE298" s="5">
        <f t="shared" si="109"/>
        <v>362726.60662800516</v>
      </c>
      <c r="AF298" s="5">
        <f t="shared" si="110"/>
        <v>927231.51425194112</v>
      </c>
      <c r="AG298" s="5">
        <f t="shared" si="78"/>
        <v>237273.39337199452</v>
      </c>
      <c r="AH298" s="5">
        <f t="shared" si="79"/>
        <v>1289958.1208799463</v>
      </c>
      <c r="AI298" s="150"/>
      <c r="AJ298" s="2">
        <v>293</v>
      </c>
      <c r="AK298" s="118">
        <v>53752</v>
      </c>
      <c r="AL298" s="5">
        <f t="shared" si="111"/>
        <v>235955.13503327293</v>
      </c>
      <c r="AM298" s="5">
        <f t="shared" si="112"/>
        <v>4298.4734733542682</v>
      </c>
      <c r="AN298" s="5">
        <f t="shared" si="80"/>
        <v>2774.5965595977141</v>
      </c>
      <c r="AO298" s="35">
        <f t="shared" si="81"/>
        <v>0.14110800644570626</v>
      </c>
      <c r="AP298" s="5">
        <f t="shared" si="82"/>
        <v>1523.8769137565544</v>
      </c>
      <c r="AQ298" s="35">
        <f t="shared" si="83"/>
        <v>7.7499999999999999E-2</v>
      </c>
      <c r="AR298" s="5">
        <f t="shared" si="113"/>
        <v>366819.4615263248</v>
      </c>
      <c r="AS298" s="5">
        <f t="shared" si="114"/>
        <v>892633.26616647642</v>
      </c>
      <c r="AT298" s="5">
        <f t="shared" si="84"/>
        <v>233180.53847367523</v>
      </c>
      <c r="AU298" s="5">
        <f t="shared" si="85"/>
        <v>1259452.7276928013</v>
      </c>
      <c r="AV298" s="150"/>
      <c r="AW298" s="2">
        <v>293</v>
      </c>
      <c r="AX298" s="118">
        <v>53752</v>
      </c>
      <c r="AY298" s="5">
        <f t="shared" si="115"/>
        <v>231824.82032036662</v>
      </c>
      <c r="AZ298" s="5">
        <f t="shared" si="116"/>
        <v>4195.2870513166654</v>
      </c>
      <c r="BA298" s="5">
        <f t="shared" si="86"/>
        <v>2746.3819243143744</v>
      </c>
      <c r="BB298" s="35">
        <f t="shared" si="87"/>
        <v>0.14216158151758154</v>
      </c>
      <c r="BC298" s="5">
        <f t="shared" si="88"/>
        <v>1448.9051270022912</v>
      </c>
      <c r="BD298" s="35">
        <f t="shared" si="89"/>
        <v>7.4999999999999997E-2</v>
      </c>
      <c r="BE298" s="5">
        <f t="shared" si="117"/>
        <v>370921.56160394783</v>
      </c>
      <c r="BF298" s="5">
        <f t="shared" si="118"/>
        <v>858297.5444318353</v>
      </c>
      <c r="BG298" s="5">
        <f t="shared" si="90"/>
        <v>229078.43839605225</v>
      </c>
      <c r="BH298" s="5">
        <f t="shared" si="91"/>
        <v>1229219.1060357832</v>
      </c>
      <c r="BI298" s="150"/>
      <c r="BJ298" s="2">
        <v>293</v>
      </c>
      <c r="BK298" s="118">
        <v>53752</v>
      </c>
      <c r="BL298" s="5">
        <f t="shared" si="119"/>
        <v>227686.29424928862</v>
      </c>
      <c r="BM298" s="5">
        <f t="shared" si="120"/>
        <v>4093.0576803371496</v>
      </c>
      <c r="BN298" s="5">
        <f t="shared" si="92"/>
        <v>2717.452985914364</v>
      </c>
      <c r="BO298" s="35">
        <f t="shared" si="93"/>
        <v>0.14322089934525889</v>
      </c>
      <c r="BP298" s="5">
        <f t="shared" si="94"/>
        <v>1375.6046944227853</v>
      </c>
      <c r="BQ298" s="35">
        <f t="shared" si="95"/>
        <v>7.2499999999999995E-2</v>
      </c>
      <c r="BR298" s="5">
        <f t="shared" si="121"/>
        <v>375031.15873662604</v>
      </c>
      <c r="BS298" s="5">
        <f t="shared" si="122"/>
        <v>824234.74160215934</v>
      </c>
      <c r="BT298" s="5">
        <f t="shared" si="96"/>
        <v>224968.84126337426</v>
      </c>
      <c r="BU298" s="5">
        <f t="shared" si="97"/>
        <v>1199265.9003387853</v>
      </c>
      <c r="BV298" s="150"/>
      <c r="BW298" s="2">
        <v>293</v>
      </c>
      <c r="BX298" s="118">
        <v>53752</v>
      </c>
      <c r="BY298" s="5">
        <f t="shared" si="123"/>
        <v>223541.37325470365</v>
      </c>
      <c r="BZ298" s="5">
        <f t="shared" si="124"/>
        <v>3991.8149710750954</v>
      </c>
      <c r="CA298" s="5">
        <f t="shared" si="98"/>
        <v>2687.823627089324</v>
      </c>
      <c r="CB298" s="35">
        <f t="shared" si="99"/>
        <v>0.14428596843377947</v>
      </c>
      <c r="CC298" s="5">
        <f t="shared" si="100"/>
        <v>1303.9913439857714</v>
      </c>
      <c r="CD298" s="35">
        <f t="shared" si="101"/>
        <v>7.0000000000000007E-2</v>
      </c>
      <c r="CE298" s="5">
        <f t="shared" si="125"/>
        <v>379146.4503723855</v>
      </c>
      <c r="CF298" s="5">
        <f t="shared" si="126"/>
        <v>790455.33615261747</v>
      </c>
      <c r="CG298" s="5">
        <f t="shared" si="102"/>
        <v>220853.54962761432</v>
      </c>
      <c r="CH298" s="5">
        <f t="shared" si="103"/>
        <v>1169601.7865250029</v>
      </c>
    </row>
    <row r="299" spans="9:86" ht="14.25" customHeight="1">
      <c r="I299" s="150"/>
      <c r="J299" s="2">
        <v>294</v>
      </c>
      <c r="K299" s="118">
        <v>53783</v>
      </c>
      <c r="L299" s="5">
        <f t="shared" si="104"/>
        <v>241355.31125043452</v>
      </c>
      <c r="M299" s="5">
        <f t="shared" si="67"/>
        <v>4507.5996243055524</v>
      </c>
      <c r="N299" s="5">
        <f t="shared" si="68"/>
        <v>2848.2818594588152</v>
      </c>
      <c r="O299" s="35">
        <f t="shared" si="69"/>
        <v>0.14161437813995589</v>
      </c>
      <c r="P299" s="5">
        <f t="shared" si="70"/>
        <v>1659.3177648467374</v>
      </c>
      <c r="Q299" s="35">
        <f t="shared" si="71"/>
        <v>8.2500000000000004E-2</v>
      </c>
      <c r="R299" s="5">
        <f t="shared" si="105"/>
        <v>361492.97060902341</v>
      </c>
      <c r="S299" s="5">
        <f t="shared" si="106"/>
        <v>963741.31893680978</v>
      </c>
      <c r="T299" s="5">
        <f t="shared" si="72"/>
        <v>238507.02939097572</v>
      </c>
      <c r="U299" s="5">
        <f t="shared" si="73"/>
        <v>1325234.2895458331</v>
      </c>
      <c r="V299" s="150"/>
      <c r="W299" s="2">
        <v>294</v>
      </c>
      <c r="X299" s="118">
        <v>53783</v>
      </c>
      <c r="Y299" s="5">
        <f t="shared" si="107"/>
        <v>237273.39337199452</v>
      </c>
      <c r="Z299" s="5">
        <f t="shared" si="108"/>
        <v>4402.5874432762648</v>
      </c>
      <c r="AA299" s="5">
        <f t="shared" si="74"/>
        <v>2820.7648207963011</v>
      </c>
      <c r="AB299" s="35">
        <f t="shared" si="75"/>
        <v>0.14265896975851505</v>
      </c>
      <c r="AC299" s="5">
        <f t="shared" si="76"/>
        <v>1581.8226224799635</v>
      </c>
      <c r="AD299" s="35">
        <f t="shared" si="77"/>
        <v>7.9999999999999988E-2</v>
      </c>
      <c r="AE299" s="5">
        <f t="shared" si="109"/>
        <v>365547.37144880148</v>
      </c>
      <c r="AF299" s="5">
        <f t="shared" si="110"/>
        <v>928813.3368744211</v>
      </c>
      <c r="AG299" s="5">
        <f t="shared" si="78"/>
        <v>234452.62855119823</v>
      </c>
      <c r="AH299" s="5">
        <f t="shared" si="79"/>
        <v>1294360.7083232226</v>
      </c>
      <c r="AI299" s="150"/>
      <c r="AJ299" s="2">
        <v>294</v>
      </c>
      <c r="AK299" s="118">
        <v>53783</v>
      </c>
      <c r="AL299" s="5">
        <f t="shared" si="111"/>
        <v>233180.53847367523</v>
      </c>
      <c r="AM299" s="5">
        <f t="shared" si="112"/>
        <v>4298.4734733542682</v>
      </c>
      <c r="AN299" s="5">
        <f t="shared" si="80"/>
        <v>2792.5158290451154</v>
      </c>
      <c r="AO299" s="35">
        <f t="shared" si="81"/>
        <v>0.14370920561333422</v>
      </c>
      <c r="AP299" s="5">
        <f t="shared" si="82"/>
        <v>1505.9576443091526</v>
      </c>
      <c r="AQ299" s="35">
        <f t="shared" si="83"/>
        <v>7.7499999999999999E-2</v>
      </c>
      <c r="AR299" s="5">
        <f t="shared" si="113"/>
        <v>369611.97735536989</v>
      </c>
      <c r="AS299" s="5">
        <f t="shared" si="114"/>
        <v>894139.22381078557</v>
      </c>
      <c r="AT299" s="5">
        <f t="shared" si="84"/>
        <v>230388.02264463011</v>
      </c>
      <c r="AU299" s="5">
        <f t="shared" si="85"/>
        <v>1263751.2011661555</v>
      </c>
      <c r="AV299" s="150"/>
      <c r="AW299" s="2">
        <v>294</v>
      </c>
      <c r="AX299" s="118">
        <v>53783</v>
      </c>
      <c r="AY299" s="5">
        <f t="shared" si="115"/>
        <v>229078.43839605225</v>
      </c>
      <c r="AZ299" s="5">
        <f t="shared" si="116"/>
        <v>4195.2870513166654</v>
      </c>
      <c r="BA299" s="5">
        <f t="shared" si="86"/>
        <v>2763.546811341339</v>
      </c>
      <c r="BB299" s="35">
        <f t="shared" si="87"/>
        <v>0.14476509429823126</v>
      </c>
      <c r="BC299" s="5">
        <f t="shared" si="88"/>
        <v>1431.7402399753264</v>
      </c>
      <c r="BD299" s="35">
        <f t="shared" si="89"/>
        <v>7.4999999999999997E-2</v>
      </c>
      <c r="BE299" s="5">
        <f t="shared" si="117"/>
        <v>373685.1084152892</v>
      </c>
      <c r="BF299" s="5">
        <f t="shared" si="118"/>
        <v>859729.28467181057</v>
      </c>
      <c r="BG299" s="5">
        <f t="shared" si="90"/>
        <v>226314.89158471092</v>
      </c>
      <c r="BH299" s="5">
        <f t="shared" si="91"/>
        <v>1233414.3930870998</v>
      </c>
      <c r="BI299" s="150"/>
      <c r="BJ299" s="2">
        <v>294</v>
      </c>
      <c r="BK299" s="118">
        <v>53783</v>
      </c>
      <c r="BL299" s="5">
        <f t="shared" si="119"/>
        <v>224968.84126337426</v>
      </c>
      <c r="BM299" s="5">
        <f t="shared" si="120"/>
        <v>4093.0576803371496</v>
      </c>
      <c r="BN299" s="5">
        <f t="shared" si="92"/>
        <v>2733.8709310375971</v>
      </c>
      <c r="BO299" s="35">
        <f t="shared" si="93"/>
        <v>0.14582664420644895</v>
      </c>
      <c r="BP299" s="5">
        <f t="shared" si="94"/>
        <v>1359.1867492995527</v>
      </c>
      <c r="BQ299" s="35">
        <f t="shared" si="95"/>
        <v>7.2499999999999995E-2</v>
      </c>
      <c r="BR299" s="5">
        <f t="shared" si="121"/>
        <v>377765.02966766362</v>
      </c>
      <c r="BS299" s="5">
        <f t="shared" si="122"/>
        <v>825593.92835145886</v>
      </c>
      <c r="BT299" s="5">
        <f t="shared" si="96"/>
        <v>222234.97033233667</v>
      </c>
      <c r="BU299" s="5">
        <f t="shared" si="97"/>
        <v>1203358.9580191225</v>
      </c>
      <c r="BV299" s="150"/>
      <c r="BW299" s="2">
        <v>294</v>
      </c>
      <c r="BX299" s="118">
        <v>53783</v>
      </c>
      <c r="BY299" s="5">
        <f t="shared" si="123"/>
        <v>220853.54962761432</v>
      </c>
      <c r="BZ299" s="5">
        <f t="shared" si="124"/>
        <v>3991.8149710750954</v>
      </c>
      <c r="CA299" s="5">
        <f t="shared" si="98"/>
        <v>2703.5025982473453</v>
      </c>
      <c r="CB299" s="35">
        <f t="shared" si="99"/>
        <v>0.14689386352933567</v>
      </c>
      <c r="CC299" s="5">
        <f t="shared" si="100"/>
        <v>1288.3123728277503</v>
      </c>
      <c r="CD299" s="35">
        <f t="shared" si="101"/>
        <v>7.0000000000000007E-2</v>
      </c>
      <c r="CE299" s="5">
        <f t="shared" si="125"/>
        <v>381849.95297063282</v>
      </c>
      <c r="CF299" s="5">
        <f t="shared" si="126"/>
        <v>791743.64852544526</v>
      </c>
      <c r="CG299" s="5">
        <f t="shared" si="102"/>
        <v>218150.04702936698</v>
      </c>
      <c r="CH299" s="5">
        <f t="shared" si="103"/>
        <v>1173593.6014960781</v>
      </c>
    </row>
    <row r="300" spans="9:86" ht="14.25" customHeight="1">
      <c r="I300" s="150"/>
      <c r="J300" s="2">
        <v>295</v>
      </c>
      <c r="K300" s="118">
        <v>53813</v>
      </c>
      <c r="L300" s="5">
        <f t="shared" si="104"/>
        <v>238507.02939097572</v>
      </c>
      <c r="M300" s="5">
        <f t="shared" si="67"/>
        <v>4507.5996243055524</v>
      </c>
      <c r="N300" s="5">
        <f t="shared" si="68"/>
        <v>2867.863797242594</v>
      </c>
      <c r="O300" s="35">
        <f t="shared" si="69"/>
        <v>0.14429078109264837</v>
      </c>
      <c r="P300" s="5">
        <f t="shared" si="70"/>
        <v>1639.7358270629582</v>
      </c>
      <c r="Q300" s="35">
        <f t="shared" si="71"/>
        <v>8.2500000000000004E-2</v>
      </c>
      <c r="R300" s="5">
        <f t="shared" si="105"/>
        <v>364360.83440626599</v>
      </c>
      <c r="S300" s="5">
        <f t="shared" si="106"/>
        <v>965381.05476387276</v>
      </c>
      <c r="T300" s="5">
        <f t="shared" si="72"/>
        <v>235639.16559373311</v>
      </c>
      <c r="U300" s="5">
        <f t="shared" si="73"/>
        <v>1329741.8891701386</v>
      </c>
      <c r="V300" s="150"/>
      <c r="W300" s="2">
        <v>295</v>
      </c>
      <c r="X300" s="118">
        <v>53813</v>
      </c>
      <c r="Y300" s="5">
        <f t="shared" si="107"/>
        <v>234452.62855119823</v>
      </c>
      <c r="Z300" s="5">
        <f t="shared" si="108"/>
        <v>4402.5874432762648</v>
      </c>
      <c r="AA300" s="5">
        <f t="shared" si="74"/>
        <v>2839.5699196016099</v>
      </c>
      <c r="AB300" s="35">
        <f t="shared" si="75"/>
        <v>0.14533784178827527</v>
      </c>
      <c r="AC300" s="5">
        <f t="shared" si="76"/>
        <v>1563.017523674655</v>
      </c>
      <c r="AD300" s="35">
        <f t="shared" si="77"/>
        <v>0.08</v>
      </c>
      <c r="AE300" s="5">
        <f t="shared" si="109"/>
        <v>368386.94136840309</v>
      </c>
      <c r="AF300" s="5">
        <f t="shared" si="110"/>
        <v>930376.35439809575</v>
      </c>
      <c r="AG300" s="5">
        <f t="shared" si="78"/>
        <v>231613.05863159662</v>
      </c>
      <c r="AH300" s="5">
        <f t="shared" si="79"/>
        <v>1298763.2957664989</v>
      </c>
      <c r="AI300" s="150"/>
      <c r="AJ300" s="2">
        <v>295</v>
      </c>
      <c r="AK300" s="118">
        <v>53813</v>
      </c>
      <c r="AL300" s="5">
        <f t="shared" si="111"/>
        <v>230388.02264463011</v>
      </c>
      <c r="AM300" s="5">
        <f t="shared" si="112"/>
        <v>4298.4734733542682</v>
      </c>
      <c r="AN300" s="5">
        <f t="shared" si="80"/>
        <v>2810.5508271076988</v>
      </c>
      <c r="AO300" s="35">
        <f t="shared" si="81"/>
        <v>0.14639046569410924</v>
      </c>
      <c r="AP300" s="5">
        <f t="shared" si="82"/>
        <v>1487.9226462465695</v>
      </c>
      <c r="AQ300" s="35">
        <f t="shared" si="83"/>
        <v>7.7499999999999999E-2</v>
      </c>
      <c r="AR300" s="5">
        <f t="shared" si="113"/>
        <v>372422.52818247757</v>
      </c>
      <c r="AS300" s="5">
        <f t="shared" si="114"/>
        <v>895627.14645703218</v>
      </c>
      <c r="AT300" s="5">
        <f t="shared" si="84"/>
        <v>227577.4718175224</v>
      </c>
      <c r="AU300" s="5">
        <f t="shared" si="85"/>
        <v>1268049.6746395098</v>
      </c>
      <c r="AV300" s="150"/>
      <c r="AW300" s="2">
        <v>295</v>
      </c>
      <c r="AX300" s="118">
        <v>53813</v>
      </c>
      <c r="AY300" s="5">
        <f t="shared" si="115"/>
        <v>226314.89158471092</v>
      </c>
      <c r="AZ300" s="5">
        <f t="shared" si="116"/>
        <v>4195.2870513166654</v>
      </c>
      <c r="BA300" s="5">
        <f t="shared" si="86"/>
        <v>2780.8189789122225</v>
      </c>
      <c r="BB300" s="35">
        <f t="shared" si="87"/>
        <v>0.1474486610813949</v>
      </c>
      <c r="BC300" s="5">
        <f t="shared" si="88"/>
        <v>1414.4680724044431</v>
      </c>
      <c r="BD300" s="35">
        <f t="shared" si="89"/>
        <v>7.4999999999999997E-2</v>
      </c>
      <c r="BE300" s="5">
        <f t="shared" si="117"/>
        <v>376465.9273942014</v>
      </c>
      <c r="BF300" s="5">
        <f t="shared" si="118"/>
        <v>861143.75274421496</v>
      </c>
      <c r="BG300" s="5">
        <f t="shared" si="90"/>
        <v>223534.07260579869</v>
      </c>
      <c r="BH300" s="5">
        <f t="shared" si="91"/>
        <v>1237609.6801384164</v>
      </c>
      <c r="BI300" s="150"/>
      <c r="BJ300" s="2">
        <v>295</v>
      </c>
      <c r="BK300" s="118">
        <v>53813</v>
      </c>
      <c r="BL300" s="5">
        <f t="shared" si="119"/>
        <v>222234.97033233667</v>
      </c>
      <c r="BM300" s="5">
        <f t="shared" si="120"/>
        <v>4093.0576803371496</v>
      </c>
      <c r="BN300" s="5">
        <f t="shared" si="92"/>
        <v>2750.3880679126155</v>
      </c>
      <c r="BO300" s="35">
        <f t="shared" si="93"/>
        <v>0.14851243602928585</v>
      </c>
      <c r="BP300" s="5">
        <f t="shared" si="94"/>
        <v>1342.6696124245341</v>
      </c>
      <c r="BQ300" s="35">
        <f t="shared" si="95"/>
        <v>7.2499999999999995E-2</v>
      </c>
      <c r="BR300" s="5">
        <f t="shared" si="121"/>
        <v>380515.41773557622</v>
      </c>
      <c r="BS300" s="5">
        <f t="shared" si="122"/>
        <v>826936.59796388343</v>
      </c>
      <c r="BT300" s="5">
        <f t="shared" si="96"/>
        <v>219484.58226442407</v>
      </c>
      <c r="BU300" s="5">
        <f t="shared" si="97"/>
        <v>1207452.0156994597</v>
      </c>
      <c r="BV300" s="150"/>
      <c r="BW300" s="2">
        <v>295</v>
      </c>
      <c r="BX300" s="118">
        <v>53813</v>
      </c>
      <c r="BY300" s="5">
        <f t="shared" si="123"/>
        <v>218150.04702936698</v>
      </c>
      <c r="BZ300" s="5">
        <f t="shared" si="124"/>
        <v>3991.8149710750954</v>
      </c>
      <c r="CA300" s="5">
        <f t="shared" si="98"/>
        <v>2719.2730300704543</v>
      </c>
      <c r="CB300" s="35">
        <f t="shared" si="99"/>
        <v>0.14958179842359917</v>
      </c>
      <c r="CC300" s="5">
        <f t="shared" si="100"/>
        <v>1272.5419410046409</v>
      </c>
      <c r="CD300" s="35">
        <f t="shared" si="101"/>
        <v>7.0000000000000007E-2</v>
      </c>
      <c r="CE300" s="5">
        <f t="shared" si="125"/>
        <v>384569.22600070329</v>
      </c>
      <c r="CF300" s="5">
        <f t="shared" si="126"/>
        <v>793016.19046644995</v>
      </c>
      <c r="CG300" s="5">
        <f t="shared" si="102"/>
        <v>215430.77399929654</v>
      </c>
      <c r="CH300" s="5">
        <f t="shared" si="103"/>
        <v>1177585.4164671532</v>
      </c>
    </row>
    <row r="301" spans="9:86" ht="14.25" customHeight="1">
      <c r="I301" s="150"/>
      <c r="J301" s="2">
        <v>296</v>
      </c>
      <c r="K301" s="118">
        <v>53844</v>
      </c>
      <c r="L301" s="5">
        <f t="shared" si="104"/>
        <v>235639.16559373311</v>
      </c>
      <c r="M301" s="5">
        <f t="shared" si="67"/>
        <v>4507.5996243055524</v>
      </c>
      <c r="N301" s="5">
        <f t="shared" si="68"/>
        <v>2887.5803608486376</v>
      </c>
      <c r="O301" s="35">
        <f t="shared" si="69"/>
        <v>0.14705095497547971</v>
      </c>
      <c r="P301" s="5">
        <f t="shared" si="70"/>
        <v>1620.019263456915</v>
      </c>
      <c r="Q301" s="35">
        <f t="shared" si="71"/>
        <v>8.2500000000000004E-2</v>
      </c>
      <c r="R301" s="5">
        <f t="shared" si="105"/>
        <v>367248.41476711462</v>
      </c>
      <c r="S301" s="5">
        <f t="shared" si="106"/>
        <v>967001.07402732968</v>
      </c>
      <c r="T301" s="5">
        <f t="shared" si="72"/>
        <v>232751.58523288448</v>
      </c>
      <c r="U301" s="5">
        <f t="shared" si="73"/>
        <v>1334249.4887944444</v>
      </c>
      <c r="V301" s="150"/>
      <c r="W301" s="2">
        <v>296</v>
      </c>
      <c r="X301" s="118">
        <v>53844</v>
      </c>
      <c r="Y301" s="5">
        <f t="shared" si="107"/>
        <v>231613.05863159662</v>
      </c>
      <c r="Z301" s="5">
        <f t="shared" si="108"/>
        <v>4402.5874432762648</v>
      </c>
      <c r="AA301" s="5">
        <f t="shared" si="74"/>
        <v>2858.5003857322872</v>
      </c>
      <c r="AB301" s="35">
        <f t="shared" si="75"/>
        <v>0.14810047771679474</v>
      </c>
      <c r="AC301" s="5">
        <f t="shared" si="76"/>
        <v>1544.0870575439776</v>
      </c>
      <c r="AD301" s="35">
        <f t="shared" si="77"/>
        <v>0.08</v>
      </c>
      <c r="AE301" s="5">
        <f t="shared" si="109"/>
        <v>371245.44175413536</v>
      </c>
      <c r="AF301" s="5">
        <f t="shared" si="110"/>
        <v>931920.44145563978</v>
      </c>
      <c r="AG301" s="5">
        <f t="shared" si="78"/>
        <v>228754.55824586435</v>
      </c>
      <c r="AH301" s="5">
        <f t="shared" si="79"/>
        <v>1303165.8832097752</v>
      </c>
      <c r="AI301" s="150"/>
      <c r="AJ301" s="2">
        <v>296</v>
      </c>
      <c r="AK301" s="118">
        <v>53844</v>
      </c>
      <c r="AL301" s="5">
        <f t="shared" si="111"/>
        <v>227577.4718175224</v>
      </c>
      <c r="AM301" s="5">
        <f t="shared" si="112"/>
        <v>4298.4734733542682</v>
      </c>
      <c r="AN301" s="5">
        <f t="shared" si="80"/>
        <v>2828.7023011994361</v>
      </c>
      <c r="AO301" s="35">
        <f t="shared" si="81"/>
        <v>0.14915548249701432</v>
      </c>
      <c r="AP301" s="5">
        <f t="shared" si="82"/>
        <v>1469.7711721548321</v>
      </c>
      <c r="AQ301" s="35">
        <f t="shared" si="83"/>
        <v>7.7499999999999999E-2</v>
      </c>
      <c r="AR301" s="5">
        <f t="shared" si="113"/>
        <v>375251.23048367701</v>
      </c>
      <c r="AS301" s="5">
        <f t="shared" si="114"/>
        <v>897096.917629187</v>
      </c>
      <c r="AT301" s="5">
        <f t="shared" si="84"/>
        <v>224748.76951632297</v>
      </c>
      <c r="AU301" s="5">
        <f t="shared" si="85"/>
        <v>1272348.148112864</v>
      </c>
      <c r="AV301" s="150"/>
      <c r="AW301" s="2">
        <v>296</v>
      </c>
      <c r="AX301" s="118">
        <v>53844</v>
      </c>
      <c r="AY301" s="5">
        <f t="shared" si="115"/>
        <v>223534.07260579869</v>
      </c>
      <c r="AZ301" s="5">
        <f t="shared" si="116"/>
        <v>4195.2870513166654</v>
      </c>
      <c r="BA301" s="5">
        <f t="shared" si="86"/>
        <v>2798.1990975304234</v>
      </c>
      <c r="BB301" s="35">
        <f t="shared" si="87"/>
        <v>0.15021597727331892</v>
      </c>
      <c r="BC301" s="5">
        <f t="shared" si="88"/>
        <v>1397.0879537862418</v>
      </c>
      <c r="BD301" s="35">
        <f t="shared" si="89"/>
        <v>7.4999999999999997E-2</v>
      </c>
      <c r="BE301" s="5">
        <f t="shared" si="117"/>
        <v>379264.12649173185</v>
      </c>
      <c r="BF301" s="5">
        <f t="shared" si="118"/>
        <v>862540.84069800121</v>
      </c>
      <c r="BG301" s="5">
        <f t="shared" si="90"/>
        <v>220735.87350826827</v>
      </c>
      <c r="BH301" s="5">
        <f t="shared" si="91"/>
        <v>1241804.9671897329</v>
      </c>
      <c r="BI301" s="150"/>
      <c r="BJ301" s="2">
        <v>296</v>
      </c>
      <c r="BK301" s="118">
        <v>53844</v>
      </c>
      <c r="BL301" s="5">
        <f t="shared" si="119"/>
        <v>219484.58226442407</v>
      </c>
      <c r="BM301" s="5">
        <f t="shared" si="120"/>
        <v>4093.0576803371496</v>
      </c>
      <c r="BN301" s="5">
        <f t="shared" si="92"/>
        <v>2767.004995822921</v>
      </c>
      <c r="BO301" s="35">
        <f t="shared" si="93"/>
        <v>0.15128196981905753</v>
      </c>
      <c r="BP301" s="5">
        <f t="shared" si="94"/>
        <v>1326.0526845142288</v>
      </c>
      <c r="BQ301" s="35">
        <f t="shared" si="95"/>
        <v>7.2499999999999995E-2</v>
      </c>
      <c r="BR301" s="5">
        <f t="shared" si="121"/>
        <v>383282.42273139913</v>
      </c>
      <c r="BS301" s="5">
        <f t="shared" si="122"/>
        <v>828262.65064839763</v>
      </c>
      <c r="BT301" s="5">
        <f t="shared" si="96"/>
        <v>216717.57726860116</v>
      </c>
      <c r="BU301" s="5">
        <f t="shared" si="97"/>
        <v>1211545.0733797967</v>
      </c>
      <c r="BV301" s="150"/>
      <c r="BW301" s="2">
        <v>296</v>
      </c>
      <c r="BX301" s="118">
        <v>53844</v>
      </c>
      <c r="BY301" s="5">
        <f t="shared" si="123"/>
        <v>215430.77399929654</v>
      </c>
      <c r="BZ301" s="5">
        <f t="shared" si="124"/>
        <v>3991.8149710750954</v>
      </c>
      <c r="CA301" s="5">
        <f t="shared" si="98"/>
        <v>2735.1354560791988</v>
      </c>
      <c r="CB301" s="35">
        <f t="shared" si="99"/>
        <v>0.15235346772257136</v>
      </c>
      <c r="CC301" s="5">
        <f t="shared" si="100"/>
        <v>1256.6795149958966</v>
      </c>
      <c r="CD301" s="35">
        <f t="shared" si="101"/>
        <v>7.0000000000000007E-2</v>
      </c>
      <c r="CE301" s="5">
        <f t="shared" si="125"/>
        <v>387304.3614567825</v>
      </c>
      <c r="CF301" s="5">
        <f t="shared" si="126"/>
        <v>794272.86998144584</v>
      </c>
      <c r="CG301" s="5">
        <f t="shared" si="102"/>
        <v>212695.63854321733</v>
      </c>
      <c r="CH301" s="5">
        <f t="shared" si="103"/>
        <v>1181577.2314382284</v>
      </c>
    </row>
    <row r="302" spans="9:86" ht="14.25" customHeight="1">
      <c r="I302" s="150"/>
      <c r="J302" s="2">
        <v>297</v>
      </c>
      <c r="K302" s="118">
        <v>53874</v>
      </c>
      <c r="L302" s="5">
        <f t="shared" si="104"/>
        <v>232751.58523288448</v>
      </c>
      <c r="M302" s="5">
        <f t="shared" si="67"/>
        <v>4507.5996243055524</v>
      </c>
      <c r="N302" s="5">
        <f t="shared" si="68"/>
        <v>2907.4324758294715</v>
      </c>
      <c r="O302" s="35">
        <f t="shared" si="69"/>
        <v>0.14989882743459965</v>
      </c>
      <c r="P302" s="5">
        <f t="shared" si="70"/>
        <v>1600.1671484760807</v>
      </c>
      <c r="Q302" s="35">
        <f t="shared" si="71"/>
        <v>8.249999999999999E-2</v>
      </c>
      <c r="R302" s="5">
        <f t="shared" si="105"/>
        <v>370155.84724294412</v>
      </c>
      <c r="S302" s="5">
        <f t="shared" si="106"/>
        <v>968601.2411758058</v>
      </c>
      <c r="T302" s="5">
        <f t="shared" si="72"/>
        <v>229844.15275705501</v>
      </c>
      <c r="U302" s="5">
        <f t="shared" si="73"/>
        <v>1338757.0884187499</v>
      </c>
      <c r="V302" s="150"/>
      <c r="W302" s="2">
        <v>297</v>
      </c>
      <c r="X302" s="118">
        <v>53874</v>
      </c>
      <c r="Y302" s="5">
        <f t="shared" si="107"/>
        <v>228754.55824586435</v>
      </c>
      <c r="Z302" s="5">
        <f t="shared" si="108"/>
        <v>4402.5874432762648</v>
      </c>
      <c r="AA302" s="5">
        <f t="shared" si="74"/>
        <v>2877.5570549705026</v>
      </c>
      <c r="AB302" s="35">
        <f t="shared" si="75"/>
        <v>0.1509508047596263</v>
      </c>
      <c r="AC302" s="5">
        <f t="shared" si="76"/>
        <v>1525.0303883057625</v>
      </c>
      <c r="AD302" s="35">
        <f t="shared" si="77"/>
        <v>0.08</v>
      </c>
      <c r="AE302" s="5">
        <f t="shared" si="109"/>
        <v>374122.99880910589</v>
      </c>
      <c r="AF302" s="5">
        <f t="shared" si="110"/>
        <v>933445.47184394556</v>
      </c>
      <c r="AG302" s="5">
        <f t="shared" si="78"/>
        <v>225877.00119089385</v>
      </c>
      <c r="AH302" s="5">
        <f t="shared" si="79"/>
        <v>1307568.4706530515</v>
      </c>
      <c r="AI302" s="150"/>
      <c r="AJ302" s="2">
        <v>297</v>
      </c>
      <c r="AK302" s="118">
        <v>53874</v>
      </c>
      <c r="AL302" s="5">
        <f t="shared" si="111"/>
        <v>224748.76951632297</v>
      </c>
      <c r="AM302" s="5">
        <f t="shared" si="112"/>
        <v>4298.4734733542682</v>
      </c>
      <c r="AN302" s="5">
        <f t="shared" si="80"/>
        <v>2846.9710035613489</v>
      </c>
      <c r="AO302" s="35">
        <f t="shared" si="81"/>
        <v>0.15200818280900516</v>
      </c>
      <c r="AP302" s="5">
        <f t="shared" si="82"/>
        <v>1451.5024697929191</v>
      </c>
      <c r="AQ302" s="35">
        <f t="shared" si="83"/>
        <v>7.7499999999999999E-2</v>
      </c>
      <c r="AR302" s="5">
        <f t="shared" si="113"/>
        <v>378098.20148723834</v>
      </c>
      <c r="AS302" s="5">
        <f t="shared" si="114"/>
        <v>898548.42009897996</v>
      </c>
      <c r="AT302" s="5">
        <f t="shared" si="84"/>
        <v>221901.79851276163</v>
      </c>
      <c r="AU302" s="5">
        <f t="shared" si="85"/>
        <v>1276646.6215862182</v>
      </c>
      <c r="AV302" s="150"/>
      <c r="AW302" s="2">
        <v>297</v>
      </c>
      <c r="AX302" s="118">
        <v>53874</v>
      </c>
      <c r="AY302" s="5">
        <f t="shared" si="115"/>
        <v>220735.87350826827</v>
      </c>
      <c r="AZ302" s="5">
        <f t="shared" si="116"/>
        <v>4195.2870513166654</v>
      </c>
      <c r="BA302" s="5">
        <f t="shared" si="86"/>
        <v>2815.6878418899887</v>
      </c>
      <c r="BB302" s="35">
        <f t="shared" si="87"/>
        <v>0.15307096923425195</v>
      </c>
      <c r="BC302" s="5">
        <f t="shared" si="88"/>
        <v>1379.5992094266765</v>
      </c>
      <c r="BD302" s="35">
        <f t="shared" si="89"/>
        <v>7.4999999999999983E-2</v>
      </c>
      <c r="BE302" s="5">
        <f t="shared" si="117"/>
        <v>382079.81433362182</v>
      </c>
      <c r="BF302" s="5">
        <f t="shared" si="118"/>
        <v>863920.43990742788</v>
      </c>
      <c r="BG302" s="5">
        <f t="shared" si="90"/>
        <v>217920.18566637827</v>
      </c>
      <c r="BH302" s="5">
        <f t="shared" si="91"/>
        <v>1246000.2542410498</v>
      </c>
      <c r="BI302" s="150"/>
      <c r="BJ302" s="2">
        <v>297</v>
      </c>
      <c r="BK302" s="118">
        <v>53874</v>
      </c>
      <c r="BL302" s="5">
        <f t="shared" si="119"/>
        <v>216717.57726860116</v>
      </c>
      <c r="BM302" s="5">
        <f t="shared" si="120"/>
        <v>4093.0576803371496</v>
      </c>
      <c r="BN302" s="5">
        <f t="shared" si="92"/>
        <v>2783.7223176726843</v>
      </c>
      <c r="BO302" s="35">
        <f t="shared" si="93"/>
        <v>0.15413917151108722</v>
      </c>
      <c r="BP302" s="5">
        <f t="shared" si="94"/>
        <v>1309.3353626644653</v>
      </c>
      <c r="BQ302" s="35">
        <f t="shared" si="95"/>
        <v>7.2499999999999995E-2</v>
      </c>
      <c r="BR302" s="5">
        <f t="shared" si="121"/>
        <v>386066.14504907181</v>
      </c>
      <c r="BS302" s="5">
        <f t="shared" si="122"/>
        <v>829571.98601106205</v>
      </c>
      <c r="BT302" s="5">
        <f t="shared" si="96"/>
        <v>213933.85495092848</v>
      </c>
      <c r="BU302" s="5">
        <f t="shared" si="97"/>
        <v>1215638.1310601339</v>
      </c>
      <c r="BV302" s="150"/>
      <c r="BW302" s="2">
        <v>297</v>
      </c>
      <c r="BX302" s="118">
        <v>53874</v>
      </c>
      <c r="BY302" s="5">
        <f t="shared" si="123"/>
        <v>212695.63854321733</v>
      </c>
      <c r="BZ302" s="5">
        <f t="shared" si="124"/>
        <v>3991.8149710750954</v>
      </c>
      <c r="CA302" s="5">
        <f t="shared" si="98"/>
        <v>2751.0904129063274</v>
      </c>
      <c r="CB302" s="35">
        <f t="shared" si="99"/>
        <v>0.15521279693832579</v>
      </c>
      <c r="CC302" s="5">
        <f t="shared" si="100"/>
        <v>1240.7245581687678</v>
      </c>
      <c r="CD302" s="35">
        <f t="shared" si="101"/>
        <v>7.0000000000000007E-2</v>
      </c>
      <c r="CE302" s="5">
        <f t="shared" si="125"/>
        <v>390055.45186968881</v>
      </c>
      <c r="CF302" s="5">
        <f t="shared" si="126"/>
        <v>795513.59453961463</v>
      </c>
      <c r="CG302" s="5">
        <f t="shared" si="102"/>
        <v>209944.54813031101</v>
      </c>
      <c r="CH302" s="5">
        <f t="shared" si="103"/>
        <v>1185569.0464093033</v>
      </c>
    </row>
    <row r="303" spans="9:86" ht="14.25" customHeight="1">
      <c r="I303" s="150"/>
      <c r="J303" s="2">
        <v>298</v>
      </c>
      <c r="K303" s="118">
        <v>53905</v>
      </c>
      <c r="L303" s="5">
        <f t="shared" si="104"/>
        <v>229844.15275705501</v>
      </c>
      <c r="M303" s="5">
        <f t="shared" si="67"/>
        <v>4507.5996243055524</v>
      </c>
      <c r="N303" s="5">
        <f t="shared" si="68"/>
        <v>2927.4210741007992</v>
      </c>
      <c r="O303" s="35">
        <f t="shared" si="69"/>
        <v>0.15283857547744953</v>
      </c>
      <c r="P303" s="5">
        <f t="shared" si="70"/>
        <v>1580.1785502047533</v>
      </c>
      <c r="Q303" s="35">
        <f t="shared" si="71"/>
        <v>8.2500000000000004E-2</v>
      </c>
      <c r="R303" s="5">
        <f t="shared" si="105"/>
        <v>373083.26831704495</v>
      </c>
      <c r="S303" s="5">
        <f t="shared" si="106"/>
        <v>970181.41972601053</v>
      </c>
      <c r="T303" s="5">
        <f t="shared" si="72"/>
        <v>226916.73168295421</v>
      </c>
      <c r="U303" s="5">
        <f t="shared" si="73"/>
        <v>1343264.6880430556</v>
      </c>
      <c r="V303" s="150"/>
      <c r="W303" s="2">
        <v>298</v>
      </c>
      <c r="X303" s="118">
        <v>53905</v>
      </c>
      <c r="Y303" s="5">
        <f t="shared" si="107"/>
        <v>225877.00119089385</v>
      </c>
      <c r="Z303" s="5">
        <f t="shared" si="108"/>
        <v>4402.5874432762648</v>
      </c>
      <c r="AA303" s="5">
        <f t="shared" si="74"/>
        <v>2896.7407686703054</v>
      </c>
      <c r="AB303" s="35">
        <f t="shared" si="75"/>
        <v>0.15389299946773438</v>
      </c>
      <c r="AC303" s="5">
        <f t="shared" si="76"/>
        <v>1505.8466746059592</v>
      </c>
      <c r="AD303" s="35">
        <f t="shared" si="77"/>
        <v>0.08</v>
      </c>
      <c r="AE303" s="5">
        <f t="shared" si="109"/>
        <v>377019.73957777617</v>
      </c>
      <c r="AF303" s="5">
        <f t="shared" si="110"/>
        <v>934951.31851855153</v>
      </c>
      <c r="AG303" s="5">
        <f t="shared" si="78"/>
        <v>222980.26042222354</v>
      </c>
      <c r="AH303" s="5">
        <f t="shared" si="79"/>
        <v>1311971.0580963278</v>
      </c>
      <c r="AI303" s="150"/>
      <c r="AJ303" s="2">
        <v>298</v>
      </c>
      <c r="AK303" s="118">
        <v>53905</v>
      </c>
      <c r="AL303" s="5">
        <f t="shared" si="111"/>
        <v>221901.79851276163</v>
      </c>
      <c r="AM303" s="5">
        <f t="shared" si="112"/>
        <v>4298.4734733542682</v>
      </c>
      <c r="AN303" s="5">
        <f t="shared" si="80"/>
        <v>2865.3576912926828</v>
      </c>
      <c r="AO303" s="35">
        <f t="shared" si="81"/>
        <v>0.15495274272657483</v>
      </c>
      <c r="AP303" s="5">
        <f t="shared" si="82"/>
        <v>1433.1157820615856</v>
      </c>
      <c r="AQ303" s="35">
        <f t="shared" si="83"/>
        <v>7.7500000000000013E-2</v>
      </c>
      <c r="AR303" s="5">
        <f t="shared" si="113"/>
        <v>380963.55917853105</v>
      </c>
      <c r="AS303" s="5">
        <f t="shared" si="114"/>
        <v>899981.53588104155</v>
      </c>
      <c r="AT303" s="5">
        <f t="shared" si="84"/>
        <v>219036.44082146895</v>
      </c>
      <c r="AU303" s="5">
        <f t="shared" si="85"/>
        <v>1280945.0950595727</v>
      </c>
      <c r="AV303" s="150"/>
      <c r="AW303" s="2">
        <v>298</v>
      </c>
      <c r="AX303" s="118">
        <v>53905</v>
      </c>
      <c r="AY303" s="5">
        <f t="shared" si="115"/>
        <v>217920.18566637827</v>
      </c>
      <c r="AZ303" s="5">
        <f t="shared" si="116"/>
        <v>4195.2870513166654</v>
      </c>
      <c r="BA303" s="5">
        <f t="shared" si="86"/>
        <v>2833.2858909018014</v>
      </c>
      <c r="BB303" s="35">
        <f t="shared" si="87"/>
        <v>0.15601781260811035</v>
      </c>
      <c r="BC303" s="5">
        <f t="shared" si="88"/>
        <v>1362.001160414864</v>
      </c>
      <c r="BD303" s="35">
        <f t="shared" si="89"/>
        <v>7.4999999999999997E-2</v>
      </c>
      <c r="BE303" s="5">
        <f t="shared" si="117"/>
        <v>384913.10022452363</v>
      </c>
      <c r="BF303" s="5">
        <f t="shared" si="118"/>
        <v>865282.44106784277</v>
      </c>
      <c r="BG303" s="5">
        <f t="shared" si="90"/>
        <v>215086.89977547646</v>
      </c>
      <c r="BH303" s="5">
        <f t="shared" si="91"/>
        <v>1250195.5412923663</v>
      </c>
      <c r="BI303" s="150"/>
      <c r="BJ303" s="2">
        <v>298</v>
      </c>
      <c r="BK303" s="118">
        <v>53905</v>
      </c>
      <c r="BL303" s="5">
        <f t="shared" si="119"/>
        <v>213933.85495092848</v>
      </c>
      <c r="BM303" s="5">
        <f t="shared" si="120"/>
        <v>4093.0576803371496</v>
      </c>
      <c r="BN303" s="5">
        <f t="shared" si="92"/>
        <v>2800.5406400086231</v>
      </c>
      <c r="BO303" s="35">
        <f t="shared" si="93"/>
        <v>0.15708821629850048</v>
      </c>
      <c r="BP303" s="5">
        <f t="shared" si="94"/>
        <v>1292.5170403285263</v>
      </c>
      <c r="BQ303" s="35">
        <f t="shared" si="95"/>
        <v>7.2499999999999995E-2</v>
      </c>
      <c r="BR303" s="5">
        <f t="shared" si="121"/>
        <v>388866.68568908045</v>
      </c>
      <c r="BS303" s="5">
        <f t="shared" si="122"/>
        <v>830864.50305139052</v>
      </c>
      <c r="BT303" s="5">
        <f t="shared" si="96"/>
        <v>211133.31431091984</v>
      </c>
      <c r="BU303" s="5">
        <f t="shared" si="97"/>
        <v>1219731.1887404709</v>
      </c>
      <c r="BV303" s="150"/>
      <c r="BW303" s="2">
        <v>298</v>
      </c>
      <c r="BX303" s="118">
        <v>53905</v>
      </c>
      <c r="BY303" s="5">
        <f t="shared" si="123"/>
        <v>209944.54813031101</v>
      </c>
      <c r="BZ303" s="5">
        <f t="shared" si="124"/>
        <v>3991.8149710750954</v>
      </c>
      <c r="CA303" s="5">
        <f t="shared" si="98"/>
        <v>2767.1384403149477</v>
      </c>
      <c r="CB303" s="35">
        <f t="shared" si="99"/>
        <v>0.15816396081487608</v>
      </c>
      <c r="CC303" s="5">
        <f t="shared" si="100"/>
        <v>1224.6765307601477</v>
      </c>
      <c r="CD303" s="35">
        <f t="shared" si="101"/>
        <v>7.0000000000000007E-2</v>
      </c>
      <c r="CE303" s="5">
        <f t="shared" si="125"/>
        <v>392822.59031000378</v>
      </c>
      <c r="CF303" s="5">
        <f t="shared" si="126"/>
        <v>796738.27107037476</v>
      </c>
      <c r="CG303" s="5">
        <f t="shared" si="102"/>
        <v>207177.40968999607</v>
      </c>
      <c r="CH303" s="5">
        <f t="shared" si="103"/>
        <v>1189560.8613803785</v>
      </c>
    </row>
    <row r="304" spans="9:86" ht="14.25" customHeight="1">
      <c r="I304" s="150"/>
      <c r="J304" s="2">
        <v>299</v>
      </c>
      <c r="K304" s="118">
        <v>53936</v>
      </c>
      <c r="L304" s="5">
        <f t="shared" si="104"/>
        <v>226916.73168295421</v>
      </c>
      <c r="M304" s="5">
        <f t="shared" si="67"/>
        <v>4507.5996243055524</v>
      </c>
      <c r="N304" s="5">
        <f t="shared" si="68"/>
        <v>2947.5470939852421</v>
      </c>
      <c r="O304" s="35">
        <f t="shared" si="69"/>
        <v>0.15587464558251396</v>
      </c>
      <c r="P304" s="5">
        <f t="shared" si="70"/>
        <v>1560.0525303203101</v>
      </c>
      <c r="Q304" s="35">
        <f t="shared" si="71"/>
        <v>8.249999999999999E-2</v>
      </c>
      <c r="R304" s="5">
        <f t="shared" si="105"/>
        <v>376030.8154110302</v>
      </c>
      <c r="S304" s="5">
        <f t="shared" si="106"/>
        <v>971741.47225633089</v>
      </c>
      <c r="T304" s="5">
        <f t="shared" si="72"/>
        <v>223969.18458896896</v>
      </c>
      <c r="U304" s="5">
        <f t="shared" si="73"/>
        <v>1347772.2876673611</v>
      </c>
      <c r="V304" s="150"/>
      <c r="W304" s="2">
        <v>299</v>
      </c>
      <c r="X304" s="118">
        <v>53936</v>
      </c>
      <c r="Y304" s="5">
        <f t="shared" si="107"/>
        <v>222980.26042222354</v>
      </c>
      <c r="Z304" s="5">
        <f t="shared" si="108"/>
        <v>4402.5874432762648</v>
      </c>
      <c r="AA304" s="5">
        <f t="shared" si="74"/>
        <v>2916.0523737947742</v>
      </c>
      <c r="AB304" s="35">
        <f t="shared" si="75"/>
        <v>0.15693150783516494</v>
      </c>
      <c r="AC304" s="5">
        <f t="shared" si="76"/>
        <v>1486.5350694814904</v>
      </c>
      <c r="AD304" s="35">
        <f t="shared" si="77"/>
        <v>0.08</v>
      </c>
      <c r="AE304" s="5">
        <f t="shared" si="109"/>
        <v>379935.79195157095</v>
      </c>
      <c r="AF304" s="5">
        <f t="shared" si="110"/>
        <v>936437.853588033</v>
      </c>
      <c r="AG304" s="5">
        <f t="shared" si="78"/>
        <v>220064.20804842876</v>
      </c>
      <c r="AH304" s="5">
        <f t="shared" si="79"/>
        <v>1316373.6455396039</v>
      </c>
      <c r="AI304" s="150"/>
      <c r="AJ304" s="2">
        <v>299</v>
      </c>
      <c r="AK304" s="118">
        <v>53936</v>
      </c>
      <c r="AL304" s="5">
        <f t="shared" si="111"/>
        <v>219036.44082146895</v>
      </c>
      <c r="AM304" s="5">
        <f t="shared" si="112"/>
        <v>4298.4734733542682</v>
      </c>
      <c r="AN304" s="5">
        <f t="shared" si="80"/>
        <v>2883.8631263822813</v>
      </c>
      <c r="AO304" s="35">
        <f t="shared" si="81"/>
        <v>0.15799360776134114</v>
      </c>
      <c r="AP304" s="5">
        <f t="shared" si="82"/>
        <v>1414.6103469719869</v>
      </c>
      <c r="AQ304" s="35">
        <f t="shared" si="83"/>
        <v>7.7499999999999999E-2</v>
      </c>
      <c r="AR304" s="5">
        <f t="shared" si="113"/>
        <v>383847.42230491334</v>
      </c>
      <c r="AS304" s="5">
        <f t="shared" si="114"/>
        <v>901396.14622801356</v>
      </c>
      <c r="AT304" s="5">
        <f t="shared" si="84"/>
        <v>216152.57769508666</v>
      </c>
      <c r="AU304" s="5">
        <f t="shared" si="85"/>
        <v>1285243.568532927</v>
      </c>
      <c r="AV304" s="150"/>
      <c r="AW304" s="2">
        <v>299</v>
      </c>
      <c r="AX304" s="118">
        <v>53936</v>
      </c>
      <c r="AY304" s="5">
        <f t="shared" si="115"/>
        <v>215086.89977547646</v>
      </c>
      <c r="AZ304" s="5">
        <f t="shared" si="116"/>
        <v>4195.2870513166654</v>
      </c>
      <c r="BA304" s="5">
        <f t="shared" si="86"/>
        <v>2850.9939277199373</v>
      </c>
      <c r="BB304" s="35">
        <f t="shared" si="87"/>
        <v>0.15906095242598306</v>
      </c>
      <c r="BC304" s="5">
        <f t="shared" si="88"/>
        <v>1344.2931235967278</v>
      </c>
      <c r="BD304" s="35">
        <f t="shared" si="89"/>
        <v>7.4999999999999997E-2</v>
      </c>
      <c r="BE304" s="5">
        <f t="shared" si="117"/>
        <v>387764.09415224358</v>
      </c>
      <c r="BF304" s="5">
        <f t="shared" si="118"/>
        <v>866626.73419143946</v>
      </c>
      <c r="BG304" s="5">
        <f t="shared" si="90"/>
        <v>212235.90584775651</v>
      </c>
      <c r="BH304" s="5">
        <f t="shared" si="91"/>
        <v>1254390.8283436829</v>
      </c>
      <c r="BI304" s="150"/>
      <c r="BJ304" s="2">
        <v>299</v>
      </c>
      <c r="BK304" s="118">
        <v>53936</v>
      </c>
      <c r="BL304" s="5">
        <f t="shared" si="119"/>
        <v>211133.31431091984</v>
      </c>
      <c r="BM304" s="5">
        <f t="shared" si="120"/>
        <v>4093.0576803371496</v>
      </c>
      <c r="BN304" s="5">
        <f t="shared" si="92"/>
        <v>2817.4605730420089</v>
      </c>
      <c r="BO304" s="35">
        <f t="shared" si="93"/>
        <v>0.16013354873364707</v>
      </c>
      <c r="BP304" s="5">
        <f t="shared" si="94"/>
        <v>1275.5971072951406</v>
      </c>
      <c r="BQ304" s="35">
        <f t="shared" si="95"/>
        <v>7.2499999999999995E-2</v>
      </c>
      <c r="BR304" s="5">
        <f t="shared" si="121"/>
        <v>391684.14626212243</v>
      </c>
      <c r="BS304" s="5">
        <f t="shared" si="122"/>
        <v>832140.1001586857</v>
      </c>
      <c r="BT304" s="5">
        <f t="shared" si="96"/>
        <v>208315.85373787783</v>
      </c>
      <c r="BU304" s="5">
        <f t="shared" si="97"/>
        <v>1223824.2464208081</v>
      </c>
      <c r="BV304" s="150"/>
      <c r="BW304" s="2">
        <v>299</v>
      </c>
      <c r="BX304" s="118">
        <v>53936</v>
      </c>
      <c r="BY304" s="5">
        <f t="shared" si="123"/>
        <v>207177.40968999607</v>
      </c>
      <c r="BZ304" s="5">
        <f t="shared" si="124"/>
        <v>3991.8149710750954</v>
      </c>
      <c r="CA304" s="5">
        <f t="shared" si="98"/>
        <v>2783.2800812167852</v>
      </c>
      <c r="CB304" s="35">
        <f t="shared" si="99"/>
        <v>0.16121140342751455</v>
      </c>
      <c r="CC304" s="5">
        <f t="shared" si="100"/>
        <v>1208.5348898583104</v>
      </c>
      <c r="CD304" s="35">
        <f t="shared" si="101"/>
        <v>7.0000000000000007E-2</v>
      </c>
      <c r="CE304" s="5">
        <f t="shared" si="125"/>
        <v>395605.87039122055</v>
      </c>
      <c r="CF304" s="5">
        <f t="shared" si="126"/>
        <v>797946.80596023309</v>
      </c>
      <c r="CG304" s="5">
        <f t="shared" si="102"/>
        <v>204394.12960877927</v>
      </c>
      <c r="CH304" s="5">
        <f t="shared" si="103"/>
        <v>1193552.6763514536</v>
      </c>
    </row>
    <row r="305" spans="9:86" ht="14.25" customHeight="1">
      <c r="I305" s="150"/>
      <c r="J305" s="2">
        <v>300</v>
      </c>
      <c r="K305" s="118">
        <v>53966</v>
      </c>
      <c r="L305" s="5">
        <f t="shared" si="104"/>
        <v>223969.18458896896</v>
      </c>
      <c r="M305" s="5">
        <f t="shared" si="67"/>
        <v>4507.5996243055524</v>
      </c>
      <c r="N305" s="5">
        <f t="shared" si="68"/>
        <v>2967.8114802563905</v>
      </c>
      <c r="O305" s="35">
        <f t="shared" si="69"/>
        <v>0.15901177578708187</v>
      </c>
      <c r="P305" s="5">
        <f t="shared" si="70"/>
        <v>1539.7881440491617</v>
      </c>
      <c r="Q305" s="35">
        <f t="shared" si="71"/>
        <v>8.2500000000000018E-2</v>
      </c>
      <c r="R305" s="5">
        <f t="shared" si="105"/>
        <v>378998.62689128658</v>
      </c>
      <c r="S305" s="5">
        <f t="shared" si="106"/>
        <v>973281.26040038001</v>
      </c>
      <c r="T305" s="5">
        <f t="shared" si="72"/>
        <v>221001.37310871258</v>
      </c>
      <c r="U305" s="5">
        <f t="shared" si="73"/>
        <v>1352279.8872916666</v>
      </c>
      <c r="V305" s="150"/>
      <c r="W305" s="2">
        <v>300</v>
      </c>
      <c r="X305" s="118">
        <v>53966</v>
      </c>
      <c r="Y305" s="5">
        <f t="shared" si="107"/>
        <v>220064.20804842876</v>
      </c>
      <c r="Z305" s="5">
        <f t="shared" si="108"/>
        <v>4402.5874432762648</v>
      </c>
      <c r="AA305" s="5">
        <f t="shared" si="74"/>
        <v>2935.4927229534064</v>
      </c>
      <c r="AB305" s="35">
        <f t="shared" si="75"/>
        <v>0.16007106738451915</v>
      </c>
      <c r="AC305" s="5">
        <f t="shared" si="76"/>
        <v>1467.0947203228584</v>
      </c>
      <c r="AD305" s="35">
        <f t="shared" si="77"/>
        <v>0.08</v>
      </c>
      <c r="AE305" s="5">
        <f t="shared" si="109"/>
        <v>382871.28467452433</v>
      </c>
      <c r="AF305" s="5">
        <f t="shared" si="110"/>
        <v>937904.94830835587</v>
      </c>
      <c r="AG305" s="5">
        <f t="shared" si="78"/>
        <v>217128.71532547535</v>
      </c>
      <c r="AH305" s="5">
        <f t="shared" si="79"/>
        <v>1320776.2329828802</v>
      </c>
      <c r="AI305" s="150"/>
      <c r="AJ305" s="2">
        <v>300</v>
      </c>
      <c r="AK305" s="118">
        <v>53966</v>
      </c>
      <c r="AL305" s="5">
        <f t="shared" si="111"/>
        <v>216152.57769508666</v>
      </c>
      <c r="AM305" s="5">
        <f t="shared" si="112"/>
        <v>4298.4734733542682</v>
      </c>
      <c r="AN305" s="5">
        <f t="shared" si="80"/>
        <v>2902.488075740167</v>
      </c>
      <c r="AO305" s="35">
        <f t="shared" si="81"/>
        <v>0.16113551492323341</v>
      </c>
      <c r="AP305" s="5">
        <f t="shared" si="82"/>
        <v>1395.9853976141012</v>
      </c>
      <c r="AQ305" s="35">
        <f t="shared" si="83"/>
        <v>7.7499999999999986E-2</v>
      </c>
      <c r="AR305" s="5">
        <f t="shared" si="113"/>
        <v>386749.91038065351</v>
      </c>
      <c r="AS305" s="5">
        <f t="shared" si="114"/>
        <v>902792.13162562763</v>
      </c>
      <c r="AT305" s="5">
        <f t="shared" si="84"/>
        <v>213250.08961934649</v>
      </c>
      <c r="AU305" s="5">
        <f t="shared" si="85"/>
        <v>1289542.0420062812</v>
      </c>
      <c r="AV305" s="150"/>
      <c r="AW305" s="2">
        <v>300</v>
      </c>
      <c r="AX305" s="118">
        <v>53966</v>
      </c>
      <c r="AY305" s="5">
        <f t="shared" si="115"/>
        <v>212235.90584775651</v>
      </c>
      <c r="AZ305" s="5">
        <f t="shared" si="116"/>
        <v>4195.2870513166654</v>
      </c>
      <c r="BA305" s="5">
        <f t="shared" si="86"/>
        <v>2868.8126397681872</v>
      </c>
      <c r="BB305" s="35">
        <f t="shared" si="87"/>
        <v>0.1622051251870309</v>
      </c>
      <c r="BC305" s="5">
        <f t="shared" si="88"/>
        <v>1326.4744115484782</v>
      </c>
      <c r="BD305" s="35">
        <f t="shared" si="89"/>
        <v>7.5000000000000011E-2</v>
      </c>
      <c r="BE305" s="5">
        <f t="shared" si="117"/>
        <v>390632.90679201175</v>
      </c>
      <c r="BF305" s="5">
        <f t="shared" si="118"/>
        <v>867953.20860298793</v>
      </c>
      <c r="BG305" s="5">
        <f t="shared" si="90"/>
        <v>209367.09320798834</v>
      </c>
      <c r="BH305" s="5">
        <f t="shared" si="91"/>
        <v>1258586.1153949997</v>
      </c>
      <c r="BI305" s="150"/>
      <c r="BJ305" s="2">
        <v>300</v>
      </c>
      <c r="BK305" s="118">
        <v>53966</v>
      </c>
      <c r="BL305" s="5">
        <f t="shared" si="119"/>
        <v>208315.85373787783</v>
      </c>
      <c r="BM305" s="5">
        <f t="shared" si="120"/>
        <v>4093.0576803371496</v>
      </c>
      <c r="BN305" s="5">
        <f t="shared" si="92"/>
        <v>2834.4827306708044</v>
      </c>
      <c r="BO305" s="35">
        <f t="shared" si="93"/>
        <v>0.16327990480671209</v>
      </c>
      <c r="BP305" s="5">
        <f t="shared" si="94"/>
        <v>1258.5749496663452</v>
      </c>
      <c r="BQ305" s="35">
        <f t="shared" si="95"/>
        <v>7.2499999999999995E-2</v>
      </c>
      <c r="BR305" s="5">
        <f t="shared" si="121"/>
        <v>394518.62899279327</v>
      </c>
      <c r="BS305" s="5">
        <f t="shared" si="122"/>
        <v>833398.67510835209</v>
      </c>
      <c r="BT305" s="5">
        <f t="shared" si="96"/>
        <v>205481.37100720702</v>
      </c>
      <c r="BU305" s="5">
        <f t="shared" si="97"/>
        <v>1227917.3041011454</v>
      </c>
      <c r="BV305" s="150"/>
      <c r="BW305" s="2">
        <v>300</v>
      </c>
      <c r="BX305" s="118">
        <v>53966</v>
      </c>
      <c r="BY305" s="5">
        <f t="shared" si="123"/>
        <v>204394.12960877927</v>
      </c>
      <c r="BZ305" s="5">
        <f t="shared" si="124"/>
        <v>3991.8149710750954</v>
      </c>
      <c r="CA305" s="5">
        <f t="shared" si="98"/>
        <v>2799.5158816905496</v>
      </c>
      <c r="CB305" s="35">
        <f t="shared" si="99"/>
        <v>0.16435986025913552</v>
      </c>
      <c r="CC305" s="5">
        <f t="shared" si="100"/>
        <v>1192.2990893845458</v>
      </c>
      <c r="CD305" s="35">
        <f t="shared" si="101"/>
        <v>7.0000000000000007E-2</v>
      </c>
      <c r="CE305" s="5">
        <f t="shared" si="125"/>
        <v>398405.3862729111</v>
      </c>
      <c r="CF305" s="5">
        <f t="shared" si="126"/>
        <v>799139.10504961759</v>
      </c>
      <c r="CG305" s="5">
        <f t="shared" si="102"/>
        <v>201594.61372708873</v>
      </c>
      <c r="CH305" s="5">
        <f t="shared" si="103"/>
        <v>1197544.4913225286</v>
      </c>
    </row>
    <row r="306" spans="9:86" ht="14.25" customHeight="1">
      <c r="I306" s="150"/>
      <c r="J306" s="2">
        <v>301</v>
      </c>
      <c r="K306" s="118">
        <v>53997</v>
      </c>
      <c r="L306" s="5">
        <f t="shared" si="104"/>
        <v>221001.37310871258</v>
      </c>
      <c r="M306" s="5">
        <f t="shared" si="67"/>
        <v>4507.5996243055524</v>
      </c>
      <c r="N306" s="5">
        <f t="shared" si="68"/>
        <v>2988.2151841831537</v>
      </c>
      <c r="O306" s="35">
        <f t="shared" si="69"/>
        <v>0.16225501998378392</v>
      </c>
      <c r="P306" s="5">
        <f t="shared" si="70"/>
        <v>1519.3844401223989</v>
      </c>
      <c r="Q306" s="35">
        <f t="shared" si="71"/>
        <v>8.2500000000000004E-2</v>
      </c>
      <c r="R306" s="5">
        <f t="shared" si="105"/>
        <v>381986.84207546973</v>
      </c>
      <c r="S306" s="5">
        <f t="shared" si="106"/>
        <v>974800.64484050241</v>
      </c>
      <c r="T306" s="5">
        <f t="shared" si="72"/>
        <v>218013.15792452943</v>
      </c>
      <c r="U306" s="5">
        <f t="shared" si="73"/>
        <v>1356787.4869159721</v>
      </c>
      <c r="V306" s="150"/>
      <c r="W306" s="2">
        <v>301</v>
      </c>
      <c r="X306" s="118">
        <v>53997</v>
      </c>
      <c r="Y306" s="5">
        <f t="shared" si="107"/>
        <v>217128.71532547535</v>
      </c>
      <c r="Z306" s="5">
        <f t="shared" si="108"/>
        <v>4402.5874432762648</v>
      </c>
      <c r="AA306" s="5">
        <f t="shared" si="74"/>
        <v>2955.0626744397623</v>
      </c>
      <c r="AB306" s="35">
        <f t="shared" si="75"/>
        <v>0.163316731460975</v>
      </c>
      <c r="AC306" s="5">
        <f t="shared" si="76"/>
        <v>1447.5247688365025</v>
      </c>
      <c r="AD306" s="35">
        <f t="shared" si="77"/>
        <v>0.08</v>
      </c>
      <c r="AE306" s="5">
        <f t="shared" si="109"/>
        <v>385826.34734896407</v>
      </c>
      <c r="AF306" s="5">
        <f t="shared" si="110"/>
        <v>939352.47307719232</v>
      </c>
      <c r="AG306" s="5">
        <f t="shared" si="78"/>
        <v>214173.65265103558</v>
      </c>
      <c r="AH306" s="5">
        <f t="shared" si="79"/>
        <v>1325178.8204261563</v>
      </c>
      <c r="AI306" s="150"/>
      <c r="AJ306" s="2">
        <v>301</v>
      </c>
      <c r="AK306" s="118">
        <v>53997</v>
      </c>
      <c r="AL306" s="5">
        <f t="shared" si="111"/>
        <v>213250.08961934649</v>
      </c>
      <c r="AM306" s="5">
        <f t="shared" si="112"/>
        <v>4298.4734733542682</v>
      </c>
      <c r="AN306" s="5">
        <f t="shared" si="80"/>
        <v>2921.2333112293222</v>
      </c>
      <c r="AO306" s="35">
        <f t="shared" si="81"/>
        <v>0.16438351701199766</v>
      </c>
      <c r="AP306" s="5">
        <f t="shared" si="82"/>
        <v>1377.240162124946</v>
      </c>
      <c r="AQ306" s="35">
        <f t="shared" si="83"/>
        <v>7.7499999999999999E-2</v>
      </c>
      <c r="AR306" s="5">
        <f t="shared" si="113"/>
        <v>389671.14369188284</v>
      </c>
      <c r="AS306" s="5">
        <f t="shared" si="114"/>
        <v>904169.37178775261</v>
      </c>
      <c r="AT306" s="5">
        <f t="shared" si="84"/>
        <v>210328.85630811716</v>
      </c>
      <c r="AU306" s="5">
        <f t="shared" si="85"/>
        <v>1293840.5154796354</v>
      </c>
      <c r="AV306" s="150"/>
      <c r="AW306" s="2">
        <v>301</v>
      </c>
      <c r="AX306" s="118">
        <v>53997</v>
      </c>
      <c r="AY306" s="5">
        <f t="shared" si="115"/>
        <v>209367.09320798834</v>
      </c>
      <c r="AZ306" s="5">
        <f t="shared" si="116"/>
        <v>4195.2870513166654</v>
      </c>
      <c r="BA306" s="5">
        <f t="shared" si="86"/>
        <v>2886.7427187667381</v>
      </c>
      <c r="BB306" s="35">
        <f t="shared" si="87"/>
        <v>0.16545538314747515</v>
      </c>
      <c r="BC306" s="5">
        <f t="shared" si="88"/>
        <v>1308.544332549927</v>
      </c>
      <c r="BD306" s="35">
        <f t="shared" si="89"/>
        <v>7.4999999999999997E-2</v>
      </c>
      <c r="BE306" s="5">
        <f t="shared" si="117"/>
        <v>393519.64951077849</v>
      </c>
      <c r="BF306" s="5">
        <f t="shared" si="118"/>
        <v>869261.75293553784</v>
      </c>
      <c r="BG306" s="5">
        <f t="shared" si="90"/>
        <v>206480.3504892216</v>
      </c>
      <c r="BH306" s="5">
        <f t="shared" si="91"/>
        <v>1262781.4024463163</v>
      </c>
      <c r="BI306" s="150"/>
      <c r="BJ306" s="2">
        <v>301</v>
      </c>
      <c r="BK306" s="118">
        <v>53997</v>
      </c>
      <c r="BL306" s="5">
        <f t="shared" si="119"/>
        <v>205481.37100720702</v>
      </c>
      <c r="BM306" s="5">
        <f t="shared" si="120"/>
        <v>4093.0576803371496</v>
      </c>
      <c r="BN306" s="5">
        <f t="shared" si="92"/>
        <v>2851.6077305019408</v>
      </c>
      <c r="BO306" s="35">
        <f t="shared" si="93"/>
        <v>0.1665323362321886</v>
      </c>
      <c r="BP306" s="5">
        <f t="shared" si="94"/>
        <v>1241.4499498352091</v>
      </c>
      <c r="BQ306" s="35">
        <f t="shared" si="95"/>
        <v>7.2499999999999995E-2</v>
      </c>
      <c r="BR306" s="5">
        <f t="shared" si="121"/>
        <v>397370.23672329518</v>
      </c>
      <c r="BS306" s="5">
        <f t="shared" si="122"/>
        <v>834640.12505818729</v>
      </c>
      <c r="BT306" s="5">
        <f t="shared" si="96"/>
        <v>202629.76327670508</v>
      </c>
      <c r="BU306" s="5">
        <f t="shared" si="97"/>
        <v>1232010.3617814826</v>
      </c>
      <c r="BV306" s="150"/>
      <c r="BW306" s="2">
        <v>301</v>
      </c>
      <c r="BX306" s="118">
        <v>53997</v>
      </c>
      <c r="BY306" s="5">
        <f t="shared" si="123"/>
        <v>201594.61372708873</v>
      </c>
      <c r="BZ306" s="5">
        <f t="shared" si="124"/>
        <v>3991.8149710750954</v>
      </c>
      <c r="CA306" s="5">
        <f t="shared" si="98"/>
        <v>2815.8463910004111</v>
      </c>
      <c r="CB306" s="35">
        <f t="shared" si="99"/>
        <v>0.16761438248419072</v>
      </c>
      <c r="CC306" s="5">
        <f t="shared" si="100"/>
        <v>1175.9685800746843</v>
      </c>
      <c r="CD306" s="35">
        <f t="shared" si="101"/>
        <v>7.0000000000000007E-2</v>
      </c>
      <c r="CE306" s="5">
        <f t="shared" si="125"/>
        <v>401221.23266391153</v>
      </c>
      <c r="CF306" s="5">
        <f t="shared" si="126"/>
        <v>800315.07362969231</v>
      </c>
      <c r="CG306" s="5">
        <f t="shared" si="102"/>
        <v>198778.76733608832</v>
      </c>
      <c r="CH306" s="5">
        <f t="shared" si="103"/>
        <v>1201536.306293604</v>
      </c>
    </row>
    <row r="307" spans="9:86" ht="14.25" customHeight="1">
      <c r="I307" s="150"/>
      <c r="J307" s="2">
        <v>302</v>
      </c>
      <c r="K307" s="118">
        <v>54027</v>
      </c>
      <c r="L307" s="5">
        <f t="shared" si="104"/>
        <v>218013.15792452943</v>
      </c>
      <c r="M307" s="5">
        <f t="shared" si="67"/>
        <v>4507.5996243055524</v>
      </c>
      <c r="N307" s="5">
        <f t="shared" si="68"/>
        <v>3008.7591635744129</v>
      </c>
      <c r="O307" s="35">
        <f t="shared" si="69"/>
        <v>0.16560977468796456</v>
      </c>
      <c r="P307" s="5">
        <f t="shared" si="70"/>
        <v>1498.8404607311397</v>
      </c>
      <c r="Q307" s="35">
        <f t="shared" si="71"/>
        <v>8.2500000000000004E-2</v>
      </c>
      <c r="R307" s="5">
        <f t="shared" si="105"/>
        <v>384995.60123904416</v>
      </c>
      <c r="S307" s="5">
        <f t="shared" si="106"/>
        <v>976299.4853012336</v>
      </c>
      <c r="T307" s="5">
        <f t="shared" si="72"/>
        <v>215004.39876095502</v>
      </c>
      <c r="U307" s="5">
        <f t="shared" si="73"/>
        <v>1361295.0865402778</v>
      </c>
      <c r="V307" s="150"/>
      <c r="W307" s="2">
        <v>302</v>
      </c>
      <c r="X307" s="118">
        <v>54027</v>
      </c>
      <c r="Y307" s="5">
        <f t="shared" si="107"/>
        <v>214173.65265103558</v>
      </c>
      <c r="Z307" s="5">
        <f t="shared" si="108"/>
        <v>4402.5874432762648</v>
      </c>
      <c r="AA307" s="5">
        <f t="shared" si="74"/>
        <v>2974.7630922693606</v>
      </c>
      <c r="AB307" s="35">
        <f t="shared" si="75"/>
        <v>0.16667389599688803</v>
      </c>
      <c r="AC307" s="5">
        <f t="shared" si="76"/>
        <v>1427.824351006904</v>
      </c>
      <c r="AD307" s="35">
        <f t="shared" si="77"/>
        <v>0.08</v>
      </c>
      <c r="AE307" s="5">
        <f t="shared" si="109"/>
        <v>388801.11044123344</v>
      </c>
      <c r="AF307" s="5">
        <f t="shared" si="110"/>
        <v>940780.29742819921</v>
      </c>
      <c r="AG307" s="5">
        <f t="shared" si="78"/>
        <v>211198.88955876621</v>
      </c>
      <c r="AH307" s="5">
        <f t="shared" si="79"/>
        <v>1329581.4078694326</v>
      </c>
      <c r="AI307" s="150"/>
      <c r="AJ307" s="2">
        <v>302</v>
      </c>
      <c r="AK307" s="118">
        <v>54027</v>
      </c>
      <c r="AL307" s="5">
        <f t="shared" si="111"/>
        <v>210328.85630811716</v>
      </c>
      <c r="AM307" s="5">
        <f t="shared" si="112"/>
        <v>4298.4734733542682</v>
      </c>
      <c r="AN307" s="5">
        <f t="shared" si="80"/>
        <v>2940.0996096976783</v>
      </c>
      <c r="AO307" s="35">
        <f t="shared" si="81"/>
        <v>0.1677430093790252</v>
      </c>
      <c r="AP307" s="5">
        <f t="shared" si="82"/>
        <v>1358.3738636565899</v>
      </c>
      <c r="AQ307" s="35">
        <f t="shared" si="83"/>
        <v>7.7499999999999999E-2</v>
      </c>
      <c r="AR307" s="5">
        <f t="shared" si="113"/>
        <v>392611.24330158054</v>
      </c>
      <c r="AS307" s="5">
        <f t="shared" si="114"/>
        <v>905527.74565140915</v>
      </c>
      <c r="AT307" s="5">
        <f t="shared" si="84"/>
        <v>207388.75669841949</v>
      </c>
      <c r="AU307" s="5">
        <f t="shared" si="85"/>
        <v>1298138.9889529897</v>
      </c>
      <c r="AV307" s="150"/>
      <c r="AW307" s="2">
        <v>302</v>
      </c>
      <c r="AX307" s="118">
        <v>54027</v>
      </c>
      <c r="AY307" s="5">
        <f t="shared" si="115"/>
        <v>206480.3504892216</v>
      </c>
      <c r="AZ307" s="5">
        <f t="shared" si="116"/>
        <v>4195.2870513166654</v>
      </c>
      <c r="BA307" s="5">
        <f t="shared" si="86"/>
        <v>2904.7848607590304</v>
      </c>
      <c r="BB307" s="35">
        <f t="shared" si="87"/>
        <v>0.16881712107965421</v>
      </c>
      <c r="BC307" s="5">
        <f t="shared" si="88"/>
        <v>1290.502190557635</v>
      </c>
      <c r="BD307" s="35">
        <f t="shared" si="89"/>
        <v>7.5000000000000011E-2</v>
      </c>
      <c r="BE307" s="5">
        <f t="shared" si="117"/>
        <v>396424.43437153753</v>
      </c>
      <c r="BF307" s="5">
        <f t="shared" si="118"/>
        <v>870552.25512609549</v>
      </c>
      <c r="BG307" s="5">
        <f t="shared" si="90"/>
        <v>203575.56562846256</v>
      </c>
      <c r="BH307" s="5">
        <f t="shared" si="91"/>
        <v>1266976.6894976329</v>
      </c>
      <c r="BI307" s="150"/>
      <c r="BJ307" s="2">
        <v>302</v>
      </c>
      <c r="BK307" s="118">
        <v>54027</v>
      </c>
      <c r="BL307" s="5">
        <f t="shared" si="119"/>
        <v>202629.76327670508</v>
      </c>
      <c r="BM307" s="5">
        <f t="shared" si="120"/>
        <v>4093.0576803371496</v>
      </c>
      <c r="BN307" s="5">
        <f t="shared" si="92"/>
        <v>2868.836193873723</v>
      </c>
      <c r="BO307" s="35">
        <f t="shared" si="93"/>
        <v>0.16989623720516084</v>
      </c>
      <c r="BP307" s="5">
        <f t="shared" si="94"/>
        <v>1224.2214864634266</v>
      </c>
      <c r="BQ307" s="35">
        <f t="shared" si="95"/>
        <v>7.2499999999999995E-2</v>
      </c>
      <c r="BR307" s="5">
        <f t="shared" si="121"/>
        <v>400239.0729171689</v>
      </c>
      <c r="BS307" s="5">
        <f t="shared" si="122"/>
        <v>835864.34654465073</v>
      </c>
      <c r="BT307" s="5">
        <f t="shared" si="96"/>
        <v>199760.92708283136</v>
      </c>
      <c r="BU307" s="5">
        <f t="shared" si="97"/>
        <v>1236103.4194618196</v>
      </c>
      <c r="BV307" s="150"/>
      <c r="BW307" s="2">
        <v>302</v>
      </c>
      <c r="BX307" s="118">
        <v>54027</v>
      </c>
      <c r="BY307" s="5">
        <f t="shared" si="123"/>
        <v>198778.76733608832</v>
      </c>
      <c r="BZ307" s="5">
        <f t="shared" si="124"/>
        <v>3991.8149710750954</v>
      </c>
      <c r="CA307" s="5">
        <f t="shared" si="98"/>
        <v>2832.27216161458</v>
      </c>
      <c r="CB307" s="35">
        <f t="shared" si="99"/>
        <v>0.17098036372220005</v>
      </c>
      <c r="CC307" s="5">
        <f t="shared" si="100"/>
        <v>1159.5428094605152</v>
      </c>
      <c r="CD307" s="35">
        <f t="shared" si="101"/>
        <v>7.0000000000000007E-2</v>
      </c>
      <c r="CE307" s="5">
        <f t="shared" si="125"/>
        <v>404053.50482552609</v>
      </c>
      <c r="CF307" s="5">
        <f t="shared" si="126"/>
        <v>801474.61643915286</v>
      </c>
      <c r="CG307" s="5">
        <f t="shared" si="102"/>
        <v>195946.49517447373</v>
      </c>
      <c r="CH307" s="5">
        <f t="shared" si="103"/>
        <v>1205528.1212646789</v>
      </c>
    </row>
    <row r="308" spans="9:86" ht="14.25" customHeight="1">
      <c r="I308" s="150"/>
      <c r="J308" s="2">
        <v>303</v>
      </c>
      <c r="K308" s="118">
        <v>54058</v>
      </c>
      <c r="L308" s="5">
        <f t="shared" si="104"/>
        <v>215004.39876095502</v>
      </c>
      <c r="M308" s="5">
        <f t="shared" si="67"/>
        <v>4507.5996243055524</v>
      </c>
      <c r="N308" s="5">
        <f t="shared" si="68"/>
        <v>3029.4443828239864</v>
      </c>
      <c r="O308" s="35">
        <f t="shared" si="69"/>
        <v>0.16908180857409338</v>
      </c>
      <c r="P308" s="5">
        <f t="shared" si="70"/>
        <v>1478.1552414815658</v>
      </c>
      <c r="Q308" s="35">
        <f t="shared" si="71"/>
        <v>8.2500000000000004E-2</v>
      </c>
      <c r="R308" s="5">
        <f t="shared" si="105"/>
        <v>388025.04562186816</v>
      </c>
      <c r="S308" s="5">
        <f t="shared" si="106"/>
        <v>977777.64054271521</v>
      </c>
      <c r="T308" s="5">
        <f t="shared" si="72"/>
        <v>211974.95437813105</v>
      </c>
      <c r="U308" s="5">
        <f t="shared" si="73"/>
        <v>1365802.6861645833</v>
      </c>
      <c r="V308" s="150"/>
      <c r="W308" s="2">
        <v>303</v>
      </c>
      <c r="X308" s="118">
        <v>54058</v>
      </c>
      <c r="Y308" s="5">
        <f t="shared" si="107"/>
        <v>211198.88955876621</v>
      </c>
      <c r="Z308" s="5">
        <f t="shared" si="108"/>
        <v>4402.5874432762648</v>
      </c>
      <c r="AA308" s="5">
        <f t="shared" si="74"/>
        <v>2994.594846217823</v>
      </c>
      <c r="AB308" s="35">
        <f t="shared" si="75"/>
        <v>0.17014832904514351</v>
      </c>
      <c r="AC308" s="5">
        <f t="shared" si="76"/>
        <v>1407.9925970584416</v>
      </c>
      <c r="AD308" s="35">
        <f t="shared" si="77"/>
        <v>0.08</v>
      </c>
      <c r="AE308" s="5">
        <f t="shared" si="109"/>
        <v>391795.70528745127</v>
      </c>
      <c r="AF308" s="5">
        <f t="shared" si="110"/>
        <v>942188.29002525762</v>
      </c>
      <c r="AG308" s="5">
        <f t="shared" si="78"/>
        <v>208204.29471254838</v>
      </c>
      <c r="AH308" s="5">
        <f t="shared" si="79"/>
        <v>1333983.9953127089</v>
      </c>
      <c r="AI308" s="150"/>
      <c r="AJ308" s="2">
        <v>303</v>
      </c>
      <c r="AK308" s="118">
        <v>54058</v>
      </c>
      <c r="AL308" s="5">
        <f t="shared" si="111"/>
        <v>207388.75669841949</v>
      </c>
      <c r="AM308" s="5">
        <f t="shared" si="112"/>
        <v>4298.4734733542682</v>
      </c>
      <c r="AN308" s="5">
        <f t="shared" si="80"/>
        <v>2959.0877530103089</v>
      </c>
      <c r="AO308" s="35">
        <f t="shared" si="81"/>
        <v>0.17121975945764625</v>
      </c>
      <c r="AP308" s="5">
        <f t="shared" si="82"/>
        <v>1339.3857203439591</v>
      </c>
      <c r="AQ308" s="35">
        <f t="shared" si="83"/>
        <v>7.7499999999999986E-2</v>
      </c>
      <c r="AR308" s="5">
        <f t="shared" si="113"/>
        <v>395570.33105459088</v>
      </c>
      <c r="AS308" s="5">
        <f t="shared" si="114"/>
        <v>906867.13137175306</v>
      </c>
      <c r="AT308" s="5">
        <f t="shared" si="84"/>
        <v>204429.66894540918</v>
      </c>
      <c r="AU308" s="5">
        <f t="shared" si="85"/>
        <v>1302437.4624263439</v>
      </c>
      <c r="AV308" s="150"/>
      <c r="AW308" s="2">
        <v>303</v>
      </c>
      <c r="AX308" s="118">
        <v>54058</v>
      </c>
      <c r="AY308" s="5">
        <f t="shared" si="115"/>
        <v>203575.56562846256</v>
      </c>
      <c r="AZ308" s="5">
        <f t="shared" si="116"/>
        <v>4195.2870513166654</v>
      </c>
      <c r="BA308" s="5">
        <f t="shared" si="86"/>
        <v>2922.9397661387748</v>
      </c>
      <c r="BB308" s="35">
        <f t="shared" si="87"/>
        <v>0.17229610579925761</v>
      </c>
      <c r="BC308" s="5">
        <f t="shared" si="88"/>
        <v>1272.3472851778909</v>
      </c>
      <c r="BD308" s="35">
        <f t="shared" si="89"/>
        <v>7.4999999999999997E-2</v>
      </c>
      <c r="BE308" s="5">
        <f t="shared" si="117"/>
        <v>399347.37413767632</v>
      </c>
      <c r="BF308" s="5">
        <f t="shared" si="118"/>
        <v>871824.6024112734</v>
      </c>
      <c r="BG308" s="5">
        <f t="shared" si="90"/>
        <v>200652.6258623238</v>
      </c>
      <c r="BH308" s="5">
        <f t="shared" si="91"/>
        <v>1271171.9765489497</v>
      </c>
      <c r="BI308" s="150"/>
      <c r="BJ308" s="2">
        <v>303</v>
      </c>
      <c r="BK308" s="118">
        <v>54058</v>
      </c>
      <c r="BL308" s="5">
        <f t="shared" si="119"/>
        <v>199760.92708283136</v>
      </c>
      <c r="BM308" s="5">
        <f t="shared" si="120"/>
        <v>4093.0576803371496</v>
      </c>
      <c r="BN308" s="5">
        <f t="shared" si="92"/>
        <v>2886.1687458783767</v>
      </c>
      <c r="BO308" s="35">
        <f t="shared" si="93"/>
        <v>0.17337737392547964</v>
      </c>
      <c r="BP308" s="5">
        <f t="shared" si="94"/>
        <v>1206.8889344587728</v>
      </c>
      <c r="BQ308" s="35">
        <f t="shared" si="95"/>
        <v>7.2499999999999995E-2</v>
      </c>
      <c r="BR308" s="5">
        <f t="shared" si="121"/>
        <v>403125.24166304729</v>
      </c>
      <c r="BS308" s="5">
        <f t="shared" si="122"/>
        <v>837071.23547910945</v>
      </c>
      <c r="BT308" s="5">
        <f t="shared" si="96"/>
        <v>196874.75833695297</v>
      </c>
      <c r="BU308" s="5">
        <f t="shared" si="97"/>
        <v>1240196.4771421568</v>
      </c>
      <c r="BV308" s="150"/>
      <c r="BW308" s="2">
        <v>303</v>
      </c>
      <c r="BX308" s="118">
        <v>54058</v>
      </c>
      <c r="BY308" s="5">
        <f t="shared" si="123"/>
        <v>195946.49517447373</v>
      </c>
      <c r="BZ308" s="5">
        <f t="shared" si="124"/>
        <v>3991.8149710750954</v>
      </c>
      <c r="CA308" s="5">
        <f t="shared" si="98"/>
        <v>2848.7937492239985</v>
      </c>
      <c r="CB308" s="35">
        <f t="shared" si="99"/>
        <v>0.17446356955886694</v>
      </c>
      <c r="CC308" s="5">
        <f t="shared" si="100"/>
        <v>1143.0212218510969</v>
      </c>
      <c r="CD308" s="35">
        <f t="shared" si="101"/>
        <v>7.0000000000000007E-2</v>
      </c>
      <c r="CE308" s="5">
        <f t="shared" si="125"/>
        <v>406902.29857475008</v>
      </c>
      <c r="CF308" s="5">
        <f t="shared" si="126"/>
        <v>802617.63766100397</v>
      </c>
      <c r="CG308" s="5">
        <f t="shared" si="102"/>
        <v>193097.70142524975</v>
      </c>
      <c r="CH308" s="5">
        <f t="shared" si="103"/>
        <v>1209519.9362357541</v>
      </c>
    </row>
    <row r="309" spans="9:86" ht="14.25" customHeight="1">
      <c r="I309" s="150"/>
      <c r="J309" s="2">
        <v>304</v>
      </c>
      <c r="K309" s="118">
        <v>54089</v>
      </c>
      <c r="L309" s="5">
        <f t="shared" si="104"/>
        <v>211974.95437813105</v>
      </c>
      <c r="M309" s="5">
        <f t="shared" si="67"/>
        <v>4507.5996243055524</v>
      </c>
      <c r="N309" s="5">
        <f t="shared" si="68"/>
        <v>3050.2718129559016</v>
      </c>
      <c r="O309" s="35">
        <f t="shared" si="69"/>
        <v>0.17267729512127256</v>
      </c>
      <c r="P309" s="5">
        <f t="shared" si="70"/>
        <v>1457.327811349651</v>
      </c>
      <c r="Q309" s="35">
        <f t="shared" si="71"/>
        <v>8.2500000000000004E-2</v>
      </c>
      <c r="R309" s="5">
        <f t="shared" si="105"/>
        <v>391075.31743482407</v>
      </c>
      <c r="S309" s="5">
        <f t="shared" si="106"/>
        <v>979234.96835406485</v>
      </c>
      <c r="T309" s="5">
        <f t="shared" si="72"/>
        <v>208924.68256517514</v>
      </c>
      <c r="U309" s="5">
        <f t="shared" si="73"/>
        <v>1370310.285788889</v>
      </c>
      <c r="V309" s="150"/>
      <c r="W309" s="2">
        <v>304</v>
      </c>
      <c r="X309" s="118">
        <v>54089</v>
      </c>
      <c r="Y309" s="5">
        <f t="shared" si="107"/>
        <v>208204.29471254838</v>
      </c>
      <c r="Z309" s="5">
        <f t="shared" si="108"/>
        <v>4402.5874432762648</v>
      </c>
      <c r="AA309" s="5">
        <f t="shared" si="74"/>
        <v>3014.5588118592755</v>
      </c>
      <c r="AB309" s="35">
        <f t="shared" si="75"/>
        <v>0.17374620342128355</v>
      </c>
      <c r="AC309" s="5">
        <f t="shared" si="76"/>
        <v>1388.0286314169894</v>
      </c>
      <c r="AD309" s="35">
        <f t="shared" si="77"/>
        <v>0.08</v>
      </c>
      <c r="AE309" s="5">
        <f t="shared" si="109"/>
        <v>394810.26409931056</v>
      </c>
      <c r="AF309" s="5">
        <f t="shared" si="110"/>
        <v>943576.31865667459</v>
      </c>
      <c r="AG309" s="5">
        <f t="shared" si="78"/>
        <v>205189.73590068909</v>
      </c>
      <c r="AH309" s="5">
        <f t="shared" si="79"/>
        <v>1338386.5827559852</v>
      </c>
      <c r="AI309" s="150"/>
      <c r="AJ309" s="2">
        <v>304</v>
      </c>
      <c r="AK309" s="118">
        <v>54089</v>
      </c>
      <c r="AL309" s="5">
        <f t="shared" si="111"/>
        <v>204429.66894540918</v>
      </c>
      <c r="AM309" s="5">
        <f t="shared" si="112"/>
        <v>4298.4734733542682</v>
      </c>
      <c r="AN309" s="5">
        <f t="shared" si="80"/>
        <v>2978.198528081834</v>
      </c>
      <c r="AO309" s="35">
        <f t="shared" si="81"/>
        <v>0.17481993940187601</v>
      </c>
      <c r="AP309" s="5">
        <f t="shared" si="82"/>
        <v>1320.2749452724343</v>
      </c>
      <c r="AQ309" s="35">
        <f t="shared" si="83"/>
        <v>7.7499999999999999E-2</v>
      </c>
      <c r="AR309" s="5">
        <f t="shared" si="113"/>
        <v>398548.52958267269</v>
      </c>
      <c r="AS309" s="5">
        <f t="shared" si="114"/>
        <v>908187.40631702554</v>
      </c>
      <c r="AT309" s="5">
        <f t="shared" si="84"/>
        <v>201451.47041732733</v>
      </c>
      <c r="AU309" s="5">
        <f t="shared" si="85"/>
        <v>1306735.9358996982</v>
      </c>
      <c r="AV309" s="150"/>
      <c r="AW309" s="2">
        <v>304</v>
      </c>
      <c r="AX309" s="118">
        <v>54089</v>
      </c>
      <c r="AY309" s="5">
        <f t="shared" si="115"/>
        <v>200652.6258623238</v>
      </c>
      <c r="AZ309" s="5">
        <f t="shared" si="116"/>
        <v>4195.2870513166654</v>
      </c>
      <c r="BA309" s="5">
        <f t="shared" si="86"/>
        <v>2941.2081396771418</v>
      </c>
      <c r="BB309" s="35">
        <f t="shared" si="87"/>
        <v>0.17589850880069091</v>
      </c>
      <c r="BC309" s="5">
        <f t="shared" si="88"/>
        <v>1254.0789116395235</v>
      </c>
      <c r="BD309" s="35">
        <f t="shared" si="89"/>
        <v>7.4999999999999997E-2</v>
      </c>
      <c r="BE309" s="5">
        <f t="shared" si="117"/>
        <v>402288.58227735345</v>
      </c>
      <c r="BF309" s="5">
        <f t="shared" si="118"/>
        <v>873078.68132291292</v>
      </c>
      <c r="BG309" s="5">
        <f t="shared" si="90"/>
        <v>197711.41772264664</v>
      </c>
      <c r="BH309" s="5">
        <f t="shared" si="91"/>
        <v>1275367.2636002663</v>
      </c>
      <c r="BI309" s="150"/>
      <c r="BJ309" s="2">
        <v>304</v>
      </c>
      <c r="BK309" s="118">
        <v>54089</v>
      </c>
      <c r="BL309" s="5">
        <f t="shared" si="119"/>
        <v>196874.75833695297</v>
      </c>
      <c r="BM309" s="5">
        <f t="shared" si="120"/>
        <v>4093.0576803371496</v>
      </c>
      <c r="BN309" s="5">
        <f t="shared" si="92"/>
        <v>2903.6060153847257</v>
      </c>
      <c r="BO309" s="35">
        <f t="shared" si="93"/>
        <v>0.17698191722974524</v>
      </c>
      <c r="BP309" s="5">
        <f t="shared" si="94"/>
        <v>1189.4516649524242</v>
      </c>
      <c r="BQ309" s="35">
        <f t="shared" si="95"/>
        <v>7.2499999999999995E-2</v>
      </c>
      <c r="BR309" s="5">
        <f t="shared" si="121"/>
        <v>406028.84767843201</v>
      </c>
      <c r="BS309" s="5">
        <f t="shared" si="122"/>
        <v>838260.6871440619</v>
      </c>
      <c r="BT309" s="5">
        <f t="shared" si="96"/>
        <v>193971.15232156825</v>
      </c>
      <c r="BU309" s="5">
        <f t="shared" si="97"/>
        <v>1244289.5348224938</v>
      </c>
      <c r="BV309" s="150"/>
      <c r="BW309" s="2">
        <v>304</v>
      </c>
      <c r="BX309" s="118">
        <v>54089</v>
      </c>
      <c r="BY309" s="5">
        <f t="shared" si="123"/>
        <v>193097.70142524975</v>
      </c>
      <c r="BZ309" s="5">
        <f t="shared" si="124"/>
        <v>3991.8149710750954</v>
      </c>
      <c r="CA309" s="5">
        <f t="shared" si="98"/>
        <v>2865.4117127611385</v>
      </c>
      <c r="CB309" s="35">
        <f t="shared" si="99"/>
        <v>0.17807017017467944</v>
      </c>
      <c r="CC309" s="5">
        <f t="shared" si="100"/>
        <v>1126.4032583139569</v>
      </c>
      <c r="CD309" s="35">
        <f t="shared" si="101"/>
        <v>7.0000000000000007E-2</v>
      </c>
      <c r="CE309" s="5">
        <f t="shared" si="125"/>
        <v>409767.71028751123</v>
      </c>
      <c r="CF309" s="5">
        <f t="shared" si="126"/>
        <v>803744.04091931798</v>
      </c>
      <c r="CG309" s="5">
        <f t="shared" si="102"/>
        <v>190232.28971248862</v>
      </c>
      <c r="CH309" s="5">
        <f t="shared" si="103"/>
        <v>1213511.7512068292</v>
      </c>
    </row>
    <row r="310" spans="9:86" ht="14.25" customHeight="1">
      <c r="I310" s="150"/>
      <c r="J310" s="2">
        <v>305</v>
      </c>
      <c r="K310" s="118">
        <v>54118</v>
      </c>
      <c r="L310" s="5">
        <f t="shared" si="104"/>
        <v>208924.68256517514</v>
      </c>
      <c r="M310" s="5">
        <f t="shared" si="67"/>
        <v>4507.5996243055524</v>
      </c>
      <c r="N310" s="5">
        <f t="shared" si="68"/>
        <v>3071.2424316699735</v>
      </c>
      <c r="O310" s="35">
        <f t="shared" si="69"/>
        <v>0.1764028487564776</v>
      </c>
      <c r="P310" s="5">
        <f t="shared" si="70"/>
        <v>1436.3571926355792</v>
      </c>
      <c r="Q310" s="35">
        <f t="shared" si="71"/>
        <v>8.2500000000000004E-2</v>
      </c>
      <c r="R310" s="5">
        <f t="shared" si="105"/>
        <v>394146.55986649403</v>
      </c>
      <c r="S310" s="5">
        <f t="shared" si="106"/>
        <v>980671.32554670039</v>
      </c>
      <c r="T310" s="5">
        <f t="shared" si="72"/>
        <v>205853.44013350518</v>
      </c>
      <c r="U310" s="5">
        <f t="shared" si="73"/>
        <v>1374817.8854131945</v>
      </c>
      <c r="V310" s="150"/>
      <c r="W310" s="2">
        <v>305</v>
      </c>
      <c r="X310" s="118">
        <v>54118</v>
      </c>
      <c r="Y310" s="5">
        <f t="shared" si="107"/>
        <v>205189.73590068909</v>
      </c>
      <c r="Z310" s="5">
        <f t="shared" si="108"/>
        <v>4402.5874432762648</v>
      </c>
      <c r="AA310" s="5">
        <f t="shared" si="74"/>
        <v>3034.6558706050041</v>
      </c>
      <c r="AB310" s="35">
        <f t="shared" si="75"/>
        <v>0.1774741328430052</v>
      </c>
      <c r="AC310" s="5">
        <f t="shared" si="76"/>
        <v>1367.9315726712607</v>
      </c>
      <c r="AD310" s="35">
        <f t="shared" si="77"/>
        <v>0.08</v>
      </c>
      <c r="AE310" s="5">
        <f t="shared" si="109"/>
        <v>397844.91996991559</v>
      </c>
      <c r="AF310" s="5">
        <f t="shared" si="110"/>
        <v>944944.25022934587</v>
      </c>
      <c r="AG310" s="5">
        <f t="shared" si="78"/>
        <v>202155.08003008409</v>
      </c>
      <c r="AH310" s="5">
        <f t="shared" si="79"/>
        <v>1342789.1701992615</v>
      </c>
      <c r="AI310" s="150"/>
      <c r="AJ310" s="2">
        <v>305</v>
      </c>
      <c r="AK310" s="118">
        <v>54118</v>
      </c>
      <c r="AL310" s="5">
        <f t="shared" si="111"/>
        <v>201451.47041732733</v>
      </c>
      <c r="AM310" s="5">
        <f t="shared" si="112"/>
        <v>4298.4734733542682</v>
      </c>
      <c r="AN310" s="5">
        <f t="shared" si="80"/>
        <v>2997.432726909029</v>
      </c>
      <c r="AO310" s="35">
        <f t="shared" si="81"/>
        <v>0.17855016222216938</v>
      </c>
      <c r="AP310" s="5">
        <f t="shared" si="82"/>
        <v>1301.0407464452389</v>
      </c>
      <c r="AQ310" s="35">
        <f t="shared" si="83"/>
        <v>7.7499999999999986E-2</v>
      </c>
      <c r="AR310" s="5">
        <f t="shared" si="113"/>
        <v>401545.96230958175</v>
      </c>
      <c r="AS310" s="5">
        <f t="shared" si="114"/>
        <v>909488.44706347072</v>
      </c>
      <c r="AT310" s="5">
        <f t="shared" si="84"/>
        <v>198454.03769041831</v>
      </c>
      <c r="AU310" s="5">
        <f t="shared" si="85"/>
        <v>1311034.4093730524</v>
      </c>
      <c r="AV310" s="150"/>
      <c r="AW310" s="2">
        <v>305</v>
      </c>
      <c r="AX310" s="118">
        <v>54118</v>
      </c>
      <c r="AY310" s="5">
        <f t="shared" si="115"/>
        <v>197711.41772264664</v>
      </c>
      <c r="AZ310" s="5">
        <f t="shared" si="116"/>
        <v>4195.2870513166654</v>
      </c>
      <c r="BA310" s="5">
        <f t="shared" si="86"/>
        <v>2959.5906905501242</v>
      </c>
      <c r="BB310" s="35">
        <f t="shared" si="87"/>
        <v>0.17963094238908719</v>
      </c>
      <c r="BC310" s="5">
        <f t="shared" si="88"/>
        <v>1235.6963607665414</v>
      </c>
      <c r="BD310" s="35">
        <f t="shared" si="89"/>
        <v>7.4999999999999997E-2</v>
      </c>
      <c r="BE310" s="5">
        <f t="shared" si="117"/>
        <v>405248.17296790355</v>
      </c>
      <c r="BF310" s="5">
        <f t="shared" si="118"/>
        <v>874314.37768367946</v>
      </c>
      <c r="BG310" s="5">
        <f t="shared" si="90"/>
        <v>194751.82703209651</v>
      </c>
      <c r="BH310" s="5">
        <f t="shared" si="91"/>
        <v>1279562.5506515829</v>
      </c>
      <c r="BI310" s="150"/>
      <c r="BJ310" s="2">
        <v>305</v>
      </c>
      <c r="BK310" s="118">
        <v>54118</v>
      </c>
      <c r="BL310" s="5">
        <f t="shared" si="119"/>
        <v>193971.15232156825</v>
      </c>
      <c r="BM310" s="5">
        <f t="shared" si="120"/>
        <v>4093.0576803371496</v>
      </c>
      <c r="BN310" s="5">
        <f t="shared" si="92"/>
        <v>2921.148635061008</v>
      </c>
      <c r="BO310" s="35">
        <f t="shared" si="93"/>
        <v>0.18071647871957483</v>
      </c>
      <c r="BP310" s="5">
        <f t="shared" si="94"/>
        <v>1171.9090452761416</v>
      </c>
      <c r="BQ310" s="35">
        <f t="shared" si="95"/>
        <v>7.2499999999999995E-2</v>
      </c>
      <c r="BR310" s="5">
        <f t="shared" si="121"/>
        <v>408949.996313493</v>
      </c>
      <c r="BS310" s="5">
        <f t="shared" si="122"/>
        <v>839432.59618933802</v>
      </c>
      <c r="BT310" s="5">
        <f t="shared" si="96"/>
        <v>191050.00368650723</v>
      </c>
      <c r="BU310" s="5">
        <f t="shared" si="97"/>
        <v>1248382.592502831</v>
      </c>
      <c r="BV310" s="150"/>
      <c r="BW310" s="2">
        <v>305</v>
      </c>
      <c r="BX310" s="118">
        <v>54118</v>
      </c>
      <c r="BY310" s="5">
        <f t="shared" si="123"/>
        <v>190232.28971248862</v>
      </c>
      <c r="BZ310" s="5">
        <f t="shared" si="124"/>
        <v>3991.8149710750954</v>
      </c>
      <c r="CA310" s="5">
        <f t="shared" si="98"/>
        <v>2882.1266144189117</v>
      </c>
      <c r="CB310" s="35">
        <f t="shared" si="99"/>
        <v>0.18180677646943352</v>
      </c>
      <c r="CC310" s="5">
        <f t="shared" si="100"/>
        <v>1109.6883566561837</v>
      </c>
      <c r="CD310" s="35">
        <f t="shared" si="101"/>
        <v>7.0000000000000007E-2</v>
      </c>
      <c r="CE310" s="5">
        <f t="shared" si="125"/>
        <v>412649.83690193016</v>
      </c>
      <c r="CF310" s="5">
        <f t="shared" si="126"/>
        <v>804853.72927597421</v>
      </c>
      <c r="CG310" s="5">
        <f t="shared" si="102"/>
        <v>187350.16309806972</v>
      </c>
      <c r="CH310" s="5">
        <f t="shared" si="103"/>
        <v>1217503.5661779044</v>
      </c>
    </row>
    <row r="311" spans="9:86" ht="14.25" customHeight="1">
      <c r="I311" s="150"/>
      <c r="J311" s="2">
        <v>306</v>
      </c>
      <c r="K311" s="118">
        <v>54149</v>
      </c>
      <c r="L311" s="5">
        <f t="shared" si="104"/>
        <v>205853.44013350518</v>
      </c>
      <c r="M311" s="5">
        <f t="shared" si="67"/>
        <v>4507.5996243055524</v>
      </c>
      <c r="N311" s="5">
        <f t="shared" si="68"/>
        <v>3092.3572233877044</v>
      </c>
      <c r="O311" s="35">
        <f t="shared" si="69"/>
        <v>0.18026556494069793</v>
      </c>
      <c r="P311" s="5">
        <f t="shared" si="70"/>
        <v>1415.242400917848</v>
      </c>
      <c r="Q311" s="35">
        <f t="shared" si="71"/>
        <v>8.2500000000000004E-2</v>
      </c>
      <c r="R311" s="5">
        <f t="shared" si="105"/>
        <v>397238.91708988172</v>
      </c>
      <c r="S311" s="5">
        <f t="shared" si="106"/>
        <v>982086.5679476182</v>
      </c>
      <c r="T311" s="5">
        <f t="shared" si="72"/>
        <v>202761.08291011749</v>
      </c>
      <c r="U311" s="5">
        <f t="shared" si="73"/>
        <v>1379325.4850375</v>
      </c>
      <c r="V311" s="150"/>
      <c r="W311" s="2">
        <v>306</v>
      </c>
      <c r="X311" s="118">
        <v>54149</v>
      </c>
      <c r="Y311" s="5">
        <f t="shared" si="107"/>
        <v>202155.08003008409</v>
      </c>
      <c r="Z311" s="5">
        <f t="shared" si="108"/>
        <v>4402.5874432762648</v>
      </c>
      <c r="AA311" s="5">
        <f t="shared" si="74"/>
        <v>3054.8869097423708</v>
      </c>
      <c r="AB311" s="35">
        <f t="shared" si="75"/>
        <v>0.18133921201214942</v>
      </c>
      <c r="AC311" s="5">
        <f t="shared" si="76"/>
        <v>1347.700533533894</v>
      </c>
      <c r="AD311" s="35">
        <f t="shared" si="77"/>
        <v>0.08</v>
      </c>
      <c r="AE311" s="5">
        <f t="shared" si="109"/>
        <v>400899.80687965796</v>
      </c>
      <c r="AF311" s="5">
        <f t="shared" si="110"/>
        <v>946291.9507628798</v>
      </c>
      <c r="AG311" s="5">
        <f t="shared" si="78"/>
        <v>199100.19312034172</v>
      </c>
      <c r="AH311" s="5">
        <f t="shared" si="79"/>
        <v>1347191.7576425378</v>
      </c>
      <c r="AI311" s="150"/>
      <c r="AJ311" s="2">
        <v>306</v>
      </c>
      <c r="AK311" s="118">
        <v>54149</v>
      </c>
      <c r="AL311" s="5">
        <f t="shared" si="111"/>
        <v>198454.03769041831</v>
      </c>
      <c r="AM311" s="5">
        <f t="shared" si="112"/>
        <v>4298.4734733542682</v>
      </c>
      <c r="AN311" s="5">
        <f t="shared" si="80"/>
        <v>3016.7911466036503</v>
      </c>
      <c r="AO311" s="35">
        <f t="shared" si="81"/>
        <v>0.18241752186325849</v>
      </c>
      <c r="AP311" s="5">
        <f t="shared" si="82"/>
        <v>1281.6823267506181</v>
      </c>
      <c r="AQ311" s="35">
        <f t="shared" si="83"/>
        <v>7.7499999999999986E-2</v>
      </c>
      <c r="AR311" s="5">
        <f t="shared" si="113"/>
        <v>404562.7534561854</v>
      </c>
      <c r="AS311" s="5">
        <f t="shared" si="114"/>
        <v>910770.12939022132</v>
      </c>
      <c r="AT311" s="5">
        <f t="shared" si="84"/>
        <v>195437.24654381466</v>
      </c>
      <c r="AU311" s="5">
        <f t="shared" si="85"/>
        <v>1315332.8828464067</v>
      </c>
      <c r="AV311" s="150"/>
      <c r="AW311" s="2">
        <v>306</v>
      </c>
      <c r="AX311" s="118">
        <v>54149</v>
      </c>
      <c r="AY311" s="5">
        <f t="shared" si="115"/>
        <v>194751.82703209651</v>
      </c>
      <c r="AZ311" s="5">
        <f t="shared" si="116"/>
        <v>4195.2870513166654</v>
      </c>
      <c r="BA311" s="5">
        <f t="shared" si="86"/>
        <v>2978.0881323660624</v>
      </c>
      <c r="BB311" s="35">
        <f t="shared" si="87"/>
        <v>0.18350049975399216</v>
      </c>
      <c r="BC311" s="5">
        <f t="shared" si="88"/>
        <v>1217.198918950603</v>
      </c>
      <c r="BD311" s="35">
        <f t="shared" si="89"/>
        <v>7.4999999999999997E-2</v>
      </c>
      <c r="BE311" s="5">
        <f t="shared" si="117"/>
        <v>408226.26110026962</v>
      </c>
      <c r="BF311" s="5">
        <f t="shared" si="118"/>
        <v>875531.57660263008</v>
      </c>
      <c r="BG311" s="5">
        <f t="shared" si="90"/>
        <v>191773.73889973044</v>
      </c>
      <c r="BH311" s="5">
        <f t="shared" si="91"/>
        <v>1283757.8377028997</v>
      </c>
      <c r="BI311" s="150"/>
      <c r="BJ311" s="2">
        <v>306</v>
      </c>
      <c r="BK311" s="118">
        <v>54149</v>
      </c>
      <c r="BL311" s="5">
        <f t="shared" si="119"/>
        <v>191050.00368650723</v>
      </c>
      <c r="BM311" s="5">
        <f t="shared" si="120"/>
        <v>4093.0576803371496</v>
      </c>
      <c r="BN311" s="5">
        <f t="shared" si="92"/>
        <v>2938.797241397835</v>
      </c>
      <c r="BO311" s="35">
        <f t="shared" si="93"/>
        <v>0.18458815083113567</v>
      </c>
      <c r="BP311" s="5">
        <f t="shared" si="94"/>
        <v>1154.2604389393146</v>
      </c>
      <c r="BQ311" s="35">
        <f t="shared" si="95"/>
        <v>7.2499999999999995E-2</v>
      </c>
      <c r="BR311" s="5">
        <f t="shared" si="121"/>
        <v>411888.79355489084</v>
      </c>
      <c r="BS311" s="5">
        <f t="shared" si="122"/>
        <v>840586.85662827734</v>
      </c>
      <c r="BT311" s="5">
        <f t="shared" si="96"/>
        <v>188111.20644510939</v>
      </c>
      <c r="BU311" s="5">
        <f t="shared" si="97"/>
        <v>1252475.6501831682</v>
      </c>
      <c r="BV311" s="150"/>
      <c r="BW311" s="2">
        <v>306</v>
      </c>
      <c r="BX311" s="118">
        <v>54149</v>
      </c>
      <c r="BY311" s="5">
        <f t="shared" si="123"/>
        <v>187350.16309806972</v>
      </c>
      <c r="BZ311" s="5">
        <f t="shared" si="124"/>
        <v>3991.8149710750954</v>
      </c>
      <c r="CA311" s="5">
        <f t="shared" si="98"/>
        <v>2898.9390196696886</v>
      </c>
      <c r="CB311" s="35">
        <f t="shared" si="99"/>
        <v>0.1856804801276134</v>
      </c>
      <c r="CC311" s="5">
        <f t="shared" si="100"/>
        <v>1092.8759514054068</v>
      </c>
      <c r="CD311" s="35">
        <f t="shared" si="101"/>
        <v>7.0000000000000007E-2</v>
      </c>
      <c r="CE311" s="5">
        <f t="shared" si="125"/>
        <v>415548.77592159982</v>
      </c>
      <c r="CF311" s="5">
        <f t="shared" si="126"/>
        <v>805946.60522737959</v>
      </c>
      <c r="CG311" s="5">
        <f t="shared" si="102"/>
        <v>184451.22407840003</v>
      </c>
      <c r="CH311" s="5">
        <f t="shared" si="103"/>
        <v>1221495.3811489795</v>
      </c>
    </row>
    <row r="312" spans="9:86" ht="14.25" customHeight="1">
      <c r="I312" s="150"/>
      <c r="J312" s="2">
        <v>307</v>
      </c>
      <c r="K312" s="118">
        <v>54179</v>
      </c>
      <c r="L312" s="5">
        <f t="shared" si="104"/>
        <v>202761.08291011749</v>
      </c>
      <c r="M312" s="5">
        <f t="shared" si="67"/>
        <v>4507.5996243055524</v>
      </c>
      <c r="N312" s="5">
        <f t="shared" si="68"/>
        <v>3113.6171792984946</v>
      </c>
      <c r="O312" s="35">
        <f t="shared" si="69"/>
        <v>0.18427306470909341</v>
      </c>
      <c r="P312" s="5">
        <f t="shared" si="70"/>
        <v>1393.9824450070578</v>
      </c>
      <c r="Q312" s="35">
        <f t="shared" si="71"/>
        <v>8.2500000000000004E-2</v>
      </c>
      <c r="R312" s="5">
        <f t="shared" si="105"/>
        <v>400352.53426918021</v>
      </c>
      <c r="S312" s="5">
        <f t="shared" si="106"/>
        <v>983480.55039262527</v>
      </c>
      <c r="T312" s="5">
        <f t="shared" si="72"/>
        <v>199647.46573081901</v>
      </c>
      <c r="U312" s="5">
        <f t="shared" si="73"/>
        <v>1383833.0846618055</v>
      </c>
      <c r="V312" s="150"/>
      <c r="W312" s="2">
        <v>307</v>
      </c>
      <c r="X312" s="118">
        <v>54179</v>
      </c>
      <c r="Y312" s="5">
        <f t="shared" si="107"/>
        <v>199100.19312034172</v>
      </c>
      <c r="Z312" s="5">
        <f t="shared" si="108"/>
        <v>4402.5874432762648</v>
      </c>
      <c r="AA312" s="5">
        <f t="shared" si="74"/>
        <v>3075.2528224739863</v>
      </c>
      <c r="AB312" s="35">
        <f t="shared" si="75"/>
        <v>0.18534906115024516</v>
      </c>
      <c r="AC312" s="5">
        <f t="shared" si="76"/>
        <v>1327.3346208022783</v>
      </c>
      <c r="AD312" s="35">
        <f t="shared" si="77"/>
        <v>8.0000000000000016E-2</v>
      </c>
      <c r="AE312" s="5">
        <f t="shared" si="109"/>
        <v>403975.05970213196</v>
      </c>
      <c r="AF312" s="5">
        <f t="shared" si="110"/>
        <v>947619.28538368212</v>
      </c>
      <c r="AG312" s="5">
        <f t="shared" si="78"/>
        <v>196024.94029786772</v>
      </c>
      <c r="AH312" s="5">
        <f t="shared" si="79"/>
        <v>1351594.3450858141</v>
      </c>
      <c r="AI312" s="150"/>
      <c r="AJ312" s="2">
        <v>307</v>
      </c>
      <c r="AK312" s="118">
        <v>54179</v>
      </c>
      <c r="AL312" s="5">
        <f t="shared" si="111"/>
        <v>195437.24654381466</v>
      </c>
      <c r="AM312" s="5">
        <f t="shared" si="112"/>
        <v>4298.4734733542682</v>
      </c>
      <c r="AN312" s="5">
        <f t="shared" si="80"/>
        <v>3036.2745894254649</v>
      </c>
      <c r="AO312" s="35">
        <f t="shared" si="81"/>
        <v>0.18642963773508356</v>
      </c>
      <c r="AP312" s="5">
        <f t="shared" si="82"/>
        <v>1262.1988839288031</v>
      </c>
      <c r="AQ312" s="35">
        <f t="shared" si="83"/>
        <v>7.7499999999999999E-2</v>
      </c>
      <c r="AR312" s="5">
        <f t="shared" si="113"/>
        <v>407599.02804561087</v>
      </c>
      <c r="AS312" s="5">
        <f t="shared" si="114"/>
        <v>912032.32827415015</v>
      </c>
      <c r="AT312" s="5">
        <f t="shared" si="84"/>
        <v>192400.97195438918</v>
      </c>
      <c r="AU312" s="5">
        <f t="shared" si="85"/>
        <v>1319631.3563197609</v>
      </c>
      <c r="AV312" s="150"/>
      <c r="AW312" s="2">
        <v>307</v>
      </c>
      <c r="AX312" s="118">
        <v>54179</v>
      </c>
      <c r="AY312" s="5">
        <f t="shared" si="115"/>
        <v>191773.73889973044</v>
      </c>
      <c r="AZ312" s="5">
        <f t="shared" si="116"/>
        <v>4195.2870513166654</v>
      </c>
      <c r="BA312" s="5">
        <f t="shared" si="86"/>
        <v>2996.7011831933505</v>
      </c>
      <c r="BB312" s="35">
        <f t="shared" si="87"/>
        <v>0.18751479949568189</v>
      </c>
      <c r="BC312" s="5">
        <f t="shared" si="88"/>
        <v>1198.5858681233151</v>
      </c>
      <c r="BD312" s="35">
        <f t="shared" si="89"/>
        <v>7.4999999999999997E-2</v>
      </c>
      <c r="BE312" s="5">
        <f t="shared" si="117"/>
        <v>411222.96228346298</v>
      </c>
      <c r="BF312" s="5">
        <f t="shared" si="118"/>
        <v>876730.16247075342</v>
      </c>
      <c r="BG312" s="5">
        <f t="shared" si="90"/>
        <v>188777.03771653707</v>
      </c>
      <c r="BH312" s="5">
        <f t="shared" si="91"/>
        <v>1287953.1247542165</v>
      </c>
      <c r="BI312" s="150"/>
      <c r="BJ312" s="2">
        <v>307</v>
      </c>
      <c r="BK312" s="118">
        <v>54179</v>
      </c>
      <c r="BL312" s="5">
        <f t="shared" si="119"/>
        <v>188111.20644510939</v>
      </c>
      <c r="BM312" s="5">
        <f t="shared" si="120"/>
        <v>4093.0576803371496</v>
      </c>
      <c r="BN312" s="5">
        <f t="shared" si="92"/>
        <v>2956.5524747312802</v>
      </c>
      <c r="BO312" s="35">
        <f t="shared" si="93"/>
        <v>0.1886045513568485</v>
      </c>
      <c r="BP312" s="5">
        <f t="shared" si="94"/>
        <v>1136.5052056058692</v>
      </c>
      <c r="BQ312" s="35">
        <f t="shared" si="95"/>
        <v>7.2499999999999995E-2</v>
      </c>
      <c r="BR312" s="5">
        <f t="shared" si="121"/>
        <v>414845.34602962213</v>
      </c>
      <c r="BS312" s="5">
        <f t="shared" si="122"/>
        <v>841723.36183388322</v>
      </c>
      <c r="BT312" s="5">
        <f t="shared" si="96"/>
        <v>185154.6539703781</v>
      </c>
      <c r="BU312" s="5">
        <f t="shared" si="97"/>
        <v>1256568.7078635055</v>
      </c>
      <c r="BV312" s="150"/>
      <c r="BW312" s="2">
        <v>307</v>
      </c>
      <c r="BX312" s="118">
        <v>54179</v>
      </c>
      <c r="BY312" s="5">
        <f t="shared" si="123"/>
        <v>184451.22407840003</v>
      </c>
      <c r="BZ312" s="5">
        <f t="shared" si="124"/>
        <v>3991.8149710750954</v>
      </c>
      <c r="CA312" s="5">
        <f t="shared" si="98"/>
        <v>2915.8494972844283</v>
      </c>
      <c r="CB312" s="35">
        <f t="shared" si="99"/>
        <v>0.18969889813548071</v>
      </c>
      <c r="CC312" s="5">
        <f t="shared" si="100"/>
        <v>1075.9654737906669</v>
      </c>
      <c r="CD312" s="35">
        <f t="shared" si="101"/>
        <v>7.0000000000000007E-2</v>
      </c>
      <c r="CE312" s="5">
        <f t="shared" si="125"/>
        <v>418464.62541888427</v>
      </c>
      <c r="CF312" s="5">
        <f t="shared" si="126"/>
        <v>807022.57070117025</v>
      </c>
      <c r="CG312" s="5">
        <f t="shared" si="102"/>
        <v>181535.37458111561</v>
      </c>
      <c r="CH312" s="5">
        <f t="shared" si="103"/>
        <v>1225487.1961200545</v>
      </c>
    </row>
    <row r="313" spans="9:86" ht="14.25" customHeight="1">
      <c r="I313" s="150"/>
      <c r="J313" s="2">
        <v>308</v>
      </c>
      <c r="K313" s="118">
        <v>54210</v>
      </c>
      <c r="L313" s="5">
        <f t="shared" si="104"/>
        <v>199647.46573081901</v>
      </c>
      <c r="M313" s="5">
        <f t="shared" si="67"/>
        <v>4507.5996243055524</v>
      </c>
      <c r="N313" s="5">
        <f t="shared" si="68"/>
        <v>3135.0232974061719</v>
      </c>
      <c r="O313" s="35">
        <f t="shared" si="69"/>
        <v>0.18843354425343317</v>
      </c>
      <c r="P313" s="5">
        <f t="shared" si="70"/>
        <v>1372.5763268993808</v>
      </c>
      <c r="Q313" s="35">
        <f t="shared" si="71"/>
        <v>8.2500000000000018E-2</v>
      </c>
      <c r="R313" s="5">
        <f t="shared" si="105"/>
        <v>403487.55756658636</v>
      </c>
      <c r="S313" s="5">
        <f t="shared" si="106"/>
        <v>984853.12671952462</v>
      </c>
      <c r="T313" s="5">
        <f t="shared" si="72"/>
        <v>196512.44243341283</v>
      </c>
      <c r="U313" s="5">
        <f t="shared" si="73"/>
        <v>1388340.684286111</v>
      </c>
      <c r="V313" s="150"/>
      <c r="W313" s="2">
        <v>308</v>
      </c>
      <c r="X313" s="118">
        <v>54210</v>
      </c>
      <c r="Y313" s="5">
        <f t="shared" si="107"/>
        <v>196024.94029786772</v>
      </c>
      <c r="Z313" s="5">
        <f t="shared" si="108"/>
        <v>4402.5874432762648</v>
      </c>
      <c r="AA313" s="5">
        <f t="shared" si="74"/>
        <v>3095.7545079571464</v>
      </c>
      <c r="AB313" s="35">
        <f t="shared" si="75"/>
        <v>0.18951187557581339</v>
      </c>
      <c r="AC313" s="5">
        <f t="shared" si="76"/>
        <v>1306.8329353191182</v>
      </c>
      <c r="AD313" s="35">
        <f t="shared" si="77"/>
        <v>0.08</v>
      </c>
      <c r="AE313" s="5">
        <f t="shared" si="109"/>
        <v>407070.8142100891</v>
      </c>
      <c r="AF313" s="5">
        <f t="shared" si="110"/>
        <v>948926.11831900128</v>
      </c>
      <c r="AG313" s="5">
        <f t="shared" si="78"/>
        <v>192929.18578991058</v>
      </c>
      <c r="AH313" s="5">
        <f t="shared" si="79"/>
        <v>1355996.9325290904</v>
      </c>
      <c r="AI313" s="150"/>
      <c r="AJ313" s="2">
        <v>308</v>
      </c>
      <c r="AK313" s="118">
        <v>54210</v>
      </c>
      <c r="AL313" s="5">
        <f t="shared" si="111"/>
        <v>192400.97195438918</v>
      </c>
      <c r="AM313" s="5">
        <f t="shared" si="112"/>
        <v>4298.4734733542682</v>
      </c>
      <c r="AN313" s="5">
        <f t="shared" si="80"/>
        <v>3055.8838628155045</v>
      </c>
      <c r="AO313" s="35">
        <f t="shared" si="81"/>
        <v>0.19059470428496189</v>
      </c>
      <c r="AP313" s="5">
        <f t="shared" si="82"/>
        <v>1242.5896105387635</v>
      </c>
      <c r="AQ313" s="35">
        <f t="shared" si="83"/>
        <v>7.7499999999999999E-2</v>
      </c>
      <c r="AR313" s="5">
        <f t="shared" si="113"/>
        <v>410654.91190842638</v>
      </c>
      <c r="AS313" s="5">
        <f t="shared" si="114"/>
        <v>913274.91788468894</v>
      </c>
      <c r="AT313" s="5">
        <f t="shared" si="84"/>
        <v>189345.08809157368</v>
      </c>
      <c r="AU313" s="5">
        <f t="shared" si="85"/>
        <v>1323929.8297931154</v>
      </c>
      <c r="AV313" s="150"/>
      <c r="AW313" s="2">
        <v>308</v>
      </c>
      <c r="AX313" s="118">
        <v>54210</v>
      </c>
      <c r="AY313" s="5">
        <f t="shared" si="115"/>
        <v>188777.03771653707</v>
      </c>
      <c r="AZ313" s="5">
        <f t="shared" si="116"/>
        <v>4195.2870513166654</v>
      </c>
      <c r="BA313" s="5">
        <f t="shared" si="86"/>
        <v>3015.430565588309</v>
      </c>
      <c r="BB313" s="35">
        <f t="shared" si="87"/>
        <v>0.19168203519219568</v>
      </c>
      <c r="BC313" s="5">
        <f t="shared" si="88"/>
        <v>1179.8564857283566</v>
      </c>
      <c r="BD313" s="35">
        <f t="shared" si="89"/>
        <v>7.4999999999999997E-2</v>
      </c>
      <c r="BE313" s="5">
        <f t="shared" si="117"/>
        <v>414238.39284905128</v>
      </c>
      <c r="BF313" s="5">
        <f t="shared" si="118"/>
        <v>877910.01895648183</v>
      </c>
      <c r="BG313" s="5">
        <f t="shared" si="90"/>
        <v>185761.60715094875</v>
      </c>
      <c r="BH313" s="5">
        <f t="shared" si="91"/>
        <v>1292148.4118055331</v>
      </c>
      <c r="BI313" s="150"/>
      <c r="BJ313" s="2">
        <v>308</v>
      </c>
      <c r="BK313" s="118">
        <v>54210</v>
      </c>
      <c r="BL313" s="5">
        <f t="shared" si="119"/>
        <v>185154.6539703781</v>
      </c>
      <c r="BM313" s="5">
        <f t="shared" si="120"/>
        <v>4093.0576803371496</v>
      </c>
      <c r="BN313" s="5">
        <f t="shared" si="92"/>
        <v>2974.4149792661156</v>
      </c>
      <c r="BO313" s="35">
        <f t="shared" si="93"/>
        <v>0.19277387300728455</v>
      </c>
      <c r="BP313" s="5">
        <f t="shared" si="94"/>
        <v>1118.6427010710343</v>
      </c>
      <c r="BQ313" s="35">
        <f t="shared" si="95"/>
        <v>7.2499999999999981E-2</v>
      </c>
      <c r="BR313" s="5">
        <f t="shared" si="121"/>
        <v>417819.76100888825</v>
      </c>
      <c r="BS313" s="5">
        <f t="shared" si="122"/>
        <v>842842.00453495421</v>
      </c>
      <c r="BT313" s="5">
        <f t="shared" si="96"/>
        <v>182180.23899111198</v>
      </c>
      <c r="BU313" s="5">
        <f t="shared" si="97"/>
        <v>1260661.7655438425</v>
      </c>
      <c r="BV313" s="150"/>
      <c r="BW313" s="2">
        <v>308</v>
      </c>
      <c r="BX313" s="118">
        <v>54210</v>
      </c>
      <c r="BY313" s="5">
        <f t="shared" si="123"/>
        <v>181535.37458111561</v>
      </c>
      <c r="BZ313" s="5">
        <f t="shared" si="124"/>
        <v>3991.8149710750954</v>
      </c>
      <c r="CA313" s="5">
        <f t="shared" si="98"/>
        <v>2932.8586193519209</v>
      </c>
      <c r="CB313" s="35">
        <f t="shared" si="99"/>
        <v>0.19387022233783502</v>
      </c>
      <c r="CC313" s="5">
        <f t="shared" si="100"/>
        <v>1058.9563517231745</v>
      </c>
      <c r="CD313" s="35">
        <f t="shared" si="101"/>
        <v>7.0000000000000007E-2</v>
      </c>
      <c r="CE313" s="5">
        <f t="shared" si="125"/>
        <v>421397.4840382362</v>
      </c>
      <c r="CF313" s="5">
        <f t="shared" si="126"/>
        <v>808081.52705289342</v>
      </c>
      <c r="CG313" s="5">
        <f t="shared" si="102"/>
        <v>178602.51596176368</v>
      </c>
      <c r="CH313" s="5">
        <f t="shared" si="103"/>
        <v>1229479.0110911296</v>
      </c>
    </row>
    <row r="314" spans="9:86" ht="14.25" customHeight="1">
      <c r="I314" s="150"/>
      <c r="J314" s="2">
        <v>309</v>
      </c>
      <c r="K314" s="118">
        <v>54240</v>
      </c>
      <c r="L314" s="5">
        <f t="shared" si="104"/>
        <v>196512.44243341283</v>
      </c>
      <c r="M314" s="5">
        <f t="shared" si="67"/>
        <v>4507.5996243055524</v>
      </c>
      <c r="N314" s="5">
        <f t="shared" si="68"/>
        <v>3156.576582575839</v>
      </c>
      <c r="O314" s="35">
        <f t="shared" si="69"/>
        <v>0.19275583022558551</v>
      </c>
      <c r="P314" s="5">
        <f t="shared" si="70"/>
        <v>1351.0230417297132</v>
      </c>
      <c r="Q314" s="35">
        <f t="shared" si="71"/>
        <v>8.2500000000000004E-2</v>
      </c>
      <c r="R314" s="5">
        <f t="shared" si="105"/>
        <v>406644.13414916222</v>
      </c>
      <c r="S314" s="5">
        <f t="shared" si="106"/>
        <v>986204.14976125432</v>
      </c>
      <c r="T314" s="5">
        <f t="shared" si="72"/>
        <v>193355.865850837</v>
      </c>
      <c r="U314" s="5">
        <f t="shared" si="73"/>
        <v>1392848.2839104165</v>
      </c>
      <c r="V314" s="150"/>
      <c r="W314" s="2">
        <v>309</v>
      </c>
      <c r="X314" s="118">
        <v>54240</v>
      </c>
      <c r="Y314" s="5">
        <f t="shared" si="107"/>
        <v>192929.18578991058</v>
      </c>
      <c r="Z314" s="5">
        <f t="shared" si="108"/>
        <v>4402.5874432762648</v>
      </c>
      <c r="AA314" s="5">
        <f t="shared" si="74"/>
        <v>3116.3928713435275</v>
      </c>
      <c r="AB314" s="35">
        <f t="shared" si="75"/>
        <v>0.19383648100212958</v>
      </c>
      <c r="AC314" s="5">
        <f t="shared" si="76"/>
        <v>1286.1945719327373</v>
      </c>
      <c r="AD314" s="35">
        <f t="shared" si="77"/>
        <v>0.08</v>
      </c>
      <c r="AE314" s="5">
        <f t="shared" si="109"/>
        <v>410187.20708143263</v>
      </c>
      <c r="AF314" s="5">
        <f t="shared" si="110"/>
        <v>950212.31289093406</v>
      </c>
      <c r="AG314" s="5">
        <f t="shared" si="78"/>
        <v>189812.79291856705</v>
      </c>
      <c r="AH314" s="5">
        <f t="shared" si="79"/>
        <v>1360399.5199723667</v>
      </c>
      <c r="AI314" s="150"/>
      <c r="AJ314" s="2">
        <v>309</v>
      </c>
      <c r="AK314" s="118">
        <v>54240</v>
      </c>
      <c r="AL314" s="5">
        <f t="shared" si="111"/>
        <v>189345.08809157368</v>
      </c>
      <c r="AM314" s="5">
        <f t="shared" si="112"/>
        <v>4298.4734733542682</v>
      </c>
      <c r="AN314" s="5">
        <f t="shared" si="80"/>
        <v>3075.6197794295213</v>
      </c>
      <c r="AO314" s="35">
        <f t="shared" si="81"/>
        <v>0.19492154628962211</v>
      </c>
      <c r="AP314" s="5">
        <f t="shared" si="82"/>
        <v>1222.8536939247467</v>
      </c>
      <c r="AQ314" s="35">
        <f t="shared" si="83"/>
        <v>7.7499999999999999E-2</v>
      </c>
      <c r="AR314" s="5">
        <f t="shared" si="113"/>
        <v>413730.5316878559</v>
      </c>
      <c r="AS314" s="5">
        <f t="shared" si="114"/>
        <v>914497.77157861367</v>
      </c>
      <c r="AT314" s="5">
        <f t="shared" si="84"/>
        <v>186269.46831214416</v>
      </c>
      <c r="AU314" s="5">
        <f t="shared" si="85"/>
        <v>1328228.3032664696</v>
      </c>
      <c r="AV314" s="150"/>
      <c r="AW314" s="2">
        <v>309</v>
      </c>
      <c r="AX314" s="118">
        <v>54240</v>
      </c>
      <c r="AY314" s="5">
        <f t="shared" si="115"/>
        <v>185761.60715094875</v>
      </c>
      <c r="AZ314" s="5">
        <f t="shared" si="116"/>
        <v>4195.2870513166654</v>
      </c>
      <c r="BA314" s="5">
        <f t="shared" si="86"/>
        <v>3034.277006623236</v>
      </c>
      <c r="BB314" s="35">
        <f t="shared" si="87"/>
        <v>0.19601103068564221</v>
      </c>
      <c r="BC314" s="5">
        <f t="shared" si="88"/>
        <v>1161.0100446934296</v>
      </c>
      <c r="BD314" s="35">
        <f t="shared" si="89"/>
        <v>7.4999999999999997E-2</v>
      </c>
      <c r="BE314" s="5">
        <f t="shared" si="117"/>
        <v>417272.6698556745</v>
      </c>
      <c r="BF314" s="5">
        <f t="shared" si="118"/>
        <v>879071.02900117531</v>
      </c>
      <c r="BG314" s="5">
        <f t="shared" si="90"/>
        <v>182727.3301443255</v>
      </c>
      <c r="BH314" s="5">
        <f t="shared" si="91"/>
        <v>1296343.6988568497</v>
      </c>
      <c r="BI314" s="150"/>
      <c r="BJ314" s="2">
        <v>309</v>
      </c>
      <c r="BK314" s="118">
        <v>54240</v>
      </c>
      <c r="BL314" s="5">
        <f t="shared" si="119"/>
        <v>182180.23899111198</v>
      </c>
      <c r="BM314" s="5">
        <f t="shared" si="120"/>
        <v>4093.0576803371496</v>
      </c>
      <c r="BN314" s="5">
        <f t="shared" si="92"/>
        <v>2992.3854030991815</v>
      </c>
      <c r="BO314" s="35">
        <f t="shared" si="93"/>
        <v>0.19710493869174278</v>
      </c>
      <c r="BP314" s="5">
        <f t="shared" si="94"/>
        <v>1100.6722772379683</v>
      </c>
      <c r="BQ314" s="35">
        <f t="shared" si="95"/>
        <v>7.2499999999999995E-2</v>
      </c>
      <c r="BR314" s="5">
        <f t="shared" si="121"/>
        <v>420812.14641198743</v>
      </c>
      <c r="BS314" s="5">
        <f t="shared" si="122"/>
        <v>843942.67681219219</v>
      </c>
      <c r="BT314" s="5">
        <f t="shared" si="96"/>
        <v>179187.8535880128</v>
      </c>
      <c r="BU314" s="5">
        <f t="shared" si="97"/>
        <v>1264754.8232241797</v>
      </c>
      <c r="BV314" s="150"/>
      <c r="BW314" s="2">
        <v>309</v>
      </c>
      <c r="BX314" s="118">
        <v>54240</v>
      </c>
      <c r="BY314" s="5">
        <f t="shared" si="123"/>
        <v>178602.51596176368</v>
      </c>
      <c r="BZ314" s="5">
        <f t="shared" si="124"/>
        <v>3991.8149710750954</v>
      </c>
      <c r="CA314" s="5">
        <f t="shared" si="98"/>
        <v>2949.9669612981406</v>
      </c>
      <c r="CB314" s="35">
        <f t="shared" si="99"/>
        <v>0.19820327471286159</v>
      </c>
      <c r="CC314" s="5">
        <f t="shared" si="100"/>
        <v>1041.8480097769548</v>
      </c>
      <c r="CD314" s="35">
        <f t="shared" si="101"/>
        <v>6.9999999999999993E-2</v>
      </c>
      <c r="CE314" s="5">
        <f t="shared" si="125"/>
        <v>424347.45099953434</v>
      </c>
      <c r="CF314" s="5">
        <f t="shared" si="126"/>
        <v>809123.37506267033</v>
      </c>
      <c r="CG314" s="5">
        <f t="shared" si="102"/>
        <v>175652.54900046554</v>
      </c>
      <c r="CH314" s="5">
        <f t="shared" si="103"/>
        <v>1233470.8260622048</v>
      </c>
    </row>
    <row r="315" spans="9:86" ht="14.25" customHeight="1">
      <c r="I315" s="150"/>
      <c r="J315" s="2">
        <v>310</v>
      </c>
      <c r="K315" s="118">
        <v>54271</v>
      </c>
      <c r="L315" s="5">
        <f t="shared" si="104"/>
        <v>193355.865850837</v>
      </c>
      <c r="M315" s="5">
        <f t="shared" si="67"/>
        <v>4507.5996243055524</v>
      </c>
      <c r="N315" s="5">
        <f t="shared" si="68"/>
        <v>3178.2780465810483</v>
      </c>
      <c r="O315" s="35">
        <f t="shared" si="69"/>
        <v>0.19724944154730167</v>
      </c>
      <c r="P315" s="5">
        <f t="shared" si="70"/>
        <v>1329.3215777245043</v>
      </c>
      <c r="Q315" s="35">
        <f t="shared" si="71"/>
        <v>8.2500000000000004E-2</v>
      </c>
      <c r="R315" s="5">
        <f t="shared" si="105"/>
        <v>409822.41219574324</v>
      </c>
      <c r="S315" s="5">
        <f t="shared" si="106"/>
        <v>987533.47133897885</v>
      </c>
      <c r="T315" s="5">
        <f t="shared" si="72"/>
        <v>190177.58780425595</v>
      </c>
      <c r="U315" s="5">
        <f t="shared" si="73"/>
        <v>1397355.883534722</v>
      </c>
      <c r="V315" s="150"/>
      <c r="W315" s="2">
        <v>310</v>
      </c>
      <c r="X315" s="118">
        <v>54271</v>
      </c>
      <c r="Y315" s="5">
        <f t="shared" si="107"/>
        <v>189812.79291856705</v>
      </c>
      <c r="Z315" s="5">
        <f t="shared" si="108"/>
        <v>4402.5874432762648</v>
      </c>
      <c r="AA315" s="5">
        <f t="shared" si="74"/>
        <v>3137.1688238191509</v>
      </c>
      <c r="AB315" s="35">
        <f t="shared" si="75"/>
        <v>0.19833239534060595</v>
      </c>
      <c r="AC315" s="5">
        <f t="shared" si="76"/>
        <v>1265.4186194571137</v>
      </c>
      <c r="AD315" s="35">
        <f t="shared" si="77"/>
        <v>7.9999999999999988E-2</v>
      </c>
      <c r="AE315" s="5">
        <f t="shared" si="109"/>
        <v>413324.37590525177</v>
      </c>
      <c r="AF315" s="5">
        <f t="shared" si="110"/>
        <v>951477.73151039123</v>
      </c>
      <c r="AG315" s="5">
        <f t="shared" si="78"/>
        <v>186675.62409474791</v>
      </c>
      <c r="AH315" s="5">
        <f t="shared" si="79"/>
        <v>1364802.1074156431</v>
      </c>
      <c r="AI315" s="150"/>
      <c r="AJ315" s="2">
        <v>310</v>
      </c>
      <c r="AK315" s="118">
        <v>54271</v>
      </c>
      <c r="AL315" s="5">
        <f t="shared" si="111"/>
        <v>186269.46831214416</v>
      </c>
      <c r="AM315" s="5">
        <f t="shared" si="112"/>
        <v>4298.4734733542682</v>
      </c>
      <c r="AN315" s="5">
        <f t="shared" si="80"/>
        <v>3095.4831571716704</v>
      </c>
      <c r="AO315" s="35">
        <f t="shared" si="81"/>
        <v>0.19941968065218479</v>
      </c>
      <c r="AP315" s="5">
        <f t="shared" si="82"/>
        <v>1202.9903161825978</v>
      </c>
      <c r="AQ315" s="35">
        <f t="shared" si="83"/>
        <v>7.7499999999999999E-2</v>
      </c>
      <c r="AR315" s="5">
        <f t="shared" si="113"/>
        <v>416826.01484502759</v>
      </c>
      <c r="AS315" s="5">
        <f t="shared" si="114"/>
        <v>915700.76189479628</v>
      </c>
      <c r="AT315" s="5">
        <f t="shared" si="84"/>
        <v>183173.9851549725</v>
      </c>
      <c r="AU315" s="5">
        <f t="shared" si="85"/>
        <v>1332526.7767398239</v>
      </c>
      <c r="AV315" s="150"/>
      <c r="AW315" s="2">
        <v>310</v>
      </c>
      <c r="AX315" s="118">
        <v>54271</v>
      </c>
      <c r="AY315" s="5">
        <f t="shared" si="115"/>
        <v>182727.3301443255</v>
      </c>
      <c r="AZ315" s="5">
        <f t="shared" si="116"/>
        <v>4195.2870513166654</v>
      </c>
      <c r="BA315" s="5">
        <f t="shared" si="86"/>
        <v>3053.2412379146308</v>
      </c>
      <c r="BB315" s="35">
        <f t="shared" si="87"/>
        <v>0.20051130187277771</v>
      </c>
      <c r="BC315" s="5">
        <f t="shared" si="88"/>
        <v>1142.0458134020344</v>
      </c>
      <c r="BD315" s="35">
        <f t="shared" si="89"/>
        <v>7.4999999999999997E-2</v>
      </c>
      <c r="BE315" s="5">
        <f t="shared" si="117"/>
        <v>420325.91109358915</v>
      </c>
      <c r="BF315" s="5">
        <f t="shared" si="118"/>
        <v>880213.07481457735</v>
      </c>
      <c r="BG315" s="5">
        <f t="shared" si="90"/>
        <v>179674.08890641088</v>
      </c>
      <c r="BH315" s="5">
        <f t="shared" si="91"/>
        <v>1300538.9859081665</v>
      </c>
      <c r="BI315" s="150"/>
      <c r="BJ315" s="2">
        <v>310</v>
      </c>
      <c r="BK315" s="118">
        <v>54271</v>
      </c>
      <c r="BL315" s="5">
        <f t="shared" si="119"/>
        <v>179187.8535880128</v>
      </c>
      <c r="BM315" s="5">
        <f t="shared" si="120"/>
        <v>4093.0576803371496</v>
      </c>
      <c r="BN315" s="5">
        <f t="shared" si="92"/>
        <v>3010.4643982429056</v>
      </c>
      <c r="BO315" s="35">
        <f t="shared" si="93"/>
        <v>0.20160726330242495</v>
      </c>
      <c r="BP315" s="5">
        <f t="shared" si="94"/>
        <v>1082.5932820942439</v>
      </c>
      <c r="BQ315" s="35">
        <f t="shared" si="95"/>
        <v>7.2499999999999995E-2</v>
      </c>
      <c r="BR315" s="5">
        <f t="shared" si="121"/>
        <v>423822.61081023031</v>
      </c>
      <c r="BS315" s="5">
        <f t="shared" si="122"/>
        <v>845025.27009428642</v>
      </c>
      <c r="BT315" s="5">
        <f t="shared" si="96"/>
        <v>176177.38918976989</v>
      </c>
      <c r="BU315" s="5">
        <f t="shared" si="97"/>
        <v>1268847.8809045167</v>
      </c>
      <c r="BV315" s="150"/>
      <c r="BW315" s="2">
        <v>310</v>
      </c>
      <c r="BX315" s="118">
        <v>54271</v>
      </c>
      <c r="BY315" s="5">
        <f t="shared" si="123"/>
        <v>175652.54900046554</v>
      </c>
      <c r="BZ315" s="5">
        <f t="shared" si="124"/>
        <v>3991.8149710750954</v>
      </c>
      <c r="CA315" s="5">
        <f t="shared" si="98"/>
        <v>2967.1751019057128</v>
      </c>
      <c r="CB315" s="35">
        <f t="shared" si="99"/>
        <v>0.20270756914990276</v>
      </c>
      <c r="CC315" s="5">
        <f t="shared" si="100"/>
        <v>1024.6398691693823</v>
      </c>
      <c r="CD315" s="35">
        <f t="shared" si="101"/>
        <v>7.0000000000000007E-2</v>
      </c>
      <c r="CE315" s="5">
        <f t="shared" si="125"/>
        <v>427314.62610144005</v>
      </c>
      <c r="CF315" s="5">
        <f t="shared" si="126"/>
        <v>810148.01493183966</v>
      </c>
      <c r="CG315" s="5">
        <f t="shared" si="102"/>
        <v>172685.37389855983</v>
      </c>
      <c r="CH315" s="5">
        <f t="shared" si="103"/>
        <v>1237462.6410332797</v>
      </c>
    </row>
    <row r="316" spans="9:86" ht="14.25" customHeight="1">
      <c r="I316" s="150"/>
      <c r="J316" s="2">
        <v>311</v>
      </c>
      <c r="K316" s="118">
        <v>54302</v>
      </c>
      <c r="L316" s="5">
        <f t="shared" si="104"/>
        <v>190177.58780425595</v>
      </c>
      <c r="M316" s="5">
        <f t="shared" si="67"/>
        <v>4507.5996243055524</v>
      </c>
      <c r="N316" s="5">
        <f t="shared" si="68"/>
        <v>3200.1287081512928</v>
      </c>
      <c r="O316" s="35">
        <f t="shared" si="69"/>
        <v>0.20192465863717368</v>
      </c>
      <c r="P316" s="5">
        <f t="shared" si="70"/>
        <v>1307.4709161542596</v>
      </c>
      <c r="Q316" s="35">
        <f t="shared" si="71"/>
        <v>8.2500000000000004E-2</v>
      </c>
      <c r="R316" s="5">
        <f t="shared" si="105"/>
        <v>413022.54090389452</v>
      </c>
      <c r="S316" s="5">
        <f t="shared" si="106"/>
        <v>988840.94225513306</v>
      </c>
      <c r="T316" s="5">
        <f t="shared" si="72"/>
        <v>186977.45909610466</v>
      </c>
      <c r="U316" s="5">
        <f t="shared" si="73"/>
        <v>1401863.4831590275</v>
      </c>
      <c r="V316" s="150"/>
      <c r="W316" s="2">
        <v>311</v>
      </c>
      <c r="X316" s="118">
        <v>54302</v>
      </c>
      <c r="Y316" s="5">
        <f t="shared" si="107"/>
        <v>186675.62409474791</v>
      </c>
      <c r="Z316" s="5">
        <f t="shared" si="108"/>
        <v>4402.5874432762648</v>
      </c>
      <c r="AA316" s="5">
        <f t="shared" si="74"/>
        <v>3158.0832826446122</v>
      </c>
      <c r="AB316" s="35">
        <f t="shared" si="75"/>
        <v>0.20300989792058005</v>
      </c>
      <c r="AC316" s="5">
        <f t="shared" si="76"/>
        <v>1244.5041606316529</v>
      </c>
      <c r="AD316" s="35">
        <f t="shared" si="77"/>
        <v>8.0000000000000016E-2</v>
      </c>
      <c r="AE316" s="5">
        <f t="shared" si="109"/>
        <v>416482.4591878964</v>
      </c>
      <c r="AF316" s="5">
        <f t="shared" si="110"/>
        <v>952722.23567102291</v>
      </c>
      <c r="AG316" s="5">
        <f t="shared" si="78"/>
        <v>183517.54081210331</v>
      </c>
      <c r="AH316" s="5">
        <f t="shared" si="79"/>
        <v>1369204.6948589194</v>
      </c>
      <c r="AI316" s="150"/>
      <c r="AJ316" s="2">
        <v>311</v>
      </c>
      <c r="AK316" s="118">
        <v>54302</v>
      </c>
      <c r="AL316" s="5">
        <f t="shared" si="111"/>
        <v>183173.9851549725</v>
      </c>
      <c r="AM316" s="5">
        <f t="shared" si="112"/>
        <v>4298.4734733542682</v>
      </c>
      <c r="AN316" s="5">
        <f t="shared" si="80"/>
        <v>3115.4748192284042</v>
      </c>
      <c r="AO316" s="35">
        <f t="shared" si="81"/>
        <v>0.20409938561478072</v>
      </c>
      <c r="AP316" s="5">
        <f t="shared" si="82"/>
        <v>1182.9986541258641</v>
      </c>
      <c r="AQ316" s="35">
        <f t="shared" si="83"/>
        <v>7.7499999999999999E-2</v>
      </c>
      <c r="AR316" s="5">
        <f t="shared" si="113"/>
        <v>419941.48966425599</v>
      </c>
      <c r="AS316" s="5">
        <f t="shared" si="114"/>
        <v>916883.76054892212</v>
      </c>
      <c r="AT316" s="5">
        <f t="shared" si="84"/>
        <v>180058.5103357441</v>
      </c>
      <c r="AU316" s="5">
        <f t="shared" si="85"/>
        <v>1336825.2502131781</v>
      </c>
      <c r="AV316" s="150"/>
      <c r="AW316" s="2">
        <v>311</v>
      </c>
      <c r="AX316" s="118">
        <v>54302</v>
      </c>
      <c r="AY316" s="5">
        <f t="shared" si="115"/>
        <v>179674.08890641088</v>
      </c>
      <c r="AZ316" s="5">
        <f t="shared" si="116"/>
        <v>4195.2870513166654</v>
      </c>
      <c r="BA316" s="5">
        <f t="shared" si="86"/>
        <v>3072.3239956515972</v>
      </c>
      <c r="BB316" s="35">
        <f t="shared" si="87"/>
        <v>0.20519312591045341</v>
      </c>
      <c r="BC316" s="5">
        <f t="shared" si="88"/>
        <v>1122.9630556650679</v>
      </c>
      <c r="BD316" s="35">
        <f t="shared" si="89"/>
        <v>7.4999999999999997E-2</v>
      </c>
      <c r="BE316" s="5">
        <f t="shared" si="117"/>
        <v>423398.23508924077</v>
      </c>
      <c r="BF316" s="5">
        <f t="shared" si="118"/>
        <v>881336.03787024238</v>
      </c>
      <c r="BG316" s="5">
        <f t="shared" si="90"/>
        <v>176601.76491075929</v>
      </c>
      <c r="BH316" s="5">
        <f t="shared" si="91"/>
        <v>1304734.2729594831</v>
      </c>
      <c r="BI316" s="150"/>
      <c r="BJ316" s="2">
        <v>311</v>
      </c>
      <c r="BK316" s="118">
        <v>54302</v>
      </c>
      <c r="BL316" s="5">
        <f t="shared" si="119"/>
        <v>176177.38918976989</v>
      </c>
      <c r="BM316" s="5">
        <f t="shared" si="120"/>
        <v>4093.0576803371496</v>
      </c>
      <c r="BN316" s="5">
        <f t="shared" si="92"/>
        <v>3028.6526206489566</v>
      </c>
      <c r="BO316" s="35">
        <f t="shared" si="93"/>
        <v>0.20629112291271176</v>
      </c>
      <c r="BP316" s="5">
        <f t="shared" si="94"/>
        <v>1064.405059688193</v>
      </c>
      <c r="BQ316" s="35">
        <f t="shared" si="95"/>
        <v>7.2499999999999981E-2</v>
      </c>
      <c r="BR316" s="5">
        <f t="shared" si="121"/>
        <v>426851.26343087928</v>
      </c>
      <c r="BS316" s="5">
        <f t="shared" si="122"/>
        <v>846089.67515397456</v>
      </c>
      <c r="BT316" s="5">
        <f t="shared" si="96"/>
        <v>173148.73656912093</v>
      </c>
      <c r="BU316" s="5">
        <f t="shared" si="97"/>
        <v>1272940.9385848539</v>
      </c>
      <c r="BV316" s="150"/>
      <c r="BW316" s="2">
        <v>311</v>
      </c>
      <c r="BX316" s="118">
        <v>54302</v>
      </c>
      <c r="BY316" s="5">
        <f t="shared" si="123"/>
        <v>172685.37389855983</v>
      </c>
      <c r="BZ316" s="5">
        <f t="shared" si="124"/>
        <v>3991.8149710750954</v>
      </c>
      <c r="CA316" s="5">
        <f t="shared" si="98"/>
        <v>2984.4836233334963</v>
      </c>
      <c r="CB316" s="35">
        <f t="shared" si="99"/>
        <v>0.20739338064056298</v>
      </c>
      <c r="CC316" s="5">
        <f t="shared" si="100"/>
        <v>1007.3313477415991</v>
      </c>
      <c r="CD316" s="35">
        <f t="shared" si="101"/>
        <v>7.0000000000000007E-2</v>
      </c>
      <c r="CE316" s="5">
        <f t="shared" si="125"/>
        <v>430299.10972477356</v>
      </c>
      <c r="CF316" s="5">
        <f t="shared" si="126"/>
        <v>811155.34627958131</v>
      </c>
      <c r="CG316" s="5">
        <f t="shared" si="102"/>
        <v>169700.89027522632</v>
      </c>
      <c r="CH316" s="5">
        <f t="shared" si="103"/>
        <v>1241454.4560043549</v>
      </c>
    </row>
    <row r="317" spans="9:86" ht="14.25" customHeight="1">
      <c r="I317" s="150"/>
      <c r="J317" s="2">
        <v>312</v>
      </c>
      <c r="K317" s="118">
        <v>54332</v>
      </c>
      <c r="L317" s="5">
        <f t="shared" si="104"/>
        <v>186977.45909610466</v>
      </c>
      <c r="M317" s="5">
        <f t="shared" si="67"/>
        <v>4507.5996243055524</v>
      </c>
      <c r="N317" s="5">
        <f t="shared" si="68"/>
        <v>3222.129593019833</v>
      </c>
      <c r="O317" s="35">
        <f t="shared" si="69"/>
        <v>0.20679260111436354</v>
      </c>
      <c r="P317" s="5">
        <f t="shared" si="70"/>
        <v>1285.4700312857196</v>
      </c>
      <c r="Q317" s="35">
        <f t="shared" si="71"/>
        <v>8.2500000000000004E-2</v>
      </c>
      <c r="R317" s="5">
        <f t="shared" si="105"/>
        <v>416244.67049691436</v>
      </c>
      <c r="S317" s="5">
        <f t="shared" si="106"/>
        <v>990126.41228641884</v>
      </c>
      <c r="T317" s="5">
        <f t="shared" si="72"/>
        <v>183755.32950308482</v>
      </c>
      <c r="U317" s="5">
        <f t="shared" si="73"/>
        <v>1406371.0827833333</v>
      </c>
      <c r="V317" s="150"/>
      <c r="W317" s="2">
        <v>312</v>
      </c>
      <c r="X317" s="118">
        <v>54332</v>
      </c>
      <c r="Y317" s="5">
        <f t="shared" si="107"/>
        <v>183517.54081210331</v>
      </c>
      <c r="Z317" s="5">
        <f t="shared" si="108"/>
        <v>4402.5874432762648</v>
      </c>
      <c r="AA317" s="5">
        <f t="shared" si="74"/>
        <v>3179.1371711955762</v>
      </c>
      <c r="AB317" s="35">
        <f t="shared" si="75"/>
        <v>0.207880107184996</v>
      </c>
      <c r="AC317" s="5">
        <f t="shared" si="76"/>
        <v>1223.4502720806888</v>
      </c>
      <c r="AD317" s="35">
        <f t="shared" si="77"/>
        <v>0.08</v>
      </c>
      <c r="AE317" s="5">
        <f t="shared" si="109"/>
        <v>419661.59635909199</v>
      </c>
      <c r="AF317" s="5">
        <f t="shared" si="110"/>
        <v>953945.68594310363</v>
      </c>
      <c r="AG317" s="5">
        <f t="shared" si="78"/>
        <v>180338.40364090772</v>
      </c>
      <c r="AH317" s="5">
        <f t="shared" si="79"/>
        <v>1373607.2823021957</v>
      </c>
      <c r="AI317" s="150"/>
      <c r="AJ317" s="2">
        <v>312</v>
      </c>
      <c r="AK317" s="118">
        <v>54332</v>
      </c>
      <c r="AL317" s="5">
        <f t="shared" si="111"/>
        <v>180058.5103357441</v>
      </c>
      <c r="AM317" s="5">
        <f t="shared" si="112"/>
        <v>4298.4734733542682</v>
      </c>
      <c r="AN317" s="5">
        <f t="shared" si="80"/>
        <v>3135.5955941025877</v>
      </c>
      <c r="AO317" s="35">
        <f t="shared" si="81"/>
        <v>0.20897177844618403</v>
      </c>
      <c r="AP317" s="5">
        <f t="shared" si="82"/>
        <v>1162.8778792516807</v>
      </c>
      <c r="AQ317" s="35">
        <f t="shared" si="83"/>
        <v>7.7500000000000013E-2</v>
      </c>
      <c r="AR317" s="5">
        <f t="shared" si="113"/>
        <v>423077.08525835857</v>
      </c>
      <c r="AS317" s="5">
        <f t="shared" si="114"/>
        <v>918046.63842817384</v>
      </c>
      <c r="AT317" s="5">
        <f t="shared" si="84"/>
        <v>176922.91474164152</v>
      </c>
      <c r="AU317" s="5">
        <f t="shared" si="85"/>
        <v>1341123.7236865324</v>
      </c>
      <c r="AV317" s="150"/>
      <c r="AW317" s="2">
        <v>312</v>
      </c>
      <c r="AX317" s="118">
        <v>54332</v>
      </c>
      <c r="AY317" s="5">
        <f t="shared" si="115"/>
        <v>176601.76491075929</v>
      </c>
      <c r="AZ317" s="5">
        <f t="shared" si="116"/>
        <v>4195.2870513166654</v>
      </c>
      <c r="BA317" s="5">
        <f t="shared" si="86"/>
        <v>3091.5260206244202</v>
      </c>
      <c r="BB317" s="35">
        <f t="shared" si="87"/>
        <v>0.21006761889519976</v>
      </c>
      <c r="BC317" s="5">
        <f t="shared" si="88"/>
        <v>1103.7610306922454</v>
      </c>
      <c r="BD317" s="35">
        <f t="shared" si="89"/>
        <v>7.4999999999999997E-2</v>
      </c>
      <c r="BE317" s="5">
        <f t="shared" si="117"/>
        <v>426489.76110986521</v>
      </c>
      <c r="BF317" s="5">
        <f t="shared" si="118"/>
        <v>882439.79890093463</v>
      </c>
      <c r="BG317" s="5">
        <f t="shared" si="90"/>
        <v>173510.23889013487</v>
      </c>
      <c r="BH317" s="5">
        <f t="shared" si="91"/>
        <v>1308929.5600107999</v>
      </c>
      <c r="BI317" s="150"/>
      <c r="BJ317" s="2">
        <v>312</v>
      </c>
      <c r="BK317" s="118">
        <v>54332</v>
      </c>
      <c r="BL317" s="5">
        <f t="shared" si="119"/>
        <v>173148.73656912093</v>
      </c>
      <c r="BM317" s="5">
        <f t="shared" si="120"/>
        <v>4093.0576803371496</v>
      </c>
      <c r="BN317" s="5">
        <f t="shared" si="92"/>
        <v>3046.950730232044</v>
      </c>
      <c r="BO317" s="35">
        <f t="shared" si="93"/>
        <v>0.2111676324486978</v>
      </c>
      <c r="BP317" s="5">
        <f t="shared" si="94"/>
        <v>1046.1069501051056</v>
      </c>
      <c r="BQ317" s="35">
        <f t="shared" si="95"/>
        <v>7.2499999999999995E-2</v>
      </c>
      <c r="BR317" s="5">
        <f t="shared" si="121"/>
        <v>429898.21416111133</v>
      </c>
      <c r="BS317" s="5">
        <f t="shared" si="122"/>
        <v>847135.78210407961</v>
      </c>
      <c r="BT317" s="5">
        <f t="shared" si="96"/>
        <v>170101.78583888887</v>
      </c>
      <c r="BU317" s="5">
        <f t="shared" si="97"/>
        <v>1277033.9962651909</v>
      </c>
      <c r="BV317" s="150"/>
      <c r="BW317" s="2">
        <v>312</v>
      </c>
      <c r="BX317" s="118">
        <v>54332</v>
      </c>
      <c r="BY317" s="5">
        <f t="shared" si="123"/>
        <v>169700.89027522632</v>
      </c>
      <c r="BZ317" s="5">
        <f t="shared" si="124"/>
        <v>3991.8149710750954</v>
      </c>
      <c r="CA317" s="5">
        <f t="shared" si="98"/>
        <v>3001.8931111362754</v>
      </c>
      <c r="CB317" s="35">
        <f t="shared" si="99"/>
        <v>0.21227182294219266</v>
      </c>
      <c r="CC317" s="5">
        <f t="shared" si="100"/>
        <v>989.92185993882026</v>
      </c>
      <c r="CD317" s="35">
        <f t="shared" si="101"/>
        <v>7.0000000000000007E-2</v>
      </c>
      <c r="CE317" s="5">
        <f t="shared" si="125"/>
        <v>433301.00283590984</v>
      </c>
      <c r="CF317" s="5">
        <f t="shared" si="126"/>
        <v>812145.26813952008</v>
      </c>
      <c r="CG317" s="5">
        <f t="shared" si="102"/>
        <v>166698.99716409005</v>
      </c>
      <c r="CH317" s="5">
        <f t="shared" si="103"/>
        <v>1245446.27097543</v>
      </c>
    </row>
    <row r="318" spans="9:86" ht="14.25" customHeight="1">
      <c r="I318" s="150"/>
      <c r="J318" s="2">
        <v>313</v>
      </c>
      <c r="K318" s="118">
        <v>54363</v>
      </c>
      <c r="L318" s="5">
        <f t="shared" si="104"/>
        <v>183755.32950308482</v>
      </c>
      <c r="M318" s="5">
        <f t="shared" si="67"/>
        <v>4507.5996243055524</v>
      </c>
      <c r="N318" s="5">
        <f t="shared" si="68"/>
        <v>3244.281733971844</v>
      </c>
      <c r="O318" s="35">
        <f t="shared" si="69"/>
        <v>0.21186531521529861</v>
      </c>
      <c r="P318" s="5">
        <f t="shared" si="70"/>
        <v>1263.3178903337082</v>
      </c>
      <c r="Q318" s="35">
        <f t="shared" si="71"/>
        <v>8.2500000000000004E-2</v>
      </c>
      <c r="R318" s="5">
        <f t="shared" si="105"/>
        <v>419488.95223088621</v>
      </c>
      <c r="S318" s="5">
        <f t="shared" si="106"/>
        <v>991389.73017675255</v>
      </c>
      <c r="T318" s="5">
        <f t="shared" si="72"/>
        <v>180511.04776911298</v>
      </c>
      <c r="U318" s="5">
        <f t="shared" si="73"/>
        <v>1410878.6824076388</v>
      </c>
      <c r="V318" s="150"/>
      <c r="W318" s="2">
        <v>313</v>
      </c>
      <c r="X318" s="118">
        <v>54363</v>
      </c>
      <c r="Y318" s="5">
        <f t="shared" si="107"/>
        <v>180338.40364090772</v>
      </c>
      <c r="Z318" s="5">
        <f t="shared" si="108"/>
        <v>4402.5874432762648</v>
      </c>
      <c r="AA318" s="5">
        <f t="shared" si="74"/>
        <v>3200.3314190035467</v>
      </c>
      <c r="AB318" s="35">
        <f t="shared" si="75"/>
        <v>0.21295506809804685</v>
      </c>
      <c r="AC318" s="5">
        <f t="shared" si="76"/>
        <v>1202.2560242727182</v>
      </c>
      <c r="AD318" s="35">
        <f t="shared" si="77"/>
        <v>7.9999999999999988E-2</v>
      </c>
      <c r="AE318" s="5">
        <f t="shared" si="109"/>
        <v>422861.92777809553</v>
      </c>
      <c r="AF318" s="5">
        <f t="shared" si="110"/>
        <v>955147.94196737639</v>
      </c>
      <c r="AG318" s="5">
        <f t="shared" si="78"/>
        <v>177138.07222190418</v>
      </c>
      <c r="AH318" s="5">
        <f t="shared" si="79"/>
        <v>1378009.869745472</v>
      </c>
      <c r="AI318" s="150"/>
      <c r="AJ318" s="2">
        <v>313</v>
      </c>
      <c r="AK318" s="118">
        <v>54363</v>
      </c>
      <c r="AL318" s="5">
        <f t="shared" si="111"/>
        <v>176922.91474164152</v>
      </c>
      <c r="AM318" s="5">
        <f t="shared" si="112"/>
        <v>4298.4734733542682</v>
      </c>
      <c r="AN318" s="5">
        <f t="shared" si="80"/>
        <v>3155.8463156478333</v>
      </c>
      <c r="AO318" s="35">
        <f t="shared" si="81"/>
        <v>0.21404890284039998</v>
      </c>
      <c r="AP318" s="5">
        <f t="shared" si="82"/>
        <v>1142.6271577064349</v>
      </c>
      <c r="AQ318" s="35">
        <f t="shared" si="83"/>
        <v>7.7500000000000013E-2</v>
      </c>
      <c r="AR318" s="5">
        <f t="shared" si="113"/>
        <v>426232.93157400639</v>
      </c>
      <c r="AS318" s="5">
        <f t="shared" si="114"/>
        <v>919189.26558588026</v>
      </c>
      <c r="AT318" s="5">
        <f t="shared" si="84"/>
        <v>173767.0684259937</v>
      </c>
      <c r="AU318" s="5">
        <f t="shared" si="85"/>
        <v>1345422.1971598866</v>
      </c>
      <c r="AV318" s="150"/>
      <c r="AW318" s="2">
        <v>313</v>
      </c>
      <c r="AX318" s="118">
        <v>54363</v>
      </c>
      <c r="AY318" s="5">
        <f t="shared" si="115"/>
        <v>173510.23889013487</v>
      </c>
      <c r="AZ318" s="5">
        <f t="shared" si="116"/>
        <v>4195.2870513166654</v>
      </c>
      <c r="BA318" s="5">
        <f t="shared" si="86"/>
        <v>3110.8480582533225</v>
      </c>
      <c r="BB318" s="35">
        <f t="shared" si="87"/>
        <v>0.21514682325275919</v>
      </c>
      <c r="BC318" s="5">
        <f t="shared" si="88"/>
        <v>1084.4389930633429</v>
      </c>
      <c r="BD318" s="35">
        <f t="shared" si="89"/>
        <v>7.4999999999999997E-2</v>
      </c>
      <c r="BE318" s="5">
        <f t="shared" si="117"/>
        <v>429600.60916811851</v>
      </c>
      <c r="BF318" s="5">
        <f t="shared" si="118"/>
        <v>883524.23789399792</v>
      </c>
      <c r="BG318" s="5">
        <f t="shared" si="90"/>
        <v>170399.39083188155</v>
      </c>
      <c r="BH318" s="5">
        <f t="shared" si="91"/>
        <v>1313124.8470621165</v>
      </c>
      <c r="BI318" s="150"/>
      <c r="BJ318" s="2">
        <v>313</v>
      </c>
      <c r="BK318" s="118">
        <v>54363</v>
      </c>
      <c r="BL318" s="5">
        <f t="shared" si="119"/>
        <v>170101.78583888887</v>
      </c>
      <c r="BM318" s="5">
        <f t="shared" si="120"/>
        <v>4093.0576803371496</v>
      </c>
      <c r="BN318" s="5">
        <f t="shared" si="92"/>
        <v>3065.3593908938628</v>
      </c>
      <c r="BO318" s="35">
        <f t="shared" si="93"/>
        <v>0.21624883306966836</v>
      </c>
      <c r="BP318" s="5">
        <f t="shared" si="94"/>
        <v>1027.698289443287</v>
      </c>
      <c r="BQ318" s="35">
        <f t="shared" si="95"/>
        <v>7.2499999999999995E-2</v>
      </c>
      <c r="BR318" s="5">
        <f t="shared" si="121"/>
        <v>432963.57355200517</v>
      </c>
      <c r="BS318" s="5">
        <f t="shared" si="122"/>
        <v>848163.48039352288</v>
      </c>
      <c r="BT318" s="5">
        <f t="shared" si="96"/>
        <v>167036.42644799501</v>
      </c>
      <c r="BU318" s="5">
        <f t="shared" si="97"/>
        <v>1281127.0539455281</v>
      </c>
      <c r="BV318" s="150"/>
      <c r="BW318" s="2">
        <v>313</v>
      </c>
      <c r="BX318" s="118">
        <v>54363</v>
      </c>
      <c r="BY318" s="5">
        <f t="shared" si="123"/>
        <v>166698.99716409005</v>
      </c>
      <c r="BZ318" s="5">
        <f t="shared" si="124"/>
        <v>3991.8149710750954</v>
      </c>
      <c r="CA318" s="5">
        <f t="shared" si="98"/>
        <v>3019.4041542845698</v>
      </c>
      <c r="CB318" s="35">
        <f t="shared" si="99"/>
        <v>0.21735493594930905</v>
      </c>
      <c r="CC318" s="5">
        <f t="shared" si="100"/>
        <v>972.41081679052536</v>
      </c>
      <c r="CD318" s="35">
        <f t="shared" si="101"/>
        <v>7.0000000000000007E-2</v>
      </c>
      <c r="CE318" s="5">
        <f t="shared" si="125"/>
        <v>436320.4069901944</v>
      </c>
      <c r="CF318" s="5">
        <f t="shared" si="126"/>
        <v>813117.67895631061</v>
      </c>
      <c r="CG318" s="5">
        <f t="shared" si="102"/>
        <v>163679.59300980548</v>
      </c>
      <c r="CH318" s="5">
        <f t="shared" si="103"/>
        <v>1249438.085946505</v>
      </c>
    </row>
    <row r="319" spans="9:86" ht="14.25" customHeight="1">
      <c r="I319" s="150"/>
      <c r="J319" s="2">
        <v>314</v>
      </c>
      <c r="K319" s="118">
        <v>54393</v>
      </c>
      <c r="L319" s="5">
        <f t="shared" si="104"/>
        <v>180511.04776911298</v>
      </c>
      <c r="M319" s="5">
        <f t="shared" si="67"/>
        <v>4507.5996243055524</v>
      </c>
      <c r="N319" s="5">
        <f t="shared" si="68"/>
        <v>3266.5861708929006</v>
      </c>
      <c r="O319" s="35">
        <f t="shared" si="69"/>
        <v>0.21715587236994646</v>
      </c>
      <c r="P319" s="5">
        <f t="shared" si="70"/>
        <v>1241.0134534126516</v>
      </c>
      <c r="Q319" s="35">
        <f t="shared" si="71"/>
        <v>8.249999999999999E-2</v>
      </c>
      <c r="R319" s="5">
        <f t="shared" si="105"/>
        <v>422755.53840177914</v>
      </c>
      <c r="S319" s="5">
        <f t="shared" si="106"/>
        <v>992630.74363016523</v>
      </c>
      <c r="T319" s="5">
        <f t="shared" si="72"/>
        <v>177244.46159822008</v>
      </c>
      <c r="U319" s="5">
        <f t="shared" si="73"/>
        <v>1415386.2820319445</v>
      </c>
      <c r="V319" s="150"/>
      <c r="W319" s="2">
        <v>314</v>
      </c>
      <c r="X319" s="118">
        <v>54393</v>
      </c>
      <c r="Y319" s="5">
        <f t="shared" si="107"/>
        <v>177138.07222190418</v>
      </c>
      <c r="Z319" s="5">
        <f t="shared" si="108"/>
        <v>4402.5874432762648</v>
      </c>
      <c r="AA319" s="5">
        <f t="shared" si="74"/>
        <v>3221.6669617969037</v>
      </c>
      <c r="AB319" s="35">
        <f t="shared" si="75"/>
        <v>0.2182478507112392</v>
      </c>
      <c r="AC319" s="5">
        <f t="shared" si="76"/>
        <v>1180.9204814793613</v>
      </c>
      <c r="AD319" s="35">
        <f t="shared" si="77"/>
        <v>8.0000000000000016E-2</v>
      </c>
      <c r="AE319" s="5">
        <f t="shared" si="109"/>
        <v>426083.59473989246</v>
      </c>
      <c r="AF319" s="5">
        <f t="shared" si="110"/>
        <v>956328.86244885577</v>
      </c>
      <c r="AG319" s="5">
        <f t="shared" si="78"/>
        <v>173916.40526010728</v>
      </c>
      <c r="AH319" s="5">
        <f t="shared" si="79"/>
        <v>1382412.4571887483</v>
      </c>
      <c r="AI319" s="150"/>
      <c r="AJ319" s="2">
        <v>314</v>
      </c>
      <c r="AK319" s="118">
        <v>54393</v>
      </c>
      <c r="AL319" s="5">
        <f t="shared" si="111"/>
        <v>173767.0684259937</v>
      </c>
      <c r="AM319" s="5">
        <f t="shared" si="112"/>
        <v>4298.4734733542682</v>
      </c>
      <c r="AN319" s="5">
        <f t="shared" si="80"/>
        <v>3176.2278231030587</v>
      </c>
      <c r="AO319" s="35">
        <f t="shared" si="81"/>
        <v>0.21934382747251979</v>
      </c>
      <c r="AP319" s="5">
        <f t="shared" si="82"/>
        <v>1122.2456502512093</v>
      </c>
      <c r="AQ319" s="35">
        <f t="shared" si="83"/>
        <v>7.7499999999999999E-2</v>
      </c>
      <c r="AR319" s="5">
        <f t="shared" si="113"/>
        <v>429409.15939710947</v>
      </c>
      <c r="AS319" s="5">
        <f t="shared" si="114"/>
        <v>920311.51123613142</v>
      </c>
      <c r="AT319" s="5">
        <f t="shared" si="84"/>
        <v>170590.84060289065</v>
      </c>
      <c r="AU319" s="5">
        <f t="shared" si="85"/>
        <v>1349720.6706332408</v>
      </c>
      <c r="AV319" s="150"/>
      <c r="AW319" s="2">
        <v>314</v>
      </c>
      <c r="AX319" s="118">
        <v>54393</v>
      </c>
      <c r="AY319" s="5">
        <f t="shared" si="115"/>
        <v>170399.39083188155</v>
      </c>
      <c r="AZ319" s="5">
        <f t="shared" si="116"/>
        <v>4195.2870513166654</v>
      </c>
      <c r="BA319" s="5">
        <f t="shared" si="86"/>
        <v>3130.2908586174058</v>
      </c>
      <c r="BB319" s="35">
        <f t="shared" si="87"/>
        <v>0.22044380628372984</v>
      </c>
      <c r="BC319" s="5">
        <f t="shared" si="88"/>
        <v>1064.9961926992596</v>
      </c>
      <c r="BD319" s="35">
        <f t="shared" si="89"/>
        <v>7.4999999999999997E-2</v>
      </c>
      <c r="BE319" s="5">
        <f t="shared" si="117"/>
        <v>432730.90002673591</v>
      </c>
      <c r="BF319" s="5">
        <f t="shared" si="118"/>
        <v>884589.23408669722</v>
      </c>
      <c r="BG319" s="5">
        <f t="shared" si="90"/>
        <v>167269.09997326415</v>
      </c>
      <c r="BH319" s="5">
        <f t="shared" si="91"/>
        <v>1317320.1341134331</v>
      </c>
      <c r="BI319" s="150"/>
      <c r="BJ319" s="2">
        <v>314</v>
      </c>
      <c r="BK319" s="118">
        <v>54393</v>
      </c>
      <c r="BL319" s="5">
        <f t="shared" si="119"/>
        <v>167036.42644799501</v>
      </c>
      <c r="BM319" s="5">
        <f t="shared" si="120"/>
        <v>4093.0576803371496</v>
      </c>
      <c r="BN319" s="5">
        <f t="shared" si="92"/>
        <v>3083.8792705471797</v>
      </c>
      <c r="BO319" s="35">
        <f t="shared" si="93"/>
        <v>0.22154779070353106</v>
      </c>
      <c r="BP319" s="5">
        <f t="shared" si="94"/>
        <v>1009.1784097899698</v>
      </c>
      <c r="BQ319" s="35">
        <f t="shared" si="95"/>
        <v>7.2499999999999995E-2</v>
      </c>
      <c r="BR319" s="5">
        <f t="shared" si="121"/>
        <v>436047.45282255235</v>
      </c>
      <c r="BS319" s="5">
        <f t="shared" si="122"/>
        <v>849172.65880331281</v>
      </c>
      <c r="BT319" s="5">
        <f t="shared" si="96"/>
        <v>163952.54717744782</v>
      </c>
      <c r="BU319" s="5">
        <f t="shared" si="97"/>
        <v>1285220.1116258651</v>
      </c>
      <c r="BV319" s="150"/>
      <c r="BW319" s="2">
        <v>314</v>
      </c>
      <c r="BX319" s="118">
        <v>54393</v>
      </c>
      <c r="BY319" s="5">
        <f t="shared" si="123"/>
        <v>163679.59300980548</v>
      </c>
      <c r="BZ319" s="5">
        <f t="shared" si="124"/>
        <v>3991.8149710750954</v>
      </c>
      <c r="CA319" s="5">
        <f t="shared" si="98"/>
        <v>3037.0173451845635</v>
      </c>
      <c r="CB319" s="35">
        <f t="shared" si="99"/>
        <v>0.22265578421881532</v>
      </c>
      <c r="CC319" s="5">
        <f t="shared" si="100"/>
        <v>954.797625890532</v>
      </c>
      <c r="CD319" s="35">
        <f t="shared" si="101"/>
        <v>7.0000000000000007E-2</v>
      </c>
      <c r="CE319" s="5">
        <f t="shared" si="125"/>
        <v>439357.42433537898</v>
      </c>
      <c r="CF319" s="5">
        <f t="shared" si="126"/>
        <v>814072.4765822012</v>
      </c>
      <c r="CG319" s="5">
        <f t="shared" si="102"/>
        <v>160642.5756646209</v>
      </c>
      <c r="CH319" s="5">
        <f t="shared" si="103"/>
        <v>1253429.9009175801</v>
      </c>
    </row>
    <row r="320" spans="9:86" ht="14.25" customHeight="1">
      <c r="I320" s="150"/>
      <c r="J320" s="2">
        <v>315</v>
      </c>
      <c r="K320" s="118">
        <v>54424</v>
      </c>
      <c r="L320" s="5">
        <f t="shared" si="104"/>
        <v>177244.46159822008</v>
      </c>
      <c r="M320" s="5">
        <f t="shared" si="67"/>
        <v>4507.5996243055524</v>
      </c>
      <c r="N320" s="5">
        <f t="shared" si="68"/>
        <v>3289.0439508177897</v>
      </c>
      <c r="O320" s="35">
        <f t="shared" si="69"/>
        <v>0.22267848063586448</v>
      </c>
      <c r="P320" s="5">
        <f t="shared" si="70"/>
        <v>1218.555673487763</v>
      </c>
      <c r="Q320" s="35">
        <f t="shared" si="71"/>
        <v>8.2500000000000004E-2</v>
      </c>
      <c r="R320" s="5">
        <f t="shared" si="105"/>
        <v>426044.58235259692</v>
      </c>
      <c r="S320" s="5">
        <f t="shared" si="106"/>
        <v>993849.29930365295</v>
      </c>
      <c r="T320" s="5">
        <f t="shared" si="72"/>
        <v>173955.4176474023</v>
      </c>
      <c r="U320" s="5">
        <f t="shared" si="73"/>
        <v>1419893.88165625</v>
      </c>
      <c r="V320" s="150"/>
      <c r="W320" s="2">
        <v>315</v>
      </c>
      <c r="X320" s="118">
        <v>54424</v>
      </c>
      <c r="Y320" s="5">
        <f t="shared" si="107"/>
        <v>173916.40526010728</v>
      </c>
      <c r="Z320" s="5">
        <f t="shared" si="108"/>
        <v>4402.5874432762648</v>
      </c>
      <c r="AA320" s="5">
        <f t="shared" si="74"/>
        <v>3243.1447415422163</v>
      </c>
      <c r="AB320" s="35">
        <f t="shared" si="75"/>
        <v>0.22377266158590214</v>
      </c>
      <c r="AC320" s="5">
        <f t="shared" si="76"/>
        <v>1159.4427017340486</v>
      </c>
      <c r="AD320" s="35">
        <f t="shared" si="77"/>
        <v>0.08</v>
      </c>
      <c r="AE320" s="5">
        <f t="shared" si="109"/>
        <v>429326.73948143469</v>
      </c>
      <c r="AF320" s="5">
        <f t="shared" si="110"/>
        <v>957488.30515058979</v>
      </c>
      <c r="AG320" s="5">
        <f t="shared" si="78"/>
        <v>170673.26051856505</v>
      </c>
      <c r="AH320" s="5">
        <f t="shared" si="79"/>
        <v>1386815.0446320246</v>
      </c>
      <c r="AI320" s="150"/>
      <c r="AJ320" s="2">
        <v>315</v>
      </c>
      <c r="AK320" s="118">
        <v>54424</v>
      </c>
      <c r="AL320" s="5">
        <f t="shared" si="111"/>
        <v>170590.84060289065</v>
      </c>
      <c r="AM320" s="5">
        <f t="shared" si="112"/>
        <v>4298.4734733542682</v>
      </c>
      <c r="AN320" s="5">
        <f t="shared" si="80"/>
        <v>3196.740961127266</v>
      </c>
      <c r="AO320" s="35">
        <f t="shared" si="81"/>
        <v>0.2248707574096869</v>
      </c>
      <c r="AP320" s="5">
        <f t="shared" si="82"/>
        <v>1101.7325122270022</v>
      </c>
      <c r="AQ320" s="35">
        <f t="shared" si="83"/>
        <v>7.7500000000000013E-2</v>
      </c>
      <c r="AR320" s="5">
        <f t="shared" si="113"/>
        <v>432605.90035823674</v>
      </c>
      <c r="AS320" s="5">
        <f t="shared" si="114"/>
        <v>921413.24374835845</v>
      </c>
      <c r="AT320" s="5">
        <f t="shared" si="84"/>
        <v>167394.09964176337</v>
      </c>
      <c r="AU320" s="5">
        <f t="shared" si="85"/>
        <v>1354019.1441065953</v>
      </c>
      <c r="AV320" s="150"/>
      <c r="AW320" s="2">
        <v>315</v>
      </c>
      <c r="AX320" s="118">
        <v>54424</v>
      </c>
      <c r="AY320" s="5">
        <f t="shared" si="115"/>
        <v>167269.09997326415</v>
      </c>
      <c r="AZ320" s="5">
        <f t="shared" si="116"/>
        <v>4195.2870513166654</v>
      </c>
      <c r="BA320" s="5">
        <f t="shared" si="86"/>
        <v>3149.8551764837648</v>
      </c>
      <c r="BB320" s="35">
        <f t="shared" si="87"/>
        <v>0.22597277156298892</v>
      </c>
      <c r="BC320" s="5">
        <f t="shared" si="88"/>
        <v>1045.4318748329008</v>
      </c>
      <c r="BD320" s="35">
        <f t="shared" si="89"/>
        <v>7.4999999999999997E-2</v>
      </c>
      <c r="BE320" s="5">
        <f t="shared" si="117"/>
        <v>435880.75520321965</v>
      </c>
      <c r="BF320" s="5">
        <f t="shared" si="118"/>
        <v>885634.66596153018</v>
      </c>
      <c r="BG320" s="5">
        <f t="shared" si="90"/>
        <v>164119.24479678037</v>
      </c>
      <c r="BH320" s="5">
        <f t="shared" si="91"/>
        <v>1321515.4211647499</v>
      </c>
      <c r="BI320" s="150"/>
      <c r="BJ320" s="2">
        <v>315</v>
      </c>
      <c r="BK320" s="118">
        <v>54424</v>
      </c>
      <c r="BL320" s="5">
        <f t="shared" si="119"/>
        <v>163952.54717744782</v>
      </c>
      <c r="BM320" s="5">
        <f t="shared" si="120"/>
        <v>4093.0576803371496</v>
      </c>
      <c r="BN320" s="5">
        <f t="shared" si="92"/>
        <v>3102.5110411400692</v>
      </c>
      <c r="BO320" s="35">
        <f t="shared" si="93"/>
        <v>0.22707870743469577</v>
      </c>
      <c r="BP320" s="5">
        <f t="shared" si="94"/>
        <v>990.54663919708059</v>
      </c>
      <c r="BQ320" s="35">
        <f t="shared" si="95"/>
        <v>7.2499999999999995E-2</v>
      </c>
      <c r="BR320" s="5">
        <f t="shared" si="121"/>
        <v>439149.96386369242</v>
      </c>
      <c r="BS320" s="5">
        <f t="shared" si="122"/>
        <v>850163.20544250985</v>
      </c>
      <c r="BT320" s="5">
        <f t="shared" si="96"/>
        <v>160850.03613630775</v>
      </c>
      <c r="BU320" s="5">
        <f t="shared" si="97"/>
        <v>1289313.1693062023</v>
      </c>
      <c r="BV320" s="150"/>
      <c r="BW320" s="2">
        <v>315</v>
      </c>
      <c r="BX320" s="118">
        <v>54424</v>
      </c>
      <c r="BY320" s="5">
        <f t="shared" si="123"/>
        <v>160642.5756646209</v>
      </c>
      <c r="BZ320" s="5">
        <f t="shared" si="124"/>
        <v>3991.8149710750954</v>
      </c>
      <c r="CA320" s="5">
        <f t="shared" si="98"/>
        <v>3054.73327969814</v>
      </c>
      <c r="CB320" s="35">
        <f t="shared" si="99"/>
        <v>0.22818856834633525</v>
      </c>
      <c r="CC320" s="5">
        <f t="shared" si="100"/>
        <v>937.08169137695529</v>
      </c>
      <c r="CD320" s="35">
        <f t="shared" si="101"/>
        <v>7.0000000000000007E-2</v>
      </c>
      <c r="CE320" s="5">
        <f t="shared" si="125"/>
        <v>442412.1576150771</v>
      </c>
      <c r="CF320" s="5">
        <f t="shared" si="126"/>
        <v>815009.55827357818</v>
      </c>
      <c r="CG320" s="5">
        <f t="shared" si="102"/>
        <v>157587.84238492275</v>
      </c>
      <c r="CH320" s="5">
        <f t="shared" si="103"/>
        <v>1257421.7158886553</v>
      </c>
    </row>
    <row r="321" spans="9:86" ht="14.25" customHeight="1">
      <c r="I321" s="150"/>
      <c r="J321" s="2">
        <v>316</v>
      </c>
      <c r="K321" s="118">
        <v>54455</v>
      </c>
      <c r="L321" s="5">
        <f t="shared" si="104"/>
        <v>173955.4176474023</v>
      </c>
      <c r="M321" s="5">
        <f t="shared" si="67"/>
        <v>4507.5996243055524</v>
      </c>
      <c r="N321" s="5">
        <f t="shared" si="68"/>
        <v>3311.6561279796615</v>
      </c>
      <c r="O321" s="35">
        <f t="shared" si="69"/>
        <v>0.22844861099012387</v>
      </c>
      <c r="P321" s="5">
        <f t="shared" si="70"/>
        <v>1195.9434963258907</v>
      </c>
      <c r="Q321" s="35">
        <f t="shared" si="71"/>
        <v>8.249999999999999E-2</v>
      </c>
      <c r="R321" s="5">
        <f t="shared" si="105"/>
        <v>429356.23848057661</v>
      </c>
      <c r="S321" s="5">
        <f t="shared" si="106"/>
        <v>995045.24279997882</v>
      </c>
      <c r="T321" s="5">
        <f t="shared" si="72"/>
        <v>170643.76151942264</v>
      </c>
      <c r="U321" s="5">
        <f t="shared" si="73"/>
        <v>1424401.4812805555</v>
      </c>
      <c r="V321" s="150"/>
      <c r="W321" s="2">
        <v>316</v>
      </c>
      <c r="X321" s="118">
        <v>54455</v>
      </c>
      <c r="Y321" s="5">
        <f t="shared" si="107"/>
        <v>170673.26051856505</v>
      </c>
      <c r="Z321" s="5">
        <f t="shared" si="108"/>
        <v>4402.5874432762648</v>
      </c>
      <c r="AA321" s="5">
        <f t="shared" si="74"/>
        <v>3264.7657064858313</v>
      </c>
      <c r="AB321" s="35">
        <f t="shared" si="75"/>
        <v>0.22954497007203106</v>
      </c>
      <c r="AC321" s="5">
        <f t="shared" si="76"/>
        <v>1137.8217367904338</v>
      </c>
      <c r="AD321" s="35">
        <f t="shared" si="77"/>
        <v>0.08</v>
      </c>
      <c r="AE321" s="5">
        <f t="shared" si="109"/>
        <v>432591.50518792053</v>
      </c>
      <c r="AF321" s="5">
        <f t="shared" si="110"/>
        <v>958626.12688738026</v>
      </c>
      <c r="AG321" s="5">
        <f t="shared" si="78"/>
        <v>167408.49481207921</v>
      </c>
      <c r="AH321" s="5">
        <f t="shared" si="79"/>
        <v>1391217.6320753009</v>
      </c>
      <c r="AI321" s="150"/>
      <c r="AJ321" s="2">
        <v>316</v>
      </c>
      <c r="AK321" s="118">
        <v>54455</v>
      </c>
      <c r="AL321" s="5">
        <f t="shared" si="111"/>
        <v>167394.09964176337</v>
      </c>
      <c r="AM321" s="5">
        <f t="shared" si="112"/>
        <v>4298.4734733542682</v>
      </c>
      <c r="AN321" s="5">
        <f t="shared" si="80"/>
        <v>3217.3865798345464</v>
      </c>
      <c r="AO321" s="35">
        <f t="shared" si="81"/>
        <v>0.23064516037685975</v>
      </c>
      <c r="AP321" s="5">
        <f t="shared" si="82"/>
        <v>1081.0868935197218</v>
      </c>
      <c r="AQ321" s="35">
        <f t="shared" si="83"/>
        <v>7.7499999999999999E-2</v>
      </c>
      <c r="AR321" s="5">
        <f t="shared" si="113"/>
        <v>435823.28693807131</v>
      </c>
      <c r="AS321" s="5">
        <f t="shared" si="114"/>
        <v>922494.33064187819</v>
      </c>
      <c r="AT321" s="5">
        <f t="shared" si="84"/>
        <v>164176.71306192884</v>
      </c>
      <c r="AU321" s="5">
        <f t="shared" si="85"/>
        <v>1358317.6175799496</v>
      </c>
      <c r="AV321" s="150"/>
      <c r="AW321" s="2">
        <v>316</v>
      </c>
      <c r="AX321" s="118">
        <v>54455</v>
      </c>
      <c r="AY321" s="5">
        <f t="shared" si="115"/>
        <v>164119.24479678037</v>
      </c>
      <c r="AZ321" s="5">
        <f t="shared" si="116"/>
        <v>4195.2870513166654</v>
      </c>
      <c r="BA321" s="5">
        <f t="shared" si="86"/>
        <v>3169.5417713367879</v>
      </c>
      <c r="BB321" s="35">
        <f t="shared" si="87"/>
        <v>0.231749185192373</v>
      </c>
      <c r="BC321" s="5">
        <f t="shared" si="88"/>
        <v>1025.7452799798773</v>
      </c>
      <c r="BD321" s="35">
        <f t="shared" si="89"/>
        <v>7.4999999999999997E-2</v>
      </c>
      <c r="BE321" s="5">
        <f t="shared" si="117"/>
        <v>439050.29697455646</v>
      </c>
      <c r="BF321" s="5">
        <f t="shared" si="118"/>
        <v>886660.41124151007</v>
      </c>
      <c r="BG321" s="5">
        <f t="shared" si="90"/>
        <v>160949.7030254436</v>
      </c>
      <c r="BH321" s="5">
        <f t="shared" si="91"/>
        <v>1325710.7082160665</v>
      </c>
      <c r="BI321" s="150"/>
      <c r="BJ321" s="2">
        <v>316</v>
      </c>
      <c r="BK321" s="118">
        <v>54455</v>
      </c>
      <c r="BL321" s="5">
        <f t="shared" si="119"/>
        <v>160850.03613630775</v>
      </c>
      <c r="BM321" s="5">
        <f t="shared" si="120"/>
        <v>4093.0576803371496</v>
      </c>
      <c r="BN321" s="5">
        <f t="shared" si="92"/>
        <v>3121.2553786802901</v>
      </c>
      <c r="BO321" s="35">
        <f t="shared" si="93"/>
        <v>0.23285704774367139</v>
      </c>
      <c r="BP321" s="5">
        <f t="shared" si="94"/>
        <v>971.8023016568593</v>
      </c>
      <c r="BQ321" s="35">
        <f t="shared" si="95"/>
        <v>7.2499999999999995E-2</v>
      </c>
      <c r="BR321" s="5">
        <f t="shared" si="121"/>
        <v>442271.21924237272</v>
      </c>
      <c r="BS321" s="5">
        <f t="shared" si="122"/>
        <v>851135.00774416665</v>
      </c>
      <c r="BT321" s="5">
        <f t="shared" si="96"/>
        <v>157728.78075762745</v>
      </c>
      <c r="BU321" s="5">
        <f t="shared" si="97"/>
        <v>1293406.2269865393</v>
      </c>
      <c r="BV321" s="150"/>
      <c r="BW321" s="2">
        <v>316</v>
      </c>
      <c r="BX321" s="118">
        <v>54455</v>
      </c>
      <c r="BY321" s="5">
        <f t="shared" si="123"/>
        <v>157587.84238492275</v>
      </c>
      <c r="BZ321" s="5">
        <f t="shared" si="124"/>
        <v>3991.8149710750954</v>
      </c>
      <c r="CA321" s="5">
        <f t="shared" si="98"/>
        <v>3072.552557163046</v>
      </c>
      <c r="CB321" s="35">
        <f t="shared" si="99"/>
        <v>0.23396875119272625</v>
      </c>
      <c r="CC321" s="5">
        <f t="shared" si="100"/>
        <v>919.2624139120494</v>
      </c>
      <c r="CD321" s="35">
        <f t="shared" si="101"/>
        <v>7.0000000000000007E-2</v>
      </c>
      <c r="CE321" s="5">
        <f t="shared" si="125"/>
        <v>445484.71017224016</v>
      </c>
      <c r="CF321" s="5">
        <f t="shared" si="126"/>
        <v>815928.82068749028</v>
      </c>
      <c r="CG321" s="5">
        <f t="shared" si="102"/>
        <v>154515.2898277597</v>
      </c>
      <c r="CH321" s="5">
        <f t="shared" si="103"/>
        <v>1261413.5308597304</v>
      </c>
    </row>
    <row r="322" spans="9:86" ht="14.25" customHeight="1">
      <c r="I322" s="150"/>
      <c r="J322" s="2">
        <v>317</v>
      </c>
      <c r="K322" s="118">
        <v>54483</v>
      </c>
      <c r="L322" s="5">
        <f t="shared" si="104"/>
        <v>170643.76151942264</v>
      </c>
      <c r="M322" s="5">
        <f t="shared" si="67"/>
        <v>4507.5996243055524</v>
      </c>
      <c r="N322" s="5">
        <f t="shared" si="68"/>
        <v>3334.4237638595218</v>
      </c>
      <c r="O322" s="35">
        <f t="shared" si="69"/>
        <v>0.2344831408428604</v>
      </c>
      <c r="P322" s="5">
        <f t="shared" si="70"/>
        <v>1173.1758604460306</v>
      </c>
      <c r="Q322" s="35">
        <f t="shared" si="71"/>
        <v>8.2500000000000004E-2</v>
      </c>
      <c r="R322" s="5">
        <f t="shared" si="105"/>
        <v>432690.6622444361</v>
      </c>
      <c r="S322" s="5">
        <f t="shared" si="106"/>
        <v>996218.41866042488</v>
      </c>
      <c r="T322" s="5">
        <f t="shared" si="72"/>
        <v>167309.33775556312</v>
      </c>
      <c r="U322" s="5">
        <f t="shared" si="73"/>
        <v>1428909.080904861</v>
      </c>
      <c r="V322" s="150"/>
      <c r="W322" s="2">
        <v>317</v>
      </c>
      <c r="X322" s="118">
        <v>54483</v>
      </c>
      <c r="Y322" s="5">
        <f t="shared" si="107"/>
        <v>167408.49481207921</v>
      </c>
      <c r="Z322" s="5">
        <f t="shared" si="108"/>
        <v>4402.5874432762648</v>
      </c>
      <c r="AA322" s="5">
        <f t="shared" si="74"/>
        <v>3286.5308111957365</v>
      </c>
      <c r="AB322" s="35">
        <f t="shared" si="75"/>
        <v>0.23558165180697388</v>
      </c>
      <c r="AC322" s="5">
        <f t="shared" si="76"/>
        <v>1116.0566320805281</v>
      </c>
      <c r="AD322" s="35">
        <f t="shared" si="77"/>
        <v>7.9999999999999988E-2</v>
      </c>
      <c r="AE322" s="5">
        <f t="shared" si="109"/>
        <v>435878.03599911625</v>
      </c>
      <c r="AF322" s="5">
        <f t="shared" si="110"/>
        <v>959742.18351946084</v>
      </c>
      <c r="AG322" s="5">
        <f t="shared" si="78"/>
        <v>164121.96400088348</v>
      </c>
      <c r="AH322" s="5">
        <f t="shared" si="79"/>
        <v>1395620.2195185772</v>
      </c>
      <c r="AI322" s="150"/>
      <c r="AJ322" s="2">
        <v>317</v>
      </c>
      <c r="AK322" s="118">
        <v>54483</v>
      </c>
      <c r="AL322" s="5">
        <f t="shared" si="111"/>
        <v>164176.71306192884</v>
      </c>
      <c r="AM322" s="5">
        <f t="shared" si="112"/>
        <v>4298.4734733542682</v>
      </c>
      <c r="AN322" s="5">
        <f t="shared" si="80"/>
        <v>3238.1655348293111</v>
      </c>
      <c r="AO322" s="35">
        <f t="shared" si="81"/>
        <v>0.23668391024063307</v>
      </c>
      <c r="AP322" s="5">
        <f t="shared" si="82"/>
        <v>1060.3079385249571</v>
      </c>
      <c r="AQ322" s="35">
        <f t="shared" si="83"/>
        <v>7.7499999999999999E-2</v>
      </c>
      <c r="AR322" s="5">
        <f t="shared" si="113"/>
        <v>439061.45247290062</v>
      </c>
      <c r="AS322" s="5">
        <f t="shared" si="114"/>
        <v>923554.63858040317</v>
      </c>
      <c r="AT322" s="5">
        <f t="shared" si="84"/>
        <v>160938.54752709952</v>
      </c>
      <c r="AU322" s="5">
        <f t="shared" si="85"/>
        <v>1362616.0910533038</v>
      </c>
      <c r="AV322" s="150"/>
      <c r="AW322" s="2">
        <v>317</v>
      </c>
      <c r="AX322" s="118">
        <v>54483</v>
      </c>
      <c r="AY322" s="5">
        <f t="shared" si="115"/>
        <v>160949.7030254436</v>
      </c>
      <c r="AZ322" s="5">
        <f t="shared" si="116"/>
        <v>4195.2870513166654</v>
      </c>
      <c r="BA322" s="5">
        <f t="shared" si="86"/>
        <v>3189.3514074076429</v>
      </c>
      <c r="BB322" s="35">
        <f t="shared" si="87"/>
        <v>0.23778991926963344</v>
      </c>
      <c r="BC322" s="5">
        <f t="shared" si="88"/>
        <v>1005.9356439090224</v>
      </c>
      <c r="BD322" s="35">
        <f t="shared" si="89"/>
        <v>7.4999999999999997E-2</v>
      </c>
      <c r="BE322" s="5">
        <f t="shared" si="117"/>
        <v>442239.64838196413</v>
      </c>
      <c r="BF322" s="5">
        <f t="shared" si="118"/>
        <v>887666.3468854191</v>
      </c>
      <c r="BG322" s="5">
        <f t="shared" si="90"/>
        <v>157760.35161803596</v>
      </c>
      <c r="BH322" s="5">
        <f t="shared" si="91"/>
        <v>1329905.9952673833</v>
      </c>
      <c r="BI322" s="150"/>
      <c r="BJ322" s="2">
        <v>317</v>
      </c>
      <c r="BK322" s="118">
        <v>54483</v>
      </c>
      <c r="BL322" s="5">
        <f t="shared" si="119"/>
        <v>157728.78075762745</v>
      </c>
      <c r="BM322" s="5">
        <f t="shared" si="120"/>
        <v>4093.0576803371496</v>
      </c>
      <c r="BN322" s="5">
        <f t="shared" si="92"/>
        <v>3140.1129632598172</v>
      </c>
      <c r="BO322" s="35">
        <f t="shared" si="93"/>
        <v>0.23889968196115416</v>
      </c>
      <c r="BP322" s="5">
        <f t="shared" si="94"/>
        <v>952.94471707733248</v>
      </c>
      <c r="BQ322" s="35">
        <f t="shared" si="95"/>
        <v>7.2499999999999995E-2</v>
      </c>
      <c r="BR322" s="5">
        <f t="shared" si="121"/>
        <v>445411.33220563253</v>
      </c>
      <c r="BS322" s="5">
        <f t="shared" si="122"/>
        <v>852087.95246124396</v>
      </c>
      <c r="BT322" s="5">
        <f t="shared" si="96"/>
        <v>154588.66779436762</v>
      </c>
      <c r="BU322" s="5">
        <f t="shared" si="97"/>
        <v>1297499.2846668765</v>
      </c>
      <c r="BV322" s="150"/>
      <c r="BW322" s="2">
        <v>317</v>
      </c>
      <c r="BX322" s="118">
        <v>54483</v>
      </c>
      <c r="BY322" s="5">
        <f t="shared" si="123"/>
        <v>154515.2898277597</v>
      </c>
      <c r="BZ322" s="5">
        <f t="shared" si="124"/>
        <v>3991.8149710750954</v>
      </c>
      <c r="CA322" s="5">
        <f t="shared" si="98"/>
        <v>3090.4757804131636</v>
      </c>
      <c r="CB322" s="35">
        <f t="shared" si="99"/>
        <v>0.2400132013232989</v>
      </c>
      <c r="CC322" s="5">
        <f t="shared" si="100"/>
        <v>901.33919066193164</v>
      </c>
      <c r="CD322" s="35">
        <f t="shared" si="101"/>
        <v>7.0000000000000007E-2</v>
      </c>
      <c r="CE322" s="5">
        <f t="shared" si="125"/>
        <v>448575.18595265329</v>
      </c>
      <c r="CF322" s="5">
        <f t="shared" si="126"/>
        <v>816830.15987815219</v>
      </c>
      <c r="CG322" s="5">
        <f t="shared" si="102"/>
        <v>151424.81404734653</v>
      </c>
      <c r="CH322" s="5">
        <f t="shared" si="103"/>
        <v>1265405.3458308056</v>
      </c>
    </row>
    <row r="323" spans="9:86" ht="14.25" customHeight="1">
      <c r="I323" s="150"/>
      <c r="J323" s="2">
        <v>318</v>
      </c>
      <c r="K323" s="118">
        <v>54514</v>
      </c>
      <c r="L323" s="5">
        <f t="shared" si="104"/>
        <v>167309.33775556312</v>
      </c>
      <c r="M323" s="5">
        <f t="shared" si="67"/>
        <v>4507.5996243055524</v>
      </c>
      <c r="N323" s="5">
        <f t="shared" si="68"/>
        <v>3357.347927236056</v>
      </c>
      <c r="O323" s="35">
        <f t="shared" si="69"/>
        <v>0.24080051757597176</v>
      </c>
      <c r="P323" s="5">
        <f t="shared" si="70"/>
        <v>1150.2516970694965</v>
      </c>
      <c r="Q323" s="35">
        <f t="shared" si="71"/>
        <v>8.2500000000000004E-2</v>
      </c>
      <c r="R323" s="5">
        <f t="shared" si="105"/>
        <v>436048.01017167215</v>
      </c>
      <c r="S323" s="5">
        <f t="shared" si="106"/>
        <v>997368.67035749438</v>
      </c>
      <c r="T323" s="5">
        <f t="shared" si="72"/>
        <v>163951.98982832706</v>
      </c>
      <c r="U323" s="5">
        <f t="shared" si="73"/>
        <v>1433416.6805291665</v>
      </c>
      <c r="V323" s="150"/>
      <c r="W323" s="2">
        <v>318</v>
      </c>
      <c r="X323" s="118">
        <v>54514</v>
      </c>
      <c r="Y323" s="5">
        <f t="shared" si="107"/>
        <v>164121.96400088348</v>
      </c>
      <c r="Z323" s="5">
        <f t="shared" si="108"/>
        <v>4402.5874432762648</v>
      </c>
      <c r="AA323" s="5">
        <f t="shared" si="74"/>
        <v>3308.4410166037082</v>
      </c>
      <c r="AB323" s="35">
        <f t="shared" si="75"/>
        <v>0.241901152237191</v>
      </c>
      <c r="AC323" s="5">
        <f t="shared" si="76"/>
        <v>1094.1464266725566</v>
      </c>
      <c r="AD323" s="35">
        <f t="shared" si="77"/>
        <v>0.08</v>
      </c>
      <c r="AE323" s="5">
        <f t="shared" si="109"/>
        <v>439186.47701571998</v>
      </c>
      <c r="AF323" s="5">
        <f t="shared" si="110"/>
        <v>960836.32994613342</v>
      </c>
      <c r="AG323" s="5">
        <f t="shared" si="78"/>
        <v>160813.52298427979</v>
      </c>
      <c r="AH323" s="5">
        <f t="shared" si="79"/>
        <v>1400022.8069618535</v>
      </c>
      <c r="AI323" s="150"/>
      <c r="AJ323" s="2">
        <v>318</v>
      </c>
      <c r="AK323" s="118">
        <v>54514</v>
      </c>
      <c r="AL323" s="5">
        <f t="shared" si="111"/>
        <v>160938.54752709952</v>
      </c>
      <c r="AM323" s="5">
        <f t="shared" si="112"/>
        <v>4298.4734733542682</v>
      </c>
      <c r="AN323" s="5">
        <f t="shared" si="80"/>
        <v>3259.0786872417502</v>
      </c>
      <c r="AO323" s="35">
        <f t="shared" si="81"/>
        <v>0.24300545051405831</v>
      </c>
      <c r="AP323" s="5">
        <f t="shared" si="82"/>
        <v>1039.3947861125177</v>
      </c>
      <c r="AQ323" s="35">
        <f t="shared" si="83"/>
        <v>7.7499999999999999E-2</v>
      </c>
      <c r="AR323" s="5">
        <f t="shared" si="113"/>
        <v>442320.53116014239</v>
      </c>
      <c r="AS323" s="5">
        <f t="shared" si="114"/>
        <v>924594.03336651565</v>
      </c>
      <c r="AT323" s="5">
        <f t="shared" si="84"/>
        <v>157679.46883985779</v>
      </c>
      <c r="AU323" s="5">
        <f t="shared" si="85"/>
        <v>1366914.564526658</v>
      </c>
      <c r="AV323" s="150"/>
      <c r="AW323" s="2">
        <v>318</v>
      </c>
      <c r="AX323" s="118">
        <v>54514</v>
      </c>
      <c r="AY323" s="5">
        <f t="shared" si="115"/>
        <v>157760.35161803596</v>
      </c>
      <c r="AZ323" s="5">
        <f t="shared" si="116"/>
        <v>4195.2870513166654</v>
      </c>
      <c r="BA323" s="5">
        <f t="shared" si="86"/>
        <v>3209.2848537039408</v>
      </c>
      <c r="BB323" s="35">
        <f t="shared" si="87"/>
        <v>0.24411341537631609</v>
      </c>
      <c r="BC323" s="5">
        <f t="shared" si="88"/>
        <v>986.00219761272467</v>
      </c>
      <c r="BD323" s="35">
        <f t="shared" si="89"/>
        <v>7.4999999999999997E-2</v>
      </c>
      <c r="BE323" s="5">
        <f t="shared" si="117"/>
        <v>445448.93323566805</v>
      </c>
      <c r="BF323" s="5">
        <f t="shared" si="118"/>
        <v>888652.34908303188</v>
      </c>
      <c r="BG323" s="5">
        <f t="shared" si="90"/>
        <v>154551.066764332</v>
      </c>
      <c r="BH323" s="5">
        <f t="shared" si="91"/>
        <v>1334101.2823186999</v>
      </c>
      <c r="BI323" s="150"/>
      <c r="BJ323" s="2">
        <v>318</v>
      </c>
      <c r="BK323" s="118">
        <v>54514</v>
      </c>
      <c r="BL323" s="5">
        <f t="shared" si="119"/>
        <v>154588.66779436762</v>
      </c>
      <c r="BM323" s="5">
        <f t="shared" si="120"/>
        <v>4093.0576803371496</v>
      </c>
      <c r="BN323" s="5">
        <f t="shared" si="92"/>
        <v>3159.0844790795118</v>
      </c>
      <c r="BO323" s="35">
        <f t="shared" si="93"/>
        <v>0.24522504973896503</v>
      </c>
      <c r="BP323" s="5">
        <f t="shared" si="94"/>
        <v>933.9732012576377</v>
      </c>
      <c r="BQ323" s="35">
        <f t="shared" si="95"/>
        <v>7.2499999999999995E-2</v>
      </c>
      <c r="BR323" s="5">
        <f t="shared" si="121"/>
        <v>448570.41668471205</v>
      </c>
      <c r="BS323" s="5">
        <f t="shared" si="122"/>
        <v>853021.9256625016</v>
      </c>
      <c r="BT323" s="5">
        <f t="shared" si="96"/>
        <v>151429.5833152881</v>
      </c>
      <c r="BU323" s="5">
        <f t="shared" si="97"/>
        <v>1301592.3423472135</v>
      </c>
      <c r="BV323" s="150"/>
      <c r="BW323" s="2">
        <v>318</v>
      </c>
      <c r="BX323" s="118">
        <v>54514</v>
      </c>
      <c r="BY323" s="5">
        <f t="shared" si="123"/>
        <v>151424.81404734653</v>
      </c>
      <c r="BZ323" s="5">
        <f t="shared" si="124"/>
        <v>3991.8149710750954</v>
      </c>
      <c r="CA323" s="5">
        <f t="shared" si="98"/>
        <v>3108.5035557989072</v>
      </c>
      <c r="CB323" s="35">
        <f t="shared" si="99"/>
        <v>0.24634035646181163</v>
      </c>
      <c r="CC323" s="5">
        <f t="shared" si="100"/>
        <v>883.3114152761882</v>
      </c>
      <c r="CD323" s="35">
        <f t="shared" si="101"/>
        <v>7.0000000000000007E-2</v>
      </c>
      <c r="CE323" s="5">
        <f t="shared" si="125"/>
        <v>451683.6895084522</v>
      </c>
      <c r="CF323" s="5">
        <f t="shared" si="126"/>
        <v>817713.47129342833</v>
      </c>
      <c r="CG323" s="5">
        <f t="shared" si="102"/>
        <v>148316.31049154763</v>
      </c>
      <c r="CH323" s="5">
        <f t="shared" si="103"/>
        <v>1269397.1608018805</v>
      </c>
    </row>
    <row r="324" spans="9:86" ht="14.25" customHeight="1">
      <c r="I324" s="150"/>
      <c r="J324" s="2">
        <v>319</v>
      </c>
      <c r="K324" s="118">
        <v>54544</v>
      </c>
      <c r="L324" s="5">
        <f t="shared" si="104"/>
        <v>163951.98982832706</v>
      </c>
      <c r="M324" s="5">
        <f t="shared" si="67"/>
        <v>4507.5996243055524</v>
      </c>
      <c r="N324" s="5">
        <f t="shared" si="68"/>
        <v>3380.4296942358042</v>
      </c>
      <c r="O324" s="35">
        <f t="shared" si="69"/>
        <v>0.24742094544448731</v>
      </c>
      <c r="P324" s="5">
        <f t="shared" si="70"/>
        <v>1127.1699300697485</v>
      </c>
      <c r="Q324" s="35">
        <f t="shared" si="71"/>
        <v>8.2500000000000004E-2</v>
      </c>
      <c r="R324" s="5">
        <f t="shared" si="105"/>
        <v>439428.43986590795</v>
      </c>
      <c r="S324" s="5">
        <f t="shared" si="106"/>
        <v>998495.84028756409</v>
      </c>
      <c r="T324" s="5">
        <f t="shared" si="72"/>
        <v>160571.56013409127</v>
      </c>
      <c r="U324" s="5">
        <f t="shared" si="73"/>
        <v>1437924.280153472</v>
      </c>
      <c r="V324" s="150"/>
      <c r="W324" s="2">
        <v>319</v>
      </c>
      <c r="X324" s="118">
        <v>54544</v>
      </c>
      <c r="Y324" s="5">
        <f t="shared" si="107"/>
        <v>160813.52298427979</v>
      </c>
      <c r="Z324" s="5">
        <f t="shared" si="108"/>
        <v>4402.5874432762648</v>
      </c>
      <c r="AA324" s="5">
        <f t="shared" si="74"/>
        <v>3330.4972900477328</v>
      </c>
      <c r="AB324" s="35">
        <f t="shared" si="75"/>
        <v>0.24852367350026677</v>
      </c>
      <c r="AC324" s="5">
        <f t="shared" si="76"/>
        <v>1072.090153228532</v>
      </c>
      <c r="AD324" s="35">
        <f t="shared" si="77"/>
        <v>0.08</v>
      </c>
      <c r="AE324" s="5">
        <f t="shared" si="109"/>
        <v>442516.97430576774</v>
      </c>
      <c r="AF324" s="5">
        <f t="shared" si="110"/>
        <v>961908.42009936192</v>
      </c>
      <c r="AG324" s="5">
        <f t="shared" si="78"/>
        <v>157483.02569423206</v>
      </c>
      <c r="AH324" s="5">
        <f t="shared" si="79"/>
        <v>1404425.3944051296</v>
      </c>
      <c r="AI324" s="150"/>
      <c r="AJ324" s="2">
        <v>319</v>
      </c>
      <c r="AK324" s="118">
        <v>54544</v>
      </c>
      <c r="AL324" s="5">
        <f t="shared" si="111"/>
        <v>157679.46883985779</v>
      </c>
      <c r="AM324" s="5">
        <f t="shared" si="112"/>
        <v>4298.4734733542682</v>
      </c>
      <c r="AN324" s="5">
        <f t="shared" si="80"/>
        <v>3280.1269037635202</v>
      </c>
      <c r="AO324" s="35">
        <f t="shared" si="81"/>
        <v>0.2496299812192958</v>
      </c>
      <c r="AP324" s="5">
        <f t="shared" si="82"/>
        <v>1018.3465695907482</v>
      </c>
      <c r="AQ324" s="35">
        <f t="shared" si="83"/>
        <v>7.7499999999999999E-2</v>
      </c>
      <c r="AR324" s="5">
        <f t="shared" si="113"/>
        <v>445600.6580639059</v>
      </c>
      <c r="AS324" s="5">
        <f t="shared" si="114"/>
        <v>925612.37993610639</v>
      </c>
      <c r="AT324" s="5">
        <f t="shared" si="84"/>
        <v>154399.34193609428</v>
      </c>
      <c r="AU324" s="5">
        <f t="shared" si="85"/>
        <v>1371213.0380000123</v>
      </c>
      <c r="AV324" s="150"/>
      <c r="AW324" s="2">
        <v>319</v>
      </c>
      <c r="AX324" s="118">
        <v>54544</v>
      </c>
      <c r="AY324" s="5">
        <f t="shared" si="115"/>
        <v>154551.066764332</v>
      </c>
      <c r="AZ324" s="5">
        <f t="shared" si="116"/>
        <v>4195.2870513166654</v>
      </c>
      <c r="BA324" s="5">
        <f t="shared" si="86"/>
        <v>3229.3428840395904</v>
      </c>
      <c r="BB324" s="35">
        <f t="shared" si="87"/>
        <v>0.25073987142105236</v>
      </c>
      <c r="BC324" s="5">
        <f t="shared" si="88"/>
        <v>965.94416727707494</v>
      </c>
      <c r="BD324" s="35">
        <f t="shared" si="89"/>
        <v>7.4999999999999997E-2</v>
      </c>
      <c r="BE324" s="5">
        <f t="shared" si="117"/>
        <v>448678.27611970762</v>
      </c>
      <c r="BF324" s="5">
        <f t="shared" si="118"/>
        <v>889618.29325030895</v>
      </c>
      <c r="BG324" s="5">
        <f t="shared" si="90"/>
        <v>151321.72388029241</v>
      </c>
      <c r="BH324" s="5">
        <f t="shared" si="91"/>
        <v>1338296.5693700165</v>
      </c>
      <c r="BI324" s="150"/>
      <c r="BJ324" s="2">
        <v>319</v>
      </c>
      <c r="BK324" s="118">
        <v>54544</v>
      </c>
      <c r="BL324" s="5">
        <f t="shared" si="119"/>
        <v>151429.5833152881</v>
      </c>
      <c r="BM324" s="5">
        <f t="shared" si="120"/>
        <v>4093.0576803371496</v>
      </c>
      <c r="BN324" s="5">
        <f t="shared" si="92"/>
        <v>3178.1706144739505</v>
      </c>
      <c r="BO324" s="35">
        <f t="shared" si="93"/>
        <v>0.25185334687397931</v>
      </c>
      <c r="BP324" s="5">
        <f t="shared" si="94"/>
        <v>914.88706586319893</v>
      </c>
      <c r="BQ324" s="35">
        <f t="shared" si="95"/>
        <v>7.2499999999999995E-2</v>
      </c>
      <c r="BR324" s="5">
        <f t="shared" si="121"/>
        <v>451748.58729918598</v>
      </c>
      <c r="BS324" s="5">
        <f t="shared" si="122"/>
        <v>853936.81272836484</v>
      </c>
      <c r="BT324" s="5">
        <f t="shared" si="96"/>
        <v>148251.41270081414</v>
      </c>
      <c r="BU324" s="5">
        <f t="shared" si="97"/>
        <v>1305685.4000275508</v>
      </c>
      <c r="BV324" s="150"/>
      <c r="BW324" s="2">
        <v>319</v>
      </c>
      <c r="BX324" s="118">
        <v>54544</v>
      </c>
      <c r="BY324" s="5">
        <f t="shared" si="123"/>
        <v>148316.31049154763</v>
      </c>
      <c r="BZ324" s="5">
        <f t="shared" si="124"/>
        <v>3991.8149710750954</v>
      </c>
      <c r="CA324" s="5">
        <f t="shared" si="98"/>
        <v>3126.636493207734</v>
      </c>
      <c r="CB324" s="35">
        <f t="shared" si="99"/>
        <v>0.25297041029503636</v>
      </c>
      <c r="CC324" s="5">
        <f t="shared" si="100"/>
        <v>865.17847786736115</v>
      </c>
      <c r="CD324" s="35">
        <f t="shared" si="101"/>
        <v>7.0000000000000007E-2</v>
      </c>
      <c r="CE324" s="5">
        <f t="shared" si="125"/>
        <v>454810.32600165991</v>
      </c>
      <c r="CF324" s="5">
        <f t="shared" si="126"/>
        <v>818578.64977129572</v>
      </c>
      <c r="CG324" s="5">
        <f t="shared" si="102"/>
        <v>145189.67399833989</v>
      </c>
      <c r="CH324" s="5">
        <f t="shared" si="103"/>
        <v>1273388.9757729557</v>
      </c>
    </row>
    <row r="325" spans="9:86" ht="14.25" customHeight="1">
      <c r="I325" s="150"/>
      <c r="J325" s="2">
        <v>320</v>
      </c>
      <c r="K325" s="118">
        <v>54575</v>
      </c>
      <c r="L325" s="5">
        <f t="shared" si="104"/>
        <v>160571.56013409127</v>
      </c>
      <c r="M325" s="5">
        <f t="shared" si="67"/>
        <v>4507.5996243055524</v>
      </c>
      <c r="N325" s="5">
        <f t="shared" si="68"/>
        <v>3403.670148383675</v>
      </c>
      <c r="O325" s="35">
        <f t="shared" si="69"/>
        <v>0.25436659982935811</v>
      </c>
      <c r="P325" s="5">
        <f t="shared" si="70"/>
        <v>1103.9294759218774</v>
      </c>
      <c r="Q325" s="35">
        <f t="shared" si="71"/>
        <v>8.249999999999999E-2</v>
      </c>
      <c r="R325" s="5">
        <f t="shared" si="105"/>
        <v>442832.1100142916</v>
      </c>
      <c r="S325" s="5">
        <f t="shared" si="106"/>
        <v>999599.76976348599</v>
      </c>
      <c r="T325" s="5">
        <f t="shared" si="72"/>
        <v>157167.88998570759</v>
      </c>
      <c r="U325" s="5">
        <f t="shared" si="73"/>
        <v>1442431.8797777775</v>
      </c>
      <c r="V325" s="150"/>
      <c r="W325" s="2">
        <v>320</v>
      </c>
      <c r="X325" s="118">
        <v>54575</v>
      </c>
      <c r="Y325" s="5">
        <f t="shared" si="107"/>
        <v>157483.02569423206</v>
      </c>
      <c r="Z325" s="5">
        <f t="shared" si="108"/>
        <v>4402.5874432762648</v>
      </c>
      <c r="AA325" s="5">
        <f t="shared" si="74"/>
        <v>3352.7006053147179</v>
      </c>
      <c r="AB325" s="35">
        <f t="shared" si="75"/>
        <v>0.25547138865550867</v>
      </c>
      <c r="AC325" s="5">
        <f t="shared" si="76"/>
        <v>1049.8868379615471</v>
      </c>
      <c r="AD325" s="35">
        <f t="shared" si="77"/>
        <v>0.08</v>
      </c>
      <c r="AE325" s="5">
        <f t="shared" si="109"/>
        <v>445869.67491108243</v>
      </c>
      <c r="AF325" s="5">
        <f t="shared" si="110"/>
        <v>962958.30693732342</v>
      </c>
      <c r="AG325" s="5">
        <f t="shared" si="78"/>
        <v>154130.32508891734</v>
      </c>
      <c r="AH325" s="5">
        <f t="shared" si="79"/>
        <v>1408827.9818484059</v>
      </c>
      <c r="AI325" s="150"/>
      <c r="AJ325" s="2">
        <v>320</v>
      </c>
      <c r="AK325" s="118">
        <v>54575</v>
      </c>
      <c r="AL325" s="5">
        <f t="shared" si="111"/>
        <v>154399.34193609428</v>
      </c>
      <c r="AM325" s="5">
        <f t="shared" si="112"/>
        <v>4298.4734733542682</v>
      </c>
      <c r="AN325" s="5">
        <f t="shared" si="80"/>
        <v>3301.3110566836594</v>
      </c>
      <c r="AO325" s="35">
        <f t="shared" si="81"/>
        <v>0.25657967309602148</v>
      </c>
      <c r="AP325" s="5">
        <f t="shared" si="82"/>
        <v>997.16241667060888</v>
      </c>
      <c r="AQ325" s="35">
        <f t="shared" si="83"/>
        <v>7.7499999999999999E-2</v>
      </c>
      <c r="AR325" s="5">
        <f t="shared" si="113"/>
        <v>448901.96912058955</v>
      </c>
      <c r="AS325" s="5">
        <f t="shared" si="114"/>
        <v>926609.54235277697</v>
      </c>
      <c r="AT325" s="5">
        <f t="shared" si="84"/>
        <v>151098.03087941062</v>
      </c>
      <c r="AU325" s="5">
        <f t="shared" si="85"/>
        <v>1375511.5114733665</v>
      </c>
      <c r="AV325" s="150"/>
      <c r="AW325" s="2">
        <v>320</v>
      </c>
      <c r="AX325" s="118">
        <v>54575</v>
      </c>
      <c r="AY325" s="5">
        <f t="shared" si="115"/>
        <v>151321.72388029241</v>
      </c>
      <c r="AZ325" s="5">
        <f t="shared" si="116"/>
        <v>4195.2870513166654</v>
      </c>
      <c r="BA325" s="5">
        <f t="shared" si="86"/>
        <v>3249.5262770648378</v>
      </c>
      <c r="BB325" s="35">
        <f t="shared" si="87"/>
        <v>0.25769145582577208</v>
      </c>
      <c r="BC325" s="5">
        <f t="shared" si="88"/>
        <v>945.76077425182746</v>
      </c>
      <c r="BD325" s="35">
        <f t="shared" si="89"/>
        <v>7.4999999999999997E-2</v>
      </c>
      <c r="BE325" s="5">
        <f t="shared" si="117"/>
        <v>451927.80239677243</v>
      </c>
      <c r="BF325" s="5">
        <f t="shared" si="118"/>
        <v>890564.05402456073</v>
      </c>
      <c r="BG325" s="5">
        <f t="shared" si="90"/>
        <v>148072.19760322757</v>
      </c>
      <c r="BH325" s="5">
        <f t="shared" si="91"/>
        <v>1342491.8564213333</v>
      </c>
      <c r="BI325" s="150"/>
      <c r="BJ325" s="2">
        <v>320</v>
      </c>
      <c r="BK325" s="118">
        <v>54575</v>
      </c>
      <c r="BL325" s="5">
        <f t="shared" si="119"/>
        <v>148251.41270081414</v>
      </c>
      <c r="BM325" s="5">
        <f t="shared" si="120"/>
        <v>4093.0576803371496</v>
      </c>
      <c r="BN325" s="5">
        <f t="shared" si="92"/>
        <v>3197.3720619363976</v>
      </c>
      <c r="BO325" s="35">
        <f t="shared" si="93"/>
        <v>0.25880673947214305</v>
      </c>
      <c r="BP325" s="5">
        <f t="shared" si="94"/>
        <v>895.68561840075211</v>
      </c>
      <c r="BQ325" s="35">
        <f t="shared" si="95"/>
        <v>7.2499999999999995E-2</v>
      </c>
      <c r="BR325" s="5">
        <f t="shared" si="121"/>
        <v>454945.9593611224</v>
      </c>
      <c r="BS325" s="5">
        <f t="shared" si="122"/>
        <v>854832.49834676564</v>
      </c>
      <c r="BT325" s="5">
        <f t="shared" si="96"/>
        <v>145054.04063887775</v>
      </c>
      <c r="BU325" s="5">
        <f t="shared" si="97"/>
        <v>1309778.457707888</v>
      </c>
      <c r="BV325" s="150"/>
      <c r="BW325" s="2">
        <v>320</v>
      </c>
      <c r="BX325" s="118">
        <v>54575</v>
      </c>
      <c r="BY325" s="5">
        <f t="shared" si="123"/>
        <v>145189.67399833989</v>
      </c>
      <c r="BZ325" s="5">
        <f t="shared" si="124"/>
        <v>3991.8149710750954</v>
      </c>
      <c r="CA325" s="5">
        <f t="shared" si="98"/>
        <v>3144.8752060847792</v>
      </c>
      <c r="CB325" s="35">
        <f t="shared" si="99"/>
        <v>0.25992552661457768</v>
      </c>
      <c r="CC325" s="5">
        <f t="shared" si="100"/>
        <v>846.93976499031601</v>
      </c>
      <c r="CD325" s="35">
        <f t="shared" si="101"/>
        <v>7.0000000000000007E-2</v>
      </c>
      <c r="CE325" s="5">
        <f t="shared" si="125"/>
        <v>457955.20120774471</v>
      </c>
      <c r="CF325" s="5">
        <f t="shared" si="126"/>
        <v>819425.58953628608</v>
      </c>
      <c r="CG325" s="5">
        <f t="shared" si="102"/>
        <v>142044.79879225511</v>
      </c>
      <c r="CH325" s="5">
        <f t="shared" si="103"/>
        <v>1277380.7907440308</v>
      </c>
    </row>
    <row r="326" spans="9:86" ht="14.25" customHeight="1">
      <c r="I326" s="150"/>
      <c r="J326" s="2">
        <v>321</v>
      </c>
      <c r="K326" s="118">
        <v>54605</v>
      </c>
      <c r="L326" s="5">
        <f t="shared" si="104"/>
        <v>157167.88998570759</v>
      </c>
      <c r="M326" s="5">
        <f t="shared" si="67"/>
        <v>4507.5996243055524</v>
      </c>
      <c r="N326" s="5">
        <f t="shared" si="68"/>
        <v>3427.0703806538127</v>
      </c>
      <c r="O326" s="35">
        <f t="shared" si="69"/>
        <v>0.26166187362816623</v>
      </c>
      <c r="P326" s="5">
        <f t="shared" si="70"/>
        <v>1080.5292436517398</v>
      </c>
      <c r="Q326" s="35">
        <f t="shared" si="71"/>
        <v>8.2500000000000018E-2</v>
      </c>
      <c r="R326" s="5">
        <f t="shared" si="105"/>
        <v>446259.18039494543</v>
      </c>
      <c r="S326" s="5">
        <f t="shared" si="106"/>
        <v>1000680.2990071378</v>
      </c>
      <c r="T326" s="5">
        <f t="shared" si="72"/>
        <v>153740.81960505378</v>
      </c>
      <c r="U326" s="5">
        <f t="shared" si="73"/>
        <v>1446939.4794020832</v>
      </c>
      <c r="V326" s="150"/>
      <c r="W326" s="2">
        <v>321</v>
      </c>
      <c r="X326" s="118">
        <v>54605</v>
      </c>
      <c r="Y326" s="5">
        <f t="shared" si="107"/>
        <v>154130.32508891734</v>
      </c>
      <c r="Z326" s="5">
        <f t="shared" si="108"/>
        <v>4402.5874432762648</v>
      </c>
      <c r="AA326" s="5">
        <f t="shared" si="74"/>
        <v>3375.0519426834826</v>
      </c>
      <c r="AB326" s="35">
        <f t="shared" si="75"/>
        <v>0.262768688049137</v>
      </c>
      <c r="AC326" s="5">
        <f t="shared" si="76"/>
        <v>1027.5355005927822</v>
      </c>
      <c r="AD326" s="35">
        <f t="shared" si="77"/>
        <v>7.9999999999999988E-2</v>
      </c>
      <c r="AE326" s="5">
        <f t="shared" si="109"/>
        <v>449244.7268537659</v>
      </c>
      <c r="AF326" s="5">
        <f t="shared" si="110"/>
        <v>963985.8424379162</v>
      </c>
      <c r="AG326" s="5">
        <f t="shared" si="78"/>
        <v>150755.27314623384</v>
      </c>
      <c r="AH326" s="5">
        <f t="shared" si="79"/>
        <v>1413230.569291682</v>
      </c>
      <c r="AI326" s="150"/>
      <c r="AJ326" s="2">
        <v>321</v>
      </c>
      <c r="AK326" s="118">
        <v>54605</v>
      </c>
      <c r="AL326" s="5">
        <f t="shared" si="111"/>
        <v>151098.03087941062</v>
      </c>
      <c r="AM326" s="5">
        <f t="shared" si="112"/>
        <v>4298.4734733542682</v>
      </c>
      <c r="AN326" s="5">
        <f t="shared" si="80"/>
        <v>3322.6320239247411</v>
      </c>
      <c r="AO326" s="35">
        <f t="shared" si="81"/>
        <v>0.26387891394109486</v>
      </c>
      <c r="AP326" s="5">
        <f t="shared" si="82"/>
        <v>975.84144942952696</v>
      </c>
      <c r="AQ326" s="35">
        <f t="shared" si="83"/>
        <v>7.7499999999999999E-2</v>
      </c>
      <c r="AR326" s="5">
        <f t="shared" si="113"/>
        <v>452224.60114451428</v>
      </c>
      <c r="AS326" s="5">
        <f t="shared" si="114"/>
        <v>927585.38380220649</v>
      </c>
      <c r="AT326" s="5">
        <f t="shared" si="84"/>
        <v>147775.3988554859</v>
      </c>
      <c r="AU326" s="5">
        <f t="shared" si="85"/>
        <v>1379809.9849467208</v>
      </c>
      <c r="AV326" s="150"/>
      <c r="AW326" s="2">
        <v>321</v>
      </c>
      <c r="AX326" s="118">
        <v>54605</v>
      </c>
      <c r="AY326" s="5">
        <f t="shared" si="115"/>
        <v>148072.19760322757</v>
      </c>
      <c r="AZ326" s="5">
        <f t="shared" si="116"/>
        <v>4195.2870513166654</v>
      </c>
      <c r="BA326" s="5">
        <f t="shared" si="86"/>
        <v>3269.8358162964932</v>
      </c>
      <c r="BB326" s="35">
        <f t="shared" si="87"/>
        <v>0.26499255383984816</v>
      </c>
      <c r="BC326" s="5">
        <f t="shared" si="88"/>
        <v>925.45123502017225</v>
      </c>
      <c r="BD326" s="35">
        <f t="shared" si="89"/>
        <v>7.4999999999999997E-2</v>
      </c>
      <c r="BE326" s="5">
        <f t="shared" si="117"/>
        <v>455197.63821306895</v>
      </c>
      <c r="BF326" s="5">
        <f t="shared" si="118"/>
        <v>891489.50525958091</v>
      </c>
      <c r="BG326" s="5">
        <f t="shared" si="90"/>
        <v>144802.36178693108</v>
      </c>
      <c r="BH326" s="5">
        <f t="shared" si="91"/>
        <v>1346687.1434726499</v>
      </c>
      <c r="BI326" s="150"/>
      <c r="BJ326" s="2">
        <v>321</v>
      </c>
      <c r="BK326" s="118">
        <v>54605</v>
      </c>
      <c r="BL326" s="5">
        <f t="shared" si="119"/>
        <v>145054.04063887775</v>
      </c>
      <c r="BM326" s="5">
        <f t="shared" si="120"/>
        <v>4093.0576803371496</v>
      </c>
      <c r="BN326" s="5">
        <f t="shared" si="92"/>
        <v>3216.6895181439299</v>
      </c>
      <c r="BO326" s="35">
        <f t="shared" si="93"/>
        <v>0.26610961023709268</v>
      </c>
      <c r="BP326" s="5">
        <f t="shared" si="94"/>
        <v>876.36816219321975</v>
      </c>
      <c r="BQ326" s="35">
        <f t="shared" si="95"/>
        <v>7.2499999999999995E-2</v>
      </c>
      <c r="BR326" s="5">
        <f t="shared" si="121"/>
        <v>458162.64887926634</v>
      </c>
      <c r="BS326" s="5">
        <f t="shared" si="122"/>
        <v>855708.86650895886</v>
      </c>
      <c r="BT326" s="5">
        <f t="shared" si="96"/>
        <v>141837.35112073383</v>
      </c>
      <c r="BU326" s="5">
        <f t="shared" si="97"/>
        <v>1313871.5153882252</v>
      </c>
      <c r="BV326" s="150"/>
      <c r="BW326" s="2">
        <v>321</v>
      </c>
      <c r="BX326" s="118">
        <v>54605</v>
      </c>
      <c r="BY326" s="5">
        <f t="shared" si="123"/>
        <v>142044.79879225511</v>
      </c>
      <c r="BZ326" s="5">
        <f t="shared" si="124"/>
        <v>3991.8149710750954</v>
      </c>
      <c r="CA326" s="5">
        <f t="shared" si="98"/>
        <v>3163.2203114536073</v>
      </c>
      <c r="CB326" s="35">
        <f t="shared" si="99"/>
        <v>0.2672300855799653</v>
      </c>
      <c r="CC326" s="5">
        <f t="shared" si="100"/>
        <v>828.59465962148818</v>
      </c>
      <c r="CD326" s="35">
        <f t="shared" si="101"/>
        <v>7.0000000000000007E-2</v>
      </c>
      <c r="CE326" s="5">
        <f t="shared" si="125"/>
        <v>461118.42151919834</v>
      </c>
      <c r="CF326" s="5">
        <f t="shared" si="126"/>
        <v>820254.18419590755</v>
      </c>
      <c r="CG326" s="5">
        <f t="shared" si="102"/>
        <v>138881.57848080152</v>
      </c>
      <c r="CH326" s="5">
        <f t="shared" si="103"/>
        <v>1281372.6057151058</v>
      </c>
    </row>
    <row r="327" spans="9:86" ht="14.25" customHeight="1">
      <c r="I327" s="150"/>
      <c r="J327" s="2">
        <v>322</v>
      </c>
      <c r="K327" s="118">
        <v>54636</v>
      </c>
      <c r="L327" s="5">
        <f t="shared" si="104"/>
        <v>153740.81960505378</v>
      </c>
      <c r="M327" s="5">
        <f t="shared" si="67"/>
        <v>4507.5996243055524</v>
      </c>
      <c r="N327" s="5">
        <f t="shared" si="68"/>
        <v>3450.6314895208079</v>
      </c>
      <c r="O327" s="35">
        <f t="shared" si="69"/>
        <v>0.26933366155209792</v>
      </c>
      <c r="P327" s="5">
        <f t="shared" si="70"/>
        <v>1056.9681347847447</v>
      </c>
      <c r="Q327" s="35">
        <f t="shared" si="71"/>
        <v>8.2500000000000004E-2</v>
      </c>
      <c r="R327" s="5">
        <f t="shared" si="105"/>
        <v>449709.81188446627</v>
      </c>
      <c r="S327" s="5">
        <f t="shared" si="106"/>
        <v>1001737.2671419225</v>
      </c>
      <c r="T327" s="5">
        <f t="shared" si="72"/>
        <v>150290.18811553298</v>
      </c>
      <c r="U327" s="5">
        <f t="shared" si="73"/>
        <v>1451447.0790263887</v>
      </c>
      <c r="V327" s="150"/>
      <c r="W327" s="2">
        <v>322</v>
      </c>
      <c r="X327" s="118">
        <v>54636</v>
      </c>
      <c r="Y327" s="5">
        <f t="shared" si="107"/>
        <v>150755.27314623384</v>
      </c>
      <c r="Z327" s="5">
        <f t="shared" si="108"/>
        <v>4402.5874432762648</v>
      </c>
      <c r="AA327" s="5">
        <f t="shared" si="74"/>
        <v>3397.5522889680392</v>
      </c>
      <c r="AB327" s="35">
        <f t="shared" si="75"/>
        <v>0.27044246358181201</v>
      </c>
      <c r="AC327" s="5">
        <f t="shared" si="76"/>
        <v>1005.0351543082256</v>
      </c>
      <c r="AD327" s="35">
        <f t="shared" si="77"/>
        <v>0.08</v>
      </c>
      <c r="AE327" s="5">
        <f t="shared" si="109"/>
        <v>452642.27914273395</v>
      </c>
      <c r="AF327" s="5">
        <f t="shared" si="110"/>
        <v>964990.87759222439</v>
      </c>
      <c r="AG327" s="5">
        <f t="shared" si="78"/>
        <v>147357.72085726581</v>
      </c>
      <c r="AH327" s="5">
        <f t="shared" si="79"/>
        <v>1417633.1567349583</v>
      </c>
      <c r="AI327" s="150"/>
      <c r="AJ327" s="2">
        <v>322</v>
      </c>
      <c r="AK327" s="118">
        <v>54636</v>
      </c>
      <c r="AL327" s="5">
        <f t="shared" si="111"/>
        <v>147775.3988554859</v>
      </c>
      <c r="AM327" s="5">
        <f t="shared" si="112"/>
        <v>4298.4734733542682</v>
      </c>
      <c r="AN327" s="5">
        <f t="shared" si="80"/>
        <v>3344.0906890792553</v>
      </c>
      <c r="AO327" s="35">
        <f t="shared" si="81"/>
        <v>0.27155459284663835</v>
      </c>
      <c r="AP327" s="5">
        <f t="shared" si="82"/>
        <v>954.38278427501302</v>
      </c>
      <c r="AQ327" s="35">
        <f t="shared" si="83"/>
        <v>7.7499999999999999E-2</v>
      </c>
      <c r="AR327" s="5">
        <f t="shared" si="113"/>
        <v>455568.69183359353</v>
      </c>
      <c r="AS327" s="5">
        <f t="shared" si="114"/>
        <v>928539.76658648148</v>
      </c>
      <c r="AT327" s="5">
        <f t="shared" si="84"/>
        <v>144431.30816640664</v>
      </c>
      <c r="AU327" s="5">
        <f t="shared" si="85"/>
        <v>1384108.458420075</v>
      </c>
      <c r="AV327" s="150"/>
      <c r="AW327" s="2">
        <v>322</v>
      </c>
      <c r="AX327" s="118">
        <v>54636</v>
      </c>
      <c r="AY327" s="5">
        <f t="shared" si="115"/>
        <v>144802.36178693108</v>
      </c>
      <c r="AZ327" s="5">
        <f t="shared" si="116"/>
        <v>4195.2870513166654</v>
      </c>
      <c r="BA327" s="5">
        <f t="shared" si="86"/>
        <v>3290.2722901483462</v>
      </c>
      <c r="BB327" s="35">
        <f t="shared" si="87"/>
        <v>0.27267005174872538</v>
      </c>
      <c r="BC327" s="5">
        <f t="shared" si="88"/>
        <v>905.01476116831918</v>
      </c>
      <c r="BD327" s="35">
        <f t="shared" si="89"/>
        <v>7.4999999999999997E-2</v>
      </c>
      <c r="BE327" s="5">
        <f t="shared" si="117"/>
        <v>458487.91050321731</v>
      </c>
      <c r="BF327" s="5">
        <f t="shared" si="118"/>
        <v>892394.52002074919</v>
      </c>
      <c r="BG327" s="5">
        <f t="shared" si="90"/>
        <v>141512.08949678275</v>
      </c>
      <c r="BH327" s="5">
        <f t="shared" si="91"/>
        <v>1350882.4305239664</v>
      </c>
      <c r="BI327" s="150"/>
      <c r="BJ327" s="2">
        <v>322</v>
      </c>
      <c r="BK327" s="118">
        <v>54636</v>
      </c>
      <c r="BL327" s="5">
        <f t="shared" si="119"/>
        <v>141837.35112073383</v>
      </c>
      <c r="BM327" s="5">
        <f t="shared" si="120"/>
        <v>4093.0576803371496</v>
      </c>
      <c r="BN327" s="5">
        <f t="shared" si="92"/>
        <v>3236.1236839827161</v>
      </c>
      <c r="BO327" s="35">
        <f t="shared" si="93"/>
        <v>0.27378884264933162</v>
      </c>
      <c r="BP327" s="5">
        <f t="shared" si="94"/>
        <v>856.93399635443359</v>
      </c>
      <c r="BQ327" s="35">
        <f t="shared" si="95"/>
        <v>7.2499999999999995E-2</v>
      </c>
      <c r="BR327" s="5">
        <f t="shared" si="121"/>
        <v>461398.77256324905</v>
      </c>
      <c r="BS327" s="5">
        <f t="shared" si="122"/>
        <v>856565.80050531332</v>
      </c>
      <c r="BT327" s="5">
        <f t="shared" si="96"/>
        <v>138601.22743675113</v>
      </c>
      <c r="BU327" s="5">
        <f t="shared" si="97"/>
        <v>1317964.5730685624</v>
      </c>
      <c r="BV327" s="150"/>
      <c r="BW327" s="2">
        <v>322</v>
      </c>
      <c r="BX327" s="118">
        <v>54636</v>
      </c>
      <c r="BY327" s="5">
        <f t="shared" si="123"/>
        <v>138881.57848080152</v>
      </c>
      <c r="BZ327" s="5">
        <f t="shared" si="124"/>
        <v>3991.8149710750954</v>
      </c>
      <c r="CA327" s="5">
        <f t="shared" si="98"/>
        <v>3181.6724299370867</v>
      </c>
      <c r="CB327" s="35">
        <f t="shared" si="99"/>
        <v>0.27491096786837654</v>
      </c>
      <c r="CC327" s="5">
        <f t="shared" si="100"/>
        <v>810.14254113800882</v>
      </c>
      <c r="CD327" s="35">
        <f t="shared" si="101"/>
        <v>7.0000000000000007E-2</v>
      </c>
      <c r="CE327" s="5">
        <f t="shared" si="125"/>
        <v>464300.09394913545</v>
      </c>
      <c r="CF327" s="5">
        <f t="shared" si="126"/>
        <v>821064.32673704554</v>
      </c>
      <c r="CG327" s="5">
        <f t="shared" si="102"/>
        <v>135699.90605086443</v>
      </c>
      <c r="CH327" s="5">
        <f t="shared" si="103"/>
        <v>1285364.4206861809</v>
      </c>
    </row>
    <row r="328" spans="9:86" ht="14.25" customHeight="1">
      <c r="I328" s="150"/>
      <c r="J328" s="2">
        <v>323</v>
      </c>
      <c r="K328" s="118">
        <v>54667</v>
      </c>
      <c r="L328" s="5">
        <f t="shared" si="104"/>
        <v>150290.18811553298</v>
      </c>
      <c r="M328" s="5">
        <f t="shared" si="67"/>
        <v>4507.5996243055524</v>
      </c>
      <c r="N328" s="5">
        <f t="shared" si="68"/>
        <v>3474.3545810112632</v>
      </c>
      <c r="O328" s="35">
        <f t="shared" si="69"/>
        <v>0.27741168931191273</v>
      </c>
      <c r="P328" s="5">
        <f t="shared" si="70"/>
        <v>1033.2450432942892</v>
      </c>
      <c r="Q328" s="35">
        <f t="shared" si="71"/>
        <v>8.2500000000000004E-2</v>
      </c>
      <c r="R328" s="5">
        <f t="shared" si="105"/>
        <v>453184.16646547755</v>
      </c>
      <c r="S328" s="5">
        <f t="shared" si="106"/>
        <v>1002770.5121852168</v>
      </c>
      <c r="T328" s="5">
        <f t="shared" si="72"/>
        <v>146815.83353452172</v>
      </c>
      <c r="U328" s="5">
        <f t="shared" si="73"/>
        <v>1455954.6786506944</v>
      </c>
      <c r="V328" s="150"/>
      <c r="W328" s="2">
        <v>323</v>
      </c>
      <c r="X328" s="118">
        <v>54667</v>
      </c>
      <c r="Y328" s="5">
        <f t="shared" si="107"/>
        <v>147357.72085726581</v>
      </c>
      <c r="Z328" s="5">
        <f t="shared" si="108"/>
        <v>4402.5874432762648</v>
      </c>
      <c r="AA328" s="5">
        <f t="shared" si="74"/>
        <v>3420.2026375611595</v>
      </c>
      <c r="AB328" s="35">
        <f t="shared" si="75"/>
        <v>0.27852243786050807</v>
      </c>
      <c r="AC328" s="5">
        <f t="shared" si="76"/>
        <v>982.38480571510547</v>
      </c>
      <c r="AD328" s="35">
        <f t="shared" si="77"/>
        <v>0.08</v>
      </c>
      <c r="AE328" s="5">
        <f t="shared" si="109"/>
        <v>456062.48178029509</v>
      </c>
      <c r="AF328" s="5">
        <f t="shared" si="110"/>
        <v>965973.26239793946</v>
      </c>
      <c r="AG328" s="5">
        <f t="shared" si="78"/>
        <v>143937.51821970465</v>
      </c>
      <c r="AH328" s="5">
        <f t="shared" si="79"/>
        <v>1422035.7441782346</v>
      </c>
      <c r="AI328" s="150"/>
      <c r="AJ328" s="2">
        <v>323</v>
      </c>
      <c r="AK328" s="118">
        <v>54667</v>
      </c>
      <c r="AL328" s="5">
        <f t="shared" si="111"/>
        <v>144431.30816640664</v>
      </c>
      <c r="AM328" s="5">
        <f t="shared" si="112"/>
        <v>4298.4734733542682</v>
      </c>
      <c r="AN328" s="5">
        <f t="shared" si="80"/>
        <v>3365.6879414462255</v>
      </c>
      <c r="AO328" s="35">
        <f t="shared" si="81"/>
        <v>0.27963642931781346</v>
      </c>
      <c r="AP328" s="5">
        <f t="shared" si="82"/>
        <v>932.78553190804291</v>
      </c>
      <c r="AQ328" s="35">
        <f t="shared" si="83"/>
        <v>7.7499999999999999E-2</v>
      </c>
      <c r="AR328" s="5">
        <f t="shared" si="113"/>
        <v>458934.37977503974</v>
      </c>
      <c r="AS328" s="5">
        <f t="shared" si="114"/>
        <v>929472.55211838952</v>
      </c>
      <c r="AT328" s="5">
        <f t="shared" si="84"/>
        <v>141065.62022496041</v>
      </c>
      <c r="AU328" s="5">
        <f t="shared" si="85"/>
        <v>1388406.9318934293</v>
      </c>
      <c r="AV328" s="150"/>
      <c r="AW328" s="2">
        <v>323</v>
      </c>
      <c r="AX328" s="118">
        <v>54667</v>
      </c>
      <c r="AY328" s="5">
        <f t="shared" si="115"/>
        <v>141512.08949678275</v>
      </c>
      <c r="AZ328" s="5">
        <f t="shared" si="116"/>
        <v>4195.2870513166654</v>
      </c>
      <c r="BA328" s="5">
        <f t="shared" si="86"/>
        <v>3310.8364919617734</v>
      </c>
      <c r="BB328" s="35">
        <f t="shared" si="87"/>
        <v>0.28075366595759677</v>
      </c>
      <c r="BC328" s="5">
        <f t="shared" si="88"/>
        <v>884.45055935489211</v>
      </c>
      <c r="BD328" s="35">
        <f t="shared" si="89"/>
        <v>7.4999999999999997E-2</v>
      </c>
      <c r="BE328" s="5">
        <f t="shared" si="117"/>
        <v>461798.7469951791</v>
      </c>
      <c r="BF328" s="5">
        <f t="shared" si="118"/>
        <v>893278.97058010404</v>
      </c>
      <c r="BG328" s="5">
        <f t="shared" si="90"/>
        <v>138201.25300482099</v>
      </c>
      <c r="BH328" s="5">
        <f t="shared" si="91"/>
        <v>1355077.7175752833</v>
      </c>
      <c r="BI328" s="150"/>
      <c r="BJ328" s="2">
        <v>323</v>
      </c>
      <c r="BK328" s="118">
        <v>54667</v>
      </c>
      <c r="BL328" s="5">
        <f t="shared" si="119"/>
        <v>138601.22743675113</v>
      </c>
      <c r="BM328" s="5">
        <f t="shared" si="120"/>
        <v>4093.0576803371496</v>
      </c>
      <c r="BN328" s="5">
        <f t="shared" si="92"/>
        <v>3255.675264573445</v>
      </c>
      <c r="BO328" s="35">
        <f t="shared" si="93"/>
        <v>0.28187415001580385</v>
      </c>
      <c r="BP328" s="5">
        <f t="shared" si="94"/>
        <v>837.38241576370467</v>
      </c>
      <c r="BQ328" s="35">
        <f t="shared" si="95"/>
        <v>7.2499999999999995E-2</v>
      </c>
      <c r="BR328" s="5">
        <f t="shared" si="121"/>
        <v>464654.44782782247</v>
      </c>
      <c r="BS328" s="5">
        <f t="shared" si="122"/>
        <v>857403.18292107701</v>
      </c>
      <c r="BT328" s="5">
        <f t="shared" si="96"/>
        <v>135345.55217217767</v>
      </c>
      <c r="BU328" s="5">
        <f t="shared" si="97"/>
        <v>1322057.6307488994</v>
      </c>
      <c r="BV328" s="150"/>
      <c r="BW328" s="2">
        <v>323</v>
      </c>
      <c r="BX328" s="118">
        <v>54667</v>
      </c>
      <c r="BY328" s="5">
        <f t="shared" si="123"/>
        <v>135699.90605086443</v>
      </c>
      <c r="BZ328" s="5">
        <f t="shared" si="124"/>
        <v>3991.8149710750954</v>
      </c>
      <c r="CA328" s="5">
        <f t="shared" si="98"/>
        <v>3200.2321857783863</v>
      </c>
      <c r="CB328" s="35">
        <f t="shared" si="99"/>
        <v>0.28299788369010448</v>
      </c>
      <c r="CC328" s="5">
        <f t="shared" si="100"/>
        <v>791.58278529670918</v>
      </c>
      <c r="CD328" s="35">
        <f t="shared" si="101"/>
        <v>7.0000000000000007E-2</v>
      </c>
      <c r="CE328" s="5">
        <f t="shared" si="125"/>
        <v>467500.32613491383</v>
      </c>
      <c r="CF328" s="5">
        <f t="shared" si="126"/>
        <v>821855.90952234226</v>
      </c>
      <c r="CG328" s="5">
        <f t="shared" si="102"/>
        <v>132499.67386508605</v>
      </c>
      <c r="CH328" s="5">
        <f t="shared" si="103"/>
        <v>1289356.2356572561</v>
      </c>
    </row>
    <row r="329" spans="9:86" ht="14.25" customHeight="1">
      <c r="I329" s="150"/>
      <c r="J329" s="2">
        <v>324</v>
      </c>
      <c r="K329" s="118">
        <v>54697</v>
      </c>
      <c r="L329" s="5">
        <f t="shared" si="104"/>
        <v>146815.83353452172</v>
      </c>
      <c r="M329" s="5">
        <f t="shared" si="67"/>
        <v>4507.5996243055524</v>
      </c>
      <c r="N329" s="5">
        <f t="shared" si="68"/>
        <v>3498.2407687557156</v>
      </c>
      <c r="O329" s="35">
        <f t="shared" si="69"/>
        <v>0.28592889618542283</v>
      </c>
      <c r="P329" s="5">
        <f t="shared" si="70"/>
        <v>1009.3588555498368</v>
      </c>
      <c r="Q329" s="35">
        <f t="shared" si="71"/>
        <v>8.2500000000000004E-2</v>
      </c>
      <c r="R329" s="5">
        <f t="shared" si="105"/>
        <v>456682.40723423328</v>
      </c>
      <c r="S329" s="5">
        <f t="shared" si="106"/>
        <v>1003779.8710407666</v>
      </c>
      <c r="T329" s="5">
        <f t="shared" si="72"/>
        <v>143317.59276576599</v>
      </c>
      <c r="U329" s="5">
        <f t="shared" si="73"/>
        <v>1460462.2782749999</v>
      </c>
      <c r="V329" s="150"/>
      <c r="W329" s="2">
        <v>324</v>
      </c>
      <c r="X329" s="118">
        <v>54697</v>
      </c>
      <c r="Y329" s="5">
        <f t="shared" si="107"/>
        <v>143937.51821970465</v>
      </c>
      <c r="Z329" s="5">
        <f t="shared" si="108"/>
        <v>4402.5874432762648</v>
      </c>
      <c r="AA329" s="5">
        <f t="shared" si="74"/>
        <v>3443.0039884782336</v>
      </c>
      <c r="AB329" s="35">
        <f t="shared" si="75"/>
        <v>0.28704154672636806</v>
      </c>
      <c r="AC329" s="5">
        <f t="shared" si="76"/>
        <v>959.58345479803108</v>
      </c>
      <c r="AD329" s="35">
        <f t="shared" si="77"/>
        <v>0.08</v>
      </c>
      <c r="AE329" s="5">
        <f t="shared" si="109"/>
        <v>459505.4857687733</v>
      </c>
      <c r="AF329" s="5">
        <f t="shared" si="110"/>
        <v>966932.84585273743</v>
      </c>
      <c r="AG329" s="5">
        <f t="shared" si="78"/>
        <v>140494.51423122641</v>
      </c>
      <c r="AH329" s="5">
        <f t="shared" si="79"/>
        <v>1426438.3316215107</v>
      </c>
      <c r="AI329" s="150"/>
      <c r="AJ329" s="2">
        <v>324</v>
      </c>
      <c r="AK329" s="118">
        <v>54697</v>
      </c>
      <c r="AL329" s="5">
        <f t="shared" si="111"/>
        <v>141065.62022496041</v>
      </c>
      <c r="AM329" s="5">
        <f t="shared" si="112"/>
        <v>4298.4734733542682</v>
      </c>
      <c r="AN329" s="5">
        <f t="shared" si="80"/>
        <v>3387.4246760680653</v>
      </c>
      <c r="AO329" s="35">
        <f t="shared" si="81"/>
        <v>0.28815735576104784</v>
      </c>
      <c r="AP329" s="5">
        <f t="shared" si="82"/>
        <v>911.04879728620267</v>
      </c>
      <c r="AQ329" s="35">
        <f t="shared" si="83"/>
        <v>7.7499999999999999E-2</v>
      </c>
      <c r="AR329" s="5">
        <f t="shared" si="113"/>
        <v>462321.8044511078</v>
      </c>
      <c r="AS329" s="5">
        <f t="shared" si="114"/>
        <v>930383.60091567575</v>
      </c>
      <c r="AT329" s="5">
        <f t="shared" si="84"/>
        <v>137678.19554889234</v>
      </c>
      <c r="AU329" s="5">
        <f t="shared" si="85"/>
        <v>1392705.4053667835</v>
      </c>
      <c r="AV329" s="150"/>
      <c r="AW329" s="2">
        <v>324</v>
      </c>
      <c r="AX329" s="118">
        <v>54697</v>
      </c>
      <c r="AY329" s="5">
        <f t="shared" si="115"/>
        <v>138201.25300482099</v>
      </c>
      <c r="AZ329" s="5">
        <f t="shared" si="116"/>
        <v>4195.2870513166654</v>
      </c>
      <c r="BA329" s="5">
        <f t="shared" si="86"/>
        <v>3331.5292200365343</v>
      </c>
      <c r="BB329" s="35">
        <f t="shared" si="87"/>
        <v>0.28927632544000026</v>
      </c>
      <c r="BC329" s="5">
        <f t="shared" si="88"/>
        <v>863.75783128013109</v>
      </c>
      <c r="BD329" s="35">
        <f t="shared" si="89"/>
        <v>7.4999999999999997E-2</v>
      </c>
      <c r="BE329" s="5">
        <f t="shared" si="117"/>
        <v>465130.27621521562</v>
      </c>
      <c r="BF329" s="5">
        <f t="shared" si="118"/>
        <v>894142.72841138416</v>
      </c>
      <c r="BG329" s="5">
        <f t="shared" si="90"/>
        <v>134869.72378478447</v>
      </c>
      <c r="BH329" s="5">
        <f t="shared" si="91"/>
        <v>1359273.0046265998</v>
      </c>
      <c r="BI329" s="150"/>
      <c r="BJ329" s="2">
        <v>324</v>
      </c>
      <c r="BK329" s="118">
        <v>54697</v>
      </c>
      <c r="BL329" s="5">
        <f t="shared" si="119"/>
        <v>135345.55217217767</v>
      </c>
      <c r="BM329" s="5">
        <f t="shared" si="120"/>
        <v>4093.0576803371496</v>
      </c>
      <c r="BN329" s="5">
        <f t="shared" si="92"/>
        <v>3275.3449692969093</v>
      </c>
      <c r="BO329" s="35">
        <f t="shared" si="93"/>
        <v>0.29039845787885799</v>
      </c>
      <c r="BP329" s="5">
        <f t="shared" si="94"/>
        <v>817.71271104024015</v>
      </c>
      <c r="BQ329" s="35">
        <f t="shared" si="95"/>
        <v>7.2499999999999995E-2</v>
      </c>
      <c r="BR329" s="5">
        <f t="shared" si="121"/>
        <v>467929.79279711936</v>
      </c>
      <c r="BS329" s="5">
        <f t="shared" si="122"/>
        <v>858220.89563211729</v>
      </c>
      <c r="BT329" s="5">
        <f t="shared" si="96"/>
        <v>132070.20720288076</v>
      </c>
      <c r="BU329" s="5">
        <f t="shared" si="97"/>
        <v>1326150.6884292366</v>
      </c>
      <c r="BV329" s="150"/>
      <c r="BW329" s="2">
        <v>324</v>
      </c>
      <c r="BX329" s="118">
        <v>54697</v>
      </c>
      <c r="BY329" s="5">
        <f t="shared" si="123"/>
        <v>132499.67386508605</v>
      </c>
      <c r="BZ329" s="5">
        <f t="shared" si="124"/>
        <v>3991.8149710750954</v>
      </c>
      <c r="CA329" s="5">
        <f t="shared" si="98"/>
        <v>3218.9002068620935</v>
      </c>
      <c r="CB329" s="35">
        <f t="shared" si="99"/>
        <v>0.2915237551578862</v>
      </c>
      <c r="CC329" s="5">
        <f t="shared" si="100"/>
        <v>772.91476421300194</v>
      </c>
      <c r="CD329" s="35">
        <f t="shared" si="101"/>
        <v>7.0000000000000007E-2</v>
      </c>
      <c r="CE329" s="5">
        <f t="shared" si="125"/>
        <v>470719.22634177591</v>
      </c>
      <c r="CF329" s="5">
        <f t="shared" si="126"/>
        <v>822628.82428655529</v>
      </c>
      <c r="CG329" s="5">
        <f t="shared" si="102"/>
        <v>129280.77365822396</v>
      </c>
      <c r="CH329" s="5">
        <f t="shared" si="103"/>
        <v>1293348.0506283313</v>
      </c>
    </row>
    <row r="330" spans="9:86" ht="14.25" customHeight="1">
      <c r="I330" s="150"/>
      <c r="J330" s="2">
        <v>325</v>
      </c>
      <c r="K330" s="118">
        <v>54728</v>
      </c>
      <c r="L330" s="5">
        <f t="shared" si="104"/>
        <v>143317.59276576599</v>
      </c>
      <c r="M330" s="5">
        <f t="shared" si="67"/>
        <v>4507.5996243055524</v>
      </c>
      <c r="N330" s="5">
        <f t="shared" si="68"/>
        <v>3522.2911740409113</v>
      </c>
      <c r="O330" s="35">
        <f t="shared" si="69"/>
        <v>0.29492188134621872</v>
      </c>
      <c r="P330" s="5">
        <f t="shared" si="70"/>
        <v>985.30845026464124</v>
      </c>
      <c r="Q330" s="35">
        <f t="shared" si="71"/>
        <v>8.2500000000000004E-2</v>
      </c>
      <c r="R330" s="5">
        <f t="shared" si="105"/>
        <v>460204.69840827421</v>
      </c>
      <c r="S330" s="5">
        <f t="shared" si="106"/>
        <v>1004765.1794910312</v>
      </c>
      <c r="T330" s="5">
        <f t="shared" si="72"/>
        <v>139795.30159172509</v>
      </c>
      <c r="U330" s="5">
        <f t="shared" si="73"/>
        <v>1464969.8778993054</v>
      </c>
      <c r="V330" s="150"/>
      <c r="W330" s="2">
        <v>325</v>
      </c>
      <c r="X330" s="118">
        <v>54728</v>
      </c>
      <c r="Y330" s="5">
        <f t="shared" si="107"/>
        <v>140494.51423122641</v>
      </c>
      <c r="Z330" s="5">
        <f t="shared" si="108"/>
        <v>4402.5874432762648</v>
      </c>
      <c r="AA330" s="5">
        <f t="shared" si="74"/>
        <v>3465.9573484014218</v>
      </c>
      <c r="AB330" s="35">
        <f t="shared" si="75"/>
        <v>0.29603638553720063</v>
      </c>
      <c r="AC330" s="5">
        <f t="shared" si="76"/>
        <v>936.63009487484283</v>
      </c>
      <c r="AD330" s="35">
        <f t="shared" si="77"/>
        <v>0.08</v>
      </c>
      <c r="AE330" s="5">
        <f t="shared" si="109"/>
        <v>462971.44311717473</v>
      </c>
      <c r="AF330" s="5">
        <f t="shared" si="110"/>
        <v>967869.47594761231</v>
      </c>
      <c r="AG330" s="5">
        <f t="shared" si="78"/>
        <v>137028.55688282498</v>
      </c>
      <c r="AH330" s="5">
        <f t="shared" si="79"/>
        <v>1430840.919064787</v>
      </c>
      <c r="AI330" s="150"/>
      <c r="AJ330" s="2">
        <v>325</v>
      </c>
      <c r="AK330" s="118">
        <v>54728</v>
      </c>
      <c r="AL330" s="5">
        <f t="shared" si="111"/>
        <v>137678.19554889234</v>
      </c>
      <c r="AM330" s="5">
        <f t="shared" si="112"/>
        <v>4298.4734733542682</v>
      </c>
      <c r="AN330" s="5">
        <f t="shared" si="80"/>
        <v>3409.3017937676718</v>
      </c>
      <c r="AO330" s="35">
        <f t="shared" si="81"/>
        <v>0.29715396372030101</v>
      </c>
      <c r="AP330" s="5">
        <f t="shared" si="82"/>
        <v>889.17167958659638</v>
      </c>
      <c r="AQ330" s="35">
        <f t="shared" si="83"/>
        <v>7.7499999999999999E-2</v>
      </c>
      <c r="AR330" s="5">
        <f t="shared" si="113"/>
        <v>465731.10624487547</v>
      </c>
      <c r="AS330" s="5">
        <f t="shared" si="114"/>
        <v>931272.77259526239</v>
      </c>
      <c r="AT330" s="5">
        <f t="shared" si="84"/>
        <v>134268.89375512468</v>
      </c>
      <c r="AU330" s="5">
        <f t="shared" si="85"/>
        <v>1397003.8788401377</v>
      </c>
      <c r="AV330" s="150"/>
      <c r="AW330" s="2">
        <v>325</v>
      </c>
      <c r="AX330" s="118">
        <v>54728</v>
      </c>
      <c r="AY330" s="5">
        <f t="shared" si="115"/>
        <v>134869.72378478447</v>
      </c>
      <c r="AZ330" s="5">
        <f t="shared" si="116"/>
        <v>4195.2870513166654</v>
      </c>
      <c r="BA330" s="5">
        <f t="shared" si="86"/>
        <v>3352.3512776617627</v>
      </c>
      <c r="BB330" s="35">
        <f t="shared" si="87"/>
        <v>0.29827461792784926</v>
      </c>
      <c r="BC330" s="5">
        <f t="shared" si="88"/>
        <v>842.93577365490285</v>
      </c>
      <c r="BD330" s="35">
        <f t="shared" si="89"/>
        <v>7.4999999999999997E-2</v>
      </c>
      <c r="BE330" s="5">
        <f t="shared" si="117"/>
        <v>468482.62749287736</v>
      </c>
      <c r="BF330" s="5">
        <f t="shared" si="118"/>
        <v>894985.66418503912</v>
      </c>
      <c r="BG330" s="5">
        <f t="shared" si="90"/>
        <v>131517.37250712269</v>
      </c>
      <c r="BH330" s="5">
        <f t="shared" si="91"/>
        <v>1363468.2916779164</v>
      </c>
      <c r="BI330" s="150"/>
      <c r="BJ330" s="2">
        <v>325</v>
      </c>
      <c r="BK330" s="118">
        <v>54728</v>
      </c>
      <c r="BL330" s="5">
        <f t="shared" si="119"/>
        <v>132070.20720288076</v>
      </c>
      <c r="BM330" s="5">
        <f t="shared" si="120"/>
        <v>4093.0576803371496</v>
      </c>
      <c r="BN330" s="5">
        <f t="shared" si="92"/>
        <v>3295.1335118197449</v>
      </c>
      <c r="BO330" s="35">
        <f t="shared" si="93"/>
        <v>0.29939835016003857</v>
      </c>
      <c r="BP330" s="5">
        <f t="shared" si="94"/>
        <v>797.92416851740461</v>
      </c>
      <c r="BQ330" s="35">
        <f t="shared" si="95"/>
        <v>7.2499999999999995E-2</v>
      </c>
      <c r="BR330" s="5">
        <f t="shared" si="121"/>
        <v>471224.92630893912</v>
      </c>
      <c r="BS330" s="5">
        <f t="shared" si="122"/>
        <v>859018.81980063464</v>
      </c>
      <c r="BT330" s="5">
        <f t="shared" si="96"/>
        <v>128775.07369106101</v>
      </c>
      <c r="BU330" s="5">
        <f t="shared" si="97"/>
        <v>1330243.7461095736</v>
      </c>
      <c r="BV330" s="150"/>
      <c r="BW330" s="2">
        <v>325</v>
      </c>
      <c r="BX330" s="118">
        <v>54728</v>
      </c>
      <c r="BY330" s="5">
        <f t="shared" si="123"/>
        <v>129280.77365822396</v>
      </c>
      <c r="BZ330" s="5">
        <f t="shared" si="124"/>
        <v>3991.8149710750954</v>
      </c>
      <c r="CA330" s="5">
        <f t="shared" si="98"/>
        <v>3237.6771247354554</v>
      </c>
      <c r="CB330" s="35">
        <f t="shared" si="99"/>
        <v>0.30052516238445298</v>
      </c>
      <c r="CC330" s="5">
        <f t="shared" si="100"/>
        <v>754.13784633963985</v>
      </c>
      <c r="CD330" s="35">
        <f t="shared" si="101"/>
        <v>7.0000000000000007E-2</v>
      </c>
      <c r="CE330" s="5">
        <f t="shared" si="125"/>
        <v>473956.90346651134</v>
      </c>
      <c r="CF330" s="5">
        <f t="shared" si="126"/>
        <v>823382.9621328949</v>
      </c>
      <c r="CG330" s="5">
        <f t="shared" si="102"/>
        <v>126043.09653348851</v>
      </c>
      <c r="CH330" s="5">
        <f t="shared" si="103"/>
        <v>1297339.8655994062</v>
      </c>
    </row>
    <row r="331" spans="9:86" ht="14.25" customHeight="1">
      <c r="I331" s="150"/>
      <c r="J331" s="2">
        <v>326</v>
      </c>
      <c r="K331" s="118">
        <v>54758</v>
      </c>
      <c r="L331" s="5">
        <f t="shared" si="104"/>
        <v>139795.30159172509</v>
      </c>
      <c r="M331" s="5">
        <f t="shared" si="67"/>
        <v>4507.5996243055524</v>
      </c>
      <c r="N331" s="5">
        <f t="shared" si="68"/>
        <v>3546.5069258624426</v>
      </c>
      <c r="O331" s="35">
        <f t="shared" si="69"/>
        <v>0.30443142670589191</v>
      </c>
      <c r="P331" s="5">
        <f t="shared" si="70"/>
        <v>961.09269844310995</v>
      </c>
      <c r="Q331" s="35">
        <f t="shared" si="71"/>
        <v>8.2500000000000004E-2</v>
      </c>
      <c r="R331" s="5">
        <f t="shared" si="105"/>
        <v>463751.20533413667</v>
      </c>
      <c r="S331" s="5">
        <f t="shared" si="106"/>
        <v>1005726.2721894743</v>
      </c>
      <c r="T331" s="5">
        <f t="shared" si="72"/>
        <v>136248.79466586263</v>
      </c>
      <c r="U331" s="5">
        <f t="shared" si="73"/>
        <v>1469477.4775236109</v>
      </c>
      <c r="V331" s="150"/>
      <c r="W331" s="2">
        <v>326</v>
      </c>
      <c r="X331" s="118">
        <v>54758</v>
      </c>
      <c r="Y331" s="5">
        <f t="shared" si="107"/>
        <v>137028.55688282498</v>
      </c>
      <c r="Z331" s="5">
        <f t="shared" si="108"/>
        <v>4402.5874432762648</v>
      </c>
      <c r="AA331" s="5">
        <f t="shared" si="74"/>
        <v>3489.0637307240981</v>
      </c>
      <c r="AB331" s="35">
        <f t="shared" si="75"/>
        <v>0.30554773195554952</v>
      </c>
      <c r="AC331" s="5">
        <f t="shared" si="76"/>
        <v>913.52371255216656</v>
      </c>
      <c r="AD331" s="35">
        <f t="shared" si="77"/>
        <v>0.08</v>
      </c>
      <c r="AE331" s="5">
        <f t="shared" si="109"/>
        <v>466460.50684789883</v>
      </c>
      <c r="AF331" s="5">
        <f t="shared" si="110"/>
        <v>968782.99966016447</v>
      </c>
      <c r="AG331" s="5">
        <f t="shared" si="78"/>
        <v>133539.49315210088</v>
      </c>
      <c r="AH331" s="5">
        <f t="shared" si="79"/>
        <v>1435243.5065080633</v>
      </c>
      <c r="AI331" s="150"/>
      <c r="AJ331" s="2">
        <v>326</v>
      </c>
      <c r="AK331" s="118">
        <v>54758</v>
      </c>
      <c r="AL331" s="5">
        <f t="shared" si="111"/>
        <v>134268.89375512468</v>
      </c>
      <c r="AM331" s="5">
        <f t="shared" si="112"/>
        <v>4298.4734733542682</v>
      </c>
      <c r="AN331" s="5">
        <f t="shared" si="80"/>
        <v>3431.3202011857547</v>
      </c>
      <c r="AO331" s="35">
        <f t="shared" si="81"/>
        <v>0.30666702661097545</v>
      </c>
      <c r="AP331" s="5">
        <f t="shared" si="82"/>
        <v>867.15327216851358</v>
      </c>
      <c r="AQ331" s="35">
        <f t="shared" si="83"/>
        <v>7.7499999999999999E-2</v>
      </c>
      <c r="AR331" s="5">
        <f t="shared" si="113"/>
        <v>469162.42644606123</v>
      </c>
      <c r="AS331" s="5">
        <f t="shared" si="114"/>
        <v>932139.92586743087</v>
      </c>
      <c r="AT331" s="5">
        <f t="shared" si="84"/>
        <v>130837.57355393893</v>
      </c>
      <c r="AU331" s="5">
        <f t="shared" si="85"/>
        <v>1401302.352313492</v>
      </c>
      <c r="AV331" s="150"/>
      <c r="AW331" s="2">
        <v>326</v>
      </c>
      <c r="AX331" s="118">
        <v>54758</v>
      </c>
      <c r="AY331" s="5">
        <f t="shared" si="115"/>
        <v>131517.37250712269</v>
      </c>
      <c r="AZ331" s="5">
        <f t="shared" si="116"/>
        <v>4195.2870513166654</v>
      </c>
      <c r="BA331" s="5">
        <f t="shared" si="86"/>
        <v>3373.3034731471485</v>
      </c>
      <c r="BB331" s="35">
        <f t="shared" si="87"/>
        <v>0.30778931259118253</v>
      </c>
      <c r="BC331" s="5">
        <f t="shared" si="88"/>
        <v>821.98357816951682</v>
      </c>
      <c r="BD331" s="35">
        <f t="shared" si="89"/>
        <v>7.4999999999999997E-2</v>
      </c>
      <c r="BE331" s="5">
        <f t="shared" si="117"/>
        <v>471855.93096602452</v>
      </c>
      <c r="BF331" s="5">
        <f t="shared" si="118"/>
        <v>895807.6477632086</v>
      </c>
      <c r="BG331" s="5">
        <f t="shared" si="90"/>
        <v>128144.06903397555</v>
      </c>
      <c r="BH331" s="5">
        <f t="shared" si="91"/>
        <v>1367663.5787292332</v>
      </c>
      <c r="BI331" s="150"/>
      <c r="BJ331" s="2">
        <v>326</v>
      </c>
      <c r="BK331" s="118">
        <v>54758</v>
      </c>
      <c r="BL331" s="5">
        <f t="shared" si="119"/>
        <v>128775.07369106101</v>
      </c>
      <c r="BM331" s="5">
        <f t="shared" si="120"/>
        <v>4093.0576803371496</v>
      </c>
      <c r="BN331" s="5">
        <f t="shared" si="92"/>
        <v>3315.0416101203227</v>
      </c>
      <c r="BO331" s="35">
        <f t="shared" si="93"/>
        <v>0.30891459178567149</v>
      </c>
      <c r="BP331" s="5">
        <f t="shared" si="94"/>
        <v>778.01607021682696</v>
      </c>
      <c r="BQ331" s="35">
        <f t="shared" si="95"/>
        <v>7.2499999999999995E-2</v>
      </c>
      <c r="BR331" s="5">
        <f t="shared" si="121"/>
        <v>474539.96791905945</v>
      </c>
      <c r="BS331" s="5">
        <f t="shared" si="122"/>
        <v>859796.83587085141</v>
      </c>
      <c r="BT331" s="5">
        <f t="shared" si="96"/>
        <v>125460.0320809407</v>
      </c>
      <c r="BU331" s="5">
        <f t="shared" si="97"/>
        <v>1334336.8037899109</v>
      </c>
      <c r="BV331" s="150"/>
      <c r="BW331" s="2">
        <v>326</v>
      </c>
      <c r="BX331" s="118">
        <v>54758</v>
      </c>
      <c r="BY331" s="5">
        <f t="shared" si="123"/>
        <v>126043.09653348851</v>
      </c>
      <c r="BZ331" s="5">
        <f t="shared" si="124"/>
        <v>3991.8149710750954</v>
      </c>
      <c r="CA331" s="5">
        <f t="shared" si="98"/>
        <v>3256.5635746297457</v>
      </c>
      <c r="CB331" s="35">
        <f t="shared" si="99"/>
        <v>0.31004286605394588</v>
      </c>
      <c r="CC331" s="5">
        <f t="shared" si="100"/>
        <v>735.25139644534966</v>
      </c>
      <c r="CD331" s="35">
        <f t="shared" si="101"/>
        <v>7.0000000000000007E-2</v>
      </c>
      <c r="CE331" s="5">
        <f t="shared" si="125"/>
        <v>477213.46704114106</v>
      </c>
      <c r="CF331" s="5">
        <f t="shared" si="126"/>
        <v>824118.21352934022</v>
      </c>
      <c r="CG331" s="5">
        <f t="shared" si="102"/>
        <v>122786.53295885876</v>
      </c>
      <c r="CH331" s="5">
        <f t="shared" si="103"/>
        <v>1301331.6805704813</v>
      </c>
    </row>
    <row r="332" spans="9:86" ht="14.25" customHeight="1">
      <c r="I332" s="150"/>
      <c r="J332" s="2">
        <v>327</v>
      </c>
      <c r="K332" s="118">
        <v>54789</v>
      </c>
      <c r="L332" s="5">
        <f t="shared" si="104"/>
        <v>136248.79466586263</v>
      </c>
      <c r="M332" s="5">
        <f t="shared" si="67"/>
        <v>4507.5996243055524</v>
      </c>
      <c r="N332" s="5">
        <f t="shared" si="68"/>
        <v>3570.889160977747</v>
      </c>
      <c r="O332" s="35">
        <f t="shared" si="69"/>
        <v>0.31450311202253356</v>
      </c>
      <c r="P332" s="5">
        <f t="shared" si="70"/>
        <v>936.71046332780554</v>
      </c>
      <c r="Q332" s="35">
        <f t="shared" si="71"/>
        <v>8.2500000000000004E-2</v>
      </c>
      <c r="R332" s="5">
        <f t="shared" si="105"/>
        <v>467322.0944951144</v>
      </c>
      <c r="S332" s="5">
        <f t="shared" si="106"/>
        <v>1006662.9826528021</v>
      </c>
      <c r="T332" s="5">
        <f t="shared" si="72"/>
        <v>132677.9055048849</v>
      </c>
      <c r="U332" s="5">
        <f t="shared" si="73"/>
        <v>1473985.0771479164</v>
      </c>
      <c r="V332" s="150"/>
      <c r="W332" s="2">
        <v>327</v>
      </c>
      <c r="X332" s="118">
        <v>54789</v>
      </c>
      <c r="Y332" s="5">
        <f t="shared" si="107"/>
        <v>133539.49315210088</v>
      </c>
      <c r="Z332" s="5">
        <f t="shared" si="108"/>
        <v>4402.5874432762648</v>
      </c>
      <c r="AA332" s="5">
        <f t="shared" si="74"/>
        <v>3512.3241555955919</v>
      </c>
      <c r="AB332" s="35">
        <f t="shared" si="75"/>
        <v>0.31562116099348114</v>
      </c>
      <c r="AC332" s="5">
        <f t="shared" si="76"/>
        <v>890.26328768067265</v>
      </c>
      <c r="AD332" s="35">
        <f t="shared" si="77"/>
        <v>0.08</v>
      </c>
      <c r="AE332" s="5">
        <f t="shared" si="109"/>
        <v>469972.83100349444</v>
      </c>
      <c r="AF332" s="5">
        <f t="shared" si="110"/>
        <v>969673.26294784516</v>
      </c>
      <c r="AG332" s="5">
        <f t="shared" si="78"/>
        <v>130027.16899650529</v>
      </c>
      <c r="AH332" s="5">
        <f t="shared" si="79"/>
        <v>1439646.0939513396</v>
      </c>
      <c r="AI332" s="150"/>
      <c r="AJ332" s="2">
        <v>327</v>
      </c>
      <c r="AK332" s="118">
        <v>54789</v>
      </c>
      <c r="AL332" s="5">
        <f t="shared" si="111"/>
        <v>130837.57355393893</v>
      </c>
      <c r="AM332" s="5">
        <f t="shared" si="112"/>
        <v>4298.4734733542682</v>
      </c>
      <c r="AN332" s="5">
        <f t="shared" si="80"/>
        <v>3453.4808108184125</v>
      </c>
      <c r="AO332" s="35">
        <f t="shared" si="81"/>
        <v>0.31674211470099012</v>
      </c>
      <c r="AP332" s="5">
        <f t="shared" si="82"/>
        <v>844.99266253585552</v>
      </c>
      <c r="AQ332" s="35">
        <f t="shared" si="83"/>
        <v>7.7499999999999999E-2</v>
      </c>
      <c r="AR332" s="5">
        <f t="shared" si="113"/>
        <v>472615.90725687967</v>
      </c>
      <c r="AS332" s="5">
        <f t="shared" si="114"/>
        <v>932984.91852996673</v>
      </c>
      <c r="AT332" s="5">
        <f t="shared" si="84"/>
        <v>127384.09274312052</v>
      </c>
      <c r="AU332" s="5">
        <f t="shared" si="85"/>
        <v>1405600.8257868465</v>
      </c>
      <c r="AV332" s="150"/>
      <c r="AW332" s="2">
        <v>327</v>
      </c>
      <c r="AX332" s="118">
        <v>54789</v>
      </c>
      <c r="AY332" s="5">
        <f t="shared" si="115"/>
        <v>128144.06903397555</v>
      </c>
      <c r="AZ332" s="5">
        <f t="shared" si="116"/>
        <v>4195.2870513166654</v>
      </c>
      <c r="BA332" s="5">
        <f t="shared" si="86"/>
        <v>3394.3866198543183</v>
      </c>
      <c r="BB332" s="35">
        <f t="shared" si="87"/>
        <v>0.31786597495551783</v>
      </c>
      <c r="BC332" s="5">
        <f t="shared" si="88"/>
        <v>800.90043146234711</v>
      </c>
      <c r="BD332" s="35">
        <f t="shared" si="89"/>
        <v>7.4999999999999997E-2</v>
      </c>
      <c r="BE332" s="5">
        <f t="shared" si="117"/>
        <v>475250.31758587883</v>
      </c>
      <c r="BF332" s="5">
        <f t="shared" si="118"/>
        <v>896608.54819467093</v>
      </c>
      <c r="BG332" s="5">
        <f t="shared" si="90"/>
        <v>124749.68241412123</v>
      </c>
      <c r="BH332" s="5">
        <f t="shared" si="91"/>
        <v>1371858.8657805498</v>
      </c>
      <c r="BI332" s="150"/>
      <c r="BJ332" s="2">
        <v>327</v>
      </c>
      <c r="BK332" s="118">
        <v>54789</v>
      </c>
      <c r="BL332" s="5">
        <f t="shared" si="119"/>
        <v>125460.0320809407</v>
      </c>
      <c r="BM332" s="5">
        <f t="shared" si="120"/>
        <v>4093.0576803371496</v>
      </c>
      <c r="BN332" s="5">
        <f t="shared" si="92"/>
        <v>3335.0699865147994</v>
      </c>
      <c r="BO332" s="35">
        <f t="shared" si="93"/>
        <v>0.31899274354049345</v>
      </c>
      <c r="BP332" s="5">
        <f t="shared" si="94"/>
        <v>757.98769382235002</v>
      </c>
      <c r="BQ332" s="35">
        <f t="shared" si="95"/>
        <v>7.2499999999999995E-2</v>
      </c>
      <c r="BR332" s="5">
        <f t="shared" si="121"/>
        <v>477875.03790557425</v>
      </c>
      <c r="BS332" s="5">
        <f t="shared" si="122"/>
        <v>860554.82356467377</v>
      </c>
      <c r="BT332" s="5">
        <f t="shared" si="96"/>
        <v>122124.96209442589</v>
      </c>
      <c r="BU332" s="5">
        <f t="shared" si="97"/>
        <v>1338429.8614702481</v>
      </c>
      <c r="BV332" s="150"/>
      <c r="BW332" s="2">
        <v>327</v>
      </c>
      <c r="BX332" s="118">
        <v>54789</v>
      </c>
      <c r="BY332" s="5">
        <f t="shared" si="123"/>
        <v>122786.53295885876</v>
      </c>
      <c r="BZ332" s="5">
        <f t="shared" si="124"/>
        <v>3991.8149710750954</v>
      </c>
      <c r="CA332" s="5">
        <f t="shared" si="98"/>
        <v>3275.5601954817525</v>
      </c>
      <c r="CB332" s="35">
        <f t="shared" si="99"/>
        <v>0.32012242221181753</v>
      </c>
      <c r="CC332" s="5">
        <f t="shared" si="100"/>
        <v>716.25477559334286</v>
      </c>
      <c r="CD332" s="35">
        <f t="shared" si="101"/>
        <v>7.0000000000000007E-2</v>
      </c>
      <c r="CE332" s="5">
        <f t="shared" si="125"/>
        <v>480489.02723662282</v>
      </c>
      <c r="CF332" s="5">
        <f t="shared" si="126"/>
        <v>824834.46830493351</v>
      </c>
      <c r="CG332" s="5">
        <f t="shared" si="102"/>
        <v>119510.97276337701</v>
      </c>
      <c r="CH332" s="5">
        <f t="shared" si="103"/>
        <v>1305323.4955415563</v>
      </c>
    </row>
    <row r="333" spans="9:86" ht="14.25" customHeight="1">
      <c r="I333" s="150"/>
      <c r="J333" s="2">
        <v>328</v>
      </c>
      <c r="K333" s="118">
        <v>54820</v>
      </c>
      <c r="L333" s="5">
        <f t="shared" si="104"/>
        <v>132677.9055048849</v>
      </c>
      <c r="M333" s="5">
        <f t="shared" si="67"/>
        <v>4507.5996243055524</v>
      </c>
      <c r="N333" s="5">
        <f t="shared" si="68"/>
        <v>3595.4390239594686</v>
      </c>
      <c r="O333" s="35">
        <f t="shared" si="69"/>
        <v>0.32518804184714173</v>
      </c>
      <c r="P333" s="5">
        <f t="shared" si="70"/>
        <v>912.1606003460837</v>
      </c>
      <c r="Q333" s="35">
        <f t="shared" si="71"/>
        <v>8.2500000000000004E-2</v>
      </c>
      <c r="R333" s="5">
        <f t="shared" si="105"/>
        <v>470917.53351907386</v>
      </c>
      <c r="S333" s="5">
        <f t="shared" si="106"/>
        <v>1007575.1432531482</v>
      </c>
      <c r="T333" s="5">
        <f t="shared" si="72"/>
        <v>129082.46648092543</v>
      </c>
      <c r="U333" s="5">
        <f t="shared" si="73"/>
        <v>1478492.6767722219</v>
      </c>
      <c r="V333" s="150"/>
      <c r="W333" s="2">
        <v>328</v>
      </c>
      <c r="X333" s="118">
        <v>54820</v>
      </c>
      <c r="Y333" s="5">
        <f t="shared" si="107"/>
        <v>130027.16899650529</v>
      </c>
      <c r="Z333" s="5">
        <f t="shared" si="108"/>
        <v>4402.5874432762648</v>
      </c>
      <c r="AA333" s="5">
        <f t="shared" si="74"/>
        <v>3535.7396499662295</v>
      </c>
      <c r="AB333" s="35">
        <f t="shared" si="75"/>
        <v>0.32630777188369842</v>
      </c>
      <c r="AC333" s="5">
        <f t="shared" si="76"/>
        <v>866.8477933100354</v>
      </c>
      <c r="AD333" s="35">
        <f t="shared" si="77"/>
        <v>0.08</v>
      </c>
      <c r="AE333" s="5">
        <f t="shared" si="109"/>
        <v>473508.57065346069</v>
      </c>
      <c r="AF333" s="5">
        <f t="shared" si="110"/>
        <v>970540.11074115522</v>
      </c>
      <c r="AG333" s="5">
        <f t="shared" si="78"/>
        <v>126491.42934653907</v>
      </c>
      <c r="AH333" s="5">
        <f t="shared" si="79"/>
        <v>1444048.6813946159</v>
      </c>
      <c r="AI333" s="150"/>
      <c r="AJ333" s="2">
        <v>328</v>
      </c>
      <c r="AK333" s="118">
        <v>54820</v>
      </c>
      <c r="AL333" s="5">
        <f t="shared" si="111"/>
        <v>127384.09274312052</v>
      </c>
      <c r="AM333" s="5">
        <f t="shared" si="112"/>
        <v>4298.4734733542682</v>
      </c>
      <c r="AN333" s="5">
        <f t="shared" si="80"/>
        <v>3475.784541054948</v>
      </c>
      <c r="AO333" s="35">
        <f t="shared" si="81"/>
        <v>0.32743032190659399</v>
      </c>
      <c r="AP333" s="5">
        <f t="shared" si="82"/>
        <v>822.68893229932007</v>
      </c>
      <c r="AQ333" s="35">
        <f t="shared" si="83"/>
        <v>7.7499999999999999E-2</v>
      </c>
      <c r="AR333" s="5">
        <f t="shared" si="113"/>
        <v>476091.69179793459</v>
      </c>
      <c r="AS333" s="5">
        <f t="shared" si="114"/>
        <v>933807.60746226599</v>
      </c>
      <c r="AT333" s="5">
        <f t="shared" si="84"/>
        <v>123908.30820206557</v>
      </c>
      <c r="AU333" s="5">
        <f t="shared" si="85"/>
        <v>1409899.2992602005</v>
      </c>
      <c r="AV333" s="150"/>
      <c r="AW333" s="2">
        <v>328</v>
      </c>
      <c r="AX333" s="118">
        <v>54820</v>
      </c>
      <c r="AY333" s="5">
        <f t="shared" si="115"/>
        <v>124749.68241412123</v>
      </c>
      <c r="AZ333" s="5">
        <f t="shared" si="116"/>
        <v>4195.2870513166654</v>
      </c>
      <c r="BA333" s="5">
        <f t="shared" si="86"/>
        <v>3415.6015362284079</v>
      </c>
      <c r="BB333" s="35">
        <f t="shared" si="87"/>
        <v>0.32855569362236137</v>
      </c>
      <c r="BC333" s="5">
        <f t="shared" si="88"/>
        <v>779.6855150882576</v>
      </c>
      <c r="BD333" s="35">
        <f t="shared" si="89"/>
        <v>7.4999999999999997E-2</v>
      </c>
      <c r="BE333" s="5">
        <f t="shared" si="117"/>
        <v>478665.91912210721</v>
      </c>
      <c r="BF333" s="5">
        <f t="shared" si="118"/>
        <v>897388.2337097592</v>
      </c>
      <c r="BG333" s="5">
        <f t="shared" si="90"/>
        <v>121334.08087789282</v>
      </c>
      <c r="BH333" s="5">
        <f t="shared" si="91"/>
        <v>1376054.1528318664</v>
      </c>
      <c r="BI333" s="150"/>
      <c r="BJ333" s="2">
        <v>328</v>
      </c>
      <c r="BK333" s="118">
        <v>54820</v>
      </c>
      <c r="BL333" s="5">
        <f t="shared" si="119"/>
        <v>122124.96209442589</v>
      </c>
      <c r="BM333" s="5">
        <f t="shared" si="120"/>
        <v>4093.0576803371496</v>
      </c>
      <c r="BN333" s="5">
        <f t="shared" si="92"/>
        <v>3355.2193676833267</v>
      </c>
      <c r="BO333" s="35">
        <f t="shared" si="93"/>
        <v>0.32968388871285154</v>
      </c>
      <c r="BP333" s="5">
        <f t="shared" si="94"/>
        <v>737.8383126538231</v>
      </c>
      <c r="BQ333" s="35">
        <f t="shared" si="95"/>
        <v>7.2499999999999995E-2</v>
      </c>
      <c r="BR333" s="5">
        <f t="shared" si="121"/>
        <v>481230.25727325759</v>
      </c>
      <c r="BS333" s="5">
        <f t="shared" si="122"/>
        <v>861292.6618773276</v>
      </c>
      <c r="BT333" s="5">
        <f t="shared" si="96"/>
        <v>118769.74272674257</v>
      </c>
      <c r="BU333" s="5">
        <f t="shared" si="97"/>
        <v>1342522.9191505853</v>
      </c>
      <c r="BV333" s="150"/>
      <c r="BW333" s="2">
        <v>328</v>
      </c>
      <c r="BX333" s="118">
        <v>54820</v>
      </c>
      <c r="BY333" s="5">
        <f t="shared" si="123"/>
        <v>119510.97276337701</v>
      </c>
      <c r="BZ333" s="5">
        <f t="shared" si="124"/>
        <v>3991.8149710750954</v>
      </c>
      <c r="CA333" s="5">
        <f t="shared" si="98"/>
        <v>3294.667629955396</v>
      </c>
      <c r="CB333" s="35">
        <f t="shared" si="99"/>
        <v>0.33081490883471565</v>
      </c>
      <c r="CC333" s="5">
        <f t="shared" si="100"/>
        <v>697.14734111969926</v>
      </c>
      <c r="CD333" s="35">
        <f t="shared" si="101"/>
        <v>7.0000000000000007E-2</v>
      </c>
      <c r="CE333" s="5">
        <f t="shared" si="125"/>
        <v>483783.69486657821</v>
      </c>
      <c r="CF333" s="5">
        <f t="shared" si="126"/>
        <v>825531.61564605322</v>
      </c>
      <c r="CG333" s="5">
        <f t="shared" si="102"/>
        <v>116216.30513342161</v>
      </c>
      <c r="CH333" s="5">
        <f t="shared" si="103"/>
        <v>1309315.3105126314</v>
      </c>
    </row>
    <row r="334" spans="9:86" ht="14.25" customHeight="1">
      <c r="I334" s="150"/>
      <c r="J334" s="2">
        <v>329</v>
      </c>
      <c r="K334" s="118">
        <v>54848</v>
      </c>
      <c r="L334" s="5">
        <f t="shared" si="104"/>
        <v>129082.46648092543</v>
      </c>
      <c r="M334" s="5">
        <f t="shared" si="67"/>
        <v>4507.5996243055524</v>
      </c>
      <c r="N334" s="5">
        <f t="shared" si="68"/>
        <v>3620.1576672491901</v>
      </c>
      <c r="O334" s="35">
        <f t="shared" si="69"/>
        <v>0.33654370877248235</v>
      </c>
      <c r="P334" s="5">
        <f t="shared" si="70"/>
        <v>887.4419570563623</v>
      </c>
      <c r="Q334" s="35">
        <f t="shared" si="71"/>
        <v>8.2500000000000004E-2</v>
      </c>
      <c r="R334" s="5">
        <f t="shared" si="105"/>
        <v>474537.69118632306</v>
      </c>
      <c r="S334" s="5">
        <f t="shared" si="106"/>
        <v>1008462.5852102046</v>
      </c>
      <c r="T334" s="5">
        <f t="shared" si="72"/>
        <v>125462.30881367624</v>
      </c>
      <c r="U334" s="5">
        <f t="shared" si="73"/>
        <v>1483000.2763965277</v>
      </c>
      <c r="V334" s="150"/>
      <c r="W334" s="2">
        <v>329</v>
      </c>
      <c r="X334" s="118">
        <v>54848</v>
      </c>
      <c r="Y334" s="5">
        <f t="shared" si="107"/>
        <v>126491.42934653907</v>
      </c>
      <c r="Z334" s="5">
        <f t="shared" si="108"/>
        <v>4402.5874432762648</v>
      </c>
      <c r="AA334" s="5">
        <f t="shared" si="74"/>
        <v>3559.311247632671</v>
      </c>
      <c r="AB334" s="35">
        <f t="shared" si="75"/>
        <v>0.33766505123898882</v>
      </c>
      <c r="AC334" s="5">
        <f t="shared" si="76"/>
        <v>843.27619564359384</v>
      </c>
      <c r="AD334" s="35">
        <f t="shared" si="77"/>
        <v>0.08</v>
      </c>
      <c r="AE334" s="5">
        <f t="shared" si="109"/>
        <v>477067.88190109335</v>
      </c>
      <c r="AF334" s="5">
        <f t="shared" si="110"/>
        <v>971383.38693679881</v>
      </c>
      <c r="AG334" s="5">
        <f t="shared" si="78"/>
        <v>122932.1180989064</v>
      </c>
      <c r="AH334" s="5">
        <f t="shared" si="79"/>
        <v>1448451.2688378922</v>
      </c>
      <c r="AI334" s="150"/>
      <c r="AJ334" s="2">
        <v>329</v>
      </c>
      <c r="AK334" s="118">
        <v>54848</v>
      </c>
      <c r="AL334" s="5">
        <f t="shared" si="111"/>
        <v>123908.30820206557</v>
      </c>
      <c r="AM334" s="5">
        <f t="shared" si="112"/>
        <v>4298.4734733542682</v>
      </c>
      <c r="AN334" s="5">
        <f t="shared" si="80"/>
        <v>3498.2323162159282</v>
      </c>
      <c r="AO334" s="35">
        <f t="shared" si="81"/>
        <v>0.33878912886239654</v>
      </c>
      <c r="AP334" s="5">
        <f t="shared" si="82"/>
        <v>800.2411571383401</v>
      </c>
      <c r="AQ334" s="35">
        <f t="shared" si="83"/>
        <v>7.7499999999999999E-2</v>
      </c>
      <c r="AR334" s="5">
        <f t="shared" si="113"/>
        <v>479589.92411415052</v>
      </c>
      <c r="AS334" s="5">
        <f t="shared" si="114"/>
        <v>934607.84861940437</v>
      </c>
      <c r="AT334" s="5">
        <f t="shared" si="84"/>
        <v>120410.07588584964</v>
      </c>
      <c r="AU334" s="5">
        <f t="shared" si="85"/>
        <v>1414197.7727335549</v>
      </c>
      <c r="AV334" s="150"/>
      <c r="AW334" s="2">
        <v>329</v>
      </c>
      <c r="AX334" s="118">
        <v>54848</v>
      </c>
      <c r="AY334" s="5">
        <f t="shared" si="115"/>
        <v>121334.08087789282</v>
      </c>
      <c r="AZ334" s="5">
        <f t="shared" si="116"/>
        <v>4195.2870513166654</v>
      </c>
      <c r="BA334" s="5">
        <f t="shared" si="86"/>
        <v>3436.9490458298351</v>
      </c>
      <c r="BB334" s="35">
        <f t="shared" si="87"/>
        <v>0.33991594324981289</v>
      </c>
      <c r="BC334" s="5">
        <f t="shared" si="88"/>
        <v>758.33800548683007</v>
      </c>
      <c r="BD334" s="35">
        <f t="shared" si="89"/>
        <v>7.4999999999999997E-2</v>
      </c>
      <c r="BE334" s="5">
        <f t="shared" si="117"/>
        <v>482102.86816793703</v>
      </c>
      <c r="BF334" s="5">
        <f t="shared" si="118"/>
        <v>898146.57171524607</v>
      </c>
      <c r="BG334" s="5">
        <f t="shared" si="90"/>
        <v>117897.13183206298</v>
      </c>
      <c r="BH334" s="5">
        <f t="shared" si="91"/>
        <v>1380249.4398831832</v>
      </c>
      <c r="BI334" s="150"/>
      <c r="BJ334" s="2">
        <v>329</v>
      </c>
      <c r="BK334" s="118">
        <v>54848</v>
      </c>
      <c r="BL334" s="5">
        <f t="shared" si="119"/>
        <v>118769.74272674257</v>
      </c>
      <c r="BM334" s="5">
        <f t="shared" si="120"/>
        <v>4093.0576803371496</v>
      </c>
      <c r="BN334" s="5">
        <f t="shared" si="92"/>
        <v>3375.4904846964132</v>
      </c>
      <c r="BO334" s="35">
        <f t="shared" si="93"/>
        <v>0.3410454959858773</v>
      </c>
      <c r="BP334" s="5">
        <f t="shared" si="94"/>
        <v>717.56719564073637</v>
      </c>
      <c r="BQ334" s="35">
        <f t="shared" si="95"/>
        <v>7.2499999999999995E-2</v>
      </c>
      <c r="BR334" s="5">
        <f t="shared" si="121"/>
        <v>484605.747757954</v>
      </c>
      <c r="BS334" s="5">
        <f t="shared" si="122"/>
        <v>862010.22907296836</v>
      </c>
      <c r="BT334" s="5">
        <f t="shared" si="96"/>
        <v>115394.25224204615</v>
      </c>
      <c r="BU334" s="5">
        <f t="shared" si="97"/>
        <v>1346615.9768309223</v>
      </c>
      <c r="BV334" s="150"/>
      <c r="BW334" s="2">
        <v>329</v>
      </c>
      <c r="BX334" s="118">
        <v>54848</v>
      </c>
      <c r="BY334" s="5">
        <f t="shared" si="123"/>
        <v>116216.30513342161</v>
      </c>
      <c r="BZ334" s="5">
        <f t="shared" si="124"/>
        <v>3991.8149710750954</v>
      </c>
      <c r="CA334" s="5">
        <f t="shared" si="98"/>
        <v>3313.8865244634694</v>
      </c>
      <c r="CB334" s="35">
        <f t="shared" si="99"/>
        <v>0.34217778863222093</v>
      </c>
      <c r="CC334" s="5">
        <f t="shared" si="100"/>
        <v>677.9284466116261</v>
      </c>
      <c r="CD334" s="35">
        <f t="shared" si="101"/>
        <v>7.0000000000000007E-2</v>
      </c>
      <c r="CE334" s="5">
        <f t="shared" si="125"/>
        <v>487097.58139104169</v>
      </c>
      <c r="CF334" s="5">
        <f t="shared" si="126"/>
        <v>826209.54409266484</v>
      </c>
      <c r="CG334" s="5">
        <f t="shared" si="102"/>
        <v>112902.41860895815</v>
      </c>
      <c r="CH334" s="5">
        <f t="shared" si="103"/>
        <v>1313307.1254837066</v>
      </c>
    </row>
    <row r="335" spans="9:86" ht="14.25" customHeight="1">
      <c r="I335" s="150"/>
      <c r="J335" s="2">
        <v>330</v>
      </c>
      <c r="K335" s="118">
        <v>54879</v>
      </c>
      <c r="L335" s="5">
        <f t="shared" si="104"/>
        <v>125462.30881367624</v>
      </c>
      <c r="M335" s="5">
        <f t="shared" si="67"/>
        <v>4507.5996243055524</v>
      </c>
      <c r="N335" s="5">
        <f t="shared" si="68"/>
        <v>3645.0462512115282</v>
      </c>
      <c r="O335" s="35">
        <f t="shared" si="69"/>
        <v>0.34863502376237415</v>
      </c>
      <c r="P335" s="5">
        <f t="shared" si="70"/>
        <v>862.5533730940241</v>
      </c>
      <c r="Q335" s="35">
        <f t="shared" si="71"/>
        <v>8.2500000000000004E-2</v>
      </c>
      <c r="R335" s="5">
        <f t="shared" si="105"/>
        <v>478182.73743753461</v>
      </c>
      <c r="S335" s="5">
        <f t="shared" si="106"/>
        <v>1009325.1385832987</v>
      </c>
      <c r="T335" s="5">
        <f t="shared" si="72"/>
        <v>121817.2625624647</v>
      </c>
      <c r="U335" s="5">
        <f t="shared" si="73"/>
        <v>1487507.8760208334</v>
      </c>
      <c r="V335" s="150"/>
      <c r="W335" s="2">
        <v>330</v>
      </c>
      <c r="X335" s="118">
        <v>54879</v>
      </c>
      <c r="Y335" s="5">
        <f t="shared" si="107"/>
        <v>122932.1180989064</v>
      </c>
      <c r="Z335" s="5">
        <f t="shared" si="108"/>
        <v>4402.5874432762648</v>
      </c>
      <c r="AA335" s="5">
        <f t="shared" si="74"/>
        <v>3583.0399892835553</v>
      </c>
      <c r="AB335" s="35">
        <f t="shared" si="75"/>
        <v>0.34975790327479245</v>
      </c>
      <c r="AC335" s="5">
        <f t="shared" si="76"/>
        <v>819.54745399270939</v>
      </c>
      <c r="AD335" s="35">
        <f t="shared" si="77"/>
        <v>0.08</v>
      </c>
      <c r="AE335" s="5">
        <f t="shared" si="109"/>
        <v>480650.92189037689</v>
      </c>
      <c r="AF335" s="5">
        <f t="shared" si="110"/>
        <v>972202.93439079158</v>
      </c>
      <c r="AG335" s="5">
        <f t="shared" si="78"/>
        <v>119349.07810962285</v>
      </c>
      <c r="AH335" s="5">
        <f t="shared" si="79"/>
        <v>1452853.8562811685</v>
      </c>
      <c r="AI335" s="150"/>
      <c r="AJ335" s="2">
        <v>330</v>
      </c>
      <c r="AK335" s="118">
        <v>54879</v>
      </c>
      <c r="AL335" s="5">
        <f t="shared" si="111"/>
        <v>120410.07588584964</v>
      </c>
      <c r="AM335" s="5">
        <f t="shared" si="112"/>
        <v>4298.4734733542682</v>
      </c>
      <c r="AN335" s="5">
        <f t="shared" si="80"/>
        <v>3520.8250665914893</v>
      </c>
      <c r="AO335" s="35">
        <f t="shared" si="81"/>
        <v>0.35088343303720981</v>
      </c>
      <c r="AP335" s="5">
        <f t="shared" si="82"/>
        <v>777.6484067627789</v>
      </c>
      <c r="AQ335" s="35">
        <f t="shared" si="83"/>
        <v>7.7499999999999999E-2</v>
      </c>
      <c r="AR335" s="5">
        <f t="shared" si="113"/>
        <v>483110.74918074202</v>
      </c>
      <c r="AS335" s="5">
        <f t="shared" si="114"/>
        <v>935385.49702616711</v>
      </c>
      <c r="AT335" s="5">
        <f t="shared" si="84"/>
        <v>116889.25081925816</v>
      </c>
      <c r="AU335" s="5">
        <f t="shared" si="85"/>
        <v>1418496.2462069092</v>
      </c>
      <c r="AV335" s="150"/>
      <c r="AW335" s="2">
        <v>330</v>
      </c>
      <c r="AX335" s="118">
        <v>54879</v>
      </c>
      <c r="AY335" s="5">
        <f t="shared" si="115"/>
        <v>117897.13183206298</v>
      </c>
      <c r="AZ335" s="5">
        <f t="shared" si="116"/>
        <v>4195.2870513166654</v>
      </c>
      <c r="BA335" s="5">
        <f t="shared" si="86"/>
        <v>3458.4299773662719</v>
      </c>
      <c r="BB335" s="35">
        <f t="shared" si="87"/>
        <v>0.35201161456167607</v>
      </c>
      <c r="BC335" s="5">
        <f t="shared" si="88"/>
        <v>736.85707395039356</v>
      </c>
      <c r="BD335" s="35">
        <f t="shared" si="89"/>
        <v>7.4999999999999997E-2</v>
      </c>
      <c r="BE335" s="5">
        <f t="shared" si="117"/>
        <v>485561.29814530333</v>
      </c>
      <c r="BF335" s="5">
        <f t="shared" si="118"/>
        <v>898883.42878919642</v>
      </c>
      <c r="BG335" s="5">
        <f t="shared" si="90"/>
        <v>114438.7018546967</v>
      </c>
      <c r="BH335" s="5">
        <f t="shared" si="91"/>
        <v>1384444.7269344998</v>
      </c>
      <c r="BI335" s="150"/>
      <c r="BJ335" s="2">
        <v>330</v>
      </c>
      <c r="BK335" s="118">
        <v>54879</v>
      </c>
      <c r="BL335" s="5">
        <f t="shared" si="119"/>
        <v>115394.25224204615</v>
      </c>
      <c r="BM335" s="5">
        <f t="shared" si="120"/>
        <v>4093.0576803371496</v>
      </c>
      <c r="BN335" s="5">
        <f t="shared" si="92"/>
        <v>3395.884073041454</v>
      </c>
      <c r="BO335" s="35">
        <f t="shared" si="93"/>
        <v>0.35314244933985689</v>
      </c>
      <c r="BP335" s="5">
        <f t="shared" si="94"/>
        <v>697.17360729569543</v>
      </c>
      <c r="BQ335" s="35">
        <f t="shared" si="95"/>
        <v>7.2499999999999995E-2</v>
      </c>
      <c r="BR335" s="5">
        <f t="shared" si="121"/>
        <v>488001.63183099544</v>
      </c>
      <c r="BS335" s="5">
        <f t="shared" si="122"/>
        <v>862707.40268026409</v>
      </c>
      <c r="BT335" s="5">
        <f t="shared" si="96"/>
        <v>111998.36816900469</v>
      </c>
      <c r="BU335" s="5">
        <f t="shared" si="97"/>
        <v>1350709.0345112595</v>
      </c>
      <c r="BV335" s="150"/>
      <c r="BW335" s="2">
        <v>330</v>
      </c>
      <c r="BX335" s="118">
        <v>54879</v>
      </c>
      <c r="BY335" s="5">
        <f t="shared" si="123"/>
        <v>112902.41860895815</v>
      </c>
      <c r="BZ335" s="5">
        <f t="shared" si="124"/>
        <v>3991.8149710750954</v>
      </c>
      <c r="CA335" s="5">
        <f t="shared" si="98"/>
        <v>3333.2175291895064</v>
      </c>
      <c r="CB335" s="35">
        <f t="shared" si="99"/>
        <v>0.35427593884246888</v>
      </c>
      <c r="CC335" s="5">
        <f t="shared" si="100"/>
        <v>658.59744188558921</v>
      </c>
      <c r="CD335" s="35">
        <f t="shared" si="101"/>
        <v>7.0000000000000007E-2</v>
      </c>
      <c r="CE335" s="5">
        <f t="shared" si="125"/>
        <v>490430.79892023117</v>
      </c>
      <c r="CF335" s="5">
        <f t="shared" si="126"/>
        <v>826868.14153455046</v>
      </c>
      <c r="CG335" s="5">
        <f t="shared" si="102"/>
        <v>109569.20107976864</v>
      </c>
      <c r="CH335" s="5">
        <f t="shared" si="103"/>
        <v>1317298.9404547815</v>
      </c>
    </row>
    <row r="336" spans="9:86" ht="14.25" customHeight="1">
      <c r="I336" s="150"/>
      <c r="J336" s="2">
        <v>331</v>
      </c>
      <c r="K336" s="118">
        <v>54909</v>
      </c>
      <c r="L336" s="5">
        <f t="shared" si="104"/>
        <v>121817.2625624647</v>
      </c>
      <c r="M336" s="5">
        <f t="shared" si="67"/>
        <v>4507.5996243055524</v>
      </c>
      <c r="N336" s="5">
        <f t="shared" si="68"/>
        <v>3670.1059441886077</v>
      </c>
      <c r="O336" s="35">
        <f t="shared" si="69"/>
        <v>0.36153555254683284</v>
      </c>
      <c r="P336" s="5">
        <f t="shared" si="70"/>
        <v>837.4936801169448</v>
      </c>
      <c r="Q336" s="35">
        <f t="shared" si="71"/>
        <v>8.2500000000000004E-2</v>
      </c>
      <c r="R336" s="5">
        <f t="shared" si="105"/>
        <v>481852.84338172321</v>
      </c>
      <c r="S336" s="5">
        <f t="shared" si="106"/>
        <v>1010162.6322634156</v>
      </c>
      <c r="T336" s="5">
        <f t="shared" si="72"/>
        <v>118147.1566182761</v>
      </c>
      <c r="U336" s="5">
        <f t="shared" si="73"/>
        <v>1492015.4756451389</v>
      </c>
      <c r="V336" s="150"/>
      <c r="W336" s="2">
        <v>331</v>
      </c>
      <c r="X336" s="118">
        <v>54909</v>
      </c>
      <c r="Y336" s="5">
        <f t="shared" si="107"/>
        <v>119349.07810962285</v>
      </c>
      <c r="Z336" s="5">
        <f t="shared" si="108"/>
        <v>4402.5874432762648</v>
      </c>
      <c r="AA336" s="5">
        <f t="shared" si="74"/>
        <v>3606.9269225454459</v>
      </c>
      <c r="AB336" s="35">
        <f t="shared" si="75"/>
        <v>0.36265988607628408</v>
      </c>
      <c r="AC336" s="5">
        <f t="shared" si="76"/>
        <v>795.66052073081903</v>
      </c>
      <c r="AD336" s="35">
        <f t="shared" si="77"/>
        <v>0.08</v>
      </c>
      <c r="AE336" s="5">
        <f t="shared" si="109"/>
        <v>484257.84881292231</v>
      </c>
      <c r="AF336" s="5">
        <f t="shared" si="110"/>
        <v>972998.59491152235</v>
      </c>
      <c r="AG336" s="5">
        <f t="shared" si="78"/>
        <v>115742.1511870774</v>
      </c>
      <c r="AH336" s="5">
        <f t="shared" si="79"/>
        <v>1457256.4437244446</v>
      </c>
      <c r="AI336" s="150"/>
      <c r="AJ336" s="2">
        <v>331</v>
      </c>
      <c r="AK336" s="118">
        <v>54909</v>
      </c>
      <c r="AL336" s="5">
        <f t="shared" si="111"/>
        <v>116889.25081925816</v>
      </c>
      <c r="AM336" s="5">
        <f t="shared" si="112"/>
        <v>4298.4734733542682</v>
      </c>
      <c r="AN336" s="5">
        <f t="shared" si="80"/>
        <v>3543.5637284798927</v>
      </c>
      <c r="AO336" s="35">
        <f t="shared" si="81"/>
        <v>0.36378678487306076</v>
      </c>
      <c r="AP336" s="5">
        <f t="shared" si="82"/>
        <v>754.90974487437563</v>
      </c>
      <c r="AQ336" s="35">
        <f t="shared" si="83"/>
        <v>7.7499999999999999E-2</v>
      </c>
      <c r="AR336" s="5">
        <f t="shared" si="113"/>
        <v>486654.31290922192</v>
      </c>
      <c r="AS336" s="5">
        <f t="shared" si="114"/>
        <v>936140.40677104145</v>
      </c>
      <c r="AT336" s="5">
        <f t="shared" si="84"/>
        <v>113345.68709077827</v>
      </c>
      <c r="AU336" s="5">
        <f t="shared" si="85"/>
        <v>1422794.7196802634</v>
      </c>
      <c r="AV336" s="150"/>
      <c r="AW336" s="2">
        <v>331</v>
      </c>
      <c r="AX336" s="118">
        <v>54909</v>
      </c>
      <c r="AY336" s="5">
        <f t="shared" si="115"/>
        <v>114438.7018546967</v>
      </c>
      <c r="AZ336" s="5">
        <f t="shared" si="116"/>
        <v>4195.2870513166654</v>
      </c>
      <c r="BA336" s="5">
        <f t="shared" si="86"/>
        <v>3480.045164724811</v>
      </c>
      <c r="BB336" s="35">
        <f t="shared" si="87"/>
        <v>0.3649162503583907</v>
      </c>
      <c r="BC336" s="5">
        <f t="shared" si="88"/>
        <v>715.24188659185427</v>
      </c>
      <c r="BD336" s="35">
        <f t="shared" si="89"/>
        <v>7.4999999999999983E-2</v>
      </c>
      <c r="BE336" s="5">
        <f t="shared" si="117"/>
        <v>489041.34331002814</v>
      </c>
      <c r="BF336" s="5">
        <f t="shared" si="118"/>
        <v>899598.67067578831</v>
      </c>
      <c r="BG336" s="5">
        <f t="shared" si="90"/>
        <v>110958.65668997189</v>
      </c>
      <c r="BH336" s="5">
        <f t="shared" si="91"/>
        <v>1388640.0139858164</v>
      </c>
      <c r="BI336" s="150"/>
      <c r="BJ336" s="2">
        <v>331</v>
      </c>
      <c r="BK336" s="118">
        <v>54909</v>
      </c>
      <c r="BL336" s="5">
        <f t="shared" si="119"/>
        <v>111998.36816900469</v>
      </c>
      <c r="BM336" s="5">
        <f t="shared" si="120"/>
        <v>4093.0576803371496</v>
      </c>
      <c r="BN336" s="5">
        <f t="shared" si="92"/>
        <v>3416.400872649413</v>
      </c>
      <c r="BO336" s="35">
        <f t="shared" si="93"/>
        <v>0.36604828393507555</v>
      </c>
      <c r="BP336" s="5">
        <f t="shared" si="94"/>
        <v>676.65680768773666</v>
      </c>
      <c r="BQ336" s="35">
        <f t="shared" si="95"/>
        <v>7.2499999999999995E-2</v>
      </c>
      <c r="BR336" s="5">
        <f t="shared" si="121"/>
        <v>491418.03270364483</v>
      </c>
      <c r="BS336" s="5">
        <f t="shared" si="122"/>
        <v>863384.0594879518</v>
      </c>
      <c r="BT336" s="5">
        <f t="shared" si="96"/>
        <v>108581.96729635529</v>
      </c>
      <c r="BU336" s="5">
        <f t="shared" si="97"/>
        <v>1354802.0921915965</v>
      </c>
      <c r="BV336" s="150"/>
      <c r="BW336" s="2">
        <v>331</v>
      </c>
      <c r="BX336" s="118">
        <v>54909</v>
      </c>
      <c r="BY336" s="5">
        <f t="shared" si="123"/>
        <v>109569.20107976864</v>
      </c>
      <c r="BZ336" s="5">
        <f t="shared" si="124"/>
        <v>3991.8149710750954</v>
      </c>
      <c r="CA336" s="5">
        <f t="shared" si="98"/>
        <v>3352.6612981097783</v>
      </c>
      <c r="CB336" s="35">
        <f t="shared" si="99"/>
        <v>0.36718288698689749</v>
      </c>
      <c r="CC336" s="5">
        <f t="shared" si="100"/>
        <v>639.15367296531713</v>
      </c>
      <c r="CD336" s="35">
        <f t="shared" si="101"/>
        <v>7.0000000000000007E-2</v>
      </c>
      <c r="CE336" s="5">
        <f t="shared" si="125"/>
        <v>493783.46021834097</v>
      </c>
      <c r="CF336" s="5">
        <f t="shared" si="126"/>
        <v>827507.29520751582</v>
      </c>
      <c r="CG336" s="5">
        <f t="shared" si="102"/>
        <v>106216.53978165887</v>
      </c>
      <c r="CH336" s="5">
        <f t="shared" si="103"/>
        <v>1321290.7554258569</v>
      </c>
    </row>
    <row r="337" spans="9:86" ht="14.25" customHeight="1">
      <c r="I337" s="150"/>
      <c r="J337" s="2">
        <v>332</v>
      </c>
      <c r="K337" s="118">
        <v>54940</v>
      </c>
      <c r="L337" s="5">
        <f t="shared" si="104"/>
        <v>118147.1566182761</v>
      </c>
      <c r="M337" s="5">
        <f t="shared" si="67"/>
        <v>4507.5996243055524</v>
      </c>
      <c r="N337" s="5">
        <f t="shared" si="68"/>
        <v>3695.3379225549043</v>
      </c>
      <c r="O337" s="35">
        <f t="shared" si="69"/>
        <v>0.37532900782310741</v>
      </c>
      <c r="P337" s="5">
        <f t="shared" si="70"/>
        <v>812.26170175064817</v>
      </c>
      <c r="Q337" s="35">
        <f t="shared" si="71"/>
        <v>8.2500000000000004E-2</v>
      </c>
      <c r="R337" s="5">
        <f t="shared" si="105"/>
        <v>485548.18130427814</v>
      </c>
      <c r="S337" s="5">
        <f t="shared" si="106"/>
        <v>1010974.8939651663</v>
      </c>
      <c r="T337" s="5">
        <f t="shared" si="72"/>
        <v>114451.8186957212</v>
      </c>
      <c r="U337" s="5">
        <f t="shared" si="73"/>
        <v>1496523.0752694444</v>
      </c>
      <c r="V337" s="150"/>
      <c r="W337" s="2">
        <v>332</v>
      </c>
      <c r="X337" s="118">
        <v>54940</v>
      </c>
      <c r="Y337" s="5">
        <f t="shared" si="107"/>
        <v>115742.1511870774</v>
      </c>
      <c r="Z337" s="5">
        <f t="shared" si="108"/>
        <v>4402.5874432762648</v>
      </c>
      <c r="AA337" s="5">
        <f t="shared" si="74"/>
        <v>3630.9731020290819</v>
      </c>
      <c r="AB337" s="35">
        <f t="shared" si="75"/>
        <v>0.37645470364485295</v>
      </c>
      <c r="AC337" s="5">
        <f t="shared" si="76"/>
        <v>771.61434124718267</v>
      </c>
      <c r="AD337" s="35">
        <f t="shared" si="77"/>
        <v>0.08</v>
      </c>
      <c r="AE337" s="5">
        <f t="shared" si="109"/>
        <v>487888.82191495138</v>
      </c>
      <c r="AF337" s="5">
        <f t="shared" si="110"/>
        <v>973770.20925276948</v>
      </c>
      <c r="AG337" s="5">
        <f t="shared" si="78"/>
        <v>112111.17808504832</v>
      </c>
      <c r="AH337" s="5">
        <f t="shared" si="79"/>
        <v>1461659.0311677209</v>
      </c>
      <c r="AI337" s="150"/>
      <c r="AJ337" s="2">
        <v>332</v>
      </c>
      <c r="AK337" s="118">
        <v>54940</v>
      </c>
      <c r="AL337" s="5">
        <f t="shared" si="111"/>
        <v>113345.68709077827</v>
      </c>
      <c r="AM337" s="5">
        <f t="shared" si="112"/>
        <v>4298.4734733542682</v>
      </c>
      <c r="AN337" s="5">
        <f t="shared" si="80"/>
        <v>3566.4492442263254</v>
      </c>
      <c r="AO337" s="35">
        <f t="shared" si="81"/>
        <v>0.37758287967710302</v>
      </c>
      <c r="AP337" s="5">
        <f t="shared" si="82"/>
        <v>732.02422912794304</v>
      </c>
      <c r="AQ337" s="35">
        <f t="shared" si="83"/>
        <v>7.7499999999999999E-2</v>
      </c>
      <c r="AR337" s="5">
        <f t="shared" si="113"/>
        <v>490220.76215344825</v>
      </c>
      <c r="AS337" s="5">
        <f t="shared" si="114"/>
        <v>936872.43100016937</v>
      </c>
      <c r="AT337" s="5">
        <f t="shared" si="84"/>
        <v>109779.23784655194</v>
      </c>
      <c r="AU337" s="5">
        <f t="shared" si="85"/>
        <v>1427093.1931536177</v>
      </c>
      <c r="AV337" s="150"/>
      <c r="AW337" s="2">
        <v>332</v>
      </c>
      <c r="AX337" s="118">
        <v>54940</v>
      </c>
      <c r="AY337" s="5">
        <f t="shared" si="115"/>
        <v>110958.65668997189</v>
      </c>
      <c r="AZ337" s="5">
        <f t="shared" si="116"/>
        <v>4195.2870513166654</v>
      </c>
      <c r="BA337" s="5">
        <f t="shared" si="86"/>
        <v>3501.795447004341</v>
      </c>
      <c r="BB337" s="35">
        <f t="shared" si="87"/>
        <v>0.37871353725436618</v>
      </c>
      <c r="BC337" s="5">
        <f t="shared" si="88"/>
        <v>693.49160431232428</v>
      </c>
      <c r="BD337" s="35">
        <f t="shared" si="89"/>
        <v>7.4999999999999997E-2</v>
      </c>
      <c r="BE337" s="5">
        <f t="shared" si="117"/>
        <v>492543.13875703246</v>
      </c>
      <c r="BF337" s="5">
        <f t="shared" si="118"/>
        <v>900292.16228010063</v>
      </c>
      <c r="BG337" s="5">
        <f t="shared" si="90"/>
        <v>107456.86124296754</v>
      </c>
      <c r="BH337" s="5">
        <f t="shared" si="91"/>
        <v>1392835.3010371332</v>
      </c>
      <c r="BI337" s="150"/>
      <c r="BJ337" s="2">
        <v>332</v>
      </c>
      <c r="BK337" s="118">
        <v>54940</v>
      </c>
      <c r="BL337" s="5">
        <f t="shared" si="119"/>
        <v>108581.96729635529</v>
      </c>
      <c r="BM337" s="5">
        <f t="shared" si="120"/>
        <v>4093.0576803371496</v>
      </c>
      <c r="BN337" s="5">
        <f t="shared" si="92"/>
        <v>3437.0416279216697</v>
      </c>
      <c r="BO337" s="35">
        <f t="shared" si="93"/>
        <v>0.37984667769456104</v>
      </c>
      <c r="BP337" s="5">
        <f t="shared" si="94"/>
        <v>656.01605241547986</v>
      </c>
      <c r="BQ337" s="35">
        <f t="shared" si="95"/>
        <v>7.2499999999999995E-2</v>
      </c>
      <c r="BR337" s="5">
        <f t="shared" si="121"/>
        <v>494855.07433156652</v>
      </c>
      <c r="BS337" s="5">
        <f t="shared" si="122"/>
        <v>864040.07554036728</v>
      </c>
      <c r="BT337" s="5">
        <f t="shared" si="96"/>
        <v>105144.92566843361</v>
      </c>
      <c r="BU337" s="5">
        <f t="shared" si="97"/>
        <v>1358895.1498719337</v>
      </c>
      <c r="BV337" s="150"/>
      <c r="BW337" s="2">
        <v>332</v>
      </c>
      <c r="BX337" s="118">
        <v>54940</v>
      </c>
      <c r="BY337" s="5">
        <f t="shared" si="123"/>
        <v>106216.53978165887</v>
      </c>
      <c r="BZ337" s="5">
        <f t="shared" si="124"/>
        <v>3991.8149710750954</v>
      </c>
      <c r="CA337" s="5">
        <f t="shared" si="98"/>
        <v>3372.2184890154185</v>
      </c>
      <c r="CB337" s="35">
        <f t="shared" si="99"/>
        <v>0.38098230229839092</v>
      </c>
      <c r="CC337" s="5">
        <f t="shared" si="100"/>
        <v>619.59648205967676</v>
      </c>
      <c r="CD337" s="35">
        <f t="shared" si="101"/>
        <v>7.0000000000000007E-2</v>
      </c>
      <c r="CE337" s="5">
        <f t="shared" si="125"/>
        <v>497155.67870735639</v>
      </c>
      <c r="CF337" s="5">
        <f t="shared" si="126"/>
        <v>828126.89168957551</v>
      </c>
      <c r="CG337" s="5">
        <f t="shared" si="102"/>
        <v>102844.32129264345</v>
      </c>
      <c r="CH337" s="5">
        <f t="shared" si="103"/>
        <v>1325282.5703969318</v>
      </c>
    </row>
    <row r="338" spans="9:86" ht="14.25" customHeight="1">
      <c r="I338" s="150"/>
      <c r="J338" s="2">
        <v>333</v>
      </c>
      <c r="K338" s="118">
        <v>54970</v>
      </c>
      <c r="L338" s="5">
        <f t="shared" si="104"/>
        <v>114451.8186957212</v>
      </c>
      <c r="M338" s="5">
        <f t="shared" si="67"/>
        <v>4507.5996243055524</v>
      </c>
      <c r="N338" s="5">
        <f t="shared" si="68"/>
        <v>3720.743370772469</v>
      </c>
      <c r="O338" s="35">
        <f t="shared" si="69"/>
        <v>0.39011106121408301</v>
      </c>
      <c r="P338" s="5">
        <f t="shared" si="70"/>
        <v>786.8562535330833</v>
      </c>
      <c r="Q338" s="35">
        <f t="shared" si="71"/>
        <v>8.2500000000000004E-2</v>
      </c>
      <c r="R338" s="5">
        <f t="shared" si="105"/>
        <v>489268.9246750506</v>
      </c>
      <c r="S338" s="5">
        <f t="shared" si="106"/>
        <v>1011761.7502186993</v>
      </c>
      <c r="T338" s="5">
        <f t="shared" si="72"/>
        <v>110731.07532494873</v>
      </c>
      <c r="U338" s="5">
        <f t="shared" si="73"/>
        <v>1501030.6748937499</v>
      </c>
      <c r="V338" s="150"/>
      <c r="W338" s="2">
        <v>333</v>
      </c>
      <c r="X338" s="118">
        <v>54970</v>
      </c>
      <c r="Y338" s="5">
        <f t="shared" si="107"/>
        <v>112111.17808504832</v>
      </c>
      <c r="Z338" s="5">
        <f t="shared" si="108"/>
        <v>4402.5874432762648</v>
      </c>
      <c r="AA338" s="5">
        <f t="shared" si="74"/>
        <v>3655.1795893759427</v>
      </c>
      <c r="AB338" s="35">
        <f t="shared" si="75"/>
        <v>0.39123801766882849</v>
      </c>
      <c r="AC338" s="5">
        <f t="shared" si="76"/>
        <v>747.40785390032215</v>
      </c>
      <c r="AD338" s="35">
        <f t="shared" si="77"/>
        <v>0.08</v>
      </c>
      <c r="AE338" s="5">
        <f t="shared" si="109"/>
        <v>491544.00150432735</v>
      </c>
      <c r="AF338" s="5">
        <f t="shared" si="110"/>
        <v>974517.61710666982</v>
      </c>
      <c r="AG338" s="5">
        <f t="shared" si="78"/>
        <v>108455.99849567238</v>
      </c>
      <c r="AH338" s="5">
        <f t="shared" si="79"/>
        <v>1466061.6186109972</v>
      </c>
      <c r="AI338" s="150"/>
      <c r="AJ338" s="2">
        <v>333</v>
      </c>
      <c r="AK338" s="118">
        <v>54970</v>
      </c>
      <c r="AL338" s="5">
        <f t="shared" si="111"/>
        <v>109779.23784655194</v>
      </c>
      <c r="AM338" s="5">
        <f t="shared" si="112"/>
        <v>4298.4734733542682</v>
      </c>
      <c r="AN338" s="5">
        <f t="shared" si="80"/>
        <v>3589.4825622619537</v>
      </c>
      <c r="AO338" s="35">
        <f t="shared" si="81"/>
        <v>0.39236736920465282</v>
      </c>
      <c r="AP338" s="5">
        <f t="shared" si="82"/>
        <v>708.9909110923146</v>
      </c>
      <c r="AQ338" s="35">
        <f t="shared" si="83"/>
        <v>7.7499999999999999E-2</v>
      </c>
      <c r="AR338" s="5">
        <f t="shared" si="113"/>
        <v>493810.24471571017</v>
      </c>
      <c r="AS338" s="5">
        <f t="shared" si="114"/>
        <v>937581.42191126163</v>
      </c>
      <c r="AT338" s="5">
        <f t="shared" si="84"/>
        <v>106189.75528428999</v>
      </c>
      <c r="AU338" s="5">
        <f t="shared" si="85"/>
        <v>1431391.6666269717</v>
      </c>
      <c r="AV338" s="150"/>
      <c r="AW338" s="2">
        <v>333</v>
      </c>
      <c r="AX338" s="118">
        <v>54970</v>
      </c>
      <c r="AY338" s="5">
        <f t="shared" si="115"/>
        <v>107456.86124296754</v>
      </c>
      <c r="AZ338" s="5">
        <f t="shared" si="116"/>
        <v>4195.2870513166654</v>
      </c>
      <c r="BA338" s="5">
        <f t="shared" si="86"/>
        <v>3523.6816685481181</v>
      </c>
      <c r="BB338" s="35">
        <f t="shared" si="87"/>
        <v>0.3934991170733147</v>
      </c>
      <c r="BC338" s="5">
        <f t="shared" si="88"/>
        <v>671.60538276854709</v>
      </c>
      <c r="BD338" s="35">
        <f t="shared" si="89"/>
        <v>7.4999999999999997E-2</v>
      </c>
      <c r="BE338" s="5">
        <f t="shared" si="117"/>
        <v>496066.8204255806</v>
      </c>
      <c r="BF338" s="5">
        <f t="shared" si="118"/>
        <v>900963.76766286918</v>
      </c>
      <c r="BG338" s="5">
        <f t="shared" si="90"/>
        <v>103933.17957441942</v>
      </c>
      <c r="BH338" s="5">
        <f t="shared" si="91"/>
        <v>1397030.5880884498</v>
      </c>
      <c r="BI338" s="150"/>
      <c r="BJ338" s="2">
        <v>333</v>
      </c>
      <c r="BK338" s="118">
        <v>54970</v>
      </c>
      <c r="BL338" s="5">
        <f t="shared" si="119"/>
        <v>105144.92566843361</v>
      </c>
      <c r="BM338" s="5">
        <f t="shared" si="120"/>
        <v>4093.0576803371496</v>
      </c>
      <c r="BN338" s="5">
        <f t="shared" si="92"/>
        <v>3457.8070877570299</v>
      </c>
      <c r="BO338" s="35">
        <f t="shared" si="93"/>
        <v>0.394633262511702</v>
      </c>
      <c r="BP338" s="5">
        <f t="shared" si="94"/>
        <v>635.2505925801197</v>
      </c>
      <c r="BQ338" s="35">
        <f t="shared" si="95"/>
        <v>7.2499999999999995E-2</v>
      </c>
      <c r="BR338" s="5">
        <f t="shared" si="121"/>
        <v>498312.88141932356</v>
      </c>
      <c r="BS338" s="5">
        <f t="shared" si="122"/>
        <v>864675.32613294735</v>
      </c>
      <c r="BT338" s="5">
        <f t="shared" si="96"/>
        <v>101687.11858067659</v>
      </c>
      <c r="BU338" s="5">
        <f t="shared" si="97"/>
        <v>1362988.207552271</v>
      </c>
      <c r="BV338" s="150"/>
      <c r="BW338" s="2">
        <v>333</v>
      </c>
      <c r="BX338" s="118">
        <v>54970</v>
      </c>
      <c r="BY338" s="5">
        <f t="shared" si="123"/>
        <v>102844.32129264345</v>
      </c>
      <c r="BZ338" s="5">
        <f t="shared" si="124"/>
        <v>3991.8149710750954</v>
      </c>
      <c r="CA338" s="5">
        <f t="shared" si="98"/>
        <v>3391.8897635346752</v>
      </c>
      <c r="CB338" s="35">
        <f t="shared" si="99"/>
        <v>0.39576980674116813</v>
      </c>
      <c r="CC338" s="5">
        <f t="shared" si="100"/>
        <v>599.92520754042016</v>
      </c>
      <c r="CD338" s="35">
        <f t="shared" si="101"/>
        <v>7.0000000000000007E-2</v>
      </c>
      <c r="CE338" s="5">
        <f t="shared" si="125"/>
        <v>500547.56847089104</v>
      </c>
      <c r="CF338" s="5">
        <f t="shared" si="126"/>
        <v>828726.8168971159</v>
      </c>
      <c r="CG338" s="5">
        <f t="shared" si="102"/>
        <v>99452.43152910877</v>
      </c>
      <c r="CH338" s="5">
        <f t="shared" si="103"/>
        <v>1329274.385368007</v>
      </c>
    </row>
    <row r="339" spans="9:86" ht="14.25" customHeight="1">
      <c r="I339" s="150"/>
      <c r="J339" s="2">
        <v>334</v>
      </c>
      <c r="K339" s="118">
        <v>55001</v>
      </c>
      <c r="L339" s="5">
        <f t="shared" si="104"/>
        <v>110731.07532494873</v>
      </c>
      <c r="M339" s="5">
        <f t="shared" si="67"/>
        <v>4507.5996243055524</v>
      </c>
      <c r="N339" s="5">
        <f t="shared" si="68"/>
        <v>3746.32348144653</v>
      </c>
      <c r="O339" s="35">
        <f t="shared" si="69"/>
        <v>0.40599155788410723</v>
      </c>
      <c r="P339" s="5">
        <f t="shared" si="70"/>
        <v>761.27614285902257</v>
      </c>
      <c r="Q339" s="35">
        <f t="shared" si="71"/>
        <v>8.2500000000000004E-2</v>
      </c>
      <c r="R339" s="5">
        <f t="shared" si="105"/>
        <v>493015.24815649714</v>
      </c>
      <c r="S339" s="5">
        <f t="shared" si="106"/>
        <v>1012523.0263615584</v>
      </c>
      <c r="T339" s="5">
        <f t="shared" si="72"/>
        <v>106984.75184350221</v>
      </c>
      <c r="U339" s="5">
        <f t="shared" si="73"/>
        <v>1505538.2745180554</v>
      </c>
      <c r="V339" s="150"/>
      <c r="W339" s="2">
        <v>334</v>
      </c>
      <c r="X339" s="118">
        <v>55001</v>
      </c>
      <c r="Y339" s="5">
        <f t="shared" si="107"/>
        <v>108455.99849567238</v>
      </c>
      <c r="Z339" s="5">
        <f t="shared" si="108"/>
        <v>4402.5874432762648</v>
      </c>
      <c r="AA339" s="5">
        <f t="shared" si="74"/>
        <v>3679.5474533051156</v>
      </c>
      <c r="AB339" s="35">
        <f t="shared" si="75"/>
        <v>0.40711966190992421</v>
      </c>
      <c r="AC339" s="5">
        <f t="shared" si="76"/>
        <v>723.03998997114923</v>
      </c>
      <c r="AD339" s="35">
        <f t="shared" si="77"/>
        <v>0.08</v>
      </c>
      <c r="AE339" s="5">
        <f t="shared" si="109"/>
        <v>495223.54895763245</v>
      </c>
      <c r="AF339" s="5">
        <f t="shared" si="110"/>
        <v>975240.65709664102</v>
      </c>
      <c r="AG339" s="5">
        <f t="shared" si="78"/>
        <v>104776.45104236726</v>
      </c>
      <c r="AH339" s="5">
        <f t="shared" si="79"/>
        <v>1470464.2060542735</v>
      </c>
      <c r="AI339" s="150"/>
      <c r="AJ339" s="2">
        <v>334</v>
      </c>
      <c r="AK339" s="118">
        <v>55001</v>
      </c>
      <c r="AL339" s="5">
        <f t="shared" si="111"/>
        <v>106189.75528428999</v>
      </c>
      <c r="AM339" s="5">
        <f t="shared" si="112"/>
        <v>4298.4734733542682</v>
      </c>
      <c r="AN339" s="5">
        <f t="shared" si="80"/>
        <v>3612.6646371432289</v>
      </c>
      <c r="AO339" s="35">
        <f t="shared" si="81"/>
        <v>0.40825007581623418</v>
      </c>
      <c r="AP339" s="5">
        <f t="shared" si="82"/>
        <v>685.80883621103953</v>
      </c>
      <c r="AQ339" s="35">
        <f t="shared" si="83"/>
        <v>7.7499999999999999E-2</v>
      </c>
      <c r="AR339" s="5">
        <f t="shared" si="113"/>
        <v>497422.90935285343</v>
      </c>
      <c r="AS339" s="5">
        <f t="shared" si="114"/>
        <v>938267.23074747261</v>
      </c>
      <c r="AT339" s="5">
        <f t="shared" si="84"/>
        <v>102577.09064714676</v>
      </c>
      <c r="AU339" s="5">
        <f t="shared" si="85"/>
        <v>1435690.1401003259</v>
      </c>
      <c r="AV339" s="150"/>
      <c r="AW339" s="2">
        <v>334</v>
      </c>
      <c r="AX339" s="118">
        <v>55001</v>
      </c>
      <c r="AY339" s="5">
        <f t="shared" si="115"/>
        <v>103933.17957441942</v>
      </c>
      <c r="AZ339" s="5">
        <f t="shared" si="116"/>
        <v>4195.2870513166654</v>
      </c>
      <c r="BA339" s="5">
        <f t="shared" si="86"/>
        <v>3545.7046789765441</v>
      </c>
      <c r="BB339" s="35">
        <f t="shared" si="87"/>
        <v>0.40938280077588213</v>
      </c>
      <c r="BC339" s="5">
        <f t="shared" si="88"/>
        <v>649.58237234012131</v>
      </c>
      <c r="BD339" s="35">
        <f t="shared" si="89"/>
        <v>7.4999999999999997E-2</v>
      </c>
      <c r="BE339" s="5">
        <f t="shared" si="117"/>
        <v>499612.52510455716</v>
      </c>
      <c r="BF339" s="5">
        <f t="shared" si="118"/>
        <v>901613.35003520933</v>
      </c>
      <c r="BG339" s="5">
        <f t="shared" si="90"/>
        <v>100387.47489544288</v>
      </c>
      <c r="BH339" s="5">
        <f t="shared" si="91"/>
        <v>1401225.8751397664</v>
      </c>
      <c r="BI339" s="150"/>
      <c r="BJ339" s="2">
        <v>334</v>
      </c>
      <c r="BK339" s="118">
        <v>55001</v>
      </c>
      <c r="BL339" s="5">
        <f t="shared" si="119"/>
        <v>101687.11858067659</v>
      </c>
      <c r="BM339" s="5">
        <f t="shared" si="120"/>
        <v>4093.0576803371496</v>
      </c>
      <c r="BN339" s="5">
        <f t="shared" si="92"/>
        <v>3478.6980055788954</v>
      </c>
      <c r="BO339" s="35">
        <f t="shared" si="93"/>
        <v>0.41051783794844743</v>
      </c>
      <c r="BP339" s="5">
        <f t="shared" si="94"/>
        <v>614.35967475825441</v>
      </c>
      <c r="BQ339" s="35">
        <f t="shared" si="95"/>
        <v>7.2500000000000009E-2</v>
      </c>
      <c r="BR339" s="5">
        <f t="shared" si="121"/>
        <v>501791.57942490245</v>
      </c>
      <c r="BS339" s="5">
        <f t="shared" si="122"/>
        <v>865289.68580770562</v>
      </c>
      <c r="BT339" s="5">
        <f t="shared" si="96"/>
        <v>98208.420575097698</v>
      </c>
      <c r="BU339" s="5">
        <f t="shared" si="97"/>
        <v>1367081.2652326082</v>
      </c>
      <c r="BV339" s="150"/>
      <c r="BW339" s="2">
        <v>334</v>
      </c>
      <c r="BX339" s="118">
        <v>55001</v>
      </c>
      <c r="BY339" s="5">
        <f t="shared" si="123"/>
        <v>99452.43152910877</v>
      </c>
      <c r="BZ339" s="5">
        <f t="shared" si="124"/>
        <v>3991.8149710750954</v>
      </c>
      <c r="CA339" s="5">
        <f t="shared" si="98"/>
        <v>3411.6757871552941</v>
      </c>
      <c r="CB339" s="35">
        <f t="shared" si="99"/>
        <v>0.41165518847953714</v>
      </c>
      <c r="CC339" s="5">
        <f t="shared" si="100"/>
        <v>580.13918391980121</v>
      </c>
      <c r="CD339" s="35">
        <f t="shared" si="101"/>
        <v>7.0000000000000007E-2</v>
      </c>
      <c r="CE339" s="5">
        <f t="shared" si="125"/>
        <v>503959.24425804632</v>
      </c>
      <c r="CF339" s="5">
        <f t="shared" si="126"/>
        <v>829306.95608103566</v>
      </c>
      <c r="CG339" s="5">
        <f t="shared" si="102"/>
        <v>96040.755741953471</v>
      </c>
      <c r="CH339" s="5">
        <f t="shared" si="103"/>
        <v>1333266.2003390819</v>
      </c>
    </row>
    <row r="340" spans="9:86" ht="14.25" customHeight="1">
      <c r="I340" s="150"/>
      <c r="J340" s="2">
        <v>335</v>
      </c>
      <c r="K340" s="118">
        <v>55032</v>
      </c>
      <c r="L340" s="5">
        <f t="shared" si="104"/>
        <v>106984.75184350221</v>
      </c>
      <c r="M340" s="5">
        <f t="shared" si="67"/>
        <v>4507.5996243055524</v>
      </c>
      <c r="N340" s="5">
        <f t="shared" si="68"/>
        <v>3772.0794553814749</v>
      </c>
      <c r="O340" s="35">
        <f t="shared" si="69"/>
        <v>0.423097242220008</v>
      </c>
      <c r="P340" s="5">
        <f t="shared" si="70"/>
        <v>735.52016892407767</v>
      </c>
      <c r="Q340" s="35">
        <f t="shared" si="71"/>
        <v>8.2500000000000004E-2</v>
      </c>
      <c r="R340" s="5">
        <f t="shared" si="105"/>
        <v>496787.32761187863</v>
      </c>
      <c r="S340" s="5">
        <f t="shared" si="106"/>
        <v>1013258.5465304825</v>
      </c>
      <c r="T340" s="5">
        <f t="shared" si="72"/>
        <v>103212.67238812073</v>
      </c>
      <c r="U340" s="5">
        <f t="shared" si="73"/>
        <v>1510045.8741423611</v>
      </c>
      <c r="V340" s="150"/>
      <c r="W340" s="2">
        <v>335</v>
      </c>
      <c r="X340" s="118">
        <v>55032</v>
      </c>
      <c r="Y340" s="5">
        <f t="shared" si="107"/>
        <v>104776.45104236726</v>
      </c>
      <c r="Z340" s="5">
        <f t="shared" si="108"/>
        <v>4402.5874432762648</v>
      </c>
      <c r="AA340" s="5">
        <f t="shared" si="74"/>
        <v>3704.0777696604828</v>
      </c>
      <c r="AB340" s="35">
        <f t="shared" si="75"/>
        <v>0.42422636760193833</v>
      </c>
      <c r="AC340" s="5">
        <f t="shared" si="76"/>
        <v>698.50967361578182</v>
      </c>
      <c r="AD340" s="35">
        <f t="shared" si="77"/>
        <v>0.08</v>
      </c>
      <c r="AE340" s="5">
        <f t="shared" si="109"/>
        <v>498927.62672729295</v>
      </c>
      <c r="AF340" s="5">
        <f t="shared" si="110"/>
        <v>975939.16677025682</v>
      </c>
      <c r="AG340" s="5">
        <f t="shared" si="78"/>
        <v>101072.37327270678</v>
      </c>
      <c r="AH340" s="5">
        <f t="shared" si="79"/>
        <v>1474866.7934975498</v>
      </c>
      <c r="AI340" s="150"/>
      <c r="AJ340" s="2">
        <v>335</v>
      </c>
      <c r="AK340" s="118">
        <v>55032</v>
      </c>
      <c r="AL340" s="5">
        <f t="shared" si="111"/>
        <v>102577.09064714676</v>
      </c>
      <c r="AM340" s="5">
        <f t="shared" si="112"/>
        <v>4298.4734733542682</v>
      </c>
      <c r="AN340" s="5">
        <f t="shared" si="80"/>
        <v>3635.9964295914451</v>
      </c>
      <c r="AO340" s="35">
        <f t="shared" si="81"/>
        <v>0.42535771759394292</v>
      </c>
      <c r="AP340" s="5">
        <f t="shared" si="82"/>
        <v>662.47704376282286</v>
      </c>
      <c r="AQ340" s="35">
        <f t="shared" si="83"/>
        <v>7.7499999999999999E-2</v>
      </c>
      <c r="AR340" s="5">
        <f t="shared" si="113"/>
        <v>501058.90578244487</v>
      </c>
      <c r="AS340" s="5">
        <f t="shared" si="114"/>
        <v>938929.70779123541</v>
      </c>
      <c r="AT340" s="5">
        <f t="shared" si="84"/>
        <v>98941.094217555321</v>
      </c>
      <c r="AU340" s="5">
        <f t="shared" si="85"/>
        <v>1439988.6135736802</v>
      </c>
      <c r="AV340" s="150"/>
      <c r="AW340" s="2">
        <v>335</v>
      </c>
      <c r="AX340" s="118">
        <v>55032</v>
      </c>
      <c r="AY340" s="5">
        <f t="shared" si="115"/>
        <v>100387.47489544288</v>
      </c>
      <c r="AZ340" s="5">
        <f t="shared" si="116"/>
        <v>4195.2870513166654</v>
      </c>
      <c r="BA340" s="5">
        <f t="shared" si="86"/>
        <v>3567.8653332201475</v>
      </c>
      <c r="BB340" s="35">
        <f t="shared" si="87"/>
        <v>0.42649129329365509</v>
      </c>
      <c r="BC340" s="5">
        <f t="shared" si="88"/>
        <v>627.42171809651791</v>
      </c>
      <c r="BD340" s="35">
        <f t="shared" si="89"/>
        <v>7.4999999999999997E-2</v>
      </c>
      <c r="BE340" s="5">
        <f t="shared" si="117"/>
        <v>503180.39043777733</v>
      </c>
      <c r="BF340" s="5">
        <f t="shared" si="118"/>
        <v>902240.7717533058</v>
      </c>
      <c r="BG340" s="5">
        <f t="shared" si="90"/>
        <v>96819.609562222729</v>
      </c>
      <c r="BH340" s="5">
        <f t="shared" si="91"/>
        <v>1405421.1621910832</v>
      </c>
      <c r="BI340" s="150"/>
      <c r="BJ340" s="2">
        <v>335</v>
      </c>
      <c r="BK340" s="118">
        <v>55032</v>
      </c>
      <c r="BL340" s="5">
        <f t="shared" si="119"/>
        <v>98208.420575097698</v>
      </c>
      <c r="BM340" s="5">
        <f t="shared" si="120"/>
        <v>4093.0576803371496</v>
      </c>
      <c r="BN340" s="5">
        <f t="shared" si="92"/>
        <v>3499.7151393626009</v>
      </c>
      <c r="BO340" s="35">
        <f t="shared" si="93"/>
        <v>0.42762709578693814</v>
      </c>
      <c r="BP340" s="5">
        <f t="shared" si="94"/>
        <v>593.34254097454857</v>
      </c>
      <c r="BQ340" s="35">
        <f t="shared" si="95"/>
        <v>7.2499999999999995E-2</v>
      </c>
      <c r="BR340" s="5">
        <f t="shared" si="121"/>
        <v>505291.29456426506</v>
      </c>
      <c r="BS340" s="5">
        <f t="shared" si="122"/>
        <v>865883.02834868012</v>
      </c>
      <c r="BT340" s="5">
        <f t="shared" si="96"/>
        <v>94708.705435735101</v>
      </c>
      <c r="BU340" s="5">
        <f t="shared" si="97"/>
        <v>1371174.3229129452</v>
      </c>
      <c r="BV340" s="150"/>
      <c r="BW340" s="2">
        <v>335</v>
      </c>
      <c r="BX340" s="118">
        <v>55032</v>
      </c>
      <c r="BY340" s="5">
        <f t="shared" si="123"/>
        <v>96040.755741953471</v>
      </c>
      <c r="BZ340" s="5">
        <f t="shared" si="124"/>
        <v>3991.8149710750954</v>
      </c>
      <c r="CA340" s="5">
        <f t="shared" si="98"/>
        <v>3431.5772292470333</v>
      </c>
      <c r="CB340" s="35">
        <f t="shared" si="99"/>
        <v>0.42876512614713014</v>
      </c>
      <c r="CC340" s="5">
        <f t="shared" si="100"/>
        <v>560.23774182806198</v>
      </c>
      <c r="CD340" s="35">
        <f t="shared" si="101"/>
        <v>7.0000000000000007E-2</v>
      </c>
      <c r="CE340" s="5">
        <f t="shared" si="125"/>
        <v>507390.82148729335</v>
      </c>
      <c r="CF340" s="5">
        <f t="shared" si="126"/>
        <v>829867.19382286374</v>
      </c>
      <c r="CG340" s="5">
        <f t="shared" si="102"/>
        <v>92609.178512706436</v>
      </c>
      <c r="CH340" s="5">
        <f t="shared" si="103"/>
        <v>1337258.0153101571</v>
      </c>
    </row>
    <row r="341" spans="9:86" ht="14.25" customHeight="1">
      <c r="I341" s="150"/>
      <c r="J341" s="2">
        <f t="shared" ref="J341:J365" si="127">J340+1</f>
        <v>336</v>
      </c>
      <c r="K341" s="118"/>
      <c r="L341" s="5">
        <f t="shared" si="104"/>
        <v>103212.67238812073</v>
      </c>
      <c r="M341" s="5">
        <f t="shared" si="67"/>
        <v>4507.5996243055524</v>
      </c>
      <c r="N341" s="5">
        <f t="shared" si="68"/>
        <v>3798.0125016372222</v>
      </c>
      <c r="O341" s="35">
        <f t="shared" si="69"/>
        <v>0.44157513767555795</v>
      </c>
      <c r="P341" s="5">
        <f t="shared" si="70"/>
        <v>709.58712266833004</v>
      </c>
      <c r="Q341" s="35">
        <f t="shared" si="71"/>
        <v>8.2500000000000004E-2</v>
      </c>
      <c r="R341" s="5">
        <f t="shared" si="105"/>
        <v>500585.34011351585</v>
      </c>
      <c r="S341" s="5">
        <f t="shared" si="106"/>
        <v>1013968.1336531508</v>
      </c>
      <c r="T341" s="5">
        <f t="shared" si="72"/>
        <v>99414.65988648351</v>
      </c>
      <c r="U341" s="5">
        <f t="shared" si="73"/>
        <v>1514553.4737666666</v>
      </c>
      <c r="V341" s="150"/>
      <c r="W341" s="2">
        <f t="shared" ref="W341:W365" si="128">W340+1</f>
        <v>336</v>
      </c>
      <c r="X341" s="118"/>
      <c r="Y341" s="5">
        <f t="shared" si="107"/>
        <v>101072.37327270678</v>
      </c>
      <c r="Z341" s="5">
        <f t="shared" si="108"/>
        <v>4402.5874432762648</v>
      </c>
      <c r="AA341" s="5">
        <f t="shared" si="74"/>
        <v>3728.7716214582197</v>
      </c>
      <c r="AB341" s="35">
        <f t="shared" si="75"/>
        <v>0.44270514294514429</v>
      </c>
      <c r="AC341" s="5">
        <f t="shared" si="76"/>
        <v>673.81582181804526</v>
      </c>
      <c r="AD341" s="35">
        <f t="shared" si="77"/>
        <v>0.08</v>
      </c>
      <c r="AE341" s="5">
        <f t="shared" si="109"/>
        <v>502656.39834875119</v>
      </c>
      <c r="AF341" s="5">
        <f t="shared" si="110"/>
        <v>976612.9825920749</v>
      </c>
      <c r="AG341" s="5">
        <f t="shared" si="78"/>
        <v>97343.601651248566</v>
      </c>
      <c r="AH341" s="5">
        <f t="shared" si="79"/>
        <v>1479269.3809408261</v>
      </c>
      <c r="AI341" s="150"/>
      <c r="AJ341" s="2">
        <f t="shared" ref="AJ341:AJ365" si="129">AJ340+1</f>
        <v>336</v>
      </c>
      <c r="AK341" s="118"/>
      <c r="AL341" s="5">
        <f t="shared" si="111"/>
        <v>98941.094217555321</v>
      </c>
      <c r="AM341" s="5">
        <f t="shared" si="112"/>
        <v>4298.4734733542682</v>
      </c>
      <c r="AN341" s="5">
        <f t="shared" si="80"/>
        <v>3659.4789065325567</v>
      </c>
      <c r="AO341" s="35">
        <f t="shared" si="81"/>
        <v>0.44383728748573892</v>
      </c>
      <c r="AP341" s="5">
        <f t="shared" si="82"/>
        <v>638.99456682171149</v>
      </c>
      <c r="AQ341" s="35">
        <f t="shared" si="83"/>
        <v>7.7500000000000013E-2</v>
      </c>
      <c r="AR341" s="5">
        <f t="shared" si="113"/>
        <v>504718.38468897744</v>
      </c>
      <c r="AS341" s="5">
        <f t="shared" si="114"/>
        <v>939568.70235805714</v>
      </c>
      <c r="AT341" s="5">
        <f t="shared" si="84"/>
        <v>95281.615311022761</v>
      </c>
      <c r="AU341" s="5">
        <f t="shared" si="85"/>
        <v>1444287.0870470346</v>
      </c>
      <c r="AV341" s="150"/>
      <c r="AW341" s="2">
        <f t="shared" ref="AW341:AW365" si="130">AW340+1</f>
        <v>336</v>
      </c>
      <c r="AX341" s="118"/>
      <c r="AY341" s="5">
        <f t="shared" si="115"/>
        <v>96819.609562222729</v>
      </c>
      <c r="AZ341" s="5">
        <f t="shared" si="116"/>
        <v>4195.2870513166654</v>
      </c>
      <c r="BA341" s="5">
        <f t="shared" si="86"/>
        <v>3590.1644915527731</v>
      </c>
      <c r="BB341" s="35">
        <f t="shared" si="87"/>
        <v>0.44497157232333118</v>
      </c>
      <c r="BC341" s="5">
        <f t="shared" si="88"/>
        <v>605.12255976389201</v>
      </c>
      <c r="BD341" s="35">
        <f t="shared" si="89"/>
        <v>7.4999999999999997E-2</v>
      </c>
      <c r="BE341" s="5">
        <f t="shared" si="117"/>
        <v>506770.55492933013</v>
      </c>
      <c r="BF341" s="5">
        <f t="shared" si="118"/>
        <v>902845.89431306964</v>
      </c>
      <c r="BG341" s="5">
        <f t="shared" si="90"/>
        <v>93229.445070669957</v>
      </c>
      <c r="BH341" s="5">
        <f t="shared" si="91"/>
        <v>1409616.4492423998</v>
      </c>
      <c r="BI341" s="150"/>
      <c r="BJ341" s="2">
        <f t="shared" ref="BJ341:BJ365" si="131">BJ340+1</f>
        <v>336</v>
      </c>
      <c r="BK341" s="118"/>
      <c r="BL341" s="5">
        <f t="shared" si="119"/>
        <v>94708.705435735101</v>
      </c>
      <c r="BM341" s="5">
        <f t="shared" si="120"/>
        <v>4093.0576803371496</v>
      </c>
      <c r="BN341" s="5">
        <f t="shared" si="92"/>
        <v>3520.8592516629169</v>
      </c>
      <c r="BO341" s="35">
        <f t="shared" si="93"/>
        <v>0.44610799847353089</v>
      </c>
      <c r="BP341" s="5">
        <f t="shared" si="94"/>
        <v>572.1984286742329</v>
      </c>
      <c r="BQ341" s="35">
        <f t="shared" si="95"/>
        <v>7.2499999999999995E-2</v>
      </c>
      <c r="BR341" s="5">
        <f t="shared" si="121"/>
        <v>508812.15381592797</v>
      </c>
      <c r="BS341" s="5">
        <f t="shared" si="122"/>
        <v>866455.22677735437</v>
      </c>
      <c r="BT341" s="5">
        <f t="shared" si="96"/>
        <v>91187.846184072187</v>
      </c>
      <c r="BU341" s="5">
        <f t="shared" si="97"/>
        <v>1375267.3805932824</v>
      </c>
      <c r="BV341" s="150"/>
      <c r="BW341" s="2">
        <f t="shared" ref="BW341:BW365" si="132">BW340+1</f>
        <v>336</v>
      </c>
      <c r="BX341" s="118"/>
      <c r="BY341" s="5">
        <f t="shared" si="123"/>
        <v>92609.178512706436</v>
      </c>
      <c r="BZ341" s="5">
        <f t="shared" si="124"/>
        <v>3991.8149710750954</v>
      </c>
      <c r="CA341" s="5">
        <f t="shared" si="98"/>
        <v>3451.5947630843079</v>
      </c>
      <c r="CB341" s="35">
        <f t="shared" si="99"/>
        <v>0.44724656694075726</v>
      </c>
      <c r="CC341" s="5">
        <f t="shared" si="100"/>
        <v>540.22020799078757</v>
      </c>
      <c r="CD341" s="35">
        <f t="shared" si="101"/>
        <v>7.0000000000000007E-2</v>
      </c>
      <c r="CE341" s="5">
        <f t="shared" si="125"/>
        <v>510842.41625037766</v>
      </c>
      <c r="CF341" s="5">
        <f t="shared" si="126"/>
        <v>830407.41403085459</v>
      </c>
      <c r="CG341" s="5">
        <f t="shared" si="102"/>
        <v>89157.583749622121</v>
      </c>
      <c r="CH341" s="5">
        <f t="shared" si="103"/>
        <v>1341249.8302812323</v>
      </c>
    </row>
    <row r="342" spans="9:86" ht="14.25" customHeight="1">
      <c r="I342" s="150"/>
      <c r="J342" s="2">
        <f t="shared" si="127"/>
        <v>337</v>
      </c>
      <c r="K342" s="118"/>
      <c r="L342" s="5">
        <f t="shared" si="104"/>
        <v>99414.65988648351</v>
      </c>
      <c r="M342" s="5">
        <f t="shared" si="67"/>
        <v>4507.5996243055524</v>
      </c>
      <c r="N342" s="5">
        <f t="shared" si="68"/>
        <v>3824.1238375859784</v>
      </c>
      <c r="O342" s="35">
        <f t="shared" si="69"/>
        <v>0.46159677157705498</v>
      </c>
      <c r="P342" s="5">
        <f t="shared" si="70"/>
        <v>683.4757867195741</v>
      </c>
      <c r="Q342" s="35">
        <f t="shared" si="71"/>
        <v>8.2500000000000004E-2</v>
      </c>
      <c r="R342" s="5">
        <f t="shared" si="105"/>
        <v>504409.46395110182</v>
      </c>
      <c r="S342" s="5">
        <f t="shared" si="106"/>
        <v>1014651.6094398703</v>
      </c>
      <c r="T342" s="5">
        <f t="shared" si="72"/>
        <v>95590.536048897528</v>
      </c>
      <c r="U342" s="5">
        <f t="shared" si="73"/>
        <v>1519061.0733909721</v>
      </c>
      <c r="V342" s="150"/>
      <c r="W342" s="2">
        <f t="shared" si="128"/>
        <v>337</v>
      </c>
      <c r="X342" s="118"/>
      <c r="Y342" s="5">
        <f t="shared" si="107"/>
        <v>97343.601651248566</v>
      </c>
      <c r="Z342" s="5">
        <f t="shared" si="108"/>
        <v>4402.5874432762648</v>
      </c>
      <c r="AA342" s="5">
        <f t="shared" si="74"/>
        <v>3753.6300989346078</v>
      </c>
      <c r="AB342" s="35">
        <f t="shared" si="75"/>
        <v>0.46272749747427844</v>
      </c>
      <c r="AC342" s="5">
        <f t="shared" si="76"/>
        <v>648.95734434165718</v>
      </c>
      <c r="AD342" s="35">
        <f t="shared" si="77"/>
        <v>0.08</v>
      </c>
      <c r="AE342" s="5">
        <f t="shared" si="109"/>
        <v>506410.02844768582</v>
      </c>
      <c r="AF342" s="5">
        <f t="shared" si="110"/>
        <v>977261.93993641657</v>
      </c>
      <c r="AG342" s="5">
        <f t="shared" si="78"/>
        <v>93589.97155231396</v>
      </c>
      <c r="AH342" s="5">
        <f t="shared" si="79"/>
        <v>1483671.9683841025</v>
      </c>
      <c r="AI342" s="150"/>
      <c r="AJ342" s="2">
        <f t="shared" si="129"/>
        <v>337</v>
      </c>
      <c r="AK342" s="118"/>
      <c r="AL342" s="5">
        <f t="shared" si="111"/>
        <v>95281.615311022761</v>
      </c>
      <c r="AM342" s="5">
        <f t="shared" si="112"/>
        <v>4298.4734733542682</v>
      </c>
      <c r="AN342" s="5">
        <f t="shared" si="80"/>
        <v>3683.113041137246</v>
      </c>
      <c r="AO342" s="35">
        <f t="shared" si="81"/>
        <v>0.46386027723581141</v>
      </c>
      <c r="AP342" s="5">
        <f t="shared" si="82"/>
        <v>615.36043221702198</v>
      </c>
      <c r="AQ342" s="35">
        <f t="shared" si="83"/>
        <v>7.7499999999999999E-2</v>
      </c>
      <c r="AR342" s="5">
        <f t="shared" si="113"/>
        <v>508401.49773011467</v>
      </c>
      <c r="AS342" s="5">
        <f t="shared" si="114"/>
        <v>940184.06279027415</v>
      </c>
      <c r="AT342" s="5">
        <f t="shared" si="84"/>
        <v>91598.502269885517</v>
      </c>
      <c r="AU342" s="5">
        <f t="shared" si="85"/>
        <v>1448585.5605203889</v>
      </c>
      <c r="AV342" s="150"/>
      <c r="AW342" s="2">
        <f t="shared" si="130"/>
        <v>337</v>
      </c>
      <c r="AX342" s="118"/>
      <c r="AY342" s="5">
        <f t="shared" si="115"/>
        <v>93229.445070669957</v>
      </c>
      <c r="AZ342" s="5">
        <f t="shared" si="116"/>
        <v>4195.2870513166654</v>
      </c>
      <c r="BA342" s="5">
        <f t="shared" si="86"/>
        <v>3612.6030196249781</v>
      </c>
      <c r="BB342" s="35">
        <f t="shared" si="87"/>
        <v>0.46499511181943165</v>
      </c>
      <c r="BC342" s="5">
        <f t="shared" si="88"/>
        <v>582.68403169168721</v>
      </c>
      <c r="BD342" s="35">
        <f t="shared" si="89"/>
        <v>7.4999999999999997E-2</v>
      </c>
      <c r="BE342" s="5">
        <f t="shared" si="117"/>
        <v>510383.15794895514</v>
      </c>
      <c r="BF342" s="5">
        <f t="shared" si="118"/>
        <v>903428.57834476128</v>
      </c>
      <c r="BG342" s="5">
        <f t="shared" si="90"/>
        <v>89616.84205104498</v>
      </c>
      <c r="BH342" s="5">
        <f t="shared" si="91"/>
        <v>1413811.7362937164</v>
      </c>
      <c r="BI342" s="150"/>
      <c r="BJ342" s="2">
        <f t="shared" si="131"/>
        <v>337</v>
      </c>
      <c r="BK342" s="118"/>
      <c r="BL342" s="5">
        <f t="shared" si="119"/>
        <v>91187.846184072187</v>
      </c>
      <c r="BM342" s="5">
        <f t="shared" si="120"/>
        <v>4093.0576803371496</v>
      </c>
      <c r="BN342" s="5">
        <f t="shared" si="92"/>
        <v>3542.1311096417135</v>
      </c>
      <c r="BO342" s="35">
        <f t="shared" si="93"/>
        <v>0.46613200217382722</v>
      </c>
      <c r="BP342" s="5">
        <f t="shared" si="94"/>
        <v>550.92657069543611</v>
      </c>
      <c r="BQ342" s="35">
        <f t="shared" si="95"/>
        <v>7.2499999999999995E-2</v>
      </c>
      <c r="BR342" s="5">
        <f t="shared" si="121"/>
        <v>512354.28492556966</v>
      </c>
      <c r="BS342" s="5">
        <f t="shared" si="122"/>
        <v>867006.15334804985</v>
      </c>
      <c r="BT342" s="5">
        <f t="shared" si="96"/>
        <v>87645.715074430467</v>
      </c>
      <c r="BU342" s="5">
        <f t="shared" si="97"/>
        <v>1379360.4382736194</v>
      </c>
      <c r="BV342" s="150"/>
      <c r="BW342" s="2">
        <f t="shared" si="132"/>
        <v>337</v>
      </c>
      <c r="BX342" s="118"/>
      <c r="BY342" s="5">
        <f t="shared" si="123"/>
        <v>89157.583749622121</v>
      </c>
      <c r="BZ342" s="5">
        <f t="shared" si="124"/>
        <v>3991.8149710750954</v>
      </c>
      <c r="CA342" s="5">
        <f t="shared" si="98"/>
        <v>3471.7290658689662</v>
      </c>
      <c r="CB342" s="35">
        <f t="shared" si="99"/>
        <v>0.46727094923772161</v>
      </c>
      <c r="CC342" s="5">
        <f t="shared" si="100"/>
        <v>520.08590520612904</v>
      </c>
      <c r="CD342" s="35">
        <f t="shared" si="101"/>
        <v>7.0000000000000007E-2</v>
      </c>
      <c r="CE342" s="5">
        <f t="shared" si="125"/>
        <v>514314.14531624661</v>
      </c>
      <c r="CF342" s="5">
        <f t="shared" si="126"/>
        <v>830927.49993606075</v>
      </c>
      <c r="CG342" s="5">
        <f t="shared" si="102"/>
        <v>85685.854683753161</v>
      </c>
      <c r="CH342" s="5">
        <f t="shared" si="103"/>
        <v>1345241.6452523074</v>
      </c>
    </row>
    <row r="343" spans="9:86" ht="14.25" customHeight="1">
      <c r="I343" s="150"/>
      <c r="J343" s="2">
        <f t="shared" si="127"/>
        <v>338</v>
      </c>
      <c r="K343" s="118"/>
      <c r="L343" s="5">
        <f t="shared" si="104"/>
        <v>95590.536048897528</v>
      </c>
      <c r="M343" s="5">
        <f t="shared" si="67"/>
        <v>4507.5996243055524</v>
      </c>
      <c r="N343" s="5">
        <f t="shared" si="68"/>
        <v>3850.414688969382</v>
      </c>
      <c r="O343" s="35">
        <f t="shared" si="69"/>
        <v>0.4833635020520996</v>
      </c>
      <c r="P343" s="5">
        <f t="shared" si="70"/>
        <v>657.1849353361705</v>
      </c>
      <c r="Q343" s="35">
        <f t="shared" si="71"/>
        <v>8.2500000000000004E-2</v>
      </c>
      <c r="R343" s="5">
        <f t="shared" si="105"/>
        <v>508259.8786400712</v>
      </c>
      <c r="S343" s="5">
        <f t="shared" si="106"/>
        <v>1015308.7943752065</v>
      </c>
      <c r="T343" s="5">
        <f t="shared" si="72"/>
        <v>91740.121359928147</v>
      </c>
      <c r="U343" s="5">
        <f t="shared" si="73"/>
        <v>1523568.6730152776</v>
      </c>
      <c r="V343" s="150"/>
      <c r="W343" s="2">
        <f t="shared" si="128"/>
        <v>338</v>
      </c>
      <c r="X343" s="118"/>
      <c r="Y343" s="5">
        <f t="shared" si="107"/>
        <v>93589.97155231396</v>
      </c>
      <c r="Z343" s="5">
        <f t="shared" si="108"/>
        <v>4402.5874432762648</v>
      </c>
      <c r="AA343" s="5">
        <f t="shared" si="74"/>
        <v>3778.6542995941718</v>
      </c>
      <c r="AB343" s="35">
        <f t="shared" si="75"/>
        <v>0.48449476843557138</v>
      </c>
      <c r="AC343" s="5">
        <f t="shared" si="76"/>
        <v>623.93314368209315</v>
      </c>
      <c r="AD343" s="35">
        <f t="shared" si="77"/>
        <v>0.08</v>
      </c>
      <c r="AE343" s="5">
        <f t="shared" si="109"/>
        <v>510188.68274727999</v>
      </c>
      <c r="AF343" s="5">
        <f t="shared" si="110"/>
        <v>977885.87308009865</v>
      </c>
      <c r="AG343" s="5">
        <f t="shared" si="78"/>
        <v>89811.317252719789</v>
      </c>
      <c r="AH343" s="5">
        <f t="shared" si="79"/>
        <v>1488074.5558273788</v>
      </c>
      <c r="AI343" s="150"/>
      <c r="AJ343" s="2">
        <f t="shared" si="129"/>
        <v>338</v>
      </c>
      <c r="AK343" s="118"/>
      <c r="AL343" s="5">
        <f t="shared" si="111"/>
        <v>91598.502269885517</v>
      </c>
      <c r="AM343" s="5">
        <f t="shared" si="112"/>
        <v>4298.4734733542682</v>
      </c>
      <c r="AN343" s="5">
        <f t="shared" si="80"/>
        <v>3706.8998128612575</v>
      </c>
      <c r="AO343" s="35">
        <f t="shared" si="81"/>
        <v>0.48562800320982463</v>
      </c>
      <c r="AP343" s="5">
        <f t="shared" si="82"/>
        <v>591.57366049301061</v>
      </c>
      <c r="AQ343" s="35">
        <f t="shared" si="83"/>
        <v>7.7499999999999999E-2</v>
      </c>
      <c r="AR343" s="5">
        <f t="shared" si="113"/>
        <v>512108.3975429759</v>
      </c>
      <c r="AS343" s="5">
        <f t="shared" si="114"/>
        <v>940775.63645076717</v>
      </c>
      <c r="AT343" s="5">
        <f t="shared" si="84"/>
        <v>87891.602457024259</v>
      </c>
      <c r="AU343" s="5">
        <f t="shared" si="85"/>
        <v>1452884.0339937431</v>
      </c>
      <c r="AV343" s="150"/>
      <c r="AW343" s="2">
        <f t="shared" si="130"/>
        <v>338</v>
      </c>
      <c r="AX343" s="118"/>
      <c r="AY343" s="5">
        <f t="shared" si="115"/>
        <v>89616.84205104498</v>
      </c>
      <c r="AZ343" s="5">
        <f t="shared" si="116"/>
        <v>4195.2870513166654</v>
      </c>
      <c r="BA343" s="5">
        <f t="shared" si="86"/>
        <v>3635.1817884976344</v>
      </c>
      <c r="BB343" s="35">
        <f t="shared" si="87"/>
        <v>0.48676320726772315</v>
      </c>
      <c r="BC343" s="5">
        <f t="shared" si="88"/>
        <v>560.10526281903105</v>
      </c>
      <c r="BD343" s="35">
        <f t="shared" si="89"/>
        <v>7.4999999999999997E-2</v>
      </c>
      <c r="BE343" s="5">
        <f t="shared" si="117"/>
        <v>514018.3397374528</v>
      </c>
      <c r="BF343" s="5">
        <f t="shared" si="118"/>
        <v>903988.68360758026</v>
      </c>
      <c r="BG343" s="5">
        <f t="shared" si="90"/>
        <v>85981.660262547346</v>
      </c>
      <c r="BH343" s="5">
        <f t="shared" si="91"/>
        <v>1418007.0233450332</v>
      </c>
      <c r="BI343" s="150"/>
      <c r="BJ343" s="2">
        <f t="shared" si="131"/>
        <v>338</v>
      </c>
      <c r="BK343" s="118"/>
      <c r="BL343" s="5">
        <f t="shared" si="119"/>
        <v>87645.715074430467</v>
      </c>
      <c r="BM343" s="5">
        <f t="shared" si="120"/>
        <v>4093.0576803371496</v>
      </c>
      <c r="BN343" s="5">
        <f t="shared" si="92"/>
        <v>3563.5314850957989</v>
      </c>
      <c r="BO343" s="35">
        <f t="shared" si="93"/>
        <v>0.48790038149423426</v>
      </c>
      <c r="BP343" s="5">
        <f t="shared" si="94"/>
        <v>529.52619524135071</v>
      </c>
      <c r="BQ343" s="35">
        <f t="shared" si="95"/>
        <v>7.2499999999999995E-2</v>
      </c>
      <c r="BR343" s="5">
        <f t="shared" si="121"/>
        <v>515917.81641066546</v>
      </c>
      <c r="BS343" s="5">
        <f t="shared" si="122"/>
        <v>867535.67954329122</v>
      </c>
      <c r="BT343" s="5">
        <f t="shared" si="96"/>
        <v>84082.183589334672</v>
      </c>
      <c r="BU343" s="5">
        <f t="shared" si="97"/>
        <v>1383453.4959539566</v>
      </c>
      <c r="BV343" s="150"/>
      <c r="BW343" s="2">
        <f t="shared" si="132"/>
        <v>338</v>
      </c>
      <c r="BX343" s="118"/>
      <c r="BY343" s="5">
        <f t="shared" si="123"/>
        <v>85685.854683753161</v>
      </c>
      <c r="BZ343" s="5">
        <f t="shared" si="124"/>
        <v>3991.8149710750954</v>
      </c>
      <c r="CA343" s="5">
        <f t="shared" si="98"/>
        <v>3491.9808187532021</v>
      </c>
      <c r="CB343" s="35">
        <f t="shared" si="99"/>
        <v>0.48903952676548101</v>
      </c>
      <c r="CC343" s="5">
        <f t="shared" si="100"/>
        <v>499.83415232189344</v>
      </c>
      <c r="CD343" s="35">
        <f t="shared" si="101"/>
        <v>7.0000000000000007E-2</v>
      </c>
      <c r="CE343" s="5">
        <f t="shared" si="125"/>
        <v>517806.12613499979</v>
      </c>
      <c r="CF343" s="5">
        <f t="shared" si="126"/>
        <v>831427.33408838266</v>
      </c>
      <c r="CG343" s="5">
        <f t="shared" si="102"/>
        <v>82193.873864999958</v>
      </c>
      <c r="CH343" s="5">
        <f t="shared" si="103"/>
        <v>1349233.4602233823</v>
      </c>
    </row>
    <row r="344" spans="9:86" ht="14.25" customHeight="1">
      <c r="I344" s="150"/>
      <c r="J344" s="2">
        <f t="shared" si="127"/>
        <v>339</v>
      </c>
      <c r="K344" s="118"/>
      <c r="L344" s="5">
        <f t="shared" si="104"/>
        <v>91740.121359928147</v>
      </c>
      <c r="M344" s="5">
        <f t="shared" si="67"/>
        <v>4507.5996243055524</v>
      </c>
      <c r="N344" s="5">
        <f t="shared" si="68"/>
        <v>3876.8862899560463</v>
      </c>
      <c r="O344" s="35">
        <f t="shared" si="69"/>
        <v>0.50711329775713077</v>
      </c>
      <c r="P344" s="5">
        <f t="shared" si="70"/>
        <v>630.713334349506</v>
      </c>
      <c r="Q344" s="35">
        <f t="shared" si="71"/>
        <v>8.2500000000000004E-2</v>
      </c>
      <c r="R344" s="5">
        <f t="shared" si="105"/>
        <v>512136.76493002725</v>
      </c>
      <c r="S344" s="5">
        <f t="shared" si="106"/>
        <v>1015939.5077095559</v>
      </c>
      <c r="T344" s="5">
        <f t="shared" si="72"/>
        <v>87863.235069972099</v>
      </c>
      <c r="U344" s="5">
        <f t="shared" si="73"/>
        <v>1528076.2726395831</v>
      </c>
      <c r="V344" s="150"/>
      <c r="W344" s="2">
        <f t="shared" si="128"/>
        <v>339</v>
      </c>
      <c r="X344" s="118"/>
      <c r="Y344" s="5">
        <f t="shared" si="107"/>
        <v>89811.317252719789</v>
      </c>
      <c r="Z344" s="5">
        <f t="shared" si="108"/>
        <v>4402.5874432762648</v>
      </c>
      <c r="AA344" s="5">
        <f t="shared" si="74"/>
        <v>3803.8453282581331</v>
      </c>
      <c r="AB344" s="35">
        <f t="shared" si="75"/>
        <v>0.50824489981205878</v>
      </c>
      <c r="AC344" s="5">
        <f t="shared" si="76"/>
        <v>598.74211501813193</v>
      </c>
      <c r="AD344" s="35">
        <f t="shared" si="77"/>
        <v>7.9999999999999988E-2</v>
      </c>
      <c r="AE344" s="5">
        <f t="shared" si="109"/>
        <v>513992.52807553811</v>
      </c>
      <c r="AF344" s="5">
        <f t="shared" si="110"/>
        <v>978484.61519511673</v>
      </c>
      <c r="AG344" s="5">
        <f t="shared" si="78"/>
        <v>86007.471924461657</v>
      </c>
      <c r="AH344" s="5">
        <f t="shared" si="79"/>
        <v>1492477.1432706548</v>
      </c>
      <c r="AI344" s="150"/>
      <c r="AJ344" s="2">
        <f t="shared" si="129"/>
        <v>339</v>
      </c>
      <c r="AK344" s="118"/>
      <c r="AL344" s="5">
        <f t="shared" si="111"/>
        <v>87891.602457024259</v>
      </c>
      <c r="AM344" s="5">
        <f t="shared" si="112"/>
        <v>4298.4734733542682</v>
      </c>
      <c r="AN344" s="5">
        <f t="shared" si="80"/>
        <v>3730.8402074859864</v>
      </c>
      <c r="AO344" s="35">
        <f t="shared" si="81"/>
        <v>0.50937838471795704</v>
      </c>
      <c r="AP344" s="5">
        <f t="shared" si="82"/>
        <v>567.63326586828168</v>
      </c>
      <c r="AQ344" s="35">
        <f t="shared" si="83"/>
        <v>7.7499999999999999E-2</v>
      </c>
      <c r="AR344" s="5">
        <f t="shared" si="113"/>
        <v>515839.23775046191</v>
      </c>
      <c r="AS344" s="5">
        <f t="shared" si="114"/>
        <v>941343.26971663546</v>
      </c>
      <c r="AT344" s="5">
        <f t="shared" si="84"/>
        <v>84160.762249538267</v>
      </c>
      <c r="AU344" s="5">
        <f t="shared" si="85"/>
        <v>1457182.5074670974</v>
      </c>
      <c r="AV344" s="150"/>
      <c r="AW344" s="2">
        <f t="shared" si="130"/>
        <v>339</v>
      </c>
      <c r="AX344" s="118"/>
      <c r="AY344" s="5">
        <f t="shared" si="115"/>
        <v>85981.660262547346</v>
      </c>
      <c r="AZ344" s="5">
        <f t="shared" si="116"/>
        <v>4195.2870513166654</v>
      </c>
      <c r="BA344" s="5">
        <f t="shared" si="86"/>
        <v>3657.9016746757443</v>
      </c>
      <c r="BB344" s="35">
        <f t="shared" si="87"/>
        <v>0.5105137533059364</v>
      </c>
      <c r="BC344" s="5">
        <f t="shared" si="88"/>
        <v>537.38537664092087</v>
      </c>
      <c r="BD344" s="35">
        <f t="shared" si="89"/>
        <v>7.4999999999999997E-2</v>
      </c>
      <c r="BE344" s="5">
        <f t="shared" si="117"/>
        <v>517676.24141212855</v>
      </c>
      <c r="BF344" s="5">
        <f t="shared" si="118"/>
        <v>904526.0689842212</v>
      </c>
      <c r="BG344" s="5">
        <f t="shared" si="90"/>
        <v>82323.758587871605</v>
      </c>
      <c r="BH344" s="5">
        <f t="shared" si="91"/>
        <v>1422202.3103963498</v>
      </c>
      <c r="BI344" s="150"/>
      <c r="BJ344" s="2">
        <f t="shared" si="131"/>
        <v>339</v>
      </c>
      <c r="BK344" s="118"/>
      <c r="BL344" s="5">
        <f t="shared" si="119"/>
        <v>84082.183589334672</v>
      </c>
      <c r="BM344" s="5">
        <f t="shared" si="120"/>
        <v>4093.0576803371496</v>
      </c>
      <c r="BN344" s="5">
        <f t="shared" si="92"/>
        <v>3585.0611544849194</v>
      </c>
      <c r="BO344" s="35">
        <f t="shared" si="93"/>
        <v>0.5116510064003138</v>
      </c>
      <c r="BP344" s="5">
        <f t="shared" si="94"/>
        <v>507.99652585223032</v>
      </c>
      <c r="BQ344" s="35">
        <f t="shared" si="95"/>
        <v>7.2499999999999995E-2</v>
      </c>
      <c r="BR344" s="5">
        <f t="shared" si="121"/>
        <v>519502.87756515038</v>
      </c>
      <c r="BS344" s="5">
        <f t="shared" si="122"/>
        <v>868043.67606914346</v>
      </c>
      <c r="BT344" s="5">
        <f t="shared" si="96"/>
        <v>80497.122434849749</v>
      </c>
      <c r="BU344" s="5">
        <f t="shared" si="97"/>
        <v>1387546.5536342938</v>
      </c>
      <c r="BV344" s="150"/>
      <c r="BW344" s="2">
        <f t="shared" si="132"/>
        <v>339</v>
      </c>
      <c r="BX344" s="118"/>
      <c r="BY344" s="5">
        <f t="shared" si="123"/>
        <v>82193.873864999958</v>
      </c>
      <c r="BZ344" s="5">
        <f t="shared" si="124"/>
        <v>3991.8149710750954</v>
      </c>
      <c r="CA344" s="5">
        <f t="shared" si="98"/>
        <v>3512.3507068625959</v>
      </c>
      <c r="CB344" s="35">
        <f t="shared" si="99"/>
        <v>0.51279014481757901</v>
      </c>
      <c r="CC344" s="5">
        <f t="shared" si="100"/>
        <v>479.46426421249976</v>
      </c>
      <c r="CD344" s="35">
        <f t="shared" si="101"/>
        <v>7.0000000000000007E-2</v>
      </c>
      <c r="CE344" s="5">
        <f t="shared" si="125"/>
        <v>521318.47684186237</v>
      </c>
      <c r="CF344" s="5">
        <f t="shared" si="126"/>
        <v>831906.79835259519</v>
      </c>
      <c r="CG344" s="5">
        <f t="shared" si="102"/>
        <v>78681.523158137366</v>
      </c>
      <c r="CH344" s="5">
        <f t="shared" si="103"/>
        <v>1353225.2751944575</v>
      </c>
    </row>
    <row r="345" spans="9:86" ht="14.25" customHeight="1">
      <c r="I345" s="150"/>
      <c r="J345" s="2">
        <f t="shared" si="127"/>
        <v>340</v>
      </c>
      <c r="K345" s="118"/>
      <c r="L345" s="5">
        <f t="shared" si="104"/>
        <v>87863.235069972099</v>
      </c>
      <c r="M345" s="5">
        <f t="shared" si="67"/>
        <v>4507.5996243055524</v>
      </c>
      <c r="N345" s="5">
        <f t="shared" si="68"/>
        <v>3903.5398831994944</v>
      </c>
      <c r="O345" s="35">
        <f t="shared" si="69"/>
        <v>0.53312945466997375</v>
      </c>
      <c r="P345" s="5">
        <f t="shared" si="70"/>
        <v>604.05974110605814</v>
      </c>
      <c r="Q345" s="35">
        <f t="shared" si="71"/>
        <v>8.249999999999999E-2</v>
      </c>
      <c r="R345" s="5">
        <f t="shared" si="105"/>
        <v>516040.30481322674</v>
      </c>
      <c r="S345" s="5">
        <f t="shared" si="106"/>
        <v>1016543.5674506619</v>
      </c>
      <c r="T345" s="5">
        <f t="shared" si="72"/>
        <v>83959.695186772602</v>
      </c>
      <c r="U345" s="5">
        <f t="shared" si="73"/>
        <v>1532583.8722638886</v>
      </c>
      <c r="V345" s="150"/>
      <c r="W345" s="2">
        <f t="shared" si="128"/>
        <v>340</v>
      </c>
      <c r="X345" s="118"/>
      <c r="Y345" s="5">
        <f t="shared" si="107"/>
        <v>86007.471924461657</v>
      </c>
      <c r="Z345" s="5">
        <f t="shared" si="108"/>
        <v>4402.5874432762648</v>
      </c>
      <c r="AA345" s="5">
        <f t="shared" si="74"/>
        <v>3829.2042971131868</v>
      </c>
      <c r="AB345" s="35">
        <f t="shared" si="75"/>
        <v>0.53426115821327058</v>
      </c>
      <c r="AC345" s="5">
        <f t="shared" si="76"/>
        <v>573.38314616307775</v>
      </c>
      <c r="AD345" s="35">
        <f t="shared" si="77"/>
        <v>0.08</v>
      </c>
      <c r="AE345" s="5">
        <f t="shared" si="109"/>
        <v>517821.73237265128</v>
      </c>
      <c r="AF345" s="5">
        <f t="shared" si="110"/>
        <v>979057.9983412798</v>
      </c>
      <c r="AG345" s="5">
        <f t="shared" si="78"/>
        <v>82178.267627348469</v>
      </c>
      <c r="AH345" s="5">
        <f t="shared" si="79"/>
        <v>1496879.7307139311</v>
      </c>
      <c r="AI345" s="150"/>
      <c r="AJ345" s="2">
        <f t="shared" si="129"/>
        <v>340</v>
      </c>
      <c r="AK345" s="118"/>
      <c r="AL345" s="5">
        <f t="shared" si="111"/>
        <v>84160.762249538267</v>
      </c>
      <c r="AM345" s="5">
        <f t="shared" si="112"/>
        <v>4298.4734733542682</v>
      </c>
      <c r="AN345" s="5">
        <f t="shared" si="80"/>
        <v>3754.9352171593337</v>
      </c>
      <c r="AO345" s="35">
        <f t="shared" si="81"/>
        <v>0.53539465900166816</v>
      </c>
      <c r="AP345" s="5">
        <f t="shared" si="82"/>
        <v>543.53825619493466</v>
      </c>
      <c r="AQ345" s="35">
        <f t="shared" si="83"/>
        <v>7.7499999999999999E-2</v>
      </c>
      <c r="AR345" s="5">
        <f t="shared" si="113"/>
        <v>519594.17296762124</v>
      </c>
      <c r="AS345" s="5">
        <f t="shared" si="114"/>
        <v>941886.80797283037</v>
      </c>
      <c r="AT345" s="5">
        <f t="shared" si="84"/>
        <v>80405.827032378933</v>
      </c>
      <c r="AU345" s="5">
        <f t="shared" si="85"/>
        <v>1461480.9809404516</v>
      </c>
      <c r="AV345" s="150"/>
      <c r="AW345" s="2">
        <f t="shared" si="130"/>
        <v>340</v>
      </c>
      <c r="AX345" s="118"/>
      <c r="AY345" s="5">
        <f t="shared" si="115"/>
        <v>82323.758587871605</v>
      </c>
      <c r="AZ345" s="5">
        <f t="shared" si="116"/>
        <v>4195.2870513166654</v>
      </c>
      <c r="BA345" s="5">
        <f t="shared" si="86"/>
        <v>3680.7635601424681</v>
      </c>
      <c r="BB345" s="35">
        <f t="shared" si="87"/>
        <v>0.5365299578075492</v>
      </c>
      <c r="BC345" s="5">
        <f t="shared" si="88"/>
        <v>514.52349117419749</v>
      </c>
      <c r="BD345" s="35">
        <f t="shared" si="89"/>
        <v>7.4999999999999997E-2</v>
      </c>
      <c r="BE345" s="5">
        <f t="shared" si="117"/>
        <v>521357.00497227104</v>
      </c>
      <c r="BF345" s="5">
        <f t="shared" si="118"/>
        <v>905040.59247539542</v>
      </c>
      <c r="BG345" s="5">
        <f t="shared" si="90"/>
        <v>78642.995027729135</v>
      </c>
      <c r="BH345" s="5">
        <f t="shared" si="91"/>
        <v>1426397.5974476663</v>
      </c>
      <c r="BI345" s="150"/>
      <c r="BJ345" s="2">
        <f t="shared" si="131"/>
        <v>340</v>
      </c>
      <c r="BK345" s="118"/>
      <c r="BL345" s="5">
        <f t="shared" si="119"/>
        <v>80497.122434849749</v>
      </c>
      <c r="BM345" s="5">
        <f t="shared" si="120"/>
        <v>4093.0576803371496</v>
      </c>
      <c r="BN345" s="5">
        <f t="shared" si="92"/>
        <v>3606.7208989599321</v>
      </c>
      <c r="BO345" s="35">
        <f t="shared" si="93"/>
        <v>0.53766705539751847</v>
      </c>
      <c r="BP345" s="5">
        <f t="shared" si="94"/>
        <v>486.33678137721722</v>
      </c>
      <c r="BQ345" s="35">
        <f t="shared" si="95"/>
        <v>7.2499999999999995E-2</v>
      </c>
      <c r="BR345" s="5">
        <f t="shared" si="121"/>
        <v>523109.59846411034</v>
      </c>
      <c r="BS345" s="5">
        <f t="shared" si="122"/>
        <v>868530.01285052067</v>
      </c>
      <c r="BT345" s="5">
        <f t="shared" si="96"/>
        <v>76890.401535889818</v>
      </c>
      <c r="BU345" s="5">
        <f t="shared" si="97"/>
        <v>1391639.6113146311</v>
      </c>
      <c r="BV345" s="150"/>
      <c r="BW345" s="2">
        <f t="shared" si="132"/>
        <v>340</v>
      </c>
      <c r="BX345" s="118"/>
      <c r="BY345" s="5">
        <f t="shared" si="123"/>
        <v>78681.523158137366</v>
      </c>
      <c r="BZ345" s="5">
        <f t="shared" si="124"/>
        <v>3991.8149710750954</v>
      </c>
      <c r="CA345" s="5">
        <f t="shared" si="98"/>
        <v>3532.8394193192939</v>
      </c>
      <c r="CB345" s="35">
        <f t="shared" si="99"/>
        <v>0.53880595253127184</v>
      </c>
      <c r="CC345" s="5">
        <f t="shared" si="100"/>
        <v>458.97555175580135</v>
      </c>
      <c r="CD345" s="35">
        <f t="shared" si="101"/>
        <v>7.0000000000000007E-2</v>
      </c>
      <c r="CE345" s="5">
        <f t="shared" si="125"/>
        <v>524851.31626118161</v>
      </c>
      <c r="CF345" s="5">
        <f t="shared" si="126"/>
        <v>832365.77390435094</v>
      </c>
      <c r="CG345" s="5">
        <f t="shared" si="102"/>
        <v>75148.683738818072</v>
      </c>
      <c r="CH345" s="5">
        <f t="shared" si="103"/>
        <v>1357217.0901655327</v>
      </c>
    </row>
    <row r="346" spans="9:86" ht="14.25" customHeight="1">
      <c r="I346" s="150"/>
      <c r="J346" s="2">
        <f t="shared" si="127"/>
        <v>341</v>
      </c>
      <c r="K346" s="118"/>
      <c r="L346" s="5">
        <f t="shared" si="104"/>
        <v>83959.695186772602</v>
      </c>
      <c r="M346" s="5">
        <f t="shared" si="67"/>
        <v>4507.5996243055524</v>
      </c>
      <c r="N346" s="5">
        <f t="shared" si="68"/>
        <v>3930.3767198964906</v>
      </c>
      <c r="O346" s="35">
        <f t="shared" si="69"/>
        <v>0.56175192792015283</v>
      </c>
      <c r="P346" s="5">
        <f t="shared" si="70"/>
        <v>577.2229044090617</v>
      </c>
      <c r="Q346" s="35">
        <f t="shared" si="71"/>
        <v>8.2500000000000018E-2</v>
      </c>
      <c r="R346" s="5">
        <f t="shared" si="105"/>
        <v>519970.68153312325</v>
      </c>
      <c r="S346" s="5">
        <f t="shared" si="106"/>
        <v>1017120.790355071</v>
      </c>
      <c r="T346" s="5">
        <f t="shared" si="72"/>
        <v>80029.31846687611</v>
      </c>
      <c r="U346" s="5">
        <f t="shared" si="73"/>
        <v>1537091.4718881943</v>
      </c>
      <c r="V346" s="150"/>
      <c r="W346" s="2">
        <f t="shared" si="128"/>
        <v>341</v>
      </c>
      <c r="X346" s="118"/>
      <c r="Y346" s="5">
        <f t="shared" si="107"/>
        <v>82178.267627348469</v>
      </c>
      <c r="Z346" s="5">
        <f t="shared" si="108"/>
        <v>4402.5874432762648</v>
      </c>
      <c r="AA346" s="5">
        <f t="shared" si="74"/>
        <v>3854.7323257606085</v>
      </c>
      <c r="AB346" s="35">
        <f t="shared" si="75"/>
        <v>0.56288346353182672</v>
      </c>
      <c r="AC346" s="5">
        <f t="shared" si="76"/>
        <v>547.8551175156565</v>
      </c>
      <c r="AD346" s="35">
        <f t="shared" si="77"/>
        <v>0.08</v>
      </c>
      <c r="AE346" s="5">
        <f t="shared" si="109"/>
        <v>521676.46469841187</v>
      </c>
      <c r="AF346" s="5">
        <f t="shared" si="110"/>
        <v>979605.85345879546</v>
      </c>
      <c r="AG346" s="5">
        <f t="shared" si="78"/>
        <v>78323.535301587865</v>
      </c>
      <c r="AH346" s="5">
        <f t="shared" si="79"/>
        <v>1501282.3181572072</v>
      </c>
      <c r="AI346" s="150"/>
      <c r="AJ346" s="2">
        <f t="shared" si="129"/>
        <v>341</v>
      </c>
      <c r="AK346" s="118"/>
      <c r="AL346" s="5">
        <f t="shared" si="111"/>
        <v>80405.827032378933</v>
      </c>
      <c r="AM346" s="5">
        <f t="shared" si="112"/>
        <v>4298.4734733542682</v>
      </c>
      <c r="AN346" s="5">
        <f t="shared" si="80"/>
        <v>3779.1858404368209</v>
      </c>
      <c r="AO346" s="35">
        <f t="shared" si="81"/>
        <v>0.56401671071649551</v>
      </c>
      <c r="AP346" s="5">
        <f t="shared" si="82"/>
        <v>519.28763291744724</v>
      </c>
      <c r="AQ346" s="35">
        <f t="shared" si="83"/>
        <v>7.7499999999999999E-2</v>
      </c>
      <c r="AR346" s="5">
        <f t="shared" si="113"/>
        <v>523373.35880805808</v>
      </c>
      <c r="AS346" s="5">
        <f t="shared" si="114"/>
        <v>942406.09560574777</v>
      </c>
      <c r="AT346" s="5">
        <f t="shared" si="84"/>
        <v>76626.641191942108</v>
      </c>
      <c r="AU346" s="5">
        <f t="shared" si="85"/>
        <v>1465779.4544138059</v>
      </c>
      <c r="AV346" s="150"/>
      <c r="AW346" s="2">
        <f t="shared" si="130"/>
        <v>341</v>
      </c>
      <c r="AX346" s="118"/>
      <c r="AY346" s="5">
        <f t="shared" si="115"/>
        <v>78642.995027729135</v>
      </c>
      <c r="AZ346" s="5">
        <f t="shared" si="116"/>
        <v>4195.2870513166654</v>
      </c>
      <c r="BA346" s="5">
        <f t="shared" si="86"/>
        <v>3703.7683323933584</v>
      </c>
      <c r="BB346" s="35">
        <f t="shared" si="87"/>
        <v>0.56515167019070334</v>
      </c>
      <c r="BC346" s="5">
        <f t="shared" si="88"/>
        <v>491.51871892330706</v>
      </c>
      <c r="BD346" s="35">
        <f t="shared" si="89"/>
        <v>7.4999999999999997E-2</v>
      </c>
      <c r="BE346" s="5">
        <f t="shared" si="117"/>
        <v>525060.77330466441</v>
      </c>
      <c r="BF346" s="5">
        <f t="shared" si="118"/>
        <v>905532.11119431874</v>
      </c>
      <c r="BG346" s="5">
        <f t="shared" si="90"/>
        <v>74939.226695335776</v>
      </c>
      <c r="BH346" s="5">
        <f t="shared" si="91"/>
        <v>1430592.8844989832</v>
      </c>
      <c r="BI346" s="150"/>
      <c r="BJ346" s="2">
        <f t="shared" si="131"/>
        <v>341</v>
      </c>
      <c r="BK346" s="118"/>
      <c r="BL346" s="5">
        <f t="shared" si="119"/>
        <v>76890.401535889818</v>
      </c>
      <c r="BM346" s="5">
        <f t="shared" si="120"/>
        <v>4093.0576803371496</v>
      </c>
      <c r="BN346" s="5">
        <f t="shared" si="92"/>
        <v>3628.5115043911487</v>
      </c>
      <c r="BO346" s="35">
        <f t="shared" si="93"/>
        <v>0.56628834266614925</v>
      </c>
      <c r="BP346" s="5">
        <f t="shared" si="94"/>
        <v>464.54617594600097</v>
      </c>
      <c r="BQ346" s="35">
        <f t="shared" si="95"/>
        <v>7.2499999999999995E-2</v>
      </c>
      <c r="BR346" s="5">
        <f t="shared" si="121"/>
        <v>526738.10996850149</v>
      </c>
      <c r="BS346" s="5">
        <f t="shared" si="122"/>
        <v>868994.55902646668</v>
      </c>
      <c r="BT346" s="5">
        <f t="shared" si="96"/>
        <v>73261.890031498668</v>
      </c>
      <c r="BU346" s="5">
        <f t="shared" si="97"/>
        <v>1395732.6689949683</v>
      </c>
      <c r="BV346" s="150"/>
      <c r="BW346" s="2">
        <f t="shared" si="132"/>
        <v>341</v>
      </c>
      <c r="BX346" s="118"/>
      <c r="BY346" s="5">
        <f t="shared" si="123"/>
        <v>75148.683738818072</v>
      </c>
      <c r="BZ346" s="5">
        <f t="shared" si="124"/>
        <v>3991.8149710750954</v>
      </c>
      <c r="CA346" s="5">
        <f t="shared" si="98"/>
        <v>3553.4476492653234</v>
      </c>
      <c r="CB346" s="35">
        <f t="shared" si="99"/>
        <v>0.56742672884844514</v>
      </c>
      <c r="CC346" s="5">
        <f t="shared" si="100"/>
        <v>438.36732180977208</v>
      </c>
      <c r="CD346" s="35">
        <f t="shared" si="101"/>
        <v>7.0000000000000007E-2</v>
      </c>
      <c r="CE346" s="5">
        <f t="shared" si="125"/>
        <v>528404.7639104469</v>
      </c>
      <c r="CF346" s="5">
        <f t="shared" si="126"/>
        <v>832804.14122616069</v>
      </c>
      <c r="CG346" s="5">
        <f t="shared" si="102"/>
        <v>71595.236089552753</v>
      </c>
      <c r="CH346" s="5">
        <f t="shared" si="103"/>
        <v>1361208.9051366076</v>
      </c>
    </row>
    <row r="347" spans="9:86" ht="14.25" customHeight="1">
      <c r="I347" s="150"/>
      <c r="J347" s="2">
        <f t="shared" si="127"/>
        <v>342</v>
      </c>
      <c r="K347" s="118"/>
      <c r="L347" s="5">
        <f t="shared" si="104"/>
        <v>80029.31846687611</v>
      </c>
      <c r="M347" s="5">
        <f t="shared" si="67"/>
        <v>4507.5996243055524</v>
      </c>
      <c r="N347" s="5">
        <f t="shared" si="68"/>
        <v>3957.3980598457792</v>
      </c>
      <c r="O347" s="35">
        <f t="shared" si="69"/>
        <v>0.59339224209193797</v>
      </c>
      <c r="P347" s="5">
        <f t="shared" si="70"/>
        <v>550.20156445977329</v>
      </c>
      <c r="Q347" s="35">
        <f t="shared" si="71"/>
        <v>8.2500000000000018E-2</v>
      </c>
      <c r="R347" s="5">
        <f t="shared" si="105"/>
        <v>523928.07959296904</v>
      </c>
      <c r="S347" s="5">
        <f t="shared" si="106"/>
        <v>1017670.9919195308</v>
      </c>
      <c r="T347" s="5">
        <f t="shared" si="72"/>
        <v>76071.920407030324</v>
      </c>
      <c r="U347" s="5">
        <f t="shared" si="73"/>
        <v>1541599.0715124998</v>
      </c>
      <c r="V347" s="150"/>
      <c r="W347" s="2">
        <f t="shared" si="128"/>
        <v>342</v>
      </c>
      <c r="X347" s="118"/>
      <c r="Y347" s="5">
        <f t="shared" si="107"/>
        <v>78323.535301587865</v>
      </c>
      <c r="Z347" s="5">
        <f t="shared" si="108"/>
        <v>4402.5874432762648</v>
      </c>
      <c r="AA347" s="5">
        <f t="shared" si="74"/>
        <v>3880.430541265679</v>
      </c>
      <c r="AB347" s="35">
        <f t="shared" si="75"/>
        <v>0.59452329770211643</v>
      </c>
      <c r="AC347" s="5">
        <f t="shared" si="76"/>
        <v>522.15690201058578</v>
      </c>
      <c r="AD347" s="35">
        <f t="shared" si="77"/>
        <v>0.08</v>
      </c>
      <c r="AE347" s="5">
        <f t="shared" si="109"/>
        <v>525556.89523967751</v>
      </c>
      <c r="AF347" s="5">
        <f t="shared" si="110"/>
        <v>980128.01036080602</v>
      </c>
      <c r="AG347" s="5">
        <f t="shared" si="78"/>
        <v>74443.104760322181</v>
      </c>
      <c r="AH347" s="5">
        <f t="shared" si="79"/>
        <v>1505684.9056004835</v>
      </c>
      <c r="AI347" s="150"/>
      <c r="AJ347" s="2">
        <f t="shared" si="129"/>
        <v>342</v>
      </c>
      <c r="AK347" s="118"/>
      <c r="AL347" s="5">
        <f t="shared" si="111"/>
        <v>76626.641191942108</v>
      </c>
      <c r="AM347" s="5">
        <f t="shared" si="112"/>
        <v>4298.4734733542682</v>
      </c>
      <c r="AN347" s="5">
        <f t="shared" si="80"/>
        <v>3803.5930823229755</v>
      </c>
      <c r="AO347" s="35">
        <f t="shared" si="81"/>
        <v>0.59565597914626378</v>
      </c>
      <c r="AP347" s="5">
        <f t="shared" si="82"/>
        <v>494.88039103129279</v>
      </c>
      <c r="AQ347" s="35">
        <f t="shared" si="83"/>
        <v>7.7499999999999999E-2</v>
      </c>
      <c r="AR347" s="5">
        <f t="shared" si="113"/>
        <v>527176.95189038105</v>
      </c>
      <c r="AS347" s="5">
        <f t="shared" si="114"/>
        <v>942900.97599677905</v>
      </c>
      <c r="AT347" s="5">
        <f t="shared" si="84"/>
        <v>72823.048109619136</v>
      </c>
      <c r="AU347" s="5">
        <f t="shared" si="85"/>
        <v>1470077.9278871601</v>
      </c>
      <c r="AV347" s="150"/>
      <c r="AW347" s="2">
        <f t="shared" si="130"/>
        <v>342</v>
      </c>
      <c r="AX347" s="118"/>
      <c r="AY347" s="5">
        <f t="shared" si="115"/>
        <v>74939.226695335776</v>
      </c>
      <c r="AZ347" s="5">
        <f t="shared" si="116"/>
        <v>4195.2870513166654</v>
      </c>
      <c r="BA347" s="5">
        <f t="shared" si="86"/>
        <v>3726.916884470817</v>
      </c>
      <c r="BB347" s="35">
        <f t="shared" si="87"/>
        <v>0.59679028708783521</v>
      </c>
      <c r="BC347" s="5">
        <f t="shared" si="88"/>
        <v>468.37016684584859</v>
      </c>
      <c r="BD347" s="35">
        <f t="shared" si="89"/>
        <v>7.4999999999999997E-2</v>
      </c>
      <c r="BE347" s="5">
        <f t="shared" si="117"/>
        <v>528787.69018913526</v>
      </c>
      <c r="BF347" s="5">
        <f t="shared" si="118"/>
        <v>906000.4813611646</v>
      </c>
      <c r="BG347" s="5">
        <f t="shared" si="90"/>
        <v>71212.309810864957</v>
      </c>
      <c r="BH347" s="5">
        <f t="shared" si="91"/>
        <v>1434788.1715503</v>
      </c>
      <c r="BI347" s="150"/>
      <c r="BJ347" s="2">
        <f t="shared" si="131"/>
        <v>342</v>
      </c>
      <c r="BK347" s="118"/>
      <c r="BL347" s="5">
        <f t="shared" si="119"/>
        <v>73261.890031498668</v>
      </c>
      <c r="BM347" s="5">
        <f t="shared" si="120"/>
        <v>4093.0576803371496</v>
      </c>
      <c r="BN347" s="5">
        <f t="shared" si="92"/>
        <v>3650.4337613968451</v>
      </c>
      <c r="BO347" s="35">
        <f t="shared" si="93"/>
        <v>0.59792622218629987</v>
      </c>
      <c r="BP347" s="5">
        <f t="shared" si="94"/>
        <v>442.62391894030446</v>
      </c>
      <c r="BQ347" s="35">
        <f t="shared" si="95"/>
        <v>7.2499999999999995E-2</v>
      </c>
      <c r="BR347" s="5">
        <f t="shared" si="121"/>
        <v>530388.54372989829</v>
      </c>
      <c r="BS347" s="5">
        <f t="shared" si="122"/>
        <v>869437.182945407</v>
      </c>
      <c r="BT347" s="5">
        <f t="shared" si="96"/>
        <v>69611.456270101829</v>
      </c>
      <c r="BU347" s="5">
        <f t="shared" si="97"/>
        <v>1399825.7266753053</v>
      </c>
      <c r="BV347" s="150"/>
      <c r="BW347" s="2">
        <f t="shared" si="132"/>
        <v>342</v>
      </c>
      <c r="BX347" s="118"/>
      <c r="BY347" s="5">
        <f t="shared" si="123"/>
        <v>71595.236089552753</v>
      </c>
      <c r="BZ347" s="5">
        <f t="shared" si="124"/>
        <v>3991.8149710750954</v>
      </c>
      <c r="CA347" s="5">
        <f t="shared" si="98"/>
        <v>3574.1760938860375</v>
      </c>
      <c r="CB347" s="35">
        <f t="shared" si="99"/>
        <v>0.59906378509576586</v>
      </c>
      <c r="CC347" s="5">
        <f t="shared" si="100"/>
        <v>417.63887718905772</v>
      </c>
      <c r="CD347" s="35">
        <f t="shared" si="101"/>
        <v>7.0000000000000007E-2</v>
      </c>
      <c r="CE347" s="5">
        <f t="shared" si="125"/>
        <v>531978.94000433292</v>
      </c>
      <c r="CF347" s="5">
        <f t="shared" si="126"/>
        <v>833221.78010334971</v>
      </c>
      <c r="CG347" s="5">
        <f t="shared" si="102"/>
        <v>68021.059995666714</v>
      </c>
      <c r="CH347" s="5">
        <f t="shared" si="103"/>
        <v>1365200.7201076825</v>
      </c>
    </row>
    <row r="348" spans="9:86" ht="14.25" customHeight="1">
      <c r="I348" s="150"/>
      <c r="J348" s="2">
        <f t="shared" si="127"/>
        <v>343</v>
      </c>
      <c r="K348" s="118"/>
      <c r="L348" s="5">
        <f t="shared" si="104"/>
        <v>76071.920407030324</v>
      </c>
      <c r="M348" s="5">
        <f t="shared" si="67"/>
        <v>4507.5996243055524</v>
      </c>
      <c r="N348" s="5">
        <f t="shared" si="68"/>
        <v>3984.605171507219</v>
      </c>
      <c r="O348" s="35">
        <f t="shared" si="69"/>
        <v>0.62855337162840574</v>
      </c>
      <c r="P348" s="5">
        <f t="shared" si="70"/>
        <v>522.99445279833344</v>
      </c>
      <c r="Q348" s="35">
        <f t="shared" si="71"/>
        <v>8.249999999999999E-2</v>
      </c>
      <c r="R348" s="5">
        <f t="shared" si="105"/>
        <v>527912.68476447626</v>
      </c>
      <c r="S348" s="5">
        <f t="shared" si="106"/>
        <v>1018193.9863723292</v>
      </c>
      <c r="T348" s="5">
        <f t="shared" si="72"/>
        <v>72087.3152355231</v>
      </c>
      <c r="U348" s="5">
        <f t="shared" si="73"/>
        <v>1546106.6711368053</v>
      </c>
      <c r="V348" s="150"/>
      <c r="W348" s="2">
        <f t="shared" si="128"/>
        <v>343</v>
      </c>
      <c r="X348" s="118"/>
      <c r="Y348" s="5">
        <f t="shared" si="107"/>
        <v>74443.104760322181</v>
      </c>
      <c r="Z348" s="5">
        <f t="shared" si="108"/>
        <v>4402.5874432762648</v>
      </c>
      <c r="AA348" s="5">
        <f t="shared" si="74"/>
        <v>3906.3000782074505</v>
      </c>
      <c r="AB348" s="35">
        <f t="shared" si="75"/>
        <v>0.62968358304520744</v>
      </c>
      <c r="AC348" s="5">
        <f t="shared" si="76"/>
        <v>496.28736506881455</v>
      </c>
      <c r="AD348" s="35">
        <f t="shared" si="77"/>
        <v>0.08</v>
      </c>
      <c r="AE348" s="5">
        <f t="shared" si="109"/>
        <v>529463.19531788491</v>
      </c>
      <c r="AF348" s="5">
        <f t="shared" si="110"/>
        <v>980624.29772587481</v>
      </c>
      <c r="AG348" s="5">
        <f t="shared" si="78"/>
        <v>70536.804682114729</v>
      </c>
      <c r="AH348" s="5">
        <f t="shared" si="79"/>
        <v>1510087.4930437598</v>
      </c>
      <c r="AI348" s="150"/>
      <c r="AJ348" s="2">
        <f t="shared" si="129"/>
        <v>343</v>
      </c>
      <c r="AK348" s="118"/>
      <c r="AL348" s="5">
        <f t="shared" si="111"/>
        <v>72823.048109619136</v>
      </c>
      <c r="AM348" s="5">
        <f t="shared" si="112"/>
        <v>4298.4734733542682</v>
      </c>
      <c r="AN348" s="5">
        <f t="shared" si="80"/>
        <v>3828.1579543129778</v>
      </c>
      <c r="AO348" s="35">
        <f t="shared" si="81"/>
        <v>0.63081533448869509</v>
      </c>
      <c r="AP348" s="5">
        <f t="shared" si="82"/>
        <v>470.31551904129026</v>
      </c>
      <c r="AQ348" s="35">
        <f t="shared" si="83"/>
        <v>7.7499999999999999E-2</v>
      </c>
      <c r="AR348" s="5">
        <f t="shared" si="113"/>
        <v>531005.10984469403</v>
      </c>
      <c r="AS348" s="5">
        <f t="shared" si="114"/>
        <v>943371.29151582031</v>
      </c>
      <c r="AT348" s="5">
        <f t="shared" si="84"/>
        <v>68994.890155306159</v>
      </c>
      <c r="AU348" s="5">
        <f t="shared" si="85"/>
        <v>1474376.4013605143</v>
      </c>
      <c r="AV348" s="150"/>
      <c r="AW348" s="2">
        <f t="shared" si="130"/>
        <v>343</v>
      </c>
      <c r="AX348" s="118"/>
      <c r="AY348" s="5">
        <f t="shared" si="115"/>
        <v>71212.309810864957</v>
      </c>
      <c r="AZ348" s="5">
        <f t="shared" si="116"/>
        <v>4195.2870513166654</v>
      </c>
      <c r="BA348" s="5">
        <f t="shared" si="86"/>
        <v>3750.2101149987593</v>
      </c>
      <c r="BB348" s="35">
        <f t="shared" si="87"/>
        <v>0.63194862657184891</v>
      </c>
      <c r="BC348" s="5">
        <f t="shared" si="88"/>
        <v>445.07693631790596</v>
      </c>
      <c r="BD348" s="35">
        <f t="shared" si="89"/>
        <v>7.4999999999999997E-2</v>
      </c>
      <c r="BE348" s="5">
        <f t="shared" si="117"/>
        <v>532537.900304134</v>
      </c>
      <c r="BF348" s="5">
        <f t="shared" si="118"/>
        <v>906445.55829748255</v>
      </c>
      <c r="BG348" s="5">
        <f t="shared" si="90"/>
        <v>67462.0996958662</v>
      </c>
      <c r="BH348" s="5">
        <f t="shared" si="91"/>
        <v>1438983.4586016166</v>
      </c>
      <c r="BI348" s="150"/>
      <c r="BJ348" s="2">
        <f t="shared" si="131"/>
        <v>343</v>
      </c>
      <c r="BK348" s="118"/>
      <c r="BL348" s="5">
        <f t="shared" si="119"/>
        <v>69611.456270101829</v>
      </c>
      <c r="BM348" s="5">
        <f t="shared" si="120"/>
        <v>4093.0576803371496</v>
      </c>
      <c r="BN348" s="5">
        <f t="shared" si="92"/>
        <v>3672.488465371951</v>
      </c>
      <c r="BO348" s="35">
        <f t="shared" si="93"/>
        <v>0.63308345990445036</v>
      </c>
      <c r="BP348" s="5">
        <f t="shared" si="94"/>
        <v>420.56921496519857</v>
      </c>
      <c r="BQ348" s="35">
        <f t="shared" si="95"/>
        <v>7.2499999999999995E-2</v>
      </c>
      <c r="BR348" s="5">
        <f t="shared" si="121"/>
        <v>534061.03219527029</v>
      </c>
      <c r="BS348" s="5">
        <f t="shared" si="122"/>
        <v>869857.75216037221</v>
      </c>
      <c r="BT348" s="5">
        <f t="shared" si="96"/>
        <v>65938.96780472988</v>
      </c>
      <c r="BU348" s="5">
        <f t="shared" si="97"/>
        <v>1403918.7843556425</v>
      </c>
      <c r="BV348" s="150"/>
      <c r="BW348" s="2">
        <f t="shared" si="132"/>
        <v>343</v>
      </c>
      <c r="BX348" s="118"/>
      <c r="BY348" s="5">
        <f t="shared" si="123"/>
        <v>68021.059995666714</v>
      </c>
      <c r="BZ348" s="5">
        <f t="shared" si="124"/>
        <v>3991.8149710750954</v>
      </c>
      <c r="CA348" s="5">
        <f t="shared" si="98"/>
        <v>3595.0254544337063</v>
      </c>
      <c r="CB348" s="35">
        <f t="shared" si="99"/>
        <v>0.63421983509155444</v>
      </c>
      <c r="CC348" s="5">
        <f t="shared" si="100"/>
        <v>396.78951664138918</v>
      </c>
      <c r="CD348" s="35">
        <f t="shared" si="101"/>
        <v>7.0000000000000007E-2</v>
      </c>
      <c r="CE348" s="5">
        <f t="shared" si="125"/>
        <v>535573.96545876667</v>
      </c>
      <c r="CF348" s="5">
        <f t="shared" si="126"/>
        <v>833618.56961999112</v>
      </c>
      <c r="CG348" s="5">
        <f t="shared" si="102"/>
        <v>64426.034541233006</v>
      </c>
      <c r="CH348" s="5">
        <f t="shared" si="103"/>
        <v>1369192.5350787579</v>
      </c>
    </row>
    <row r="349" spans="9:86" ht="14.25" customHeight="1">
      <c r="I349" s="150"/>
      <c r="J349" s="2">
        <f t="shared" si="127"/>
        <v>344</v>
      </c>
      <c r="K349" s="118"/>
      <c r="L349" s="5">
        <f t="shared" si="104"/>
        <v>72087.3152355231</v>
      </c>
      <c r="M349" s="5">
        <f t="shared" si="67"/>
        <v>4507.5996243055524</v>
      </c>
      <c r="N349" s="5">
        <f t="shared" si="68"/>
        <v>4011.9993320613312</v>
      </c>
      <c r="O349" s="35">
        <f t="shared" si="69"/>
        <v>0.66785663784870208</v>
      </c>
      <c r="P349" s="5">
        <f t="shared" si="70"/>
        <v>495.60029224422129</v>
      </c>
      <c r="Q349" s="35">
        <f t="shared" si="71"/>
        <v>8.2500000000000004E-2</v>
      </c>
      <c r="R349" s="5">
        <f t="shared" si="105"/>
        <v>531924.68409653765</v>
      </c>
      <c r="S349" s="5">
        <f t="shared" si="106"/>
        <v>1018689.5866645734</v>
      </c>
      <c r="T349" s="5">
        <f t="shared" si="72"/>
        <v>68075.315903461771</v>
      </c>
      <c r="U349" s="5">
        <f t="shared" si="73"/>
        <v>1550614.2707611111</v>
      </c>
      <c r="V349" s="150"/>
      <c r="W349" s="2">
        <f t="shared" si="128"/>
        <v>344</v>
      </c>
      <c r="X349" s="118"/>
      <c r="Y349" s="5">
        <f t="shared" si="107"/>
        <v>70536.804682114729</v>
      </c>
      <c r="Z349" s="5">
        <f t="shared" si="108"/>
        <v>4402.5874432762648</v>
      </c>
      <c r="AA349" s="5">
        <f t="shared" si="74"/>
        <v>3932.3420787288333</v>
      </c>
      <c r="AB349" s="35">
        <f t="shared" si="75"/>
        <v>0.66898557650019252</v>
      </c>
      <c r="AC349" s="5">
        <f t="shared" si="76"/>
        <v>470.24536454743156</v>
      </c>
      <c r="AD349" s="35">
        <f t="shared" si="77"/>
        <v>0.08</v>
      </c>
      <c r="AE349" s="5">
        <f t="shared" si="109"/>
        <v>533395.53739661374</v>
      </c>
      <c r="AF349" s="5">
        <f t="shared" si="110"/>
        <v>981094.54309042229</v>
      </c>
      <c r="AG349" s="5">
        <f t="shared" si="78"/>
        <v>66604.462603385895</v>
      </c>
      <c r="AH349" s="5">
        <f t="shared" si="79"/>
        <v>1514490.0804870361</v>
      </c>
      <c r="AI349" s="150"/>
      <c r="AJ349" s="2">
        <f t="shared" si="129"/>
        <v>344</v>
      </c>
      <c r="AK349" s="118"/>
      <c r="AL349" s="5">
        <f t="shared" si="111"/>
        <v>68994.890155306159</v>
      </c>
      <c r="AM349" s="5">
        <f t="shared" si="112"/>
        <v>4298.4734733542682</v>
      </c>
      <c r="AN349" s="5">
        <f t="shared" si="80"/>
        <v>3852.8814744345827</v>
      </c>
      <c r="AO349" s="35">
        <f t="shared" si="81"/>
        <v>0.67011596930065187</v>
      </c>
      <c r="AP349" s="5">
        <f t="shared" si="82"/>
        <v>445.59199891968558</v>
      </c>
      <c r="AQ349" s="35">
        <f t="shared" si="83"/>
        <v>7.7499999999999999E-2</v>
      </c>
      <c r="AR349" s="5">
        <f t="shared" si="113"/>
        <v>534857.99131912866</v>
      </c>
      <c r="AS349" s="5">
        <f t="shared" si="114"/>
        <v>943816.88351474004</v>
      </c>
      <c r="AT349" s="5">
        <f t="shared" si="84"/>
        <v>65142.008680871579</v>
      </c>
      <c r="AU349" s="5">
        <f t="shared" si="85"/>
        <v>1478674.8748338688</v>
      </c>
      <c r="AV349" s="150"/>
      <c r="AW349" s="2">
        <f t="shared" si="130"/>
        <v>344</v>
      </c>
      <c r="AX349" s="118"/>
      <c r="AY349" s="5">
        <f t="shared" si="115"/>
        <v>67462.0996958662</v>
      </c>
      <c r="AZ349" s="5">
        <f t="shared" si="116"/>
        <v>4195.2870513166654</v>
      </c>
      <c r="BA349" s="5">
        <f t="shared" si="86"/>
        <v>3773.6489282175016</v>
      </c>
      <c r="BB349" s="35">
        <f t="shared" si="87"/>
        <v>0.67124781681505863</v>
      </c>
      <c r="BC349" s="5">
        <f t="shared" si="88"/>
        <v>421.63812309916369</v>
      </c>
      <c r="BD349" s="35">
        <f t="shared" si="89"/>
        <v>7.4999999999999997E-2</v>
      </c>
      <c r="BE349" s="5">
        <f t="shared" si="117"/>
        <v>536311.54923235148</v>
      </c>
      <c r="BF349" s="5">
        <f t="shared" si="118"/>
        <v>906867.19642058166</v>
      </c>
      <c r="BG349" s="5">
        <f t="shared" si="90"/>
        <v>63688.450767648697</v>
      </c>
      <c r="BH349" s="5">
        <f t="shared" si="91"/>
        <v>1443178.7456529331</v>
      </c>
      <c r="BI349" s="150"/>
      <c r="BJ349" s="2">
        <f t="shared" si="131"/>
        <v>344</v>
      </c>
      <c r="BK349" s="118"/>
      <c r="BL349" s="5">
        <f t="shared" si="119"/>
        <v>65938.96780472988</v>
      </c>
      <c r="BM349" s="5">
        <f t="shared" si="120"/>
        <v>4093.0576803371496</v>
      </c>
      <c r="BN349" s="5">
        <f t="shared" si="92"/>
        <v>3694.6764165169066</v>
      </c>
      <c r="BO349" s="35">
        <f t="shared" si="93"/>
        <v>0.67238111960591829</v>
      </c>
      <c r="BP349" s="5">
        <f t="shared" si="94"/>
        <v>398.38126382024302</v>
      </c>
      <c r="BQ349" s="35">
        <f t="shared" si="95"/>
        <v>7.2499999999999995E-2</v>
      </c>
      <c r="BR349" s="5">
        <f t="shared" si="121"/>
        <v>537755.70861178718</v>
      </c>
      <c r="BS349" s="5">
        <f t="shared" si="122"/>
        <v>870256.13342419243</v>
      </c>
      <c r="BT349" s="5">
        <f t="shared" si="96"/>
        <v>62244.291388212972</v>
      </c>
      <c r="BU349" s="5">
        <f t="shared" si="97"/>
        <v>1408011.8420359795</v>
      </c>
      <c r="BV349" s="150"/>
      <c r="BW349" s="2">
        <f t="shared" si="132"/>
        <v>344</v>
      </c>
      <c r="BX349" s="118"/>
      <c r="BY349" s="5">
        <f t="shared" si="123"/>
        <v>64426.034541233006</v>
      </c>
      <c r="BZ349" s="5">
        <f t="shared" si="124"/>
        <v>3991.8149710750954</v>
      </c>
      <c r="CA349" s="5">
        <f t="shared" si="98"/>
        <v>3615.996436251236</v>
      </c>
      <c r="CB349" s="35">
        <f t="shared" si="99"/>
        <v>0.67351587823155168</v>
      </c>
      <c r="CC349" s="5">
        <f t="shared" si="100"/>
        <v>375.81853482385924</v>
      </c>
      <c r="CD349" s="35">
        <f t="shared" si="101"/>
        <v>7.0000000000000007E-2</v>
      </c>
      <c r="CE349" s="5">
        <f t="shared" si="125"/>
        <v>539189.96189501788</v>
      </c>
      <c r="CF349" s="5">
        <f t="shared" si="126"/>
        <v>833994.38815481495</v>
      </c>
      <c r="CG349" s="5">
        <f t="shared" si="102"/>
        <v>60810.038104981773</v>
      </c>
      <c r="CH349" s="5">
        <f t="shared" si="103"/>
        <v>1373184.3500498328</v>
      </c>
    </row>
    <row r="350" spans="9:86" ht="14.25" customHeight="1">
      <c r="I350" s="150"/>
      <c r="J350" s="2">
        <f t="shared" si="127"/>
        <v>345</v>
      </c>
      <c r="K350" s="118"/>
      <c r="L350" s="5">
        <f t="shared" si="104"/>
        <v>68075.315903461771</v>
      </c>
      <c r="M350" s="5">
        <f t="shared" si="67"/>
        <v>4507.5996243055524</v>
      </c>
      <c r="N350" s="5">
        <f t="shared" si="68"/>
        <v>4039.5818274692529</v>
      </c>
      <c r="O350" s="35">
        <f t="shared" si="69"/>
        <v>0.71207869234678023</v>
      </c>
      <c r="P350" s="5">
        <f t="shared" si="70"/>
        <v>468.01779683629968</v>
      </c>
      <c r="Q350" s="35">
        <f t="shared" si="71"/>
        <v>8.2500000000000004E-2</v>
      </c>
      <c r="R350" s="5">
        <f t="shared" si="105"/>
        <v>535964.26592400693</v>
      </c>
      <c r="S350" s="5">
        <f t="shared" si="106"/>
        <v>1019157.6044614097</v>
      </c>
      <c r="T350" s="5">
        <f t="shared" si="72"/>
        <v>64035.734075992521</v>
      </c>
      <c r="U350" s="5">
        <f t="shared" si="73"/>
        <v>1555121.8703854168</v>
      </c>
      <c r="V350" s="150"/>
      <c r="W350" s="2">
        <f t="shared" si="128"/>
        <v>345</v>
      </c>
      <c r="X350" s="118"/>
      <c r="Y350" s="5">
        <f t="shared" si="107"/>
        <v>66604.462603385895</v>
      </c>
      <c r="Z350" s="5">
        <f t="shared" si="108"/>
        <v>4402.5874432762648</v>
      </c>
      <c r="AA350" s="5">
        <f t="shared" si="74"/>
        <v>3958.5576925870255</v>
      </c>
      <c r="AB350" s="35">
        <f t="shared" si="75"/>
        <v>0.71320584919229524</v>
      </c>
      <c r="AC350" s="5">
        <f t="shared" si="76"/>
        <v>444.02975068923934</v>
      </c>
      <c r="AD350" s="35">
        <f t="shared" si="77"/>
        <v>0.08</v>
      </c>
      <c r="AE350" s="5">
        <f t="shared" si="109"/>
        <v>537354.09508920077</v>
      </c>
      <c r="AF350" s="5">
        <f t="shared" si="110"/>
        <v>981538.57284111157</v>
      </c>
      <c r="AG350" s="5">
        <f t="shared" si="78"/>
        <v>62645.904910798869</v>
      </c>
      <c r="AH350" s="5">
        <f t="shared" si="79"/>
        <v>1518892.6679303125</v>
      </c>
      <c r="AI350" s="150"/>
      <c r="AJ350" s="2">
        <f t="shared" si="129"/>
        <v>345</v>
      </c>
      <c r="AK350" s="118"/>
      <c r="AL350" s="5">
        <f t="shared" si="111"/>
        <v>65142.008680871579</v>
      </c>
      <c r="AM350" s="5">
        <f t="shared" si="112"/>
        <v>4298.4734733542682</v>
      </c>
      <c r="AN350" s="5">
        <f t="shared" si="80"/>
        <v>3877.7646672903061</v>
      </c>
      <c r="AO350" s="35">
        <f t="shared" si="81"/>
        <v>0.71433437423534296</v>
      </c>
      <c r="AP350" s="5">
        <f t="shared" si="82"/>
        <v>420.7088060639623</v>
      </c>
      <c r="AQ350" s="35">
        <f t="shared" si="83"/>
        <v>7.7499999999999999E-2</v>
      </c>
      <c r="AR350" s="5">
        <f t="shared" si="113"/>
        <v>538735.75598641892</v>
      </c>
      <c r="AS350" s="5">
        <f t="shared" si="114"/>
        <v>944237.59232080402</v>
      </c>
      <c r="AT350" s="5">
        <f t="shared" si="84"/>
        <v>61264.244013581272</v>
      </c>
      <c r="AU350" s="5">
        <f t="shared" si="85"/>
        <v>1482973.3483072231</v>
      </c>
      <c r="AV350" s="150"/>
      <c r="AW350" s="2">
        <f t="shared" si="130"/>
        <v>345</v>
      </c>
      <c r="AX350" s="118"/>
      <c r="AY350" s="5">
        <f t="shared" si="115"/>
        <v>63688.450767648697</v>
      </c>
      <c r="AZ350" s="5">
        <f t="shared" si="116"/>
        <v>4195.2870513166654</v>
      </c>
      <c r="BA350" s="5">
        <f t="shared" si="86"/>
        <v>3797.2342340188611</v>
      </c>
      <c r="BB350" s="35">
        <f t="shared" si="87"/>
        <v>0.71546426799523499</v>
      </c>
      <c r="BC350" s="5">
        <f t="shared" si="88"/>
        <v>398.05281729780432</v>
      </c>
      <c r="BD350" s="35">
        <f t="shared" si="89"/>
        <v>7.4999999999999997E-2</v>
      </c>
      <c r="BE350" s="5">
        <f t="shared" si="117"/>
        <v>540108.78346637031</v>
      </c>
      <c r="BF350" s="5">
        <f t="shared" si="118"/>
        <v>907265.24923787941</v>
      </c>
      <c r="BG350" s="5">
        <f t="shared" si="90"/>
        <v>59891.216533629835</v>
      </c>
      <c r="BH350" s="5">
        <f t="shared" si="91"/>
        <v>1447374.0327042497</v>
      </c>
      <c r="BI350" s="150"/>
      <c r="BJ350" s="2">
        <f t="shared" si="131"/>
        <v>345</v>
      </c>
      <c r="BK350" s="118"/>
      <c r="BL350" s="5">
        <f t="shared" si="119"/>
        <v>62244.291388212972</v>
      </c>
      <c r="BM350" s="5">
        <f t="shared" si="120"/>
        <v>4093.0576803371496</v>
      </c>
      <c r="BN350" s="5">
        <f t="shared" si="92"/>
        <v>3716.9984198666962</v>
      </c>
      <c r="BO350" s="35">
        <f t="shared" si="93"/>
        <v>0.71659553098947937</v>
      </c>
      <c r="BP350" s="5">
        <f t="shared" si="94"/>
        <v>376.05926047045335</v>
      </c>
      <c r="BQ350" s="35">
        <f t="shared" si="95"/>
        <v>7.2499999999999995E-2</v>
      </c>
      <c r="BR350" s="5">
        <f t="shared" si="121"/>
        <v>541472.70703165384</v>
      </c>
      <c r="BS350" s="5">
        <f t="shared" si="122"/>
        <v>870632.19268466288</v>
      </c>
      <c r="BT350" s="5">
        <f t="shared" si="96"/>
        <v>58527.292968346279</v>
      </c>
      <c r="BU350" s="5">
        <f t="shared" si="97"/>
        <v>1412104.8997163167</v>
      </c>
      <c r="BV350" s="150"/>
      <c r="BW350" s="2">
        <f t="shared" si="132"/>
        <v>345</v>
      </c>
      <c r="BX350" s="118"/>
      <c r="BY350" s="5">
        <f t="shared" si="123"/>
        <v>60810.038104981773</v>
      </c>
      <c r="BZ350" s="5">
        <f t="shared" si="124"/>
        <v>3991.8149710750954</v>
      </c>
      <c r="CA350" s="5">
        <f t="shared" si="98"/>
        <v>3637.0897487960351</v>
      </c>
      <c r="CB350" s="35">
        <f t="shared" si="99"/>
        <v>0.71772816373185044</v>
      </c>
      <c r="CC350" s="5">
        <f t="shared" si="100"/>
        <v>354.72522227906035</v>
      </c>
      <c r="CD350" s="35">
        <f t="shared" si="101"/>
        <v>7.0000000000000007E-2</v>
      </c>
      <c r="CE350" s="5">
        <f t="shared" si="125"/>
        <v>542827.05164381396</v>
      </c>
      <c r="CF350" s="5">
        <f t="shared" si="126"/>
        <v>834349.11337709404</v>
      </c>
      <c r="CG350" s="5">
        <f t="shared" si="102"/>
        <v>57172.948356185741</v>
      </c>
      <c r="CH350" s="5">
        <f t="shared" si="103"/>
        <v>1377176.165020908</v>
      </c>
    </row>
    <row r="351" spans="9:86" ht="14.25" customHeight="1">
      <c r="I351" s="150"/>
      <c r="J351" s="2">
        <f t="shared" si="127"/>
        <v>346</v>
      </c>
      <c r="K351" s="118"/>
      <c r="L351" s="5">
        <f t="shared" si="104"/>
        <v>64035.734075992521</v>
      </c>
      <c r="M351" s="5">
        <f t="shared" si="67"/>
        <v>4507.5996243055524</v>
      </c>
      <c r="N351" s="5">
        <f t="shared" si="68"/>
        <v>4067.3539525331039</v>
      </c>
      <c r="O351" s="35">
        <f t="shared" si="69"/>
        <v>0.76220329374963525</v>
      </c>
      <c r="P351" s="5">
        <f t="shared" si="70"/>
        <v>440.24567177244859</v>
      </c>
      <c r="Q351" s="35">
        <f t="shared" si="71"/>
        <v>8.2500000000000004E-2</v>
      </c>
      <c r="R351" s="5">
        <f t="shared" si="105"/>
        <v>540031.61987654003</v>
      </c>
      <c r="S351" s="5">
        <f t="shared" si="106"/>
        <v>1019597.8501331821</v>
      </c>
      <c r="T351" s="5">
        <f t="shared" si="72"/>
        <v>59968.380123459414</v>
      </c>
      <c r="U351" s="5">
        <f t="shared" si="73"/>
        <v>1559629.4700097223</v>
      </c>
      <c r="V351" s="150"/>
      <c r="W351" s="2">
        <f t="shared" si="128"/>
        <v>346</v>
      </c>
      <c r="X351" s="118"/>
      <c r="Y351" s="5">
        <f t="shared" si="107"/>
        <v>62645.904910798869</v>
      </c>
      <c r="Z351" s="5">
        <f t="shared" si="108"/>
        <v>4402.5874432762648</v>
      </c>
      <c r="AA351" s="5">
        <f t="shared" si="74"/>
        <v>3984.9480772042725</v>
      </c>
      <c r="AB351" s="35">
        <f t="shared" si="75"/>
        <v>0.76332805782821711</v>
      </c>
      <c r="AC351" s="5">
        <f t="shared" si="76"/>
        <v>417.63936607199247</v>
      </c>
      <c r="AD351" s="35">
        <f t="shared" si="77"/>
        <v>0.08</v>
      </c>
      <c r="AE351" s="5">
        <f t="shared" si="109"/>
        <v>541339.04316640506</v>
      </c>
      <c r="AF351" s="5">
        <f t="shared" si="110"/>
        <v>981956.21220718359</v>
      </c>
      <c r="AG351" s="5">
        <f t="shared" si="78"/>
        <v>58660.956833594595</v>
      </c>
      <c r="AH351" s="5">
        <f t="shared" si="79"/>
        <v>1523295.2553735888</v>
      </c>
      <c r="AI351" s="150"/>
      <c r="AJ351" s="2">
        <f t="shared" si="129"/>
        <v>346</v>
      </c>
      <c r="AK351" s="118"/>
      <c r="AL351" s="5">
        <f t="shared" si="111"/>
        <v>61264.244013581272</v>
      </c>
      <c r="AM351" s="5">
        <f t="shared" si="112"/>
        <v>4298.4734733542682</v>
      </c>
      <c r="AN351" s="5">
        <f t="shared" si="80"/>
        <v>3902.8085640998893</v>
      </c>
      <c r="AO351" s="35">
        <f t="shared" si="81"/>
        <v>0.76445410407441594</v>
      </c>
      <c r="AP351" s="5">
        <f t="shared" si="82"/>
        <v>395.66490925437904</v>
      </c>
      <c r="AQ351" s="35">
        <f t="shared" si="83"/>
        <v>7.7499999999999999E-2</v>
      </c>
      <c r="AR351" s="5">
        <f t="shared" si="113"/>
        <v>542638.56455051876</v>
      </c>
      <c r="AS351" s="5">
        <f t="shared" si="114"/>
        <v>944633.25723005843</v>
      </c>
      <c r="AT351" s="5">
        <f t="shared" si="84"/>
        <v>57361.435449481382</v>
      </c>
      <c r="AU351" s="5">
        <f t="shared" si="85"/>
        <v>1487271.8217805773</v>
      </c>
      <c r="AV351" s="150"/>
      <c r="AW351" s="2">
        <f t="shared" si="130"/>
        <v>346</v>
      </c>
      <c r="AX351" s="118"/>
      <c r="AY351" s="5">
        <f t="shared" si="115"/>
        <v>59891.216533629835</v>
      </c>
      <c r="AZ351" s="5">
        <f t="shared" si="116"/>
        <v>4195.2870513166654</v>
      </c>
      <c r="BA351" s="5">
        <f t="shared" si="86"/>
        <v>3820.9669479814788</v>
      </c>
      <c r="BB351" s="35">
        <f t="shared" si="87"/>
        <v>0.76558143296407022</v>
      </c>
      <c r="BC351" s="5">
        <f t="shared" si="88"/>
        <v>374.32010333518645</v>
      </c>
      <c r="BD351" s="35">
        <f t="shared" si="89"/>
        <v>7.4999999999999997E-2</v>
      </c>
      <c r="BE351" s="5">
        <f t="shared" si="117"/>
        <v>543929.75041435182</v>
      </c>
      <c r="BF351" s="5">
        <f t="shared" si="118"/>
        <v>907639.56934121461</v>
      </c>
      <c r="BG351" s="5">
        <f t="shared" si="90"/>
        <v>56070.249585648358</v>
      </c>
      <c r="BH351" s="5">
        <f t="shared" si="91"/>
        <v>1451569.3197555663</v>
      </c>
      <c r="BI351" s="150"/>
      <c r="BJ351" s="2">
        <f t="shared" si="131"/>
        <v>346</v>
      </c>
      <c r="BK351" s="118"/>
      <c r="BL351" s="5">
        <f t="shared" si="119"/>
        <v>58527.292968346279</v>
      </c>
      <c r="BM351" s="5">
        <f t="shared" si="120"/>
        <v>4093.0576803371496</v>
      </c>
      <c r="BN351" s="5">
        <f t="shared" si="92"/>
        <v>3739.4552853200576</v>
      </c>
      <c r="BO351" s="35">
        <f t="shared" si="93"/>
        <v>0.76671004497183759</v>
      </c>
      <c r="BP351" s="5">
        <f t="shared" si="94"/>
        <v>353.60239501709208</v>
      </c>
      <c r="BQ351" s="35">
        <f t="shared" si="95"/>
        <v>7.2499999999999995E-2</v>
      </c>
      <c r="BR351" s="5">
        <f t="shared" si="121"/>
        <v>545212.1623169739</v>
      </c>
      <c r="BS351" s="5">
        <f t="shared" si="122"/>
        <v>870985.79507967993</v>
      </c>
      <c r="BT351" s="5">
        <f t="shared" si="96"/>
        <v>54787.83768302622</v>
      </c>
      <c r="BU351" s="5">
        <f t="shared" si="97"/>
        <v>1416197.9573966539</v>
      </c>
      <c r="BV351" s="150"/>
      <c r="BW351" s="2">
        <f t="shared" si="132"/>
        <v>346</v>
      </c>
      <c r="BX351" s="118"/>
      <c r="BY351" s="5">
        <f t="shared" si="123"/>
        <v>57172.948356185741</v>
      </c>
      <c r="BZ351" s="5">
        <f t="shared" si="124"/>
        <v>3991.8149710750954</v>
      </c>
      <c r="CA351" s="5">
        <f t="shared" si="98"/>
        <v>3658.3061056640117</v>
      </c>
      <c r="CB351" s="35">
        <f t="shared" si="99"/>
        <v>0.76783994056899951</v>
      </c>
      <c r="CC351" s="5">
        <f t="shared" si="100"/>
        <v>333.50886541108349</v>
      </c>
      <c r="CD351" s="35">
        <f t="shared" si="101"/>
        <v>7.0000000000000007E-2</v>
      </c>
      <c r="CE351" s="5">
        <f t="shared" si="125"/>
        <v>546485.35774947796</v>
      </c>
      <c r="CF351" s="5">
        <f t="shared" si="126"/>
        <v>834682.62224250508</v>
      </c>
      <c r="CG351" s="5">
        <f t="shared" si="102"/>
        <v>53514.642250521727</v>
      </c>
      <c r="CH351" s="5">
        <f t="shared" si="103"/>
        <v>1381167.9799919832</v>
      </c>
    </row>
    <row r="352" spans="9:86" ht="14.25" customHeight="1">
      <c r="I352" s="150"/>
      <c r="J352" s="2">
        <f t="shared" si="127"/>
        <v>347</v>
      </c>
      <c r="K352" s="118"/>
      <c r="L352" s="5">
        <f t="shared" si="104"/>
        <v>59968.380123459414</v>
      </c>
      <c r="M352" s="5">
        <f t="shared" si="67"/>
        <v>4507.5996243055524</v>
      </c>
      <c r="N352" s="5">
        <f t="shared" si="68"/>
        <v>4095.3170109567691</v>
      </c>
      <c r="O352" s="35">
        <f t="shared" si="69"/>
        <v>0.81949527451478299</v>
      </c>
      <c r="P352" s="5">
        <f t="shared" si="70"/>
        <v>412.28261334878346</v>
      </c>
      <c r="Q352" s="35">
        <f t="shared" si="71"/>
        <v>8.2500000000000004E-2</v>
      </c>
      <c r="R352" s="5">
        <f t="shared" si="105"/>
        <v>544126.93688749685</v>
      </c>
      <c r="S352" s="5">
        <f t="shared" si="106"/>
        <v>1020010.1327465309</v>
      </c>
      <c r="T352" s="5">
        <f t="shared" si="72"/>
        <v>55873.063112502641</v>
      </c>
      <c r="U352" s="5">
        <f t="shared" si="73"/>
        <v>1564137.0696340278</v>
      </c>
      <c r="V352" s="150"/>
      <c r="W352" s="2">
        <f t="shared" si="128"/>
        <v>347</v>
      </c>
      <c r="X352" s="118"/>
      <c r="Y352" s="5">
        <f t="shared" si="107"/>
        <v>58660.956833594595</v>
      </c>
      <c r="Z352" s="5">
        <f t="shared" si="108"/>
        <v>4402.5874432762648</v>
      </c>
      <c r="AA352" s="5">
        <f t="shared" si="74"/>
        <v>4011.5143977189673</v>
      </c>
      <c r="AB352" s="35">
        <f t="shared" si="75"/>
        <v>0.8206169038323512</v>
      </c>
      <c r="AC352" s="5">
        <f t="shared" si="76"/>
        <v>391.07304555729735</v>
      </c>
      <c r="AD352" s="35">
        <f t="shared" si="77"/>
        <v>0.08</v>
      </c>
      <c r="AE352" s="5">
        <f t="shared" si="109"/>
        <v>545350.557564124</v>
      </c>
      <c r="AF352" s="5">
        <f t="shared" si="110"/>
        <v>982347.28525274084</v>
      </c>
      <c r="AG352" s="5">
        <f t="shared" si="78"/>
        <v>54649.44243587563</v>
      </c>
      <c r="AH352" s="5">
        <f t="shared" si="79"/>
        <v>1527697.8428168648</v>
      </c>
      <c r="AI352" s="150"/>
      <c r="AJ352" s="2">
        <f t="shared" si="129"/>
        <v>347</v>
      </c>
      <c r="AK352" s="118"/>
      <c r="AL352" s="5">
        <f t="shared" si="111"/>
        <v>57361.435449481382</v>
      </c>
      <c r="AM352" s="5">
        <f t="shared" si="112"/>
        <v>4298.4734733542682</v>
      </c>
      <c r="AN352" s="5">
        <f t="shared" si="80"/>
        <v>3928.0142027430343</v>
      </c>
      <c r="AO352" s="35">
        <f t="shared" si="81"/>
        <v>0.82173972920237626</v>
      </c>
      <c r="AP352" s="5">
        <f t="shared" si="82"/>
        <v>370.45927061123393</v>
      </c>
      <c r="AQ352" s="35">
        <f t="shared" si="83"/>
        <v>7.7499999999999999E-2</v>
      </c>
      <c r="AR352" s="5">
        <f t="shared" si="113"/>
        <v>546566.57875326183</v>
      </c>
      <c r="AS352" s="5">
        <f t="shared" si="114"/>
        <v>945003.71650066972</v>
      </c>
      <c r="AT352" s="5">
        <f t="shared" si="84"/>
        <v>53433.421246738348</v>
      </c>
      <c r="AU352" s="5">
        <f t="shared" si="85"/>
        <v>1491570.2952539315</v>
      </c>
      <c r="AV352" s="150"/>
      <c r="AW352" s="2">
        <f t="shared" si="130"/>
        <v>347</v>
      </c>
      <c r="AX352" s="118"/>
      <c r="AY352" s="5">
        <f t="shared" si="115"/>
        <v>56070.249585648358</v>
      </c>
      <c r="AZ352" s="5">
        <f t="shared" si="116"/>
        <v>4195.2870513166654</v>
      </c>
      <c r="BA352" s="5">
        <f t="shared" si="86"/>
        <v>3844.8479914063632</v>
      </c>
      <c r="BB352" s="35">
        <f t="shared" si="87"/>
        <v>0.82286375105927489</v>
      </c>
      <c r="BC352" s="5">
        <f t="shared" si="88"/>
        <v>350.43905991030221</v>
      </c>
      <c r="BD352" s="35">
        <f t="shared" si="89"/>
        <v>7.4999999999999997E-2</v>
      </c>
      <c r="BE352" s="5">
        <f t="shared" si="117"/>
        <v>547774.59840575815</v>
      </c>
      <c r="BF352" s="5">
        <f t="shared" si="118"/>
        <v>907990.00840112485</v>
      </c>
      <c r="BG352" s="5">
        <f t="shared" si="90"/>
        <v>52225.401594241994</v>
      </c>
      <c r="BH352" s="5">
        <f t="shared" si="91"/>
        <v>1455764.6068068831</v>
      </c>
      <c r="BI352" s="150"/>
      <c r="BJ352" s="2">
        <f t="shared" si="131"/>
        <v>347</v>
      </c>
      <c r="BK352" s="118"/>
      <c r="BL352" s="5">
        <f t="shared" si="119"/>
        <v>54787.83768302622</v>
      </c>
      <c r="BM352" s="5">
        <f t="shared" si="120"/>
        <v>4093.0576803371496</v>
      </c>
      <c r="BN352" s="5">
        <f t="shared" si="92"/>
        <v>3762.0478276688664</v>
      </c>
      <c r="BO352" s="35">
        <f t="shared" si="93"/>
        <v>0.82398896983686942</v>
      </c>
      <c r="BP352" s="5">
        <f t="shared" si="94"/>
        <v>331.00985266828343</v>
      </c>
      <c r="BQ352" s="35">
        <f t="shared" si="95"/>
        <v>7.2499999999999995E-2</v>
      </c>
      <c r="BR352" s="5">
        <f t="shared" si="121"/>
        <v>548974.21014464274</v>
      </c>
      <c r="BS352" s="5">
        <f t="shared" si="122"/>
        <v>871316.8049323482</v>
      </c>
      <c r="BT352" s="5">
        <f t="shared" si="96"/>
        <v>51025.789855357354</v>
      </c>
      <c r="BU352" s="5">
        <f t="shared" si="97"/>
        <v>1420291.0150769909</v>
      </c>
      <c r="BV352" s="150"/>
      <c r="BW352" s="2">
        <f t="shared" si="132"/>
        <v>347</v>
      </c>
      <c r="BX352" s="118"/>
      <c r="BY352" s="5">
        <f t="shared" si="123"/>
        <v>53514.642250521727</v>
      </c>
      <c r="BZ352" s="5">
        <f t="shared" si="124"/>
        <v>3991.8149710750954</v>
      </c>
      <c r="CA352" s="5">
        <f t="shared" si="98"/>
        <v>3679.6462246137185</v>
      </c>
      <c r="CB352" s="35">
        <f t="shared" si="99"/>
        <v>0.82511538596586875</v>
      </c>
      <c r="CC352" s="5">
        <f t="shared" si="100"/>
        <v>312.16874646137677</v>
      </c>
      <c r="CD352" s="35">
        <f t="shared" si="101"/>
        <v>7.0000000000000007E-2</v>
      </c>
      <c r="CE352" s="5">
        <f t="shared" si="125"/>
        <v>550165.00397409173</v>
      </c>
      <c r="CF352" s="5">
        <f t="shared" si="126"/>
        <v>834994.79098896647</v>
      </c>
      <c r="CG352" s="5">
        <f t="shared" si="102"/>
        <v>49834.996025908011</v>
      </c>
      <c r="CH352" s="5">
        <f t="shared" si="103"/>
        <v>1385159.7949630581</v>
      </c>
    </row>
    <row r="353" spans="9:86" ht="14.25" customHeight="1">
      <c r="I353" s="150"/>
      <c r="J353" s="2">
        <f t="shared" si="127"/>
        <v>348</v>
      </c>
      <c r="K353" s="118"/>
      <c r="L353" s="5">
        <f t="shared" si="104"/>
        <v>55873.063112502641</v>
      </c>
      <c r="M353" s="5">
        <f t="shared" si="67"/>
        <v>4507.5996243055524</v>
      </c>
      <c r="N353" s="5">
        <f t="shared" si="68"/>
        <v>4123.4723154070971</v>
      </c>
      <c r="O353" s="35">
        <f t="shared" si="69"/>
        <v>0.88560864624965796</v>
      </c>
      <c r="P353" s="5">
        <f t="shared" si="70"/>
        <v>384.12730889845568</v>
      </c>
      <c r="Q353" s="35">
        <f t="shared" si="71"/>
        <v>8.2500000000000004E-2</v>
      </c>
      <c r="R353" s="5">
        <f t="shared" si="105"/>
        <v>548250.40920290397</v>
      </c>
      <c r="S353" s="5">
        <f t="shared" si="106"/>
        <v>1020394.2600554294</v>
      </c>
      <c r="T353" s="5">
        <f t="shared" si="72"/>
        <v>51749.590797095545</v>
      </c>
      <c r="U353" s="5">
        <f t="shared" si="73"/>
        <v>1568644.6692583333</v>
      </c>
      <c r="V353" s="150"/>
      <c r="W353" s="2">
        <f t="shared" si="128"/>
        <v>348</v>
      </c>
      <c r="X353" s="118"/>
      <c r="Y353" s="5">
        <f t="shared" si="107"/>
        <v>54649.44243587563</v>
      </c>
      <c r="Z353" s="5">
        <f t="shared" si="108"/>
        <v>4402.5874432762648</v>
      </c>
      <c r="AA353" s="5">
        <f t="shared" si="74"/>
        <v>4038.2578270370941</v>
      </c>
      <c r="AB353" s="35">
        <f t="shared" si="75"/>
        <v>0.88672622746894247</v>
      </c>
      <c r="AC353" s="5">
        <f t="shared" si="76"/>
        <v>364.32961623917089</v>
      </c>
      <c r="AD353" s="35">
        <f t="shared" si="77"/>
        <v>0.08</v>
      </c>
      <c r="AE353" s="5">
        <f t="shared" si="109"/>
        <v>549388.81539116113</v>
      </c>
      <c r="AF353" s="5">
        <f t="shared" si="110"/>
        <v>982711.61486898002</v>
      </c>
      <c r="AG353" s="5">
        <f t="shared" si="78"/>
        <v>50611.184608838535</v>
      </c>
      <c r="AH353" s="5">
        <f t="shared" si="79"/>
        <v>1532100.4302601411</v>
      </c>
      <c r="AI353" s="150"/>
      <c r="AJ353" s="2">
        <f t="shared" si="129"/>
        <v>348</v>
      </c>
      <c r="AK353" s="118"/>
      <c r="AL353" s="5">
        <f t="shared" si="111"/>
        <v>53433.421246738348</v>
      </c>
      <c r="AM353" s="5">
        <f t="shared" si="112"/>
        <v>4298.4734733542682</v>
      </c>
      <c r="AN353" s="5">
        <f t="shared" si="80"/>
        <v>3953.3826278024162</v>
      </c>
      <c r="AO353" s="35">
        <f t="shared" si="81"/>
        <v>0.88784491853073755</v>
      </c>
      <c r="AP353" s="5">
        <f t="shared" si="82"/>
        <v>345.09084555185183</v>
      </c>
      <c r="AQ353" s="35">
        <f t="shared" si="83"/>
        <v>7.7499999999999999E-2</v>
      </c>
      <c r="AR353" s="5">
        <f t="shared" si="113"/>
        <v>550519.96138106426</v>
      </c>
      <c r="AS353" s="5">
        <f t="shared" si="114"/>
        <v>945348.80734622153</v>
      </c>
      <c r="AT353" s="5">
        <f t="shared" si="84"/>
        <v>49480.038618935934</v>
      </c>
      <c r="AU353" s="5">
        <f t="shared" si="85"/>
        <v>1495868.7687272858</v>
      </c>
      <c r="AV353" s="150"/>
      <c r="AW353" s="2">
        <f t="shared" si="130"/>
        <v>348</v>
      </c>
      <c r="AX353" s="118"/>
      <c r="AY353" s="5">
        <f t="shared" si="115"/>
        <v>52225.401594241994</v>
      </c>
      <c r="AZ353" s="5">
        <f t="shared" si="116"/>
        <v>4195.2870513166654</v>
      </c>
      <c r="BA353" s="5">
        <f t="shared" si="86"/>
        <v>3868.8782913526529</v>
      </c>
      <c r="BB353" s="35">
        <f t="shared" si="87"/>
        <v>0.88896471982994762</v>
      </c>
      <c r="BC353" s="5">
        <f t="shared" si="88"/>
        <v>326.40875996401246</v>
      </c>
      <c r="BD353" s="35">
        <f t="shared" si="89"/>
        <v>7.5000000000000011E-2</v>
      </c>
      <c r="BE353" s="5">
        <f t="shared" si="117"/>
        <v>551643.4766971108</v>
      </c>
      <c r="BF353" s="5">
        <f t="shared" si="118"/>
        <v>908316.4171610889</v>
      </c>
      <c r="BG353" s="5">
        <f t="shared" si="90"/>
        <v>48356.523302889342</v>
      </c>
      <c r="BH353" s="5">
        <f t="shared" si="91"/>
        <v>1459959.8938581997</v>
      </c>
      <c r="BI353" s="150"/>
      <c r="BJ353" s="2">
        <f t="shared" si="131"/>
        <v>348</v>
      </c>
      <c r="BK353" s="118"/>
      <c r="BL353" s="5">
        <f t="shared" si="119"/>
        <v>51025.789855357354</v>
      </c>
      <c r="BM353" s="5">
        <f t="shared" si="120"/>
        <v>4093.0576803371496</v>
      </c>
      <c r="BN353" s="5">
        <f t="shared" si="92"/>
        <v>3784.7768666276988</v>
      </c>
      <c r="BO353" s="35">
        <f t="shared" si="93"/>
        <v>0.89008563176144317</v>
      </c>
      <c r="BP353" s="5">
        <f t="shared" si="94"/>
        <v>308.28081370945068</v>
      </c>
      <c r="BQ353" s="35">
        <f t="shared" si="95"/>
        <v>7.2499999999999995E-2</v>
      </c>
      <c r="BR353" s="5">
        <f t="shared" si="121"/>
        <v>552758.98701127048</v>
      </c>
      <c r="BS353" s="5">
        <f t="shared" si="122"/>
        <v>871625.08574605768</v>
      </c>
      <c r="BT353" s="5">
        <f t="shared" si="96"/>
        <v>47241.012988729657</v>
      </c>
      <c r="BU353" s="5">
        <f t="shared" si="97"/>
        <v>1424384.0727573282</v>
      </c>
      <c r="BV353" s="150"/>
      <c r="BW353" s="2">
        <f t="shared" si="132"/>
        <v>348</v>
      </c>
      <c r="BX353" s="118"/>
      <c r="BY353" s="5">
        <f t="shared" si="123"/>
        <v>49834.996025908011</v>
      </c>
      <c r="BZ353" s="5">
        <f t="shared" si="124"/>
        <v>3991.8149710750954</v>
      </c>
      <c r="CA353" s="5">
        <f t="shared" si="98"/>
        <v>3701.1108275906317</v>
      </c>
      <c r="CB353" s="35">
        <f t="shared" si="99"/>
        <v>0.89120765471714225</v>
      </c>
      <c r="CC353" s="5">
        <f t="shared" si="100"/>
        <v>290.70414348446343</v>
      </c>
      <c r="CD353" s="35">
        <f t="shared" si="101"/>
        <v>7.0000000000000007E-2</v>
      </c>
      <c r="CE353" s="5">
        <f t="shared" si="125"/>
        <v>553866.11480168242</v>
      </c>
      <c r="CF353" s="5">
        <f t="shared" si="126"/>
        <v>835285.49513245095</v>
      </c>
      <c r="CG353" s="5">
        <f t="shared" si="102"/>
        <v>46133.885198317381</v>
      </c>
      <c r="CH353" s="5">
        <f t="shared" si="103"/>
        <v>1389151.6099341335</v>
      </c>
    </row>
    <row r="354" spans="9:86" ht="14.25" customHeight="1">
      <c r="I354" s="150"/>
      <c r="J354" s="2">
        <f t="shared" si="127"/>
        <v>349</v>
      </c>
      <c r="K354" s="118"/>
      <c r="L354" s="5">
        <f t="shared" si="104"/>
        <v>51749.590797095545</v>
      </c>
      <c r="M354" s="5">
        <f t="shared" si="67"/>
        <v>4507.5996243055524</v>
      </c>
      <c r="N354" s="5">
        <f t="shared" si="68"/>
        <v>4151.8211875755205</v>
      </c>
      <c r="O354" s="35">
        <f t="shared" si="69"/>
        <v>0.96274875769070833</v>
      </c>
      <c r="P354" s="5">
        <f t="shared" si="70"/>
        <v>355.7784367300319</v>
      </c>
      <c r="Q354" s="35">
        <f t="shared" si="71"/>
        <v>8.2500000000000018E-2</v>
      </c>
      <c r="R354" s="5">
        <f t="shared" si="105"/>
        <v>552402.23039047944</v>
      </c>
      <c r="S354" s="5">
        <f t="shared" si="106"/>
        <v>1020750.0384921595</v>
      </c>
      <c r="T354" s="5">
        <f t="shared" si="72"/>
        <v>47597.769609520023</v>
      </c>
      <c r="U354" s="5">
        <f t="shared" si="73"/>
        <v>1573152.2688826388</v>
      </c>
      <c r="V354" s="150"/>
      <c r="W354" s="2">
        <f t="shared" si="128"/>
        <v>349</v>
      </c>
      <c r="X354" s="118"/>
      <c r="Y354" s="5">
        <f t="shared" si="107"/>
        <v>50611.184608838535</v>
      </c>
      <c r="Z354" s="5">
        <f t="shared" si="108"/>
        <v>4402.5874432762648</v>
      </c>
      <c r="AA354" s="5">
        <f t="shared" si="74"/>
        <v>4065.1795458840079</v>
      </c>
      <c r="AB354" s="35">
        <f t="shared" si="75"/>
        <v>0.96386114902532771</v>
      </c>
      <c r="AC354" s="5">
        <f t="shared" si="76"/>
        <v>337.40789739225693</v>
      </c>
      <c r="AD354" s="35">
        <f t="shared" si="77"/>
        <v>0.08</v>
      </c>
      <c r="AE354" s="5">
        <f t="shared" si="109"/>
        <v>553453.99493704515</v>
      </c>
      <c r="AF354" s="5">
        <f t="shared" si="110"/>
        <v>983049.02276637231</v>
      </c>
      <c r="AG354" s="5">
        <f t="shared" si="78"/>
        <v>46546.005062954529</v>
      </c>
      <c r="AH354" s="5">
        <f t="shared" si="79"/>
        <v>1536503.0177034175</v>
      </c>
      <c r="AI354" s="150"/>
      <c r="AJ354" s="2">
        <f t="shared" si="129"/>
        <v>349</v>
      </c>
      <c r="AK354" s="118"/>
      <c r="AL354" s="5">
        <f t="shared" si="111"/>
        <v>49480.038618935934</v>
      </c>
      <c r="AM354" s="5">
        <f t="shared" si="112"/>
        <v>4298.4734733542682</v>
      </c>
      <c r="AN354" s="5">
        <f t="shared" si="80"/>
        <v>3978.9148906069736</v>
      </c>
      <c r="AO354" s="35">
        <f t="shared" si="81"/>
        <v>0.96497456388425262</v>
      </c>
      <c r="AP354" s="5">
        <f t="shared" si="82"/>
        <v>319.55858274729457</v>
      </c>
      <c r="AQ354" s="35">
        <f t="shared" si="83"/>
        <v>7.7499999999999999E-2</v>
      </c>
      <c r="AR354" s="5">
        <f t="shared" si="113"/>
        <v>554498.87627167127</v>
      </c>
      <c r="AS354" s="5">
        <f t="shared" si="114"/>
        <v>945668.36592896876</v>
      </c>
      <c r="AT354" s="5">
        <f t="shared" si="84"/>
        <v>45501.123728328959</v>
      </c>
      <c r="AU354" s="5">
        <f t="shared" si="85"/>
        <v>1500167.24220064</v>
      </c>
      <c r="AV354" s="150"/>
      <c r="AW354" s="2">
        <f t="shared" si="130"/>
        <v>349</v>
      </c>
      <c r="AX354" s="118"/>
      <c r="AY354" s="5">
        <f t="shared" si="115"/>
        <v>48356.523302889342</v>
      </c>
      <c r="AZ354" s="5">
        <f t="shared" si="116"/>
        <v>4195.2870513166654</v>
      </c>
      <c r="BA354" s="5">
        <f t="shared" si="86"/>
        <v>3893.0587806736071</v>
      </c>
      <c r="BB354" s="35">
        <f t="shared" si="87"/>
        <v>0.96608900262463493</v>
      </c>
      <c r="BC354" s="5">
        <f t="shared" si="88"/>
        <v>302.22827064305835</v>
      </c>
      <c r="BD354" s="35">
        <f t="shared" si="89"/>
        <v>7.4999999999999997E-2</v>
      </c>
      <c r="BE354" s="5">
        <f t="shared" si="117"/>
        <v>555536.53547778446</v>
      </c>
      <c r="BF354" s="5">
        <f t="shared" si="118"/>
        <v>908618.64543173194</v>
      </c>
      <c r="BG354" s="5">
        <f t="shared" si="90"/>
        <v>44463.464522215734</v>
      </c>
      <c r="BH354" s="5">
        <f t="shared" si="91"/>
        <v>1464155.1809095163</v>
      </c>
      <c r="BI354" s="150"/>
      <c r="BJ354" s="2">
        <f t="shared" si="131"/>
        <v>349</v>
      </c>
      <c r="BK354" s="118"/>
      <c r="BL354" s="5">
        <f t="shared" si="119"/>
        <v>47241.012988729657</v>
      </c>
      <c r="BM354" s="5">
        <f t="shared" si="120"/>
        <v>4093.0576803371496</v>
      </c>
      <c r="BN354" s="5">
        <f t="shared" si="92"/>
        <v>3807.6432268635745</v>
      </c>
      <c r="BO354" s="35">
        <f t="shared" si="93"/>
        <v>0.96720446560414819</v>
      </c>
      <c r="BP354" s="5">
        <f t="shared" si="94"/>
        <v>285.41445347357501</v>
      </c>
      <c r="BQ354" s="35">
        <f t="shared" si="95"/>
        <v>7.2499999999999995E-2</v>
      </c>
      <c r="BR354" s="5">
        <f t="shared" si="121"/>
        <v>556566.63023813406</v>
      </c>
      <c r="BS354" s="5">
        <f t="shared" si="122"/>
        <v>871910.5001995312</v>
      </c>
      <c r="BT354" s="5">
        <f t="shared" si="96"/>
        <v>43433.369761866081</v>
      </c>
      <c r="BU354" s="5">
        <f t="shared" si="97"/>
        <v>1428477.1304376652</v>
      </c>
      <c r="BV354" s="150"/>
      <c r="BW354" s="2">
        <f t="shared" si="132"/>
        <v>349</v>
      </c>
      <c r="BX354" s="118"/>
      <c r="BY354" s="5">
        <f t="shared" si="123"/>
        <v>46133.885198317381</v>
      </c>
      <c r="BZ354" s="5">
        <f t="shared" si="124"/>
        <v>3991.8149710750954</v>
      </c>
      <c r="CA354" s="5">
        <f t="shared" si="98"/>
        <v>3722.7006407515773</v>
      </c>
      <c r="CB354" s="35">
        <f t="shared" si="99"/>
        <v>0.9683209531775625</v>
      </c>
      <c r="CC354" s="5">
        <f t="shared" si="100"/>
        <v>269.11433032351806</v>
      </c>
      <c r="CD354" s="35">
        <f t="shared" si="101"/>
        <v>7.0000000000000007E-2</v>
      </c>
      <c r="CE354" s="5">
        <f t="shared" si="125"/>
        <v>557588.81544243405</v>
      </c>
      <c r="CF354" s="5">
        <f t="shared" si="126"/>
        <v>835554.60946277448</v>
      </c>
      <c r="CG354" s="5">
        <f t="shared" si="102"/>
        <v>42411.184557565801</v>
      </c>
      <c r="CH354" s="5">
        <f t="shared" si="103"/>
        <v>1393143.4249052084</v>
      </c>
    </row>
    <row r="355" spans="9:86" ht="14.25" customHeight="1">
      <c r="I355" s="150"/>
      <c r="J355" s="2">
        <f t="shared" si="127"/>
        <v>350</v>
      </c>
      <c r="K355" s="118"/>
      <c r="L355" s="5">
        <f t="shared" si="104"/>
        <v>47597.769609520023</v>
      </c>
      <c r="M355" s="5">
        <f t="shared" si="67"/>
        <v>4507.5996243055524</v>
      </c>
      <c r="N355" s="5">
        <f t="shared" si="68"/>
        <v>4180.3649582401022</v>
      </c>
      <c r="O355" s="35">
        <f t="shared" si="69"/>
        <v>1.0539229024892767</v>
      </c>
      <c r="P355" s="5">
        <f t="shared" si="70"/>
        <v>327.23466606545014</v>
      </c>
      <c r="Q355" s="35">
        <f t="shared" si="71"/>
        <v>8.2500000000000004E-2</v>
      </c>
      <c r="R355" s="5">
        <f t="shared" si="105"/>
        <v>556582.59534871951</v>
      </c>
      <c r="S355" s="5">
        <f t="shared" si="106"/>
        <v>1021077.2731582249</v>
      </c>
      <c r="T355" s="5">
        <f t="shared" si="72"/>
        <v>43417.404651279918</v>
      </c>
      <c r="U355" s="5">
        <f t="shared" si="73"/>
        <v>1577659.8685069443</v>
      </c>
      <c r="V355" s="150"/>
      <c r="W355" s="2">
        <f t="shared" si="128"/>
        <v>350</v>
      </c>
      <c r="X355" s="118"/>
      <c r="Y355" s="5">
        <f t="shared" si="107"/>
        <v>46546.005062954529</v>
      </c>
      <c r="Z355" s="5">
        <f t="shared" si="108"/>
        <v>4402.5874432762648</v>
      </c>
      <c r="AA355" s="5">
        <f t="shared" si="74"/>
        <v>4092.2807428565679</v>
      </c>
      <c r="AB355" s="35">
        <f t="shared" si="75"/>
        <v>1.0550286506405864</v>
      </c>
      <c r="AC355" s="5">
        <f t="shared" si="76"/>
        <v>310.30670041969688</v>
      </c>
      <c r="AD355" s="35">
        <f t="shared" si="77"/>
        <v>0.08</v>
      </c>
      <c r="AE355" s="5">
        <f t="shared" si="109"/>
        <v>557546.27567990171</v>
      </c>
      <c r="AF355" s="5">
        <f t="shared" si="110"/>
        <v>983359.32946679206</v>
      </c>
      <c r="AG355" s="5">
        <f t="shared" si="78"/>
        <v>42453.724320097965</v>
      </c>
      <c r="AH355" s="5">
        <f t="shared" si="79"/>
        <v>1540905.6051466938</v>
      </c>
      <c r="AI355" s="150"/>
      <c r="AJ355" s="2">
        <f t="shared" si="129"/>
        <v>350</v>
      </c>
      <c r="AK355" s="118"/>
      <c r="AL355" s="5">
        <f t="shared" si="111"/>
        <v>45501.123728328959</v>
      </c>
      <c r="AM355" s="5">
        <f t="shared" si="112"/>
        <v>4298.4734733542682</v>
      </c>
      <c r="AN355" s="5">
        <f t="shared" si="80"/>
        <v>4004.6120492754771</v>
      </c>
      <c r="AO355" s="35">
        <f t="shared" si="81"/>
        <v>1.0561353358705405</v>
      </c>
      <c r="AP355" s="5">
        <f t="shared" si="82"/>
        <v>293.86142407879117</v>
      </c>
      <c r="AQ355" s="35">
        <f t="shared" si="83"/>
        <v>7.7499999999999999E-2</v>
      </c>
      <c r="AR355" s="5">
        <f t="shared" si="113"/>
        <v>558503.48832094669</v>
      </c>
      <c r="AS355" s="5">
        <f t="shared" si="114"/>
        <v>945962.22735304758</v>
      </c>
      <c r="AT355" s="5">
        <f t="shared" si="84"/>
        <v>41496.511679053481</v>
      </c>
      <c r="AU355" s="5">
        <f t="shared" si="85"/>
        <v>1504465.7156739943</v>
      </c>
      <c r="AV355" s="150"/>
      <c r="AW355" s="2">
        <f t="shared" si="130"/>
        <v>350</v>
      </c>
      <c r="AX355" s="118"/>
      <c r="AY355" s="5">
        <f t="shared" si="115"/>
        <v>44463.464522215734</v>
      </c>
      <c r="AZ355" s="5">
        <f t="shared" si="116"/>
        <v>4195.2870513166654</v>
      </c>
      <c r="BA355" s="5">
        <f t="shared" si="86"/>
        <v>3917.3903980528171</v>
      </c>
      <c r="BB355" s="35">
        <f t="shared" si="87"/>
        <v>1.0572429585001495</v>
      </c>
      <c r="BC355" s="5">
        <f t="shared" si="88"/>
        <v>277.89665326384829</v>
      </c>
      <c r="BD355" s="35">
        <f t="shared" si="89"/>
        <v>7.4999999999999983E-2</v>
      </c>
      <c r="BE355" s="5">
        <f t="shared" si="117"/>
        <v>559453.92587583733</v>
      </c>
      <c r="BF355" s="5">
        <f t="shared" si="118"/>
        <v>908896.54208499577</v>
      </c>
      <c r="BG355" s="5">
        <f t="shared" si="90"/>
        <v>40546.074124162915</v>
      </c>
      <c r="BH355" s="5">
        <f t="shared" si="91"/>
        <v>1468350.4679608331</v>
      </c>
      <c r="BI355" s="150"/>
      <c r="BJ355" s="2">
        <f t="shared" si="131"/>
        <v>350</v>
      </c>
      <c r="BK355" s="118"/>
      <c r="BL355" s="5">
        <f t="shared" si="119"/>
        <v>43433.369761866081</v>
      </c>
      <c r="BM355" s="5">
        <f t="shared" si="120"/>
        <v>4093.0576803371496</v>
      </c>
      <c r="BN355" s="5">
        <f t="shared" si="92"/>
        <v>3830.6477380258752</v>
      </c>
      <c r="BO355" s="35">
        <f t="shared" si="93"/>
        <v>1.0583515188515167</v>
      </c>
      <c r="BP355" s="5">
        <f t="shared" si="94"/>
        <v>262.40994231127422</v>
      </c>
      <c r="BQ355" s="35">
        <f t="shared" si="95"/>
        <v>7.2499999999999995E-2</v>
      </c>
      <c r="BR355" s="5">
        <f t="shared" si="121"/>
        <v>560397.27797615994</v>
      </c>
      <c r="BS355" s="5">
        <f t="shared" si="122"/>
        <v>872172.91014184244</v>
      </c>
      <c r="BT355" s="5">
        <f t="shared" si="96"/>
        <v>39602.722023840208</v>
      </c>
      <c r="BU355" s="5">
        <f t="shared" si="97"/>
        <v>1432570.1881180024</v>
      </c>
      <c r="BV355" s="150"/>
      <c r="BW355" s="2">
        <f t="shared" si="132"/>
        <v>350</v>
      </c>
      <c r="BX355" s="118"/>
      <c r="BY355" s="5">
        <f t="shared" si="123"/>
        <v>42411.184557565801</v>
      </c>
      <c r="BZ355" s="5">
        <f t="shared" si="124"/>
        <v>3991.8149710750954</v>
      </c>
      <c r="CA355" s="5">
        <f t="shared" si="98"/>
        <v>3744.4163944892948</v>
      </c>
      <c r="CB355" s="35">
        <f t="shared" si="99"/>
        <v>1.0594610172437606</v>
      </c>
      <c r="CC355" s="5">
        <f t="shared" si="100"/>
        <v>247.39857658580053</v>
      </c>
      <c r="CD355" s="35">
        <f t="shared" si="101"/>
        <v>7.0000000000000007E-2</v>
      </c>
      <c r="CE355" s="5">
        <f t="shared" si="125"/>
        <v>561333.2318369234</v>
      </c>
      <c r="CF355" s="5">
        <f t="shared" si="126"/>
        <v>835802.00803936028</v>
      </c>
      <c r="CG355" s="5">
        <f t="shared" si="102"/>
        <v>38666.768163076507</v>
      </c>
      <c r="CH355" s="5">
        <f t="shared" si="103"/>
        <v>1397135.2398762838</v>
      </c>
    </row>
    <row r="356" spans="9:86" ht="14.25" customHeight="1">
      <c r="I356" s="150"/>
      <c r="J356" s="2">
        <f t="shared" si="127"/>
        <v>351</v>
      </c>
      <c r="K356" s="118"/>
      <c r="L356" s="5">
        <f t="shared" si="104"/>
        <v>43417.404651279918</v>
      </c>
      <c r="M356" s="5">
        <f t="shared" si="67"/>
        <v>4507.5996243055524</v>
      </c>
      <c r="N356" s="5">
        <f t="shared" si="68"/>
        <v>4209.1049673280031</v>
      </c>
      <c r="O356" s="35">
        <f t="shared" si="69"/>
        <v>1.1633412916690093</v>
      </c>
      <c r="P356" s="5">
        <f t="shared" si="70"/>
        <v>298.49465697754943</v>
      </c>
      <c r="Q356" s="35">
        <f t="shared" si="71"/>
        <v>8.2500000000000004E-2</v>
      </c>
      <c r="R356" s="5">
        <f t="shared" si="105"/>
        <v>560791.70031604753</v>
      </c>
      <c r="S356" s="5">
        <f t="shared" si="106"/>
        <v>1021375.7678152025</v>
      </c>
      <c r="T356" s="5">
        <f t="shared" si="72"/>
        <v>39208.299683951918</v>
      </c>
      <c r="U356" s="5">
        <f t="shared" si="73"/>
        <v>1582167.46813125</v>
      </c>
      <c r="V356" s="150"/>
      <c r="W356" s="2">
        <f t="shared" si="128"/>
        <v>351</v>
      </c>
      <c r="X356" s="118"/>
      <c r="Y356" s="5">
        <f t="shared" si="107"/>
        <v>42453.724320097965</v>
      </c>
      <c r="Z356" s="5">
        <f t="shared" si="108"/>
        <v>4402.5874432762648</v>
      </c>
      <c r="AA356" s="5">
        <f t="shared" si="74"/>
        <v>4119.5626144756116</v>
      </c>
      <c r="AB356" s="35">
        <f t="shared" si="75"/>
        <v>1.1644385072313783</v>
      </c>
      <c r="AC356" s="5">
        <f t="shared" si="76"/>
        <v>283.0248288006531</v>
      </c>
      <c r="AD356" s="35">
        <f t="shared" si="77"/>
        <v>7.9999999999999988E-2</v>
      </c>
      <c r="AE356" s="5">
        <f t="shared" si="109"/>
        <v>561665.83829437732</v>
      </c>
      <c r="AF356" s="5">
        <f t="shared" si="110"/>
        <v>983642.35429559276</v>
      </c>
      <c r="AG356" s="5">
        <f t="shared" si="78"/>
        <v>38334.161705622355</v>
      </c>
      <c r="AH356" s="5">
        <f t="shared" si="79"/>
        <v>1545308.1925899701</v>
      </c>
      <c r="AI356" s="150"/>
      <c r="AJ356" s="2">
        <f t="shared" si="129"/>
        <v>351</v>
      </c>
      <c r="AK356" s="118"/>
      <c r="AL356" s="5">
        <f t="shared" si="111"/>
        <v>41496.511679053481</v>
      </c>
      <c r="AM356" s="5">
        <f t="shared" si="112"/>
        <v>4298.4734733542682</v>
      </c>
      <c r="AN356" s="5">
        <f t="shared" si="80"/>
        <v>4030.4751687603812</v>
      </c>
      <c r="AO356" s="35">
        <f t="shared" si="81"/>
        <v>1.1655365732714951</v>
      </c>
      <c r="AP356" s="5">
        <f t="shared" si="82"/>
        <v>267.99830459388704</v>
      </c>
      <c r="AQ356" s="35">
        <f t="shared" si="83"/>
        <v>7.7499999999999986E-2</v>
      </c>
      <c r="AR356" s="5">
        <f t="shared" si="113"/>
        <v>562533.96348970709</v>
      </c>
      <c r="AS356" s="5">
        <f t="shared" si="114"/>
        <v>946230.22565764142</v>
      </c>
      <c r="AT356" s="5">
        <f t="shared" si="84"/>
        <v>37466.036510293103</v>
      </c>
      <c r="AU356" s="5">
        <f t="shared" si="85"/>
        <v>1508764.1891473485</v>
      </c>
      <c r="AV356" s="150"/>
      <c r="AW356" s="2">
        <f t="shared" si="130"/>
        <v>351</v>
      </c>
      <c r="AX356" s="118"/>
      <c r="AY356" s="5">
        <f t="shared" si="115"/>
        <v>40546.074124162915</v>
      </c>
      <c r="AZ356" s="5">
        <f t="shared" si="116"/>
        <v>4195.2870513166654</v>
      </c>
      <c r="BA356" s="5">
        <f t="shared" si="86"/>
        <v>3941.8740880406472</v>
      </c>
      <c r="BB356" s="35">
        <f t="shared" si="87"/>
        <v>1.1666354900756828</v>
      </c>
      <c r="BC356" s="5">
        <f t="shared" si="88"/>
        <v>253.41296327601819</v>
      </c>
      <c r="BD356" s="35">
        <f t="shared" si="89"/>
        <v>7.4999999999999997E-2</v>
      </c>
      <c r="BE356" s="5">
        <f t="shared" si="117"/>
        <v>563395.799963878</v>
      </c>
      <c r="BF356" s="5">
        <f t="shared" si="118"/>
        <v>909149.9550482718</v>
      </c>
      <c r="BG356" s="5">
        <f t="shared" si="90"/>
        <v>36604.200036122267</v>
      </c>
      <c r="BH356" s="5">
        <f t="shared" si="91"/>
        <v>1472545.7550121499</v>
      </c>
      <c r="BI356" s="150"/>
      <c r="BJ356" s="2">
        <f t="shared" si="131"/>
        <v>351</v>
      </c>
      <c r="BK356" s="118"/>
      <c r="BL356" s="5">
        <f t="shared" si="119"/>
        <v>39602.722023840208</v>
      </c>
      <c r="BM356" s="5">
        <f t="shared" si="120"/>
        <v>4093.0576803371496</v>
      </c>
      <c r="BN356" s="5">
        <f t="shared" si="92"/>
        <v>3853.7912347764482</v>
      </c>
      <c r="BO356" s="35">
        <f t="shared" si="93"/>
        <v>1.1677352579319757</v>
      </c>
      <c r="BP356" s="5">
        <f t="shared" si="94"/>
        <v>239.26644556070124</v>
      </c>
      <c r="BQ356" s="35">
        <f t="shared" si="95"/>
        <v>7.2499999999999995E-2</v>
      </c>
      <c r="BR356" s="5">
        <f t="shared" si="121"/>
        <v>564251.06921093643</v>
      </c>
      <c r="BS356" s="5">
        <f t="shared" si="122"/>
        <v>872412.17658740317</v>
      </c>
      <c r="BT356" s="5">
        <f t="shared" si="96"/>
        <v>35748.930789063757</v>
      </c>
      <c r="BU356" s="5">
        <f t="shared" si="97"/>
        <v>1436663.2457983396</v>
      </c>
      <c r="BV356" s="150"/>
      <c r="BW356" s="2">
        <f t="shared" si="132"/>
        <v>351</v>
      </c>
      <c r="BX356" s="118"/>
      <c r="BY356" s="5">
        <f t="shared" si="123"/>
        <v>38666.768163076507</v>
      </c>
      <c r="BZ356" s="5">
        <f t="shared" si="124"/>
        <v>3991.8149710750954</v>
      </c>
      <c r="CA356" s="5">
        <f t="shared" si="98"/>
        <v>3766.258823457149</v>
      </c>
      <c r="CB356" s="35">
        <f t="shared" si="99"/>
        <v>1.168835877125187</v>
      </c>
      <c r="CC356" s="5">
        <f t="shared" si="100"/>
        <v>225.55614761794629</v>
      </c>
      <c r="CD356" s="35">
        <f t="shared" si="101"/>
        <v>7.0000000000000007E-2</v>
      </c>
      <c r="CE356" s="5">
        <f t="shared" si="125"/>
        <v>565099.49066038057</v>
      </c>
      <c r="CF356" s="5">
        <f t="shared" si="126"/>
        <v>836027.56418697827</v>
      </c>
      <c r="CG356" s="5">
        <f t="shared" si="102"/>
        <v>34900.509339619355</v>
      </c>
      <c r="CH356" s="5">
        <f t="shared" si="103"/>
        <v>1401127.0548473587</v>
      </c>
    </row>
    <row r="357" spans="9:86" ht="14.25" customHeight="1">
      <c r="I357" s="150"/>
      <c r="J357" s="2">
        <f t="shared" si="127"/>
        <v>352</v>
      </c>
      <c r="K357" s="118"/>
      <c r="L357" s="5">
        <f t="shared" si="104"/>
        <v>39208.299683951918</v>
      </c>
      <c r="M357" s="5">
        <f t="shared" si="67"/>
        <v>4507.5996243055524</v>
      </c>
      <c r="N357" s="5">
        <f t="shared" si="68"/>
        <v>4238.0425639783825</v>
      </c>
      <c r="O357" s="35">
        <f t="shared" si="69"/>
        <v>1.2970853410548768</v>
      </c>
      <c r="P357" s="5">
        <f t="shared" si="70"/>
        <v>269.55706032716944</v>
      </c>
      <c r="Q357" s="35">
        <f t="shared" si="71"/>
        <v>8.2500000000000004E-2</v>
      </c>
      <c r="R357" s="5">
        <f t="shared" si="105"/>
        <v>565029.74288002588</v>
      </c>
      <c r="S357" s="5">
        <f t="shared" si="106"/>
        <v>1021645.3248755296</v>
      </c>
      <c r="T357" s="5">
        <f t="shared" si="72"/>
        <v>34970.257119973539</v>
      </c>
      <c r="U357" s="5">
        <f t="shared" si="73"/>
        <v>1586675.0677555555</v>
      </c>
      <c r="V357" s="150"/>
      <c r="W357" s="2">
        <f t="shared" si="128"/>
        <v>352</v>
      </c>
      <c r="X357" s="118"/>
      <c r="Y357" s="5">
        <f t="shared" si="107"/>
        <v>38334.161705622355</v>
      </c>
      <c r="Z357" s="5">
        <f t="shared" si="108"/>
        <v>4402.5874432762648</v>
      </c>
      <c r="AA357" s="5">
        <f t="shared" si="74"/>
        <v>4147.0263652387821</v>
      </c>
      <c r="AB357" s="35">
        <f t="shared" si="75"/>
        <v>1.2981715047016824</v>
      </c>
      <c r="AC357" s="5">
        <f t="shared" si="76"/>
        <v>255.56107803748239</v>
      </c>
      <c r="AD357" s="35">
        <f t="shared" si="77"/>
        <v>0.08</v>
      </c>
      <c r="AE357" s="5">
        <f t="shared" si="109"/>
        <v>565812.86465961614</v>
      </c>
      <c r="AF357" s="5">
        <f t="shared" si="110"/>
        <v>983897.91537363024</v>
      </c>
      <c r="AG357" s="5">
        <f t="shared" si="78"/>
        <v>34187.135340383575</v>
      </c>
      <c r="AH357" s="5">
        <f t="shared" si="79"/>
        <v>1549710.7800332464</v>
      </c>
      <c r="AI357" s="150"/>
      <c r="AJ357" s="2">
        <f t="shared" si="129"/>
        <v>352</v>
      </c>
      <c r="AK357" s="118"/>
      <c r="AL357" s="5">
        <f t="shared" si="111"/>
        <v>37466.036510293103</v>
      </c>
      <c r="AM357" s="5">
        <f t="shared" si="112"/>
        <v>4298.4734733542682</v>
      </c>
      <c r="AN357" s="5">
        <f t="shared" si="80"/>
        <v>4056.5053208919585</v>
      </c>
      <c r="AO357" s="35">
        <f t="shared" si="81"/>
        <v>1.2992584320289686</v>
      </c>
      <c r="AP357" s="5">
        <f t="shared" si="82"/>
        <v>241.96815246230963</v>
      </c>
      <c r="AQ357" s="35">
        <f t="shared" si="83"/>
        <v>7.7499999999999999E-2</v>
      </c>
      <c r="AR357" s="5">
        <f t="shared" si="113"/>
        <v>566590.46881059906</v>
      </c>
      <c r="AS357" s="5">
        <f t="shared" si="114"/>
        <v>946472.19381010369</v>
      </c>
      <c r="AT357" s="5">
        <f t="shared" si="84"/>
        <v>33409.531189401147</v>
      </c>
      <c r="AU357" s="5">
        <f t="shared" si="85"/>
        <v>1513062.6626207028</v>
      </c>
      <c r="AV357" s="150"/>
      <c r="AW357" s="2">
        <f t="shared" si="130"/>
        <v>352</v>
      </c>
      <c r="AX357" s="118"/>
      <c r="AY357" s="5">
        <f t="shared" si="115"/>
        <v>36604.200036122267</v>
      </c>
      <c r="AZ357" s="5">
        <f t="shared" si="116"/>
        <v>4195.2870513166654</v>
      </c>
      <c r="BA357" s="5">
        <f t="shared" si="86"/>
        <v>3966.5108010909012</v>
      </c>
      <c r="BB357" s="35">
        <f t="shared" si="87"/>
        <v>1.3003461232896598</v>
      </c>
      <c r="BC357" s="5">
        <f t="shared" si="88"/>
        <v>228.77625022576416</v>
      </c>
      <c r="BD357" s="35">
        <f t="shared" si="89"/>
        <v>7.4999999999999997E-2</v>
      </c>
      <c r="BE357" s="5">
        <f t="shared" si="117"/>
        <v>567362.31076496886</v>
      </c>
      <c r="BF357" s="5">
        <f t="shared" si="118"/>
        <v>909378.73129849753</v>
      </c>
      <c r="BG357" s="5">
        <f t="shared" si="90"/>
        <v>32637.689235031365</v>
      </c>
      <c r="BH357" s="5">
        <f t="shared" si="91"/>
        <v>1476741.0420634663</v>
      </c>
      <c r="BI357" s="150"/>
      <c r="BJ357" s="2">
        <f t="shared" si="131"/>
        <v>352</v>
      </c>
      <c r="BK357" s="118"/>
      <c r="BL357" s="5">
        <f t="shared" si="119"/>
        <v>35748.930789063757</v>
      </c>
      <c r="BM357" s="5">
        <f t="shared" si="120"/>
        <v>4093.0576803371496</v>
      </c>
      <c r="BN357" s="5">
        <f t="shared" si="92"/>
        <v>3877.0745568198895</v>
      </c>
      <c r="BO357" s="35">
        <f t="shared" si="93"/>
        <v>1.3014345787391068</v>
      </c>
      <c r="BP357" s="5">
        <f t="shared" si="94"/>
        <v>215.9831235172602</v>
      </c>
      <c r="BQ357" s="35">
        <f t="shared" si="95"/>
        <v>7.2499999999999995E-2</v>
      </c>
      <c r="BR357" s="5">
        <f t="shared" si="121"/>
        <v>568128.14376775629</v>
      </c>
      <c r="BS357" s="5">
        <f t="shared" si="122"/>
        <v>872628.15971092042</v>
      </c>
      <c r="BT357" s="5">
        <f t="shared" si="96"/>
        <v>31871.856232243867</v>
      </c>
      <c r="BU357" s="5">
        <f t="shared" si="97"/>
        <v>1440756.3034786768</v>
      </c>
      <c r="BV357" s="150"/>
      <c r="BW357" s="2">
        <f t="shared" si="132"/>
        <v>352</v>
      </c>
      <c r="BX357" s="118"/>
      <c r="BY357" s="5">
        <f t="shared" si="123"/>
        <v>34900.509339619355</v>
      </c>
      <c r="BZ357" s="5">
        <f t="shared" si="124"/>
        <v>3991.8149710750954</v>
      </c>
      <c r="CA357" s="5">
        <f t="shared" si="98"/>
        <v>3788.2286665939823</v>
      </c>
      <c r="CB357" s="35">
        <f t="shared" si="99"/>
        <v>1.302523798628997</v>
      </c>
      <c r="CC357" s="5">
        <f t="shared" si="100"/>
        <v>203.5863044811129</v>
      </c>
      <c r="CD357" s="35">
        <f t="shared" si="101"/>
        <v>7.0000000000000007E-2</v>
      </c>
      <c r="CE357" s="5">
        <f t="shared" si="125"/>
        <v>568887.71932697459</v>
      </c>
      <c r="CF357" s="5">
        <f t="shared" si="126"/>
        <v>836231.15049145941</v>
      </c>
      <c r="CG357" s="5">
        <f t="shared" si="102"/>
        <v>31112.280673025372</v>
      </c>
      <c r="CH357" s="5">
        <f t="shared" si="103"/>
        <v>1405118.8698184341</v>
      </c>
    </row>
    <row r="358" spans="9:86" ht="14.25" customHeight="1">
      <c r="I358" s="150"/>
      <c r="J358" s="2">
        <f t="shared" si="127"/>
        <v>353</v>
      </c>
      <c r="K358" s="118"/>
      <c r="L358" s="5">
        <f t="shared" si="104"/>
        <v>34970.257119973539</v>
      </c>
      <c r="M358" s="5">
        <f t="shared" si="67"/>
        <v>4507.5996243055524</v>
      </c>
      <c r="N358" s="5">
        <f t="shared" si="68"/>
        <v>4267.179106605734</v>
      </c>
      <c r="O358" s="35">
        <f t="shared" si="69"/>
        <v>1.4642771742739635</v>
      </c>
      <c r="P358" s="5">
        <f t="shared" si="70"/>
        <v>240.42051769981808</v>
      </c>
      <c r="Q358" s="35">
        <f t="shared" si="71"/>
        <v>8.2500000000000004E-2</v>
      </c>
      <c r="R358" s="5">
        <f t="shared" si="105"/>
        <v>569296.92198663158</v>
      </c>
      <c r="S358" s="5">
        <f t="shared" si="106"/>
        <v>1021885.7453932294</v>
      </c>
      <c r="T358" s="5">
        <f t="shared" si="72"/>
        <v>30703.078013367805</v>
      </c>
      <c r="U358" s="5">
        <f t="shared" si="73"/>
        <v>1591182.667379861</v>
      </c>
      <c r="V358" s="150"/>
      <c r="W358" s="2">
        <f t="shared" si="128"/>
        <v>353</v>
      </c>
      <c r="X358" s="118"/>
      <c r="Y358" s="5">
        <f t="shared" si="107"/>
        <v>34187.135340383575</v>
      </c>
      <c r="Z358" s="5">
        <f t="shared" si="108"/>
        <v>4402.5874432762648</v>
      </c>
      <c r="AA358" s="5">
        <f t="shared" si="74"/>
        <v>4174.673207673708</v>
      </c>
      <c r="AB358" s="35">
        <f t="shared" si="75"/>
        <v>1.4653488218098365</v>
      </c>
      <c r="AC358" s="5">
        <f t="shared" si="76"/>
        <v>227.91423560255717</v>
      </c>
      <c r="AD358" s="35">
        <f t="shared" si="77"/>
        <v>0.08</v>
      </c>
      <c r="AE358" s="5">
        <f t="shared" si="109"/>
        <v>569987.53786728985</v>
      </c>
      <c r="AF358" s="5">
        <f t="shared" si="110"/>
        <v>984125.82960923284</v>
      </c>
      <c r="AG358" s="5">
        <f t="shared" si="78"/>
        <v>30012.462132709865</v>
      </c>
      <c r="AH358" s="5">
        <f t="shared" si="79"/>
        <v>1554113.3674765227</v>
      </c>
      <c r="AI358" s="150"/>
      <c r="AJ358" s="2">
        <f t="shared" si="129"/>
        <v>353</v>
      </c>
      <c r="AK358" s="118"/>
      <c r="AL358" s="5">
        <f t="shared" si="111"/>
        <v>33409.531189401147</v>
      </c>
      <c r="AM358" s="5">
        <f t="shared" si="112"/>
        <v>4298.4734733542682</v>
      </c>
      <c r="AN358" s="5">
        <f t="shared" si="80"/>
        <v>4082.7035844227194</v>
      </c>
      <c r="AO358" s="35">
        <f t="shared" si="81"/>
        <v>1.466421145969717</v>
      </c>
      <c r="AP358" s="5">
        <f t="shared" si="82"/>
        <v>215.76988893154908</v>
      </c>
      <c r="AQ358" s="35">
        <f t="shared" si="83"/>
        <v>7.7499999999999999E-2</v>
      </c>
      <c r="AR358" s="5">
        <f t="shared" si="113"/>
        <v>570673.17239502177</v>
      </c>
      <c r="AS358" s="5">
        <f t="shared" si="114"/>
        <v>946687.96369903523</v>
      </c>
      <c r="AT358" s="5">
        <f t="shared" si="84"/>
        <v>29326.827604978425</v>
      </c>
      <c r="AU358" s="5">
        <f t="shared" si="85"/>
        <v>1517361.136094057</v>
      </c>
      <c r="AV358" s="150"/>
      <c r="AW358" s="2">
        <f t="shared" si="130"/>
        <v>353</v>
      </c>
      <c r="AX358" s="118"/>
      <c r="AY358" s="5">
        <f t="shared" si="115"/>
        <v>32637.689235031365</v>
      </c>
      <c r="AZ358" s="5">
        <f t="shared" si="116"/>
        <v>4195.2870513166654</v>
      </c>
      <c r="BA358" s="5">
        <f t="shared" si="86"/>
        <v>3991.3014935977194</v>
      </c>
      <c r="BB358" s="35">
        <f t="shared" si="87"/>
        <v>1.4674941469742384</v>
      </c>
      <c r="BC358" s="5">
        <f t="shared" si="88"/>
        <v>203.98555771894601</v>
      </c>
      <c r="BD358" s="35">
        <f t="shared" si="89"/>
        <v>7.4999999999999997E-2</v>
      </c>
      <c r="BE358" s="5">
        <f t="shared" si="117"/>
        <v>571353.61225856654</v>
      </c>
      <c r="BF358" s="5">
        <f t="shared" si="118"/>
        <v>909582.71685621643</v>
      </c>
      <c r="BG358" s="5">
        <f t="shared" si="90"/>
        <v>28646.387741433646</v>
      </c>
      <c r="BH358" s="5">
        <f t="shared" si="91"/>
        <v>1480936.3291147831</v>
      </c>
      <c r="BI358" s="150"/>
      <c r="BJ358" s="2">
        <f t="shared" si="131"/>
        <v>353</v>
      </c>
      <c r="BK358" s="118"/>
      <c r="BL358" s="5">
        <f t="shared" si="119"/>
        <v>31871.856232243867</v>
      </c>
      <c r="BM358" s="5">
        <f t="shared" si="120"/>
        <v>4093.0576803371496</v>
      </c>
      <c r="BN358" s="5">
        <f t="shared" si="92"/>
        <v>3900.4985489340097</v>
      </c>
      <c r="BO358" s="35">
        <f t="shared" si="93"/>
        <v>1.4685678250473473</v>
      </c>
      <c r="BP358" s="5">
        <f t="shared" si="94"/>
        <v>192.55913140314001</v>
      </c>
      <c r="BQ358" s="35">
        <f t="shared" si="95"/>
        <v>7.2499999999999995E-2</v>
      </c>
      <c r="BR358" s="5">
        <f t="shared" si="121"/>
        <v>572028.6423166903</v>
      </c>
      <c r="BS358" s="5">
        <f t="shared" si="122"/>
        <v>872820.71884232352</v>
      </c>
      <c r="BT358" s="5">
        <f t="shared" si="96"/>
        <v>27971.357683309856</v>
      </c>
      <c r="BU358" s="5">
        <f t="shared" si="97"/>
        <v>1444849.3611590138</v>
      </c>
      <c r="BV358" s="150"/>
      <c r="BW358" s="2">
        <f t="shared" si="132"/>
        <v>353</v>
      </c>
      <c r="BX358" s="118"/>
      <c r="BY358" s="5">
        <f t="shared" si="123"/>
        <v>31112.280673025372</v>
      </c>
      <c r="BZ358" s="5">
        <f t="shared" si="124"/>
        <v>3991.8149710750954</v>
      </c>
      <c r="CA358" s="5">
        <f t="shared" si="98"/>
        <v>3810.3266671491142</v>
      </c>
      <c r="CB358" s="35">
        <f t="shared" si="99"/>
        <v>1.4696421804086006</v>
      </c>
      <c r="CC358" s="5">
        <f t="shared" si="100"/>
        <v>181.48830392598134</v>
      </c>
      <c r="CD358" s="35">
        <f t="shared" si="101"/>
        <v>7.0000000000000007E-2</v>
      </c>
      <c r="CE358" s="5">
        <f t="shared" si="125"/>
        <v>572698.04599412368</v>
      </c>
      <c r="CF358" s="5">
        <f t="shared" si="126"/>
        <v>836412.63879538537</v>
      </c>
      <c r="CG358" s="5">
        <f t="shared" si="102"/>
        <v>27301.954005876258</v>
      </c>
      <c r="CH358" s="5">
        <f t="shared" si="103"/>
        <v>1409110.684789509</v>
      </c>
    </row>
    <row r="359" spans="9:86" ht="14.25" customHeight="1">
      <c r="I359" s="150"/>
      <c r="J359" s="2">
        <f t="shared" si="127"/>
        <v>354</v>
      </c>
      <c r="K359" s="118"/>
      <c r="L359" s="5">
        <f t="shared" si="104"/>
        <v>30703.078013367805</v>
      </c>
      <c r="M359" s="5">
        <f t="shared" si="67"/>
        <v>4507.5996243055524</v>
      </c>
      <c r="N359" s="5">
        <f t="shared" si="68"/>
        <v>4296.5159629636491</v>
      </c>
      <c r="O359" s="35">
        <f t="shared" si="69"/>
        <v>1.6792515568997963</v>
      </c>
      <c r="P359" s="5">
        <f t="shared" si="70"/>
        <v>211.08366134190365</v>
      </c>
      <c r="Q359" s="35">
        <f t="shared" si="71"/>
        <v>8.249999999999999E-2</v>
      </c>
      <c r="R359" s="5">
        <f t="shared" si="105"/>
        <v>573593.43794959527</v>
      </c>
      <c r="S359" s="5">
        <f t="shared" si="106"/>
        <v>1022096.8290545713</v>
      </c>
      <c r="T359" s="5">
        <f t="shared" si="72"/>
        <v>26406.562050404158</v>
      </c>
      <c r="U359" s="5">
        <f t="shared" si="73"/>
        <v>1595690.2670041667</v>
      </c>
      <c r="V359" s="150"/>
      <c r="W359" s="2">
        <f t="shared" si="128"/>
        <v>354</v>
      </c>
      <c r="X359" s="118"/>
      <c r="Y359" s="5">
        <f t="shared" si="107"/>
        <v>30012.462132709865</v>
      </c>
      <c r="Z359" s="5">
        <f t="shared" si="108"/>
        <v>4402.5874432762648</v>
      </c>
      <c r="AA359" s="5">
        <f t="shared" si="74"/>
        <v>4202.5043623915326</v>
      </c>
      <c r="AB359" s="35">
        <f t="shared" si="75"/>
        <v>1.680303739350191</v>
      </c>
      <c r="AC359" s="5">
        <f t="shared" si="76"/>
        <v>200.08308088473245</v>
      </c>
      <c r="AD359" s="35">
        <f t="shared" si="77"/>
        <v>0.08</v>
      </c>
      <c r="AE359" s="5">
        <f t="shared" si="109"/>
        <v>574190.04222968139</v>
      </c>
      <c r="AF359" s="5">
        <f t="shared" si="110"/>
        <v>984325.91269011761</v>
      </c>
      <c r="AG359" s="5">
        <f t="shared" si="78"/>
        <v>25809.957770318331</v>
      </c>
      <c r="AH359" s="5">
        <f t="shared" si="79"/>
        <v>1558515.954919799</v>
      </c>
      <c r="AI359" s="150"/>
      <c r="AJ359" s="2">
        <f t="shared" si="129"/>
        <v>354</v>
      </c>
      <c r="AK359" s="118"/>
      <c r="AL359" s="5">
        <f t="shared" si="111"/>
        <v>29326.827604978425</v>
      </c>
      <c r="AM359" s="5">
        <f t="shared" si="112"/>
        <v>4298.4734733542682</v>
      </c>
      <c r="AN359" s="5">
        <f t="shared" si="80"/>
        <v>4109.0710450721162</v>
      </c>
      <c r="AO359" s="35">
        <f t="shared" si="81"/>
        <v>1.6813565110088788</v>
      </c>
      <c r="AP359" s="5">
        <f t="shared" si="82"/>
        <v>189.40242828215233</v>
      </c>
      <c r="AQ359" s="35">
        <f t="shared" si="83"/>
        <v>7.7499999999999999E-2</v>
      </c>
      <c r="AR359" s="5">
        <f t="shared" si="113"/>
        <v>574782.24344009394</v>
      </c>
      <c r="AS359" s="5">
        <f t="shared" si="114"/>
        <v>946877.36612731742</v>
      </c>
      <c r="AT359" s="5">
        <f t="shared" si="84"/>
        <v>25217.756559906309</v>
      </c>
      <c r="AU359" s="5">
        <f t="shared" si="85"/>
        <v>1521659.6095674112</v>
      </c>
      <c r="AV359" s="150"/>
      <c r="AW359" s="2">
        <f t="shared" si="130"/>
        <v>354</v>
      </c>
      <c r="AX359" s="118"/>
      <c r="AY359" s="5">
        <f t="shared" si="115"/>
        <v>28646.387741433646</v>
      </c>
      <c r="AZ359" s="5">
        <f t="shared" si="116"/>
        <v>4195.2870513166654</v>
      </c>
      <c r="BA359" s="5">
        <f t="shared" si="86"/>
        <v>4016.2471279327051</v>
      </c>
      <c r="BB359" s="35">
        <f t="shared" si="87"/>
        <v>1.6824098720650942</v>
      </c>
      <c r="BC359" s="5">
        <f t="shared" si="88"/>
        <v>179.03992338396026</v>
      </c>
      <c r="BD359" s="35">
        <f t="shared" si="89"/>
        <v>7.4999999999999983E-2</v>
      </c>
      <c r="BE359" s="5">
        <f t="shared" si="117"/>
        <v>575369.85938649927</v>
      </c>
      <c r="BF359" s="5">
        <f t="shared" si="118"/>
        <v>909761.7567796004</v>
      </c>
      <c r="BG359" s="5">
        <f t="shared" si="90"/>
        <v>24630.140613500942</v>
      </c>
      <c r="BH359" s="5">
        <f t="shared" si="91"/>
        <v>1485131.6161660997</v>
      </c>
      <c r="BI359" s="150"/>
      <c r="BJ359" s="2">
        <f t="shared" si="131"/>
        <v>354</v>
      </c>
      <c r="BK359" s="118"/>
      <c r="BL359" s="5">
        <f t="shared" si="119"/>
        <v>27971.357683309856</v>
      </c>
      <c r="BM359" s="5">
        <f t="shared" si="120"/>
        <v>4093.0576803371496</v>
      </c>
      <c r="BN359" s="5">
        <f t="shared" si="92"/>
        <v>3924.0640610004857</v>
      </c>
      <c r="BO359" s="35">
        <f t="shared" si="93"/>
        <v>1.6834638227125844</v>
      </c>
      <c r="BP359" s="5">
        <f t="shared" si="94"/>
        <v>168.9936193366637</v>
      </c>
      <c r="BQ359" s="35">
        <f t="shared" si="95"/>
        <v>7.2499999999999995E-2</v>
      </c>
      <c r="BR359" s="5">
        <f t="shared" si="121"/>
        <v>575952.70637769077</v>
      </c>
      <c r="BS359" s="5">
        <f t="shared" si="122"/>
        <v>872989.71246166015</v>
      </c>
      <c r="BT359" s="5">
        <f t="shared" si="96"/>
        <v>24047.293622309371</v>
      </c>
      <c r="BU359" s="5">
        <f t="shared" si="97"/>
        <v>1448942.4188393508</v>
      </c>
      <c r="BV359" s="150"/>
      <c r="BW359" s="2">
        <f t="shared" si="132"/>
        <v>354</v>
      </c>
      <c r="BX359" s="118"/>
      <c r="BY359" s="5">
        <f t="shared" si="123"/>
        <v>27301.954005876258</v>
      </c>
      <c r="BZ359" s="5">
        <f t="shared" si="124"/>
        <v>3991.8149710750954</v>
      </c>
      <c r="CA359" s="5">
        <f t="shared" si="98"/>
        <v>3832.5535727074839</v>
      </c>
      <c r="CB359" s="35">
        <f t="shared" si="99"/>
        <v>1.6845183631395446</v>
      </c>
      <c r="CC359" s="5">
        <f t="shared" si="100"/>
        <v>159.26139836761152</v>
      </c>
      <c r="CD359" s="35">
        <f t="shared" si="101"/>
        <v>7.0000000000000007E-2</v>
      </c>
      <c r="CE359" s="5">
        <f t="shared" si="125"/>
        <v>576530.59956683114</v>
      </c>
      <c r="CF359" s="5">
        <f t="shared" si="126"/>
        <v>836571.90019375295</v>
      </c>
      <c r="CG359" s="5">
        <f t="shared" si="102"/>
        <v>23469.400433168776</v>
      </c>
      <c r="CH359" s="5">
        <f t="shared" si="103"/>
        <v>1413102.499760584</v>
      </c>
    </row>
    <row r="360" spans="9:86" ht="14.25" customHeight="1">
      <c r="I360" s="150"/>
      <c r="J360" s="2">
        <f t="shared" si="127"/>
        <v>355</v>
      </c>
      <c r="K360" s="118"/>
      <c r="L360" s="5">
        <f t="shared" si="104"/>
        <v>26406.562050404158</v>
      </c>
      <c r="M360" s="5">
        <f t="shared" si="67"/>
        <v>4507.5996243055524</v>
      </c>
      <c r="N360" s="5">
        <f t="shared" si="68"/>
        <v>4326.0545102090236</v>
      </c>
      <c r="O360" s="35">
        <f t="shared" si="69"/>
        <v>1.965899764741005</v>
      </c>
      <c r="P360" s="5">
        <f t="shared" si="70"/>
        <v>181.54511409652858</v>
      </c>
      <c r="Q360" s="35">
        <f t="shared" si="71"/>
        <v>8.2500000000000004E-2</v>
      </c>
      <c r="R360" s="5">
        <f t="shared" si="105"/>
        <v>577919.49245980429</v>
      </c>
      <c r="S360" s="5">
        <f t="shared" si="106"/>
        <v>1022278.3741686678</v>
      </c>
      <c r="T360" s="5">
        <f t="shared" si="72"/>
        <v>22080.507540195133</v>
      </c>
      <c r="U360" s="5">
        <f t="shared" si="73"/>
        <v>1600197.8666284722</v>
      </c>
      <c r="V360" s="150"/>
      <c r="W360" s="2">
        <f t="shared" si="128"/>
        <v>355</v>
      </c>
      <c r="X360" s="118"/>
      <c r="Y360" s="5">
        <f t="shared" si="107"/>
        <v>25809.957770318331</v>
      </c>
      <c r="Z360" s="5">
        <f t="shared" si="108"/>
        <v>4402.5874432762648</v>
      </c>
      <c r="AA360" s="5">
        <f t="shared" si="74"/>
        <v>4230.5210581408091</v>
      </c>
      <c r="AB360" s="35">
        <f t="shared" si="75"/>
        <v>1.9669250585164197</v>
      </c>
      <c r="AC360" s="5">
        <f t="shared" si="76"/>
        <v>172.06638513545556</v>
      </c>
      <c r="AD360" s="35">
        <f t="shared" si="77"/>
        <v>0.08</v>
      </c>
      <c r="AE360" s="5">
        <f t="shared" si="109"/>
        <v>578420.56328782218</v>
      </c>
      <c r="AF360" s="5">
        <f t="shared" si="110"/>
        <v>984497.97907525301</v>
      </c>
      <c r="AG360" s="5">
        <f t="shared" si="78"/>
        <v>21579.436712177521</v>
      </c>
      <c r="AH360" s="5">
        <f t="shared" si="79"/>
        <v>1562918.5423630751</v>
      </c>
      <c r="AI360" s="150"/>
      <c r="AJ360" s="2">
        <f t="shared" si="129"/>
        <v>355</v>
      </c>
      <c r="AK360" s="118"/>
      <c r="AL360" s="5">
        <f t="shared" si="111"/>
        <v>25217.756559906309</v>
      </c>
      <c r="AM360" s="5">
        <f t="shared" si="112"/>
        <v>4298.4734733542682</v>
      </c>
      <c r="AN360" s="5">
        <f t="shared" si="80"/>
        <v>4135.6087955715402</v>
      </c>
      <c r="AO360" s="35">
        <f t="shared" si="81"/>
        <v>1.9679508535569297</v>
      </c>
      <c r="AP360" s="5">
        <f t="shared" si="82"/>
        <v>162.86467778272825</v>
      </c>
      <c r="AQ360" s="35">
        <f t="shared" si="83"/>
        <v>7.7499999999999999E-2</v>
      </c>
      <c r="AR360" s="5">
        <f t="shared" si="113"/>
        <v>578917.85223566543</v>
      </c>
      <c r="AS360" s="5">
        <f t="shared" si="114"/>
        <v>947040.23080510017</v>
      </c>
      <c r="AT360" s="5">
        <f t="shared" si="84"/>
        <v>21082.147764334768</v>
      </c>
      <c r="AU360" s="5">
        <f t="shared" si="85"/>
        <v>1525958.0830407655</v>
      </c>
      <c r="AV360" s="150"/>
      <c r="AW360" s="2">
        <f t="shared" si="130"/>
        <v>355</v>
      </c>
      <c r="AX360" s="118"/>
      <c r="AY360" s="5">
        <f t="shared" si="115"/>
        <v>24630.140613500942</v>
      </c>
      <c r="AZ360" s="5">
        <f t="shared" si="116"/>
        <v>4195.2870513166654</v>
      </c>
      <c r="BA360" s="5">
        <f t="shared" si="86"/>
        <v>4041.3486724822847</v>
      </c>
      <c r="BB360" s="35">
        <f t="shared" si="87"/>
        <v>1.9689771500209936</v>
      </c>
      <c r="BC360" s="5">
        <f t="shared" si="88"/>
        <v>153.93837883438087</v>
      </c>
      <c r="BD360" s="35">
        <f t="shared" si="89"/>
        <v>7.4999999999999997E-2</v>
      </c>
      <c r="BE360" s="5">
        <f t="shared" si="117"/>
        <v>579411.20805898157</v>
      </c>
      <c r="BF360" s="5">
        <f t="shared" si="118"/>
        <v>909915.6951584348</v>
      </c>
      <c r="BG360" s="5">
        <f t="shared" si="90"/>
        <v>20588.791941018659</v>
      </c>
      <c r="BH360" s="5">
        <f t="shared" si="91"/>
        <v>1489326.9032174163</v>
      </c>
      <c r="BI360" s="150"/>
      <c r="BJ360" s="2">
        <f t="shared" si="131"/>
        <v>355</v>
      </c>
      <c r="BK360" s="118"/>
      <c r="BL360" s="5">
        <f t="shared" si="119"/>
        <v>24047.293622309371</v>
      </c>
      <c r="BM360" s="5">
        <f t="shared" si="120"/>
        <v>4093.0576803371496</v>
      </c>
      <c r="BN360" s="5">
        <f t="shared" si="92"/>
        <v>3947.7719480356973</v>
      </c>
      <c r="BO360" s="35">
        <f t="shared" si="93"/>
        <v>1.9700039480733424</v>
      </c>
      <c r="BP360" s="5">
        <f t="shared" si="94"/>
        <v>145.28573230145244</v>
      </c>
      <c r="BQ360" s="35">
        <f t="shared" si="95"/>
        <v>7.2499999999999995E-2</v>
      </c>
      <c r="BR360" s="5">
        <f t="shared" si="121"/>
        <v>579900.47832572646</v>
      </c>
      <c r="BS360" s="5">
        <f t="shared" si="122"/>
        <v>873134.99819396157</v>
      </c>
      <c r="BT360" s="5">
        <f t="shared" si="96"/>
        <v>20099.521674273674</v>
      </c>
      <c r="BU360" s="5">
        <f t="shared" si="97"/>
        <v>1453035.476519688</v>
      </c>
      <c r="BV360" s="150"/>
      <c r="BW360" s="2">
        <f t="shared" si="132"/>
        <v>355</v>
      </c>
      <c r="BX360" s="118"/>
      <c r="BY360" s="5">
        <f t="shared" si="123"/>
        <v>23469.400433168776</v>
      </c>
      <c r="BZ360" s="5">
        <f t="shared" si="124"/>
        <v>3991.8149710750954</v>
      </c>
      <c r="CA360" s="5">
        <f t="shared" si="98"/>
        <v>3854.9101352149441</v>
      </c>
      <c r="CB360" s="35">
        <f t="shared" si="99"/>
        <v>1.9710312478712766</v>
      </c>
      <c r="CC360" s="5">
        <f t="shared" si="100"/>
        <v>136.90483586015119</v>
      </c>
      <c r="CD360" s="35">
        <f t="shared" si="101"/>
        <v>7.0000000000000007E-2</v>
      </c>
      <c r="CE360" s="5">
        <f t="shared" si="125"/>
        <v>580385.50970204605</v>
      </c>
      <c r="CF360" s="5">
        <f t="shared" si="126"/>
        <v>836708.80502961308</v>
      </c>
      <c r="CG360" s="5">
        <f t="shared" si="102"/>
        <v>19614.490297953831</v>
      </c>
      <c r="CH360" s="5">
        <f t="shared" si="103"/>
        <v>1417094.3147316591</v>
      </c>
    </row>
    <row r="361" spans="9:86" ht="14.25" customHeight="1">
      <c r="I361" s="150"/>
      <c r="J361" s="2">
        <f t="shared" si="127"/>
        <v>356</v>
      </c>
      <c r="K361" s="118"/>
      <c r="L361" s="5">
        <f t="shared" si="104"/>
        <v>22080.507540195133</v>
      </c>
      <c r="M361" s="5">
        <f t="shared" si="67"/>
        <v>4507.5996243055524</v>
      </c>
      <c r="N361" s="5">
        <f t="shared" si="68"/>
        <v>4355.7961349667112</v>
      </c>
      <c r="O361" s="35">
        <f t="shared" si="69"/>
        <v>2.3672260940763961</v>
      </c>
      <c r="P361" s="5">
        <f t="shared" si="70"/>
        <v>151.80348933884153</v>
      </c>
      <c r="Q361" s="35">
        <f t="shared" si="71"/>
        <v>8.2500000000000004E-2</v>
      </c>
      <c r="R361" s="5">
        <f t="shared" si="105"/>
        <v>582275.28859477094</v>
      </c>
      <c r="S361" s="5">
        <f t="shared" si="106"/>
        <v>1022430.1776580067</v>
      </c>
      <c r="T361" s="5">
        <f t="shared" si="72"/>
        <v>17724.711405228423</v>
      </c>
      <c r="U361" s="5">
        <f t="shared" si="73"/>
        <v>1604705.4662527777</v>
      </c>
      <c r="V361" s="150"/>
      <c r="W361" s="2">
        <f t="shared" si="128"/>
        <v>356</v>
      </c>
      <c r="X361" s="118"/>
      <c r="Y361" s="5">
        <f t="shared" si="107"/>
        <v>21579.436712177521</v>
      </c>
      <c r="Z361" s="5">
        <f t="shared" si="108"/>
        <v>4402.5874432762648</v>
      </c>
      <c r="AA361" s="5">
        <f t="shared" si="74"/>
        <v>4258.7245318617479</v>
      </c>
      <c r="AB361" s="35">
        <f t="shared" si="75"/>
        <v>2.3682126213008154</v>
      </c>
      <c r="AC361" s="5">
        <f t="shared" si="76"/>
        <v>143.86291141451682</v>
      </c>
      <c r="AD361" s="35">
        <f t="shared" si="77"/>
        <v>0.08</v>
      </c>
      <c r="AE361" s="5">
        <f t="shared" si="109"/>
        <v>582679.2878196839</v>
      </c>
      <c r="AF361" s="5">
        <f t="shared" si="110"/>
        <v>984641.84198666748</v>
      </c>
      <c r="AG361" s="5">
        <f t="shared" si="78"/>
        <v>17320.712180315772</v>
      </c>
      <c r="AH361" s="5">
        <f t="shared" si="79"/>
        <v>1567321.1298063514</v>
      </c>
      <c r="AI361" s="150"/>
      <c r="AJ361" s="2">
        <f t="shared" si="129"/>
        <v>356</v>
      </c>
      <c r="AK361" s="118"/>
      <c r="AL361" s="5">
        <f t="shared" si="111"/>
        <v>21082.147764334768</v>
      </c>
      <c r="AM361" s="5">
        <f t="shared" si="112"/>
        <v>4298.4734733542682</v>
      </c>
      <c r="AN361" s="5">
        <f t="shared" si="80"/>
        <v>4162.317935709606</v>
      </c>
      <c r="AO361" s="35">
        <f t="shared" si="81"/>
        <v>2.369199561014999</v>
      </c>
      <c r="AP361" s="5">
        <f t="shared" si="82"/>
        <v>136.15553764466205</v>
      </c>
      <c r="AQ361" s="35">
        <f t="shared" si="83"/>
        <v>7.7499999999999999E-2</v>
      </c>
      <c r="AR361" s="5">
        <f t="shared" si="113"/>
        <v>583080.17017137504</v>
      </c>
      <c r="AS361" s="5">
        <f t="shared" si="114"/>
        <v>947176.38634274481</v>
      </c>
      <c r="AT361" s="5">
        <f t="shared" si="84"/>
        <v>16919.829828625163</v>
      </c>
      <c r="AU361" s="5">
        <f t="shared" si="85"/>
        <v>1530256.5565141197</v>
      </c>
      <c r="AV361" s="150"/>
      <c r="AW361" s="2">
        <f t="shared" si="130"/>
        <v>356</v>
      </c>
      <c r="AX361" s="118"/>
      <c r="AY361" s="5">
        <f t="shared" si="115"/>
        <v>20588.791941018659</v>
      </c>
      <c r="AZ361" s="5">
        <f t="shared" si="116"/>
        <v>4195.2870513166654</v>
      </c>
      <c r="BA361" s="5">
        <f t="shared" si="86"/>
        <v>4066.6071016852989</v>
      </c>
      <c r="BB361" s="35">
        <f t="shared" si="87"/>
        <v>2.3701869133468536</v>
      </c>
      <c r="BC361" s="5">
        <f t="shared" si="88"/>
        <v>128.67994963136661</v>
      </c>
      <c r="BD361" s="35">
        <f t="shared" si="89"/>
        <v>7.4999999999999997E-2</v>
      </c>
      <c r="BE361" s="5">
        <f t="shared" si="117"/>
        <v>583477.81516066683</v>
      </c>
      <c r="BF361" s="5">
        <f t="shared" si="118"/>
        <v>910044.37510806613</v>
      </c>
      <c r="BG361" s="5">
        <f t="shared" si="90"/>
        <v>16522.18483933336</v>
      </c>
      <c r="BH361" s="5">
        <f t="shared" si="91"/>
        <v>1493522.1902687331</v>
      </c>
      <c r="BI361" s="150"/>
      <c r="BJ361" s="2">
        <f t="shared" si="131"/>
        <v>356</v>
      </c>
      <c r="BK361" s="118"/>
      <c r="BL361" s="5">
        <f t="shared" si="119"/>
        <v>20099.521674273674</v>
      </c>
      <c r="BM361" s="5">
        <f t="shared" si="120"/>
        <v>4093.0576803371496</v>
      </c>
      <c r="BN361" s="5">
        <f t="shared" si="92"/>
        <v>3971.6230702217463</v>
      </c>
      <c r="BO361" s="35">
        <f t="shared" si="93"/>
        <v>2.371174678433396</v>
      </c>
      <c r="BP361" s="5">
        <f t="shared" si="94"/>
        <v>121.43461011540344</v>
      </c>
      <c r="BQ361" s="35">
        <f t="shared" si="95"/>
        <v>7.2499999999999995E-2</v>
      </c>
      <c r="BR361" s="5">
        <f t="shared" si="121"/>
        <v>583872.10139594821</v>
      </c>
      <c r="BS361" s="5">
        <f t="shared" si="122"/>
        <v>873256.43280407693</v>
      </c>
      <c r="BT361" s="5">
        <f t="shared" si="96"/>
        <v>16127.898604051927</v>
      </c>
      <c r="BU361" s="5">
        <f t="shared" si="97"/>
        <v>1457128.5342000253</v>
      </c>
      <c r="BV361" s="150"/>
      <c r="BW361" s="2">
        <f t="shared" si="132"/>
        <v>356</v>
      </c>
      <c r="BX361" s="118"/>
      <c r="BY361" s="5">
        <f t="shared" si="123"/>
        <v>19614.490297953831</v>
      </c>
      <c r="BZ361" s="5">
        <f t="shared" si="124"/>
        <v>3991.8149710750954</v>
      </c>
      <c r="CA361" s="5">
        <f t="shared" si="98"/>
        <v>3877.3971110036982</v>
      </c>
      <c r="CB361" s="35">
        <f t="shared" si="99"/>
        <v>2.3721628564010264</v>
      </c>
      <c r="CC361" s="5">
        <f t="shared" si="100"/>
        <v>114.41786007139736</v>
      </c>
      <c r="CD361" s="35">
        <f t="shared" si="101"/>
        <v>7.0000000000000007E-2</v>
      </c>
      <c r="CE361" s="5">
        <f t="shared" si="125"/>
        <v>584262.90681304981</v>
      </c>
      <c r="CF361" s="5">
        <f t="shared" si="126"/>
        <v>836823.22288968449</v>
      </c>
      <c r="CG361" s="5">
        <f t="shared" si="102"/>
        <v>15737.093186950133</v>
      </c>
      <c r="CH361" s="5">
        <f t="shared" si="103"/>
        <v>1421086.1297027343</v>
      </c>
    </row>
    <row r="362" spans="9:86" ht="14.25" customHeight="1">
      <c r="I362" s="150"/>
      <c r="J362" s="2">
        <f t="shared" si="127"/>
        <v>357</v>
      </c>
      <c r="K362" s="118"/>
      <c r="L362" s="5">
        <f t="shared" si="104"/>
        <v>17724.711405228423</v>
      </c>
      <c r="M362" s="5">
        <f t="shared" si="67"/>
        <v>4507.5996243055524</v>
      </c>
      <c r="N362" s="5">
        <f t="shared" si="68"/>
        <v>4385.742233394607</v>
      </c>
      <c r="O362" s="35">
        <f t="shared" si="69"/>
        <v>2.9692391372426434</v>
      </c>
      <c r="P362" s="5">
        <f t="shared" si="70"/>
        <v>121.85739091094541</v>
      </c>
      <c r="Q362" s="35">
        <f t="shared" si="71"/>
        <v>8.2500000000000004E-2</v>
      </c>
      <c r="R362" s="5">
        <f t="shared" si="105"/>
        <v>586661.03082816559</v>
      </c>
      <c r="S362" s="5">
        <f t="shared" si="106"/>
        <v>1022552.0350489176</v>
      </c>
      <c r="T362" s="5">
        <f t="shared" si="72"/>
        <v>13338.969171833816</v>
      </c>
      <c r="U362" s="5">
        <f t="shared" si="73"/>
        <v>1609213.0658770832</v>
      </c>
      <c r="V362" s="150"/>
      <c r="W362" s="2">
        <f t="shared" si="128"/>
        <v>357</v>
      </c>
      <c r="X362" s="118"/>
      <c r="Y362" s="5">
        <f t="shared" si="107"/>
        <v>17320.712180315772</v>
      </c>
      <c r="Z362" s="5">
        <f t="shared" si="108"/>
        <v>4402.5874432762648</v>
      </c>
      <c r="AA362" s="5">
        <f t="shared" si="74"/>
        <v>4287.1160287408266</v>
      </c>
      <c r="AB362" s="35">
        <f t="shared" si="75"/>
        <v>2.9701661114925368</v>
      </c>
      <c r="AC362" s="5">
        <f t="shared" si="76"/>
        <v>115.47141453543848</v>
      </c>
      <c r="AD362" s="35">
        <f t="shared" si="77"/>
        <v>0.08</v>
      </c>
      <c r="AE362" s="5">
        <f t="shared" si="109"/>
        <v>586966.40384842467</v>
      </c>
      <c r="AF362" s="5">
        <f t="shared" si="110"/>
        <v>984757.3134012029</v>
      </c>
      <c r="AG362" s="5">
        <f t="shared" si="78"/>
        <v>13033.596151574944</v>
      </c>
      <c r="AH362" s="5">
        <f t="shared" si="79"/>
        <v>1571723.7172496277</v>
      </c>
      <c r="AI362" s="150"/>
      <c r="AJ362" s="2">
        <f t="shared" si="129"/>
        <v>357</v>
      </c>
      <c r="AK362" s="118"/>
      <c r="AL362" s="5">
        <f t="shared" si="111"/>
        <v>16919.829828625163</v>
      </c>
      <c r="AM362" s="5">
        <f t="shared" si="112"/>
        <v>4298.4734733542682</v>
      </c>
      <c r="AN362" s="5">
        <f t="shared" si="80"/>
        <v>4189.1995723777309</v>
      </c>
      <c r="AO362" s="35">
        <f t="shared" si="81"/>
        <v>2.971093408013167</v>
      </c>
      <c r="AP362" s="5">
        <f t="shared" si="82"/>
        <v>109.2739009765375</v>
      </c>
      <c r="AQ362" s="35">
        <f t="shared" si="83"/>
        <v>7.7499999999999999E-2</v>
      </c>
      <c r="AR362" s="5">
        <f t="shared" si="113"/>
        <v>587269.36974375276</v>
      </c>
      <c r="AS362" s="5">
        <f t="shared" si="114"/>
        <v>947285.66024372133</v>
      </c>
      <c r="AT362" s="5">
        <f t="shared" si="84"/>
        <v>12730.630256247432</v>
      </c>
      <c r="AU362" s="5">
        <f t="shared" si="85"/>
        <v>1534555.029987474</v>
      </c>
      <c r="AV362" s="150"/>
      <c r="AW362" s="2">
        <f t="shared" si="130"/>
        <v>357</v>
      </c>
      <c r="AX362" s="118"/>
      <c r="AY362" s="5">
        <f t="shared" si="115"/>
        <v>16522.18483933336</v>
      </c>
      <c r="AZ362" s="5">
        <f t="shared" si="116"/>
        <v>4195.2870513166654</v>
      </c>
      <c r="BA362" s="5">
        <f t="shared" si="86"/>
        <v>4092.023396070832</v>
      </c>
      <c r="BB362" s="35">
        <f t="shared" si="87"/>
        <v>2.9720210269013823</v>
      </c>
      <c r="BC362" s="5">
        <f t="shared" si="88"/>
        <v>103.26365524583349</v>
      </c>
      <c r="BD362" s="35">
        <f t="shared" si="89"/>
        <v>7.4999999999999997E-2</v>
      </c>
      <c r="BE362" s="5">
        <f t="shared" si="117"/>
        <v>587569.83855673764</v>
      </c>
      <c r="BF362" s="5">
        <f t="shared" si="118"/>
        <v>910147.63876331202</v>
      </c>
      <c r="BG362" s="5">
        <f t="shared" si="90"/>
        <v>12430.161443262528</v>
      </c>
      <c r="BH362" s="5">
        <f t="shared" si="91"/>
        <v>1497717.4773200497</v>
      </c>
      <c r="BI362" s="150"/>
      <c r="BJ362" s="2">
        <f t="shared" si="131"/>
        <v>357</v>
      </c>
      <c r="BK362" s="118"/>
      <c r="BL362" s="5">
        <f t="shared" si="119"/>
        <v>16127.898604051927</v>
      </c>
      <c r="BM362" s="5">
        <f t="shared" si="120"/>
        <v>4093.0576803371496</v>
      </c>
      <c r="BN362" s="5">
        <f t="shared" si="92"/>
        <v>3995.6182929376691</v>
      </c>
      <c r="BO362" s="35">
        <f t="shared" si="93"/>
        <v>2.9729489682683061</v>
      </c>
      <c r="BP362" s="5">
        <f t="shared" si="94"/>
        <v>97.439387399480381</v>
      </c>
      <c r="BQ362" s="35">
        <f t="shared" si="95"/>
        <v>7.2499999999999981E-2</v>
      </c>
      <c r="BR362" s="5">
        <f t="shared" si="121"/>
        <v>587867.71968888585</v>
      </c>
      <c r="BS362" s="5">
        <f t="shared" si="122"/>
        <v>873353.8721914764</v>
      </c>
      <c r="BT362" s="5">
        <f t="shared" si="96"/>
        <v>12132.280311114257</v>
      </c>
      <c r="BU362" s="5">
        <f t="shared" si="97"/>
        <v>1461221.5918803622</v>
      </c>
      <c r="BV362" s="150"/>
      <c r="BW362" s="2">
        <f t="shared" si="132"/>
        <v>357</v>
      </c>
      <c r="BX362" s="118"/>
      <c r="BY362" s="5">
        <f t="shared" si="123"/>
        <v>15737.093186950133</v>
      </c>
      <c r="BZ362" s="5">
        <f t="shared" si="124"/>
        <v>3991.8149710750954</v>
      </c>
      <c r="CA362" s="5">
        <f t="shared" si="98"/>
        <v>3900.0152608178864</v>
      </c>
      <c r="CB362" s="35">
        <f t="shared" si="99"/>
        <v>2.9738772322085083</v>
      </c>
      <c r="CC362" s="5">
        <f t="shared" si="100"/>
        <v>91.799710257209114</v>
      </c>
      <c r="CD362" s="35">
        <f t="shared" si="101"/>
        <v>7.0000000000000007E-2</v>
      </c>
      <c r="CE362" s="5">
        <f t="shared" si="125"/>
        <v>588162.92207386764</v>
      </c>
      <c r="CF362" s="5">
        <f t="shared" si="126"/>
        <v>836915.0225999417</v>
      </c>
      <c r="CG362" s="5">
        <f t="shared" si="102"/>
        <v>11837.077926132246</v>
      </c>
      <c r="CH362" s="5">
        <f t="shared" si="103"/>
        <v>1425077.9446738092</v>
      </c>
    </row>
    <row r="363" spans="9:86" ht="14.25" customHeight="1">
      <c r="I363" s="150"/>
      <c r="J363" s="2">
        <f t="shared" si="127"/>
        <v>358</v>
      </c>
      <c r="K363" s="118"/>
      <c r="L363" s="5">
        <f t="shared" si="104"/>
        <v>13338.969171833816</v>
      </c>
      <c r="M363" s="5">
        <f t="shared" si="67"/>
        <v>4507.5996243055524</v>
      </c>
      <c r="N363" s="5">
        <f t="shared" si="68"/>
        <v>4415.894211249195</v>
      </c>
      <c r="O363" s="35">
        <f t="shared" si="69"/>
        <v>3.9726256093974666</v>
      </c>
      <c r="P363" s="5">
        <f t="shared" si="70"/>
        <v>91.705413056357486</v>
      </c>
      <c r="Q363" s="35">
        <f t="shared" si="71"/>
        <v>8.2500000000000004E-2</v>
      </c>
      <c r="R363" s="5">
        <f t="shared" si="105"/>
        <v>591076.92503941478</v>
      </c>
      <c r="S363" s="5">
        <f t="shared" si="106"/>
        <v>1022643.7404619739</v>
      </c>
      <c r="T363" s="5">
        <f t="shared" si="72"/>
        <v>8923.0749605846213</v>
      </c>
      <c r="U363" s="5">
        <f t="shared" si="73"/>
        <v>1613720.6655013887</v>
      </c>
      <c r="V363" s="150"/>
      <c r="W363" s="2">
        <f t="shared" si="128"/>
        <v>358</v>
      </c>
      <c r="X363" s="118"/>
      <c r="Y363" s="5">
        <f t="shared" si="107"/>
        <v>13033.596151574944</v>
      </c>
      <c r="Z363" s="5">
        <f t="shared" si="108"/>
        <v>4402.5874432762648</v>
      </c>
      <c r="AA363" s="5">
        <f t="shared" si="74"/>
        <v>4315.6968022657647</v>
      </c>
      <c r="AB363" s="35">
        <f t="shared" si="75"/>
        <v>3.973451457672426</v>
      </c>
      <c r="AC363" s="5">
        <f t="shared" si="76"/>
        <v>86.890641010499635</v>
      </c>
      <c r="AD363" s="35">
        <f t="shared" si="77"/>
        <v>0.08</v>
      </c>
      <c r="AE363" s="5">
        <f t="shared" si="109"/>
        <v>591282.10065069038</v>
      </c>
      <c r="AF363" s="5">
        <f t="shared" si="110"/>
        <v>984844.20404221339</v>
      </c>
      <c r="AG363" s="5">
        <f t="shared" si="78"/>
        <v>8717.8993493091803</v>
      </c>
      <c r="AH363" s="5">
        <f t="shared" si="79"/>
        <v>1576126.3046929038</v>
      </c>
      <c r="AI363" s="150"/>
      <c r="AJ363" s="2">
        <f t="shared" si="129"/>
        <v>358</v>
      </c>
      <c r="AK363" s="118"/>
      <c r="AL363" s="5">
        <f t="shared" si="111"/>
        <v>12730.630256247432</v>
      </c>
      <c r="AM363" s="5">
        <f t="shared" si="112"/>
        <v>4298.4734733542682</v>
      </c>
      <c r="AN363" s="5">
        <f t="shared" si="80"/>
        <v>4216.2548196160033</v>
      </c>
      <c r="AO363" s="35">
        <f t="shared" si="81"/>
        <v>3.9742775351254123</v>
      </c>
      <c r="AP363" s="5">
        <f t="shared" si="82"/>
        <v>82.218653738264663</v>
      </c>
      <c r="AQ363" s="35">
        <f t="shared" si="83"/>
        <v>7.7499999999999999E-2</v>
      </c>
      <c r="AR363" s="5">
        <f t="shared" si="113"/>
        <v>591485.62456336874</v>
      </c>
      <c r="AS363" s="5">
        <f t="shared" si="114"/>
        <v>947367.8788974596</v>
      </c>
      <c r="AT363" s="5">
        <f t="shared" si="84"/>
        <v>8514.3754366314279</v>
      </c>
      <c r="AU363" s="5">
        <f t="shared" si="85"/>
        <v>1538853.5034608282</v>
      </c>
      <c r="AV363" s="150"/>
      <c r="AW363" s="2">
        <f t="shared" si="130"/>
        <v>358</v>
      </c>
      <c r="AX363" s="118"/>
      <c r="AY363" s="5">
        <f t="shared" si="115"/>
        <v>12430.161443262528</v>
      </c>
      <c r="AZ363" s="5">
        <f t="shared" si="116"/>
        <v>4195.2870513166654</v>
      </c>
      <c r="BA363" s="5">
        <f t="shared" si="86"/>
        <v>4117.5985422962749</v>
      </c>
      <c r="BB363" s="35">
        <f t="shared" si="87"/>
        <v>3.9751038418199665</v>
      </c>
      <c r="BC363" s="5">
        <f t="shared" si="88"/>
        <v>77.688509020390796</v>
      </c>
      <c r="BD363" s="35">
        <f t="shared" si="89"/>
        <v>7.4999999999999997E-2</v>
      </c>
      <c r="BE363" s="5">
        <f t="shared" si="117"/>
        <v>591687.43709903397</v>
      </c>
      <c r="BF363" s="5">
        <f t="shared" si="118"/>
        <v>910225.32727233239</v>
      </c>
      <c r="BG363" s="5">
        <f t="shared" si="90"/>
        <v>8312.5629009662534</v>
      </c>
      <c r="BH363" s="5">
        <f t="shared" si="91"/>
        <v>1501912.7643713662</v>
      </c>
      <c r="BI363" s="150"/>
      <c r="BJ363" s="2">
        <f t="shared" si="131"/>
        <v>358</v>
      </c>
      <c r="BK363" s="118"/>
      <c r="BL363" s="5">
        <f t="shared" si="119"/>
        <v>12132.280311114257</v>
      </c>
      <c r="BM363" s="5">
        <f t="shared" si="120"/>
        <v>4093.0576803371496</v>
      </c>
      <c r="BN363" s="5">
        <f t="shared" si="92"/>
        <v>4019.7584867908345</v>
      </c>
      <c r="BO363" s="35">
        <f t="shared" si="93"/>
        <v>3.9759303778450046</v>
      </c>
      <c r="BP363" s="5">
        <f t="shared" si="94"/>
        <v>73.299193546315294</v>
      </c>
      <c r="BQ363" s="35">
        <f t="shared" si="95"/>
        <v>7.2499999999999995E-2</v>
      </c>
      <c r="BR363" s="5">
        <f t="shared" si="121"/>
        <v>591887.47817567666</v>
      </c>
      <c r="BS363" s="5">
        <f t="shared" si="122"/>
        <v>873427.1713850227</v>
      </c>
      <c r="BT363" s="5">
        <f t="shared" si="96"/>
        <v>8112.5218243234222</v>
      </c>
      <c r="BU363" s="5">
        <f t="shared" si="97"/>
        <v>1465314.6495606992</v>
      </c>
      <c r="BV363" s="150"/>
      <c r="BW363" s="2">
        <f t="shared" si="132"/>
        <v>358</v>
      </c>
      <c r="BX363" s="118"/>
      <c r="BY363" s="5">
        <f t="shared" si="123"/>
        <v>11837.077926132246</v>
      </c>
      <c r="BZ363" s="5">
        <f t="shared" si="124"/>
        <v>3991.8149710750954</v>
      </c>
      <c r="CA363" s="5">
        <f t="shared" si="98"/>
        <v>3922.7653498393238</v>
      </c>
      <c r="CB363" s="35">
        <f t="shared" si="99"/>
        <v>3.9767571432600173</v>
      </c>
      <c r="CC363" s="5">
        <f t="shared" si="100"/>
        <v>69.04962123577144</v>
      </c>
      <c r="CD363" s="35">
        <f t="shared" si="101"/>
        <v>7.0000000000000007E-2</v>
      </c>
      <c r="CE363" s="5">
        <f t="shared" si="125"/>
        <v>592085.68742370699</v>
      </c>
      <c r="CF363" s="5">
        <f t="shared" si="126"/>
        <v>836984.07222117751</v>
      </c>
      <c r="CG363" s="5">
        <f t="shared" si="102"/>
        <v>7914.3125762929221</v>
      </c>
      <c r="CH363" s="5">
        <f t="shared" si="103"/>
        <v>1429069.7596448846</v>
      </c>
    </row>
    <row r="364" spans="9:86" ht="14.25" customHeight="1">
      <c r="I364" s="150"/>
      <c r="J364" s="2">
        <f t="shared" si="127"/>
        <v>359</v>
      </c>
      <c r="K364" s="118"/>
      <c r="L364" s="5">
        <f t="shared" si="104"/>
        <v>8923.0749605846213</v>
      </c>
      <c r="M364" s="5">
        <f t="shared" si="67"/>
        <v>4507.5996243055524</v>
      </c>
      <c r="N364" s="5">
        <f t="shared" si="68"/>
        <v>4446.2534839515329</v>
      </c>
      <c r="O364" s="35">
        <f t="shared" si="69"/>
        <v>5.9794456555728281</v>
      </c>
      <c r="P364" s="5">
        <f t="shared" si="70"/>
        <v>61.346140354019269</v>
      </c>
      <c r="Q364" s="35">
        <f t="shared" si="71"/>
        <v>8.2500000000000004E-2</v>
      </c>
      <c r="R364" s="5">
        <f t="shared" si="105"/>
        <v>595523.17852336634</v>
      </c>
      <c r="S364" s="5">
        <f t="shared" si="106"/>
        <v>1022705.086602328</v>
      </c>
      <c r="T364" s="5">
        <f t="shared" si="72"/>
        <v>4476.8214766330884</v>
      </c>
      <c r="U364" s="5">
        <f t="shared" si="73"/>
        <v>1618228.2651256942</v>
      </c>
      <c r="V364" s="150"/>
      <c r="W364" s="2">
        <f t="shared" si="128"/>
        <v>359</v>
      </c>
      <c r="X364" s="118"/>
      <c r="Y364" s="5">
        <f t="shared" si="107"/>
        <v>8717.8993493091803</v>
      </c>
      <c r="Z364" s="5">
        <f t="shared" si="108"/>
        <v>4402.5874432762648</v>
      </c>
      <c r="AA364" s="5">
        <f t="shared" si="74"/>
        <v>4344.4681142808704</v>
      </c>
      <c r="AB364" s="35">
        <f t="shared" si="75"/>
        <v>5.9800664451926249</v>
      </c>
      <c r="AC364" s="5">
        <f t="shared" si="76"/>
        <v>58.11932899539454</v>
      </c>
      <c r="AD364" s="35">
        <f t="shared" si="77"/>
        <v>0.08</v>
      </c>
      <c r="AE364" s="5">
        <f t="shared" si="109"/>
        <v>595626.56876497122</v>
      </c>
      <c r="AF364" s="5">
        <f t="shared" si="110"/>
        <v>984902.32337120874</v>
      </c>
      <c r="AG364" s="5">
        <f t="shared" si="78"/>
        <v>4373.4312350283099</v>
      </c>
      <c r="AH364" s="5">
        <f t="shared" si="79"/>
        <v>1580528.8921361798</v>
      </c>
      <c r="AI364" s="150"/>
      <c r="AJ364" s="2">
        <f t="shared" si="129"/>
        <v>359</v>
      </c>
      <c r="AK364" s="118"/>
      <c r="AL364" s="5">
        <f t="shared" si="111"/>
        <v>8514.3754366314279</v>
      </c>
      <c r="AM364" s="5">
        <f t="shared" si="112"/>
        <v>4298.4734733542682</v>
      </c>
      <c r="AN364" s="5">
        <f t="shared" si="80"/>
        <v>4243.4847986593568</v>
      </c>
      <c r="AO364" s="35">
        <f t="shared" si="81"/>
        <v>5.980687363729718</v>
      </c>
      <c r="AP364" s="5">
        <f t="shared" si="82"/>
        <v>54.988674694911303</v>
      </c>
      <c r="AQ364" s="35">
        <f t="shared" si="83"/>
        <v>7.7499999999999999E-2</v>
      </c>
      <c r="AR364" s="5">
        <f t="shared" si="113"/>
        <v>595729.10936202807</v>
      </c>
      <c r="AS364" s="5">
        <f t="shared" si="114"/>
        <v>947422.8675721545</v>
      </c>
      <c r="AT364" s="5">
        <f t="shared" si="84"/>
        <v>4270.8906379720711</v>
      </c>
      <c r="AU364" s="5">
        <f t="shared" si="85"/>
        <v>1543151.9769341825</v>
      </c>
      <c r="AV364" s="150"/>
      <c r="AW364" s="2">
        <f t="shared" si="130"/>
        <v>359</v>
      </c>
      <c r="AX364" s="118"/>
      <c r="AY364" s="5">
        <f t="shared" si="115"/>
        <v>8312.5629009662534</v>
      </c>
      <c r="AZ364" s="5">
        <f t="shared" si="116"/>
        <v>4195.2870513166654</v>
      </c>
      <c r="BA364" s="5">
        <f t="shared" si="86"/>
        <v>4143.333533185626</v>
      </c>
      <c r="BB364" s="35">
        <f t="shared" si="87"/>
        <v>5.9813084112058927</v>
      </c>
      <c r="BC364" s="5">
        <f t="shared" si="88"/>
        <v>51.953518131039083</v>
      </c>
      <c r="BD364" s="35">
        <f t="shared" si="89"/>
        <v>7.4999999999999997E-2</v>
      </c>
      <c r="BE364" s="5">
        <f t="shared" si="117"/>
        <v>595830.77063221962</v>
      </c>
      <c r="BF364" s="5">
        <f t="shared" si="118"/>
        <v>910277.28079046344</v>
      </c>
      <c r="BG364" s="5">
        <f t="shared" si="90"/>
        <v>4169.2293677806274</v>
      </c>
      <c r="BH364" s="5">
        <f t="shared" si="91"/>
        <v>1506108.0514226831</v>
      </c>
      <c r="BI364" s="150"/>
      <c r="BJ364" s="2">
        <f t="shared" si="131"/>
        <v>359</v>
      </c>
      <c r="BK364" s="118"/>
      <c r="BL364" s="5">
        <f t="shared" si="119"/>
        <v>8112.5218243234222</v>
      </c>
      <c r="BM364" s="5">
        <f t="shared" si="120"/>
        <v>4093.0576803371496</v>
      </c>
      <c r="BN364" s="5">
        <f t="shared" si="92"/>
        <v>4044.0445276485289</v>
      </c>
      <c r="BO364" s="35">
        <f t="shared" si="93"/>
        <v>5.9819295877000105</v>
      </c>
      <c r="BP364" s="5">
        <f t="shared" si="94"/>
        <v>49.013152688620671</v>
      </c>
      <c r="BQ364" s="35">
        <f t="shared" si="95"/>
        <v>7.2499999999999995E-2</v>
      </c>
      <c r="BR364" s="5">
        <f t="shared" si="121"/>
        <v>595931.52270332514</v>
      </c>
      <c r="BS364" s="5">
        <f t="shared" si="122"/>
        <v>873476.18453771132</v>
      </c>
      <c r="BT364" s="5">
        <f t="shared" si="96"/>
        <v>4068.4772966748933</v>
      </c>
      <c r="BU364" s="5">
        <f t="shared" si="97"/>
        <v>1469407.7072410365</v>
      </c>
      <c r="BV364" s="150"/>
      <c r="BW364" s="2">
        <f t="shared" si="132"/>
        <v>359</v>
      </c>
      <c r="BX364" s="118"/>
      <c r="BY364" s="5">
        <f t="shared" si="123"/>
        <v>7914.3125762929221</v>
      </c>
      <c r="BZ364" s="5">
        <f t="shared" si="124"/>
        <v>3991.8149710750954</v>
      </c>
      <c r="CA364" s="5">
        <f t="shared" si="98"/>
        <v>3945.6481477133866</v>
      </c>
      <c r="CB364" s="35">
        <f t="shared" si="99"/>
        <v>5.9825508932246922</v>
      </c>
      <c r="CC364" s="5">
        <f t="shared" si="100"/>
        <v>46.166823361708715</v>
      </c>
      <c r="CD364" s="35">
        <f t="shared" si="101"/>
        <v>7.0000000000000007E-2</v>
      </c>
      <c r="CE364" s="5">
        <f t="shared" si="125"/>
        <v>596031.33557142038</v>
      </c>
      <c r="CF364" s="5">
        <f t="shared" si="126"/>
        <v>837030.23904453916</v>
      </c>
      <c r="CG364" s="5">
        <f t="shared" si="102"/>
        <v>3968.6644285795355</v>
      </c>
      <c r="CH364" s="5">
        <f t="shared" si="103"/>
        <v>1433061.5746159595</v>
      </c>
    </row>
    <row r="365" spans="9:86" ht="14.25" customHeight="1">
      <c r="I365" s="150"/>
      <c r="J365" s="2">
        <f t="shared" si="127"/>
        <v>360</v>
      </c>
      <c r="K365" s="118"/>
      <c r="L365" s="5">
        <f t="shared" si="104"/>
        <v>4476.8214766330884</v>
      </c>
      <c r="M365" s="5">
        <f t="shared" si="67"/>
        <v>4507.5996243055524</v>
      </c>
      <c r="N365" s="5">
        <f t="shared" si="68"/>
        <v>4476.8214766537003</v>
      </c>
      <c r="O365" s="35">
        <f t="shared" si="69"/>
        <v>12.000000000055248</v>
      </c>
      <c r="P365" s="5">
        <f t="shared" si="70"/>
        <v>30.778147651852482</v>
      </c>
      <c r="Q365" s="35">
        <f t="shared" si="71"/>
        <v>8.2500000000000004E-2</v>
      </c>
      <c r="R365" s="5">
        <f t="shared" si="105"/>
        <v>600000.00000002002</v>
      </c>
      <c r="S365" s="166">
        <f t="shared" si="106"/>
        <v>1022735.8647499798</v>
      </c>
      <c r="T365" s="5">
        <f t="shared" si="72"/>
        <v>-2.0611878426279873E-8</v>
      </c>
      <c r="U365" s="166">
        <f t="shared" si="73"/>
        <v>1622735.8647499997</v>
      </c>
      <c r="V365" s="150"/>
      <c r="W365" s="2">
        <f t="shared" si="128"/>
        <v>360</v>
      </c>
      <c r="X365" s="118"/>
      <c r="Y365" s="5">
        <f t="shared" si="107"/>
        <v>4373.4312350283099</v>
      </c>
      <c r="Z365" s="5">
        <f t="shared" si="108"/>
        <v>4402.5874432762648</v>
      </c>
      <c r="AA365" s="5">
        <f t="shared" si="74"/>
        <v>4373.4312350427426</v>
      </c>
      <c r="AB365" s="35">
        <f t="shared" si="75"/>
        <v>12.0000000000396</v>
      </c>
      <c r="AC365" s="5">
        <f t="shared" si="76"/>
        <v>29.156208233522069</v>
      </c>
      <c r="AD365" s="35">
        <f t="shared" si="77"/>
        <v>0.08</v>
      </c>
      <c r="AE365" s="5">
        <f t="shared" si="109"/>
        <v>600000.00000001397</v>
      </c>
      <c r="AF365" s="166">
        <f t="shared" si="110"/>
        <v>984931.4795794423</v>
      </c>
      <c r="AG365" s="5">
        <f t="shared" si="78"/>
        <v>-1.4432771422434598E-8</v>
      </c>
      <c r="AH365" s="166">
        <f t="shared" si="79"/>
        <v>1584931.4795794562</v>
      </c>
      <c r="AI365" s="150"/>
      <c r="AJ365" s="2">
        <f t="shared" si="129"/>
        <v>360</v>
      </c>
      <c r="AK365" s="118"/>
      <c r="AL365" s="5">
        <f t="shared" si="111"/>
        <v>4270.8906379720711</v>
      </c>
      <c r="AM365" s="5">
        <f t="shared" si="112"/>
        <v>4298.4734733542682</v>
      </c>
      <c r="AN365" s="5">
        <f t="shared" si="80"/>
        <v>4270.8906379840319</v>
      </c>
      <c r="AO365" s="35">
        <f t="shared" si="81"/>
        <v>12.000000000033605</v>
      </c>
      <c r="AP365" s="5">
        <f t="shared" si="82"/>
        <v>27.582835370236293</v>
      </c>
      <c r="AQ365" s="35">
        <f t="shared" si="83"/>
        <v>7.7499999999999999E-2</v>
      </c>
      <c r="AR365" s="5">
        <f t="shared" si="113"/>
        <v>600000.00000001211</v>
      </c>
      <c r="AS365" s="166">
        <f t="shared" si="114"/>
        <v>947450.45040752471</v>
      </c>
      <c r="AT365" s="5">
        <f t="shared" si="84"/>
        <v>-1.1960764823015779E-8</v>
      </c>
      <c r="AU365" s="166">
        <f t="shared" si="85"/>
        <v>1547450.4504075367</v>
      </c>
      <c r="AV365" s="150"/>
      <c r="AW365" s="2">
        <f t="shared" si="130"/>
        <v>360</v>
      </c>
      <c r="AX365" s="118"/>
      <c r="AY365" s="5">
        <f t="shared" si="115"/>
        <v>4169.2293677806274</v>
      </c>
      <c r="AZ365" s="5">
        <f t="shared" si="116"/>
        <v>4195.2870513166654</v>
      </c>
      <c r="BA365" s="5">
        <f t="shared" si="86"/>
        <v>4169.2293677680364</v>
      </c>
      <c r="BB365" s="35">
        <f t="shared" si="87"/>
        <v>11.999999999963759</v>
      </c>
      <c r="BC365" s="5">
        <f t="shared" si="88"/>
        <v>26.057683548628919</v>
      </c>
      <c r="BD365" s="35">
        <f t="shared" si="89"/>
        <v>7.4999999999999997E-2</v>
      </c>
      <c r="BE365" s="5">
        <f t="shared" si="117"/>
        <v>599999.99999998766</v>
      </c>
      <c r="BF365" s="166">
        <f t="shared" si="118"/>
        <v>910303.3384740121</v>
      </c>
      <c r="BG365" s="5">
        <f t="shared" si="90"/>
        <v>1.2591044651344419E-8</v>
      </c>
      <c r="BH365" s="166">
        <f t="shared" si="91"/>
        <v>1510303.3384739999</v>
      </c>
      <c r="BI365" s="150"/>
      <c r="BJ365" s="2">
        <f t="shared" si="131"/>
        <v>360</v>
      </c>
      <c r="BK365" s="118"/>
      <c r="BL365" s="5">
        <f t="shared" si="119"/>
        <v>4068.4772966748933</v>
      </c>
      <c r="BM365" s="5">
        <f t="shared" si="120"/>
        <v>4093.0576803371496</v>
      </c>
      <c r="BN365" s="5">
        <f t="shared" si="92"/>
        <v>4068.4772966697387</v>
      </c>
      <c r="BO365" s="35">
        <f t="shared" si="93"/>
        <v>11.999999999984796</v>
      </c>
      <c r="BP365" s="5">
        <f t="shared" si="94"/>
        <v>24.580383667410814</v>
      </c>
      <c r="BQ365" s="35">
        <f t="shared" si="95"/>
        <v>7.2499999999999995E-2</v>
      </c>
      <c r="BR365" s="5">
        <f t="shared" si="121"/>
        <v>599999.99999999488</v>
      </c>
      <c r="BS365" s="166">
        <f t="shared" si="122"/>
        <v>873500.76492137869</v>
      </c>
      <c r="BT365" s="5">
        <f t="shared" si="96"/>
        <v>5.1545612222980708E-9</v>
      </c>
      <c r="BU365" s="166">
        <f t="shared" si="97"/>
        <v>1473500.7649213737</v>
      </c>
      <c r="BV365" s="150"/>
      <c r="BW365" s="2">
        <f t="shared" si="132"/>
        <v>360</v>
      </c>
      <c r="BX365" s="118"/>
      <c r="BY365" s="5">
        <f t="shared" si="123"/>
        <v>3968.6644285795355</v>
      </c>
      <c r="BZ365" s="5">
        <f t="shared" si="124"/>
        <v>3991.8149710750954</v>
      </c>
      <c r="CA365" s="5">
        <f t="shared" si="98"/>
        <v>3968.6644285750481</v>
      </c>
      <c r="CB365" s="35">
        <f t="shared" si="99"/>
        <v>11.99999999998643</v>
      </c>
      <c r="CC365" s="5">
        <f t="shared" si="100"/>
        <v>23.15054250004729</v>
      </c>
      <c r="CD365" s="35">
        <f t="shared" si="101"/>
        <v>7.0000000000000007E-2</v>
      </c>
      <c r="CE365" s="5">
        <f t="shared" si="125"/>
        <v>599999.99999999546</v>
      </c>
      <c r="CF365" s="166">
        <f t="shared" si="126"/>
        <v>837053.38958703924</v>
      </c>
      <c r="CG365" s="5">
        <f t="shared" si="102"/>
        <v>4.4874468585476279E-9</v>
      </c>
      <c r="CH365" s="166">
        <f t="shared" si="103"/>
        <v>1437053.3895870347</v>
      </c>
    </row>
  </sheetData>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Calculators</vt:lpstr>
      <vt:lpstr>STR Calculator</vt:lpstr>
      <vt:lpstr>Interest Rate Comparison</vt:lpstr>
      <vt:lpstr>STR 10 Year</vt:lpstr>
      <vt:lpstr>STR 7yr IRR Financing</vt:lpstr>
      <vt:lpstr>Amoritization Scenario 10% DP</vt:lpstr>
      <vt:lpstr>Amoritization Scenario 15% DP</vt:lpstr>
      <vt:lpstr>Amoritization Scenario 20% DP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Smith</dc:creator>
  <cp:lastModifiedBy>Matt Smith</cp:lastModifiedBy>
  <dcterms:created xsi:type="dcterms:W3CDTF">2024-05-27T22:55:21Z</dcterms:created>
  <dcterms:modified xsi:type="dcterms:W3CDTF">2024-11-25T00:27:45Z</dcterms:modified>
</cp:coreProperties>
</file>